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50"/>
  </bookViews>
  <sheets>
    <sheet name="Sheet1" sheetId="1" r:id="rId1"/>
  </sheets>
  <definedNames>
    <definedName name="_xlnm._FilterDatabase" localSheetId="0" hidden="1">Sheet1!$A$7:$W$103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 i="1" l="1"/>
  <c r="R30" i="1"/>
  <c r="R28" i="1"/>
  <c r="T103" i="1"/>
  <c r="U103" i="1"/>
  <c r="S12" i="1"/>
  <c r="T81" i="1"/>
  <c r="S70" i="1"/>
  <c r="R33" i="1"/>
  <c r="R32" i="1"/>
  <c r="R16" i="1"/>
  <c r="S16" i="1"/>
  <c r="S32" i="1"/>
  <c r="T74" i="1"/>
  <c r="T5" i="1"/>
  <c r="S79" i="1"/>
  <c r="R26" i="1"/>
  <c r="S26" i="1"/>
  <c r="R27" i="1"/>
  <c r="S27" i="1"/>
  <c r="R29" i="1"/>
  <c r="S29" i="1"/>
  <c r="S30" i="1"/>
  <c r="R31" i="1"/>
  <c r="S31" i="1"/>
  <c r="R34" i="1"/>
  <c r="S34" i="1"/>
  <c r="R35" i="1"/>
  <c r="S35" i="1"/>
  <c r="R40" i="1"/>
  <c r="S40" i="1"/>
  <c r="R41" i="1"/>
  <c r="S41" i="1"/>
  <c r="R42" i="1"/>
  <c r="S42" i="1"/>
  <c r="R43" i="1"/>
  <c r="S43" i="1"/>
  <c r="R44" i="1"/>
  <c r="S44" i="1"/>
  <c r="R45" i="1"/>
  <c r="S45" i="1"/>
  <c r="R46" i="1"/>
  <c r="S46" i="1"/>
  <c r="R47" i="1"/>
  <c r="S47" i="1"/>
  <c r="R48" i="1"/>
  <c r="S48" i="1"/>
  <c r="R49" i="1"/>
  <c r="S49" i="1"/>
  <c r="R50" i="1"/>
  <c r="S50" i="1"/>
  <c r="R53" i="1"/>
  <c r="S53" i="1"/>
  <c r="R54" i="1"/>
  <c r="S54" i="1"/>
  <c r="R55" i="1"/>
  <c r="S55" i="1"/>
  <c r="R56" i="1"/>
  <c r="S56" i="1"/>
  <c r="R57" i="1"/>
  <c r="S57" i="1"/>
  <c r="R58" i="1"/>
  <c r="S58" i="1"/>
  <c r="R59" i="1"/>
  <c r="S59" i="1"/>
  <c r="R60" i="1"/>
  <c r="S60" i="1"/>
  <c r="R62" i="1"/>
  <c r="S62" i="1"/>
  <c r="R63" i="1"/>
  <c r="S63" i="1"/>
  <c r="R86" i="1"/>
  <c r="S86" i="1"/>
  <c r="R87" i="1"/>
  <c r="S87" i="1"/>
  <c r="R88" i="1"/>
  <c r="S88" i="1"/>
  <c r="R89" i="1"/>
  <c r="S89" i="1"/>
  <c r="R90" i="1"/>
  <c r="S90" i="1"/>
  <c r="R91" i="1"/>
  <c r="S91" i="1"/>
  <c r="R92" i="1"/>
  <c r="S92" i="1"/>
  <c r="R93" i="1"/>
  <c r="S93" i="1"/>
  <c r="R94" i="1"/>
  <c r="S94" i="1"/>
  <c r="R25" i="1"/>
  <c r="S25" i="1"/>
  <c r="U102" i="1"/>
  <c r="N81" i="1"/>
  <c r="U101" i="1"/>
  <c r="U100" i="1"/>
  <c r="U99" i="1"/>
  <c r="U98" i="1"/>
  <c r="U97" i="1"/>
  <c r="U96" i="1"/>
  <c r="U82" i="1"/>
  <c r="U81" i="1"/>
  <c r="U74" i="1"/>
  <c r="R39" i="1"/>
  <c r="R38" i="1"/>
  <c r="R37" i="1"/>
  <c r="R36" i="1"/>
  <c r="R24" i="1"/>
  <c r="R23" i="1"/>
  <c r="R22" i="1"/>
  <c r="R21" i="1"/>
  <c r="R20" i="1"/>
  <c r="R19" i="1"/>
  <c r="R18" i="1"/>
  <c r="R17" i="1"/>
  <c r="R15" i="1"/>
  <c r="R14" i="1"/>
  <c r="R13" i="1"/>
  <c r="R11" i="1"/>
  <c r="R9" i="1"/>
  <c r="R8" i="1"/>
</calcChain>
</file>

<file path=xl/sharedStrings.xml><?xml version="1.0" encoding="utf-8"?>
<sst xmlns="http://schemas.openxmlformats.org/spreadsheetml/2006/main" count="953" uniqueCount="430">
  <si>
    <t>NJDOT</t>
  </si>
  <si>
    <t>NB &amp; SB</t>
  </si>
  <si>
    <t>N/A</t>
  </si>
  <si>
    <t>Monmouth Beach Borough, 
Sea Bright Borough</t>
  </si>
  <si>
    <t>Monmouth</t>
  </si>
  <si>
    <t>Major sinkhole along Route 36 @ MP 11.34.  The B Inlet settled down as a result of flooding conditions.</t>
  </si>
  <si>
    <t>Near new Shrewsbury Bridge Rt 520</t>
  </si>
  <si>
    <t>Major sinkhole repair including curb repair and repair/reconstruction of Type-B inlet storm sewer structure.</t>
  </si>
  <si>
    <t xml:space="preserve">Numerous sinkholes along Route 36.  In addition, approximately 725 LF of sidewalk was damaged along Route 36 as a result of the combination of sinkholes forming beneath the sidewalks producing voids under the concrete and sand as high as 5 feet depositing on top of the sidewalk, thus crushing and  demoloshing portions of the sidewalk where roadway sub base was saturated and washed out.  Inlet casting curb pieces were broken or missing at approximately 9 locations.  </t>
  </si>
  <si>
    <t>Numerous sinkhole repairs,  approximately 725LF of sidewalk repaired.  Numerous inlet casting curb pieces repaired/replaced.</t>
  </si>
  <si>
    <t>EB &amp; WB</t>
  </si>
  <si>
    <t>Route 40 EB &amp; WB @ MP 61.1 to 63.5</t>
  </si>
  <si>
    <t>Egg Harbor Township</t>
  </si>
  <si>
    <t>Atlantic</t>
  </si>
  <si>
    <t xml:space="preserve">Eastbound - 1859 FT Washout (IEW), </t>
  </si>
  <si>
    <t xml:space="preserve">Placed 329.89 Tons of DGA and Rip-Rap to repair washout areas along the roadway.  Total area of erosion approximately 1859 FT x 6.5FT D x 8FT W (3580.30 CY)                                                                               </t>
  </si>
  <si>
    <t xml:space="preserve">500 FT storm damaged sidewalk (AP).                                                      Westbound - (0109-151) 25 ft curb washout (AP) </t>
  </si>
  <si>
    <t>Repairs to approximately 500 LF of damaged bridge approach sidewalk.   Replaced 25 LF of washed-out curb.</t>
  </si>
  <si>
    <t>SITE</t>
  </si>
  <si>
    <t>Agency</t>
  </si>
  <si>
    <t>Route</t>
  </si>
  <si>
    <t>Direction</t>
  </si>
  <si>
    <t>MP start</t>
  </si>
  <si>
    <t>MP End</t>
  </si>
  <si>
    <t>Location</t>
  </si>
  <si>
    <t>Municipality</t>
  </si>
  <si>
    <t>County</t>
  </si>
  <si>
    <t>Description of Damage</t>
  </si>
  <si>
    <t>Structure #</t>
  </si>
  <si>
    <t>Date Completed</t>
  </si>
  <si>
    <t>Description of Repair</t>
  </si>
  <si>
    <t>Actual Labor</t>
  </si>
  <si>
    <t>Actual Equipment</t>
  </si>
  <si>
    <t>Actual Material</t>
  </si>
  <si>
    <t>Total Cost</t>
  </si>
  <si>
    <t>Agency Actual Cost</t>
  </si>
  <si>
    <t>Vendor</t>
  </si>
  <si>
    <t>Status</t>
  </si>
  <si>
    <t>Route 35 @MP 9.94 to 10.09 adjacent to CR 528 intersection (Breach #3)</t>
  </si>
  <si>
    <t>Mantoloking Borough</t>
  </si>
  <si>
    <t>Ocean</t>
  </si>
  <si>
    <t>Breach Repair.  (length of breach approximately 500 LF along RT 35).  Filled portions of the breach with stone to construct temporary roadway.  Installed approximately 560LF of steel sheet piling along east side of RT 35 NB.  Reconstructed washed away portion of RT 35 and CR 528 to original line and grade.  (Paving and striping completed by Shifano Construction Corp. as part of DOT Site#117).  Replaced gravity sewer manholes, pipes, and house service tie-ins within the breached areas.  installed traffic signals and signage.</t>
  </si>
  <si>
    <t>NB</t>
  </si>
  <si>
    <t>RT I-287 NB at MP 2.47</t>
  </si>
  <si>
    <t>Edison Township</t>
  </si>
  <si>
    <t>Middlesex</t>
  </si>
  <si>
    <t>Excessive winds of Hurricane Sandy damaged and blew away approximately 30 LF of metal sheeting (Noise Barrier) on the bridge deck of Route I-287 at MP 2.47</t>
  </si>
  <si>
    <t>1230-164</t>
  </si>
  <si>
    <t xml:space="preserve">Repaired/Replaced approximately 30LF of blown away metal sheeting (Noise Barrier) on the bridge deck.  Removed damaged sheets of noise barrier and plumbed the columns.  Installed 9 total sheets of new metal sheeting sound wall with front and top back closures.  Painted the angles and screws.  </t>
  </si>
  <si>
    <t>EB</t>
  </si>
  <si>
    <t>Rt 37 EB over Barnegate Bay</t>
  </si>
  <si>
    <t>Toms River Township</t>
  </si>
  <si>
    <t>Steel Bearing damaged and washed away</t>
  </si>
  <si>
    <t>1508-150</t>
  </si>
  <si>
    <t>Replaced in-kind a washed away steel bridge bearing with a steel bridge bearing fabricated on site.</t>
  </si>
  <si>
    <t>Rt 35 @ MP 10.10 to 10.70 in both directions (Breaches #2 and #1)</t>
  </si>
  <si>
    <t>Large sections of Route 35 washed away.                                                                                           MP 10.10 -Just north of CR 528 intersection (Breach #2).  Length of Breach approximately 150 LF along RT 35).                                                                                                                     MP 10.70 - adjacent to Lyman Street (Breach #1).  Length of Breach approximately 125 LF along RT 35</t>
  </si>
  <si>
    <t xml:space="preserve">Breach Repair (Two breaches approximately 150LF and 125 LF respectfully along RT 35) .  Filled portions of the breaches with stone to construct temporary roadway.  Reconstructed washed away portion of RT 35 to original line and grade.  (Paving and striping completed by Shifano Construction Corp. as part of DOT Site#117). </t>
  </si>
  <si>
    <t>Route 35 @ MP 10.10 to 12.75 in both directions</t>
  </si>
  <si>
    <t>Mantoloking Borough, 
Bay Head Borough, 
Point Pleasant Beach Borough</t>
  </si>
  <si>
    <t>Breach #1, Breach #2 and numerous sinkholes along Route 35</t>
  </si>
  <si>
    <t>Hatch Mott MacDonald was retained by Ferreira Construction Company, Inc.  as a sub consultant to provide professional engineering services related to Hurricane Sandy Emergency Repairs for the NJDOT</t>
  </si>
  <si>
    <t>Route 35 @ MP 11.20 from Mathis Place to Strickland Street</t>
  </si>
  <si>
    <t>Mantoloking Borough, 
Bay Head Borough</t>
  </si>
  <si>
    <t>Large Sinkhole, Entire Roadway Flooded out.  Roadway slabs settled and buckled.  24" DIA RCP storm sewer pipe was dislodged resulting in significant leakage.  Area of damage approximately 30'L x 15'W x 6'D</t>
  </si>
  <si>
    <t>Repairs to a large water-filled sinkhole approximately 30'L x 15'W x 6'D.  Excavated and dewatered the area with pumps and exposed dislodged 24" DIA. RCP storm sewer pipe.  Installed concrete collars at leaking pipe joints.  Backfilled area with compacted DGA.  Removed undermined concrete apron and filled area to grade with compacted DGA.  (Paving and striping completed by Shifano Construction Corp. as part of DOT Site#117).</t>
  </si>
  <si>
    <t>Route 35 @ MP 10.25 to 12.75+I21</t>
  </si>
  <si>
    <t>Various Sinkholes and Base/Header Repairs</t>
  </si>
  <si>
    <t>Repaired Numerous Sinkholes along RT 35.  (Paving and striping completed by Shifano Construction Corp. as part of DOT Site#117).</t>
  </si>
  <si>
    <t>Route 35 @ MP 2.70 to 9.94</t>
  </si>
  <si>
    <t>Berkeley Township, 
Seaside Heights Borough, 
Toms River Township, 
Lavallette Borough, 
Brick Township,
Mantoloking Borough</t>
  </si>
  <si>
    <t xml:space="preserve">Numerous sinkholes along Route 35 in areas where the roadway sub base was saturated and washed out.  Sinkhole damage included shoulder, pavement and curb washouts, undermined sidewalks, exposed, damaged and displaced utilities and storm sewer structures.  </t>
  </si>
  <si>
    <t xml:space="preserve">Approximately 35 sinkholes were repaired.  Typically, sinkholes were filled with various sized stone below a DGA base wrapped in filter fabric.  Various sinkhole emergency repairs include the utilization of pumps for dewatering, placing Rip-Rap, replacing Inlets, Manholes and Pipes, resetting Inlet Castings, and reconstructing roadway, sidewalk and curb to original grade.  </t>
  </si>
  <si>
    <t>US 30 EB over Jonathans Thorofare @ MP 54.44</t>
  </si>
  <si>
    <t>Absecon City, 
Atlantic City</t>
  </si>
  <si>
    <t>Moderate erosion of embankment at northeast, southeast and southwest approach sidewalk areas.</t>
  </si>
  <si>
    <t>0103-155</t>
  </si>
  <si>
    <t>Erosion repairs along the Eastbound side of the structure behind the wooden wing walls at the west approach area (Area of Erosion Approx. 15’ x 10’), the east approach area (Area of Erosion Approx. 15’ x 4’), the Northeast embankment area (Area of Erosion Approx. 8’ x 4’ x 6”) and the Northwest embankment area (Area of Erosion Approx. 12’ x 5’ x 6”).  Placed 63 tons of DGABC / Type class A material on the erosion areas at the Northeast and Northwest embankments.  Placed 12 tons of 12" rip rap stones at erosion areas behind the wing walls.</t>
  </si>
  <si>
    <t>Route 30 over Newfound Thorofare @ MP 55.80</t>
  </si>
  <si>
    <t>Atlantic City</t>
  </si>
  <si>
    <t>Moderate erosion of northeast, northwest and southeast approach sidewalk areas.   Loose utility conduit along the north fascia of the bridge.</t>
  </si>
  <si>
    <t>0103-154</t>
  </si>
  <si>
    <t>Erosion repairs at the west embankment of the structure along the EB travel way.  Approximate area of erosion was 35’x30’.  Placed fabric material and 12.7 Tons of rip rap at west embankment to repair the slope erosion.</t>
  </si>
  <si>
    <t>US 30 EB over Duck Thorofare @ MP 56.25</t>
  </si>
  <si>
    <t>Moderate erosion of embankment at northeast, southwest approach sidewalk areas.</t>
  </si>
  <si>
    <t>0103-153</t>
  </si>
  <si>
    <t>Erosion repairs at East embankment (Approx. Area of Erosion 8'x4'x5") and West embankment (Approx. Area of Erosion 14'x5'x6") of the structure along the EB travel way.  Dimension of erosion behind the wing wall area was 18'x10'.  Placed 73 tons of DGABC / Types class A material on the embankment erosion areas.  Placed 12 tons of 12" rip rap stones behind the wing wall area.</t>
  </si>
  <si>
    <t>Rt 37 over Barnegat Bay</t>
  </si>
  <si>
    <t>Repaired and Replaced washed away plank and rail fender system in-kind.</t>
  </si>
  <si>
    <t>Route 37 over Barnegat Bay @ MP 13.13</t>
  </si>
  <si>
    <t>Berkeley Township</t>
  </si>
  <si>
    <t xml:space="preserve">Embankment erosion along the southeast and southwest corners of structure 1508-151.  Area of erosion at SW corner approximately 213'L x 40'W.  Two areas of erosion at SE corner approximately 45'L x 45'W and 17'L x 20'W.  </t>
  </si>
  <si>
    <t>1508-151</t>
  </si>
  <si>
    <t>Erosion Repairs - total area of embankment erosion approximately 10,885 SF.  Prepped site and graded erosion areas along SE and SW embankments with excavator.  Placed 1008 SY filter fabric, 176T of 8"-12" rock, 770T of 12"-18" rock, 24T of 18" to 24" rock and 19.86T of ASTM#3 stone.</t>
  </si>
  <si>
    <t>Route 72 EB @ MP 26.36 to 28.40</t>
  </si>
  <si>
    <t>Stafford Township,
Ship Bottom Borough</t>
  </si>
  <si>
    <t xml:space="preserve">MP 26.50 - Erosion behind the guiderail.  </t>
  </si>
  <si>
    <t xml:space="preserve">Erosion Repairs from MP 26.5 to 26.95.  Embankment fix - Reinforced the washed out area along the south bank behind the guiderail (2500' L x 40' W x 15' D) with backfill.                   </t>
  </si>
  <si>
    <t>Parkway Bridge</t>
  </si>
  <si>
    <t>Stafford Township</t>
  </si>
  <si>
    <t xml:space="preserve">Pipe Outfall/Washout multiple areas approximately 300 ft long.  Drainage pipe Totaling approximately L 350ft x D 12ft x W 16ft. </t>
  </si>
  <si>
    <t>Erosion Repairs to washout area approximately 350'L x 16'W x 12'D.  Stabilized the slope, placed filter fabric and rip rap.  Repaired pipe outflow area.</t>
  </si>
  <si>
    <t>Stafford Township,  
Ship Bottom Borough</t>
  </si>
  <si>
    <t>MP 26.36 (1513-151)- Erosion at East and West Abutments.  MP 26.50 - Erosion behind the guiderail.  MP 26.95 (1513-152) - Erosion at east and west abutments.  MP 27.85 (1513-153) - Severe erosion of the embankment along the west abutment.  An erosion hole (7' L x 8' W x 3' D) in the southeast approach embankment.  MP28.40 (STR#1513-154) - Minor erosion at west abutment, major erosion at east abutment.</t>
  </si>
  <si>
    <t>1513-151                        1513-152                        1513-153                       1513-154</t>
  </si>
  <si>
    <t>Major Erosion Repairs - Backfilling and stabilizing the areas of erosion along the embankments of 4 bridges.</t>
  </si>
  <si>
    <t>SB</t>
  </si>
  <si>
    <t>Route 47 SB over Menantico Creek</t>
  </si>
  <si>
    <t>Maurice River Township</t>
  </si>
  <si>
    <t>Cumberland</t>
  </si>
  <si>
    <t>Thru Hole (approx. 6" Dia.) and deteriorated asphalt approximately 5' of length near the West edge of the South approach at the bridge deck joint.</t>
  </si>
  <si>
    <t>0601-152</t>
  </si>
  <si>
    <t>Erosion Repairs to approximately 5 LF of damaged asphalt near the west edge of the south approach at the bridge deck joint.  Excavated section of pavement adjacent to 6" dia. thru hole.  Cleaned steel and applied epoxy coating.  Created formwork and filled with Quikrete Rapid Road Mix</t>
  </si>
  <si>
    <t>Route 45 over Edwards Run</t>
  </si>
  <si>
    <t>Mantua Township</t>
  </si>
  <si>
    <t>Gloucester</t>
  </si>
  <si>
    <t>Damage to concrete Arch Bridge due to severe flooding and receding of flood waters.  Settlement occurred due to erosion under drain pipe.</t>
  </si>
  <si>
    <t>0808-151</t>
  </si>
  <si>
    <t>Repairs to damaged concrete arch bridge due to severe flooding and receding of flood waters causing settlement from erosion under the drain pipe.  Chipped loose concrete on wingwall and top arch pipe.  Placed Rip Rap at erosion under drain pipe.  Repaired deteriorated concrete and installed epoxy coated rebar and dowels along face of arch headwall.</t>
  </si>
  <si>
    <t>Route 35 @ MP 14.61 over Mansquan River</t>
  </si>
  <si>
    <t>Brielle Borough</t>
  </si>
  <si>
    <t>1506-152</t>
  </si>
  <si>
    <t>Replace the missing/damaged timber sheeting in-kind along the west end of the south bridge abutment retaining wall.  Installed large rock and Rip-Rap over filter fabric at toe of slope.  Placed 19.57 Tons 12"-18" Rock and 20.78 Tons 8"-12" Rip-Rap.</t>
  </si>
  <si>
    <t>Route 9 @ MP 65.71 over Branch of West Creek</t>
  </si>
  <si>
    <t>Eagleswood Township</t>
  </si>
  <si>
    <t>Scour between NW timber bulk head and house footing due to water overtopping the timber retaining wall at the northwest channel embankment.</t>
  </si>
  <si>
    <t>1501-154</t>
  </si>
  <si>
    <t>Scour Repairs between NW timber bulk head and house footing due to water overtopping the timber retaining wall at the northwest channel embankment.  Pumped out any residual water between the foundation and the timber wall.  Backfilled the area with stone.</t>
  </si>
  <si>
    <t>Route 9 @ MP 79.56 over Oyster Creek</t>
  </si>
  <si>
    <t>Ocean Township,
Lacey Township</t>
  </si>
  <si>
    <t>Washout behind Northeast wingwall.  (Area of slope erosion approximately 8' x 10')</t>
  </si>
  <si>
    <t>1502-153</t>
  </si>
  <si>
    <t>Erosion Repairs at 8'L x 10'W washout behind Northeast wingwall.  Placed Filter Fabric and Rip-Rap to stabilize the slope.</t>
  </si>
  <si>
    <t>Route 168 @ MP 2.22 over S. Branch Timber Creek</t>
  </si>
  <si>
    <t>Gloucester Township</t>
  </si>
  <si>
    <t>Camden</t>
  </si>
  <si>
    <t>curb and sidewalk damaged due to flooding from storm.</t>
  </si>
  <si>
    <t>0425-150</t>
  </si>
  <si>
    <t>Repaired storm damaged curb and sidewalk.  Removed damaged concrete, Poured new Curb and Sidewalk.</t>
  </si>
  <si>
    <t>Route 47 @ MP 66.56 over Bethel Run</t>
  </si>
  <si>
    <t>Washington Township</t>
  </si>
  <si>
    <t>Heavy erosion of embankment along the roadway at the east side of the bridge behind the guide rail (approximately 5' deep).  Two washouts separated by a distance of approximately 110'</t>
  </si>
  <si>
    <t>0813-152</t>
  </si>
  <si>
    <t>Erosion Repairs at two 5' Deep washouts of the embankment along the roadway at the east side of the bridge behind the guide rail.  Two washouts separated by a distance of approximately 110'.  Placed Filter Fabric in washout areas and then placed 6" to 12" Rip-Rap for erosion control.  Placed total of 570 SF Filter Fabric and 60.75 Tons Rip-Rap in both locations.</t>
  </si>
  <si>
    <t>Route 38 @ MP 14.30 over S. Branch of Rancocus Creek</t>
  </si>
  <si>
    <t>Hainesport Township</t>
  </si>
  <si>
    <t>Burlington</t>
  </si>
  <si>
    <t>Erosion at Southwest, Southeast and Northwest approach embankments.</t>
  </si>
  <si>
    <t>0305-152</t>
  </si>
  <si>
    <t xml:space="preserve">Erosion Repairs at the Southwest, Southeast and Northwest approach embankments.  Prepped the site.  Placed 828 SF of filter fabric and 63.5 tons of 6"-12" rip rap at all 3 embankments locations </t>
  </si>
  <si>
    <t>Route 55 SB @ MP 44.07 over Still Run</t>
  </si>
  <si>
    <t>Clayton Borough</t>
  </si>
  <si>
    <t xml:space="preserve">Severe erosion at the southwest embankment and wingwall exposing 2 steel guiderail posts.  </t>
  </si>
  <si>
    <t>0828-168</t>
  </si>
  <si>
    <t>Erosion Repairs at the Southwest embankment and wingwall where 2 steel guiderail posts were exposed.  Placed 11.52 Tons of 6"-12" Rock over 150 SF of Filter Fabric along the Southwest Wing Wall.  Used 2.68 Tons of hot mix asphalt to form curb and trough under guiderail.</t>
  </si>
  <si>
    <t>Route 70 @ MP 54.9 over North Branch Metedeconk River</t>
  </si>
  <si>
    <t>Brick Township</t>
  </si>
  <si>
    <t>1510-156</t>
  </si>
  <si>
    <t>Erosion Repairs at the Southwest, Southeast, Northeast and Northwest embankments.  Repaired damaged timber bulkheads at the Southwest and Southeast embankments.  Placed Rip-Rap, DGA and Filter Fabric at all eroded embankments.  Placed topsoil and seeded after completing the erosion repairs.</t>
  </si>
  <si>
    <t>Route 55 NB @ MP 44.07 over Still Run</t>
  </si>
  <si>
    <t>Large Scour condition at footing along the south abutment.  Approximate dimension of exposed footing at the east side was 20' along the footing x 3' in height.</t>
  </si>
  <si>
    <t>0828-167</t>
  </si>
  <si>
    <t>Scour Repairs at the footing along the south abutment.  The approximate dimension of the exposed footing at the east side was 20' along the footing x 3' in height.  Installed 22.02 Tons of 18" to 24" Rip-Rap, 8.93 Tons of 12" to 18" Rip-Rap and 13 Tons of 8" to 12" Rip-Rap over 200 SF of Filter Fabric.</t>
  </si>
  <si>
    <t>Route 45 @ MP 22.27 over Mantua Creek</t>
  </si>
  <si>
    <t>Erosion Hole developed at Northwest corner of Structure 0808-152 behind the headwall.  (Area of erosion approximately 3' x 3' x 1')</t>
  </si>
  <si>
    <t>0808-152</t>
  </si>
  <si>
    <t>Erosion Repairs of a washout approximately 3'L x 3'W x 1'D at the Northwest corner of the structure behind the headwall.  Installed 6 tons of 8" to 12" Rip-Rap over 64 SF of Filter Fabric to stabilize eroded slope.</t>
  </si>
  <si>
    <t>WB</t>
  </si>
  <si>
    <t>Route 49 @ MP 39.08 over Manantico Creek</t>
  </si>
  <si>
    <t>Heavy Erosion behind the Northeast wingwall.</t>
  </si>
  <si>
    <t>0606-150</t>
  </si>
  <si>
    <t>Erosion Repairs behind the Northeast wingwall.  Installed 6 tons of 8"-12" Rip-Rap over 120 SF of filter fabric.</t>
  </si>
  <si>
    <t>Route 9 @ MP 42.44 over Absecon Creek</t>
  </si>
  <si>
    <t>Moderate erosion/washout behind sheet wall on the southeast approach embankment causing minor undermining along the edge of the bituminous concrete sidewalk.</t>
  </si>
  <si>
    <t>0101-150</t>
  </si>
  <si>
    <t>Erosion Repairs at washout behind the sheet wall on the southeast approach embankment where minor undermining occurred along the edge of the bituminous concrete sidewalk.  Installed 6 tons of 8"-12" Rip-Rap over 120 SF of filter fabric to repair the erosion.</t>
  </si>
  <si>
    <t>Route 35 SB MP 2.5-9.0</t>
  </si>
  <si>
    <t>Berkeley Township
Seaside Heights Borough,
Lavallette Borough, 
Toms River Township, 
Brick Township</t>
  </si>
  <si>
    <t>Roadway needs paving due to sinkholes and pavement damage</t>
  </si>
  <si>
    <t>Roadway needs paving and striping due to sinkholes and pavement damage from storm.   Resurface the damaged pavement and striped.</t>
  </si>
  <si>
    <t>N/A                            Force Account items not used</t>
  </si>
  <si>
    <t>Route 35 NB MP 2.5-9.0</t>
  </si>
  <si>
    <t>Berkeley Township, 
Seaside Heights Borough, 
Lavallette Borough, 
Toms River Township, 
Brick Township</t>
  </si>
  <si>
    <t>Route 35, Both, MP 9.0 - 13.0</t>
  </si>
  <si>
    <t>Roadway needs paving due to sinkholes and pavement damage.  Also, this area suffered 3 breaches.</t>
  </si>
  <si>
    <t>Roadway needs paving and striping due to sinkholes and pavement damage from storm.   Also, this area suffered 3 breaches.  Resurfaced the damaged pavement and striped.  Resurfaced 3 breach locations.</t>
  </si>
  <si>
    <t>Rt 37 EB over Barnegate Bay (Mathis Bridge) and Rt 37 WB over Barnegate Bay (J. Stanley Tunney Bridge)</t>
  </si>
  <si>
    <t xml:space="preserve">Excessive flooding and storm surge due to Hurricane Sandy caused severe scour along the substructures of the Mathis Bridge and Tunney Bridge over Barnegat Bay.  An emergency underwater inspection following Hurricane Sandy revealed that the pile supported footings at piers E2 through E19 of the East bound structure and ET3 &amp; ET5 through ET7 of the west bound were found to be partially to fully exposed.  In addition, many of these areas were undermined.
On the EB Route 37 Mathis Bridge over Barnegat Bay (structure# 1508-150) there are 18 piers with exposed piling and severe scouring of the footings.  The height of the undermining below the footing at piers E11 thru E17 varies from approximately 2’-6” to 10’.
On the WB Tunney Bridge over Barnegat Bay (structure# 1508-154) there are 4 piers with exposed piling and severe scouring.  The height of the undermining below the footings at piers ET6 through ET7 varies from approximately 2’ to 3’.
</t>
  </si>
  <si>
    <t xml:space="preserve">Scour Repairs along the substructures of the Mathis Bridge and Tunney Bridge over Barnegat Bay.  The pile supported footings at piers E2 through E19 of the East bound structure and ET3 &amp; ET5 through ET7 of the west bound were found to be partially to fully exposed.  In addition, many of these areas were undermined.
On the EB Route 37 Mathis Bridge over Barnegat Bay there are 18 piers with exposed piling and severe scouring of the footings.  The height of the undermining below the footing at piers E11 thru E17 varies from approximately 2’-6” to 10’.
On the WB Tunney Bridge over Barnegat Bay there are 4 piers with exposed piling and severe scouring.  The height of the undermining below the footings at piers ET6 through ET7 varies from approximately 2’ to 3’.  
Recommended repair scheme submitted by consultant engineer PB Americas and NJ DOT Structural Evaluation, pre-fab grout bags were placed surrounding the piers and the voids were filled with grout. After grouting was completed, #57 clean crushed stone was poured to create a stone bed.  Afterwards, pre-cast concrete counter measures (A-Jacks) were placed at the toe of the groutbags and/or along the pier stem footings as directed per detail atop the layer of stone.  (Placed a total of approximately 22,200 size 24” A-JACKS, approximately 2,530 CY of Grout, and approximately 610 CY of Stone)  </t>
  </si>
  <si>
    <t>Route 35 SB, from Lyman Street to Stephens Place</t>
  </si>
  <si>
    <t>Drainage pipe was washed out that was carrying storm water from MP 10.7 to the Bay.  This pipe was constructed below private residential properties.</t>
  </si>
  <si>
    <t>Erosion and Storm Sewer Drainage Repairs to a drainage pipe, located below private residential properties, that was washed out which carried storm water from MP 10.7 to the Bay The existing pipe was capped and abandoned.  To divert the storm water at MP 10.7, 1000' long of 16" and 12" Ductile Iron Pipes were constructed between MP 10.7 and 10.82 with 6 new Type B inlets and a manhole.</t>
  </si>
  <si>
    <t>Route 50 @ MP 2.88 over Cedar Swamp Creek</t>
  </si>
  <si>
    <t>Upper Township</t>
  </si>
  <si>
    <t>Cape May</t>
  </si>
  <si>
    <t xml:space="preserve">Sinkhole approximately 6.5'L x 5'W x 3'D and erosion in shoulder and roadway of structure.  Signs and guide rail posts damaged and displaced.  Utility conduit exposed at the north corner.  Sinkhole contiues to deepen while repair in progress.  </t>
  </si>
  <si>
    <t>0510-150</t>
  </si>
  <si>
    <t>Erosion Repairs - A Sinkhole approximately 6.5'L x 5'W x 3'D and erosion in shoulder and roadway at structure.  Signs and guide rail posts damaged and displaced.  Utility conduit exposed at the north corner.  Sinkhole continued to deepen while the repair was in progress.  An underwater inspection at the North abutment, South abutment and all 4 wingwalls revealed various holes in steel sheeting below the water level.  Repaired using forms and blueline mortar.  Pumped two 3' x 25' grout bags along the south abutment wall to cover patched holes in steel sheeting.  Pumped grout in void behind northeast abutment corner.  Back filled sunken areas at southwest, southeast, northwest and northeast corners of structure with 12.08 Tons of 2" to 4" stone and 150 SF Filter Fabric.</t>
  </si>
  <si>
    <t>Route 9 @ MP 20.74 over Magnolia Lake</t>
  </si>
  <si>
    <t>Dennis Township</t>
  </si>
  <si>
    <t xml:space="preserve">Numerous Slip Boards and Stop Logs of Magnolia lake Dam were damaged and/or missing due to excessive flooding conditions.  Excessive water surge also damaged the concrete floor and walls around the Slip Board area at East end of culvert.   </t>
  </si>
  <si>
    <t>0504-150</t>
  </si>
  <si>
    <t>1&amp;9</t>
  </si>
  <si>
    <t>Route 1 &amp; 9 Truck @ MP 0.65 over Passaic River</t>
  </si>
  <si>
    <t>West and East Fender walkway planks, hand railing and vertical facia sheeting of the bridge over Passaic River on Route 1&amp;9 Truck was damaged and washed away due to excessive flooding conditions of Hurricane Sandy.</t>
  </si>
  <si>
    <t>0705-151</t>
  </si>
  <si>
    <t>NJTA</t>
  </si>
  <si>
    <t>GSP</t>
  </si>
  <si>
    <t>Woodbridge Township,
Sayreville Borough</t>
  </si>
  <si>
    <t xml:space="preserve">West corner of northern fender at navigation channel collapsed.  </t>
  </si>
  <si>
    <t>Fender Replaced.</t>
  </si>
  <si>
    <t>Millville City</t>
  </si>
  <si>
    <t>Newark City
Kearny town</t>
  </si>
  <si>
    <t>Essex, Hudson</t>
  </si>
  <si>
    <t>Completed</t>
  </si>
  <si>
    <t>NJTA_ GSP Driscoll Bridge MP 127.2 over Raritan River</t>
  </si>
  <si>
    <t>Route 3 over Hackensack River</t>
  </si>
  <si>
    <t>East Rutherford Borough,
Secaucus Town</t>
  </si>
  <si>
    <t>Bergen, Hudson</t>
  </si>
  <si>
    <t>Route 18, 3A    (Hoes Lane)</t>
  </si>
  <si>
    <t>Piscataway Township</t>
  </si>
  <si>
    <t>Traffic signal knocked down at Knightsbridge Rd &amp; Telecordia Drive. - RECOVERY - $15,000.  Fire damage, due to down primary electrical wire, to the newly constructed pavement &amp; curb at Buena Vista Ave. -RECOVERY $15,000</t>
  </si>
  <si>
    <t>Route 30</t>
  </si>
  <si>
    <t>Traffic signal head and navigation lights damaged; replacement.</t>
  </si>
  <si>
    <t>Route 35</t>
  </si>
  <si>
    <t>Berkeley Township, 
Seaside Park Borough, 
Seaside Heights Borough, 
Toms River Township</t>
  </si>
  <si>
    <t>Roadway undermined by sinkholes and voids. Drainage facilities crushed, washed away, eroded, clogged or buried by sand</t>
  </si>
  <si>
    <t>Lavallette Borough, 
Toms River Township, 
Brick Township</t>
  </si>
  <si>
    <t>Roadway undermined by sinkholes and voids. Drainage facilities crushed, washed away, eroded, clogged or buried by sand. Shallow underground utilities will need to be reconstructed.</t>
  </si>
  <si>
    <t>Route 206</t>
  </si>
  <si>
    <t>Hillsborough Township</t>
  </si>
  <si>
    <t>Somerset</t>
  </si>
  <si>
    <t>Replacement of permanent signs damaged by the storm, and  damage to trees recently planted that will have to be removed and replaced or re-installed.</t>
  </si>
  <si>
    <t>Route 52</t>
  </si>
  <si>
    <t>Somers Point</t>
  </si>
  <si>
    <t>Erosion casued by flood waters</t>
  </si>
  <si>
    <t>Repair Traffic Signal at Knightsbridge road - Replace traffic signal and mast arm at the intersection of Knightsbridge road and Telecordia Drive.</t>
  </si>
  <si>
    <t>Replace Traffic Signal head at Rt. 30 EB Absecon Blvd over Beach Thorofare Bridge, and remove and replace existing navigation lights mounted on the fender system and the bascule span.</t>
  </si>
  <si>
    <t>Complete road reconstruction of Rt. 35 from MP 0 to 4.</t>
  </si>
  <si>
    <t>Complete road reconstruction of Rt. 35 from MP 4 to 9.</t>
  </si>
  <si>
    <t>Complete road reconstruction of Rt. 35 from MP 9 to 12.</t>
  </si>
  <si>
    <t>Repair road Signs and fence.</t>
  </si>
  <si>
    <t>FHWA Obligated Amount</t>
  </si>
  <si>
    <t>Bridge Lighting Repair-repair of damage to transformer feeding bridge lighting of Rt. 3 WB over Hackensack River.</t>
  </si>
  <si>
    <t>Damage of bridge lighting from the flood water.</t>
  </si>
  <si>
    <t>Advanced by NJDOT &amp; Awaiting FHWA Approval</t>
  </si>
  <si>
    <t>TOTAL FHWA Running /  Actual Reimbursement Amount</t>
  </si>
  <si>
    <t>FHWA Running / Actual Reimbursemet Amount</t>
  </si>
  <si>
    <t>Bever Concrete Construction</t>
  </si>
  <si>
    <t>Intercounty Paving Association</t>
  </si>
  <si>
    <t>IEW Construciton Group</t>
  </si>
  <si>
    <t>Union Paving Construction Co., Inc.</t>
  </si>
  <si>
    <t>George Harms Construction Co., Inc.</t>
  </si>
  <si>
    <t>Agate Construction Co., Inc.</t>
  </si>
  <si>
    <t>Rt-52 Constructor</t>
  </si>
  <si>
    <t>Route 35 SB @ MP 7.7 to 7.9</t>
  </si>
  <si>
    <t xml:space="preserve">Major repair site.  Washout occurred at three locations within this site.  Berm washout, west shoulder and half of the right lane undermined.  Two inlet structures were destroyed.  </t>
  </si>
  <si>
    <t>Major repairs to undermining and washouts at three locations.  Fill/DGA installed. Filter fabric placed. Rip Rap placed. Re-constructed two destroyed inlet structures.  Curb poured.  Installed Beam Guide Rail.</t>
  </si>
  <si>
    <t>Route 35 SB @ MP 8.5</t>
  </si>
  <si>
    <t>Major repairs to washout of roadway shoulder approximately 250'L x 60'W.  Repaired guiderail, re-graded slope, reconstructed outside shoulder, reconstructed curb. Installed sheeting.  Electrical work completed.</t>
  </si>
  <si>
    <t>1&amp;9T</t>
  </si>
  <si>
    <t>Rt 1&amp;9T over Hackensack River</t>
  </si>
  <si>
    <t>Jersey City, 
Kearny</t>
  </si>
  <si>
    <t>Hudson</t>
  </si>
  <si>
    <t>NW Barrier gate arm sheared off due to excessive wind load. Hardwired advanced Warning Signs turned by excessive wind load. Radio controlled advanced warning signs damaged. Light pole knocked over.</t>
  </si>
  <si>
    <t>0905-152</t>
  </si>
  <si>
    <t xml:space="preserve"> NW Barrier gate arm replaced in-kind with spare arm from Newark DOT Yard.</t>
  </si>
  <si>
    <t>Rt 7 over Hackensack River, Wittpenn Bridge</t>
  </si>
  <si>
    <t>Jersey City</t>
  </si>
  <si>
    <t>Electrical vault flooded  by salt water. Fender Lights damaged.</t>
  </si>
  <si>
    <t>0909-150</t>
  </si>
  <si>
    <t>Pump out and repair damaged electrical vault equipment</t>
  </si>
  <si>
    <t>Generator Room Flooded - Transfer Switch Shorted Out. Main electrical service out. Fender lights damaged.</t>
  </si>
  <si>
    <t>Rt 13 over Point Pleasant Canal</t>
  </si>
  <si>
    <t>Point Pleasant Borough</t>
  </si>
  <si>
    <t>NW Barrier gate arm sheared off due to excessive wind load. SW warning gate arm sheared off due to excessive wind load.</t>
  </si>
  <si>
    <t>1505-150</t>
  </si>
  <si>
    <t>NW barrier gate arm and SW warning gate replaced in-kind with spares from Wall DOT Yard.</t>
  </si>
  <si>
    <t>Repair Main electrical service and damaged navigation lighting</t>
  </si>
  <si>
    <t>Main electrical service damaged. Navigational light service damaged.</t>
  </si>
  <si>
    <t>Rt 71 over Shark River</t>
  </si>
  <si>
    <t>Belmar Borough</t>
  </si>
  <si>
    <t>Machinery Room was submersed under 6' of salt water &amp; Motor Control Center Room was submersed under 4' of salt water.</t>
  </si>
  <si>
    <t>1321-150</t>
  </si>
  <si>
    <t>Rt 88 over Inland Waterway Canal</t>
  </si>
  <si>
    <t>East tower roof damaged</t>
  </si>
  <si>
    <t>1515-151</t>
  </si>
  <si>
    <t>Repair roof damage</t>
  </si>
  <si>
    <t>Bay Ave</t>
  </si>
  <si>
    <t>East berm/sidewalk sinkhole</t>
  </si>
  <si>
    <t>East berm/sidewalk area sinkhole filled with DGA.  Installed Filter fabric.</t>
  </si>
  <si>
    <t>Marion Way</t>
  </si>
  <si>
    <t>West Shoulder/ berm washout</t>
  </si>
  <si>
    <t>Erosion Repairs at west shoulder/berm washout.  Fill/DGA placed, filter fabric placed and curb poured.</t>
  </si>
  <si>
    <t>Deauville Drive</t>
  </si>
  <si>
    <t>Berm between curb and sidewalk washed out.</t>
  </si>
  <si>
    <t>Erosion Repairs - Washed-out berm area between curb and sidewalk was backfilled with DGA.</t>
  </si>
  <si>
    <t>Jeanette Drive</t>
  </si>
  <si>
    <t>West berm washout at three utility poles</t>
  </si>
  <si>
    <t>Erosion Repairs - Fill/DGA placed around three utility poles in the west berm washout.</t>
  </si>
  <si>
    <t>7th Ave</t>
  </si>
  <si>
    <t>West shoulder sinkhole, East shoulder flooding</t>
  </si>
  <si>
    <t>Erosion Repairs - West shoulder sinkhole and east shoulder flooded.  Fill/DGA placed. Curb poured.</t>
  </si>
  <si>
    <t>Between 4th Ave. &amp; 3rd Ave.</t>
  </si>
  <si>
    <t>West shoulder washout and manhole sustained broken brick collar</t>
  </si>
  <si>
    <t>Asphalt pavement repaired at west shoulder washout.  Manhole's broken brick collar replaced and mortared.</t>
  </si>
  <si>
    <t>Silver Beach Rd</t>
  </si>
  <si>
    <t>West berm washout, damaged inlet and curb undermined.</t>
  </si>
  <si>
    <t>Erosion Repairs at west berm washout area where an inlet was damaged and a portion of the curb was undermined.  Placed DGA and installed Filter Fabric.</t>
  </si>
  <si>
    <t>Pennsylvania Ave</t>
  </si>
  <si>
    <t>Lavallette Borough</t>
  </si>
  <si>
    <t>West berm washout at utility poles.  Damaged curb.</t>
  </si>
  <si>
    <t>Erosion Repairs at west berm washout.  Fill/DGA placed. Curb poured.  Filter fabric installed.</t>
  </si>
  <si>
    <t>Jersey City Ave</t>
  </si>
  <si>
    <t>Washout/settlement at NE &amp; SW corners at utility/signal poles</t>
  </si>
  <si>
    <t>Erosion Repairs to washout/settlement at the NE and SW corners in the area of utility/signal poles.  Excavated damaged curb, installed filter fabric, placed DGA and constructed curb.</t>
  </si>
  <si>
    <t>2nd Ave</t>
  </si>
  <si>
    <t>West berm washout at NW corner, utility pole settlement</t>
  </si>
  <si>
    <t>Erosion Repairs at west berm washout at NW corner where utility pole settlement occurred.  Fill/DGA placed. Curb poured.</t>
  </si>
  <si>
    <t>3rd Ave</t>
  </si>
  <si>
    <t>East/West shoulder washout/sinkhole, extends up/down 3rd Ave</t>
  </si>
  <si>
    <t>Erosion Repairs to east and west shoulder washouts/sinkholes.  DGA placed. Curb poured.</t>
  </si>
  <si>
    <t>Downer Ave</t>
  </si>
  <si>
    <t>Curb/sidewalk/shoulder/pavement washout.</t>
  </si>
  <si>
    <t>Erosion Repairs at curb/sidewalk/shoulder/pavement washout.  DGA placed. Curb poured.</t>
  </si>
  <si>
    <t>Carpenter Ln</t>
  </si>
  <si>
    <t>SW corner shoulder/curb/berm washout</t>
  </si>
  <si>
    <t>Erosion Repairs at Southwest corner shoulder/curb/berm washout.  Filter fabric placed.  DGA placed. Curb poured.</t>
  </si>
  <si>
    <t>East and West shoulder washout</t>
  </si>
  <si>
    <t>SW corner washed out.  Berm, curb, sidewalk damaged.</t>
  </si>
  <si>
    <t>Oceanview Ave</t>
  </si>
  <si>
    <t>NE and NW corners: Berm, curb, inlet and shoulder washout.</t>
  </si>
  <si>
    <t>Grandview Blvd</t>
  </si>
  <si>
    <t>SW, NE and NW corners: Berm, curb, sidewalk and shoulder washout.</t>
  </si>
  <si>
    <t>Carlton Place</t>
  </si>
  <si>
    <t>NE corner:  washed out berm, sidewalk and curb damaged.  Inlet structure damaged.  
West sidewalk undermined.</t>
  </si>
  <si>
    <t>Sanderling Way</t>
  </si>
  <si>
    <t>Washout behind NW corner damaging curb and sidewalk.</t>
  </si>
  <si>
    <t>Washout behind west curb and inlet structure.</t>
  </si>
  <si>
    <t>Erosion repairs at east and west shoulder washout.  Geotextile fabric placed, DGA placed.</t>
  </si>
  <si>
    <t>Geotextile fabric placed, DGA constructed.  Curb and Sidewalk constructed.</t>
  </si>
  <si>
    <t>Erosion Repairs at Northeast and Northwest corners of berm/curb/inlet/shoulder washout.  Filter fabric placed.  DGA placed. Inlet structure and curb reconstructed.</t>
  </si>
  <si>
    <t xml:space="preserve">Erosion Repairs at Southwest, Northeast and Northwest corners of berm/curb/sidewalk/shoulder washout.  Excavated damaged curb and pavement.  DGA placed. </t>
  </si>
  <si>
    <t>Erosion Repairs at Northeast corner of berm/sidewalk/curb washout where an inlet structure was damaged and the west sidewalk was undermined.  Excavated outside shoulder and placed DGA.  Curb and sidewalk constructed.</t>
  </si>
  <si>
    <t>Erosion Repairs at Northwest corner of berm/curb/sidewalk washout.  Excavated behind curb, filter fabric placed, DGA placed.</t>
  </si>
  <si>
    <t>Erosion Repairs at washout behind west curb and inlet structure. Placed filter fabric and DGA.</t>
  </si>
  <si>
    <t>Cost included in Site 82</t>
  </si>
  <si>
    <t>South of Sanderling Way</t>
  </si>
  <si>
    <t>Utility damage.  Severe washouts along both berms and shoulder.  Undermined right lane.  
Inlet Structure damaged.</t>
  </si>
  <si>
    <t>North of 9th Ave/Jeanette Dr</t>
  </si>
  <si>
    <t>Full width roadway/berm washout. East shoulder, curb, berm, sidewalk washout.</t>
  </si>
  <si>
    <t>Erosion Repairs at severe washouts along both berms and shoulders where utilities and an inlet were damaged and the right lane was undermined.  Utility companies performed work. Placed stone underneath and alongside restored gas main, covered with filter fabric, filled with DGA and compacted. Outside shoulder and right lane filled with DGA.  22LF curb poured.</t>
  </si>
  <si>
    <t>Erosion Repairs at severe full width roadway/berm/sidewalk washout.  Excavated damaged asphalt.  Filter fabric placed.  DGA placed.  Curb poured. Reconstructed sidewalk.</t>
  </si>
  <si>
    <t>Various</t>
  </si>
  <si>
    <t>Route 35 NB &amp; SB @ MP 1.74 to 9.74</t>
  </si>
  <si>
    <t>All Municipalities</t>
  </si>
  <si>
    <t>Sand filled junction boxes, conduits, and missing foundations</t>
  </si>
  <si>
    <t>North/Central Traffic Signals (Rts 440, 81, 35,33,36, 184, 202)</t>
  </si>
  <si>
    <t>State Wide</t>
  </si>
  <si>
    <t>Traffic signals not operating</t>
  </si>
  <si>
    <t>Central Traffic Signals(rt 88, 71,70, &amp; 36)</t>
  </si>
  <si>
    <t>Ocean, Monmouth</t>
  </si>
  <si>
    <t>Route 35 &amp; CR 528</t>
  </si>
  <si>
    <t>A large sinkhole developed.</t>
  </si>
  <si>
    <t>Route 35 &amp; Princeton Avenue</t>
  </si>
  <si>
    <t xml:space="preserve">Bulkhead and outfall pipe destroyed.  Sinkhole developed.  Drainage structure settled.  Hole in a manhole pipe. </t>
  </si>
  <si>
    <t>Route 35 in the vicinity of Sea Breeze Way</t>
  </si>
  <si>
    <t>Bulkhead collapsed.  Berm destroyed.  Adjacent properties flooded.</t>
  </si>
  <si>
    <t xml:space="preserve">Route 36 </t>
  </si>
  <si>
    <t>Keyport Borough</t>
  </si>
  <si>
    <t>Damaged Traffic Signal Systems</t>
  </si>
  <si>
    <t>Route 35 , Route 36, Route 71</t>
  </si>
  <si>
    <t>Monmouth  Ocean</t>
  </si>
  <si>
    <t>Route 35 NB &amp; SB @ MP 20 to 29.39</t>
  </si>
  <si>
    <t>Eatontown Boro, 
Ocean Twp., Neptune Twp., Neptune City Boro, Belmar Boro, Wall Township</t>
  </si>
  <si>
    <t>Restored numerous Traffic Signals that were not operating as a result of the storm.</t>
  </si>
  <si>
    <t>Large Sinkhole Repairs.  Video inspection and cleaning operation was utilized to evaluate the damage.  18" ADS pipe was then installed.  Conditions were extremely wet which required use of well point pumps.</t>
  </si>
  <si>
    <t>Erosion Repairs - Bulkhead and outfall pipe were destroyed.  A Sinkhole developed, the drainage structure settled and a hole developed in a manhole pipe.  To repair, the water was first drained from the sinkhole.  The bulkhead was repaired.  The outfall pipe was  replaced.  The drainage structure was reconstructed.  And the berm was restored.</t>
  </si>
  <si>
    <t xml:space="preserve">Erosion Repairs - Bulkhead collapsed and the berm was destroyed resulting in flooding of the adjacent properties.  Included in the repair was the replacement of a 12" Ductile Iron Pipe and grouting of existing pipe. </t>
  </si>
  <si>
    <t xml:space="preserve">Installed numerous traffic signals. </t>
  </si>
  <si>
    <t>Installed numerous traffic signals.</t>
  </si>
  <si>
    <t>Orchard Holdings</t>
  </si>
  <si>
    <t>Diehl Electric</t>
  </si>
  <si>
    <t>Cray Electric</t>
  </si>
  <si>
    <t>Zsenak Electric</t>
  </si>
  <si>
    <t>Route 35 NB MP 7.49 - 9.7</t>
  </si>
  <si>
    <t>Brick Township,                        Mantoloking Borough</t>
  </si>
  <si>
    <t>Curb, Sidewalk and Handicap ramps damaged.</t>
  </si>
  <si>
    <t>Reconstructed curb, sidewalk and handicapped ramps that were damaged from storm.</t>
  </si>
  <si>
    <t>Rt 37 over Barnegate Bay</t>
  </si>
  <si>
    <t>Severe Erosion of all four approach embankments. SW approach embankment erosion began at the west end of the SW wingwall (25' from bridge) and measured 5' high x 9' deep x 9' wide. It undermined the SW approach safety walk for the full width and 4' into the right lane. SE embankment erosion 3' high x 120' long. It undermined roadway 6' deep x 3' high.  Junction box and electrical conduits were also destroyed.</t>
  </si>
  <si>
    <t>Repairs to severe erosion of all four bridge approach embankments.  At the SE embankment, the roadway was undermined (area of undermining approx. 6'D x 3'H) and a junction box and electrical conduits were destroyed.  Erosion repairs included filling 8' x 6' x 1' sawcut area with DGA &amp; leveling, Backfilling a 5' x 9' x 9' bridge abutment area with DGA, placing Filter Fabric, placing 20LF of Rip Rap, placing 1100 LF of new guide, electrical work and slope restoration.</t>
  </si>
  <si>
    <t>Bowlline Avenue</t>
  </si>
  <si>
    <t>West Shoulder/Berm failure, 2 driveway washouts.</t>
  </si>
  <si>
    <t>Erosion Repairs at washouts along the West shoulder/berm area and at two driveways.  DGA placed at West Shoulder and two driveways.</t>
  </si>
  <si>
    <t>TBA</t>
  </si>
  <si>
    <t>Ramp from Ocean Drive to Rt. 152+I11</t>
  </si>
  <si>
    <t>Roadway washout, guiderail damage, slope erosion and berm washout.  Approx. 475'L x 30'W.</t>
  </si>
  <si>
    <t>Erosion repairs to washout area approximately 475'L x 30'W.  Re-constructed washed-out roadway, installed guide rail, re-graded slope, re-striped and placed rip-rap behind guide rail.</t>
  </si>
  <si>
    <t>Work in Progress</t>
  </si>
  <si>
    <t>IEW Construction Group, Inc.</t>
  </si>
  <si>
    <t>Ferreira construction co., Inc.</t>
  </si>
  <si>
    <t>A. P. Construction, Inc.</t>
  </si>
  <si>
    <t>Schifano construction Corporation</t>
  </si>
  <si>
    <t>Mount Construction Co., Inc.</t>
  </si>
  <si>
    <t>Kevco Electric, Inc.</t>
  </si>
  <si>
    <t>Allan/Brite-way Electrical Contractors, Inc.</t>
  </si>
  <si>
    <t>Carbro Constructors Corp.</t>
  </si>
  <si>
    <t>0109-150,                           0109-151,                                 0109-152</t>
  </si>
  <si>
    <t>0109-150,                            0109-151,                                 0109-152</t>
  </si>
  <si>
    <t>1513-151,                     1513-152</t>
  </si>
  <si>
    <t>1508-150,                       1508-154</t>
  </si>
  <si>
    <t>Newark City, Kearny Town</t>
  </si>
  <si>
    <t xml:space="preserve">Essex, Hudson </t>
  </si>
  <si>
    <t>Rt 1&amp;9t over Passaic River Bridge</t>
  </si>
  <si>
    <t>Rt 7 Passaic River Bridge</t>
  </si>
  <si>
    <t>North Arlington Borough, 
Kearny Town, Belleville Township</t>
  </si>
  <si>
    <t>Bergen, Essex, Hudson</t>
  </si>
  <si>
    <t>0208-150</t>
  </si>
  <si>
    <t>Large sections of RT 35 and CR 528 intersection washed away.  Severe storm surges created a breach by connecting the Atlantic Ocean to the Barnegate Bay.  The length of the breach was approximately 500LF along RT 35 and 600LF along CR 528.  The roadway infrastructure including utilities and traffic signals were also washed out.</t>
  </si>
  <si>
    <t>Major repair site. Washout 250' L x 60' W of outside shoulder. Slope erosion, electrical &amp; utility damage, water mains exposed, guiderail damaged, curb damage.</t>
  </si>
  <si>
    <t>The repair included In-kind replacement of damaged electrical equipment and service.</t>
  </si>
  <si>
    <t>Plank and Railing damage along fender system.  Sections of Fender system washed away.</t>
  </si>
  <si>
    <t>The repair included Re-building machine engines and parts.</t>
  </si>
  <si>
    <t>The West end of the south abutment retaining wall exhibits several areas of missing and/or damaged timber sheeting.  19 Foot Long Breach in south Bulk Head 50' west from Southwest abutment corner.</t>
  </si>
  <si>
    <t>Heavy erosion at the southwest, southeast, northeast and northwest embankments.  Timiber bulkheads damaged and rotated at the southwest and southeast embankments.</t>
  </si>
  <si>
    <t xml:space="preserve"> Removed the damaged walkway nailer supports, wood planks and railing posts from fender system.  Filled hollow wooden piles with insulation foam and Installed new wooden fender system walkway and rails in-kind.  </t>
  </si>
  <si>
    <t>Repairs to sand filled junction boxes, conduits and washed away foundations.  Traffic Signal boxes &amp; conduits were cleaned and foundations were constructed.</t>
  </si>
  <si>
    <t>Repair of traffic Signals at Rt. 9 and Rt.52, repair highway lighting, repair embankment on Rainbow Island Access Road and at Garrets Island, restore wetlands mitigation sites.</t>
  </si>
  <si>
    <t>Dewatered as needed. Installed plates and blocking at both end of the culvert. Chipped out concrete around slip board area at East end of culvert.  Installed rebar and building forms.  Mixed and poured concrete after dewatering and cleaning the inside area.  Installed new slip boards to 56 inch height.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</si>
</sst>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m/dd/yy;@"/>
    <numFmt numFmtId="165"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8"/>
      <color indexed="8"/>
      <name val="Calibri"/>
      <family val="2"/>
    </font>
    <font>
      <b/>
      <sz val="8"/>
      <name val="Calibri"/>
      <family val="2"/>
    </font>
    <font>
      <i/>
      <sz val="8"/>
      <color indexed="8"/>
      <name val="Calibri"/>
      <family val="2"/>
    </font>
    <font>
      <b/>
      <sz val="8"/>
      <name val="Calibri"/>
      <family val="2"/>
      <scheme val="minor"/>
    </font>
    <font>
      <sz val="8"/>
      <color theme="1"/>
      <name val="Calibri"/>
      <family val="2"/>
      <scheme val="minor"/>
    </font>
    <font>
      <b/>
      <sz val="14"/>
      <color indexed="8"/>
      <name val="Calibri"/>
      <family val="2"/>
    </font>
    <font>
      <b/>
      <i/>
      <sz val="10"/>
      <name val="Calibri"/>
      <family val="2"/>
    </font>
    <font>
      <b/>
      <i/>
      <sz val="8"/>
      <name val="Calibri"/>
      <family val="2"/>
      <scheme val="minor"/>
    </font>
    <font>
      <b/>
      <sz val="8"/>
      <color theme="1"/>
      <name val="Calibri"/>
      <family val="2"/>
      <scheme val="minor"/>
    </font>
    <font>
      <sz val="8"/>
      <name val="Arial"/>
      <family val="2"/>
    </font>
    <font>
      <sz val="8"/>
      <color theme="1"/>
      <name val="Arial"/>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theme="3"/>
      </left>
      <right style="thick">
        <color theme="3"/>
      </right>
      <top style="thick">
        <color theme="3"/>
      </top>
      <bottom style="thick">
        <color theme="3"/>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ck">
        <color theme="3"/>
      </right>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142">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center" wrapText="1"/>
    </xf>
    <xf numFmtId="165" fontId="3" fillId="3" borderId="1" xfId="0" applyNumberFormat="1" applyFont="1" applyFill="1" applyBorder="1" applyAlignment="1">
      <alignment horizontal="right" vertical="center" wrapText="1"/>
    </xf>
    <xf numFmtId="165" fontId="3" fillId="4" borderId="1" xfId="0" applyNumberFormat="1" applyFont="1" applyFill="1" applyBorder="1" applyAlignment="1">
      <alignment horizontal="right" vertical="center" wrapText="1"/>
    </xf>
    <xf numFmtId="0" fontId="3" fillId="0" borderId="0" xfId="0" applyFont="1" applyFill="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164" fontId="3" fillId="0" borderId="2" xfId="0" applyNumberFormat="1" applyFont="1" applyFill="1" applyBorder="1" applyAlignment="1">
      <alignment horizontal="center" vertical="center" wrapText="1"/>
    </xf>
    <xf numFmtId="165" fontId="3" fillId="3" borderId="2" xfId="0" applyNumberFormat="1" applyFont="1" applyFill="1" applyBorder="1" applyAlignment="1">
      <alignment horizontal="right" vertical="center" wrapText="1"/>
    </xf>
    <xf numFmtId="165" fontId="3" fillId="4" borderId="2" xfId="0" applyNumberFormat="1" applyFont="1" applyFill="1" applyBorder="1" applyAlignment="1">
      <alignment horizontal="right" vertical="center"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4"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0" fillId="0" borderId="0" xfId="0" applyFont="1" applyAlignment="1">
      <alignment horizontal="left" vertical="center"/>
    </xf>
    <xf numFmtId="0" fontId="2" fillId="2"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164" fontId="0" fillId="0" borderId="0" xfId="0" applyNumberFormat="1" applyFont="1" applyAlignment="1">
      <alignment horizontal="left" vertical="top"/>
    </xf>
    <xf numFmtId="165" fontId="0" fillId="0" borderId="0" xfId="0" applyNumberFormat="1" applyFont="1" applyAlignment="1">
      <alignment horizontal="right" vertical="center"/>
    </xf>
    <xf numFmtId="0" fontId="0" fillId="0" borderId="0" xfId="0" applyFont="1" applyFill="1" applyAlignment="1">
      <alignment vertical="center"/>
    </xf>
    <xf numFmtId="165" fontId="2" fillId="0" borderId="5" xfId="0" applyNumberFormat="1" applyFont="1" applyBorder="1" applyAlignment="1">
      <alignment horizontal="right" vertical="center"/>
    </xf>
    <xf numFmtId="0" fontId="5" fillId="0" borderId="0" xfId="0" applyFont="1" applyFill="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3"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center" vertical="center" wrapText="1"/>
    </xf>
    <xf numFmtId="165" fontId="6" fillId="3" borderId="1" xfId="0" applyNumberFormat="1" applyFont="1" applyFill="1" applyBorder="1" applyAlignment="1">
      <alignment horizontal="right" vertical="center" wrapText="1"/>
    </xf>
    <xf numFmtId="164" fontId="3" fillId="0" borderId="4"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4" fillId="0" borderId="1" xfId="0" applyFont="1" applyFill="1" applyBorder="1" applyAlignment="1">
      <alignment horizontal="center" vertical="center" wrapText="1"/>
    </xf>
    <xf numFmtId="165" fontId="4" fillId="3" borderId="1" xfId="0" applyNumberFormat="1" applyFont="1" applyFill="1" applyBorder="1" applyAlignment="1">
      <alignment horizontal="right" vertical="center" wrapText="1"/>
    </xf>
    <xf numFmtId="165" fontId="4" fillId="4" borderId="1" xfId="0" applyNumberFormat="1" applyFont="1" applyFill="1" applyBorder="1" applyAlignment="1">
      <alignment horizontal="right" vertical="center" wrapText="1"/>
    </xf>
    <xf numFmtId="0" fontId="7" fillId="0" borderId="0" xfId="0" applyFont="1" applyFill="1" applyAlignment="1">
      <alignmen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8" xfId="0" applyFont="1" applyFill="1" applyBorder="1" applyAlignment="1">
      <alignment horizontal="right" vertical="center" wrapText="1"/>
    </xf>
    <xf numFmtId="164" fontId="3" fillId="2" borderId="2" xfId="0" applyNumberFormat="1" applyFont="1" applyFill="1" applyBorder="1" applyAlignment="1">
      <alignment horizontal="center" vertical="center" wrapText="1"/>
    </xf>
    <xf numFmtId="0" fontId="4" fillId="0" borderId="8" xfId="0" applyFont="1" applyFill="1" applyBorder="1" applyAlignment="1">
      <alignment horizontal="left" vertical="top" wrapText="1"/>
    </xf>
    <xf numFmtId="0" fontId="3" fillId="2" borderId="2" xfId="0" applyFont="1" applyFill="1" applyBorder="1" applyAlignment="1">
      <alignment horizontal="left" vertical="top" wrapText="1"/>
    </xf>
    <xf numFmtId="165" fontId="3" fillId="3" borderId="8" xfId="0" applyNumberFormat="1" applyFont="1" applyFill="1" applyBorder="1" applyAlignment="1">
      <alignment horizontal="right"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165" fontId="8" fillId="3" borderId="1" xfId="0" applyNumberFormat="1" applyFont="1" applyFill="1" applyBorder="1" applyAlignment="1">
      <alignment horizontal="right" vertical="top" wrapText="1"/>
    </xf>
    <xf numFmtId="165" fontId="3" fillId="3" borderId="1" xfId="0" applyNumberFormat="1" applyFont="1" applyFill="1" applyBorder="1" applyAlignment="1">
      <alignment horizontal="right" vertical="top" wrapText="1"/>
    </xf>
    <xf numFmtId="0" fontId="0" fillId="0" borderId="0" xfId="0" applyFont="1" applyAlignment="1">
      <alignment horizontal="right" vertical="center"/>
    </xf>
    <xf numFmtId="8" fontId="3" fillId="3" borderId="1" xfId="0" applyNumberFormat="1" applyFont="1" applyFill="1" applyBorder="1" applyAlignment="1">
      <alignment horizontal="right" vertical="center" wrapText="1"/>
    </xf>
    <xf numFmtId="8" fontId="3" fillId="3" borderId="8" xfId="0" applyNumberFormat="1" applyFont="1" applyFill="1" applyBorder="1" applyAlignment="1">
      <alignment horizontal="right" vertical="center" wrapText="1"/>
    </xf>
    <xf numFmtId="0" fontId="0" fillId="0" borderId="0" xfId="0" applyAlignment="1">
      <alignment horizontal="right" vertical="center"/>
    </xf>
    <xf numFmtId="0" fontId="3" fillId="2" borderId="8" xfId="0" applyFont="1" applyFill="1" applyBorder="1" applyAlignment="1">
      <alignment horizontal="lef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0" applyFont="1" applyFill="1" applyBorder="1" applyAlignment="1">
      <alignment horizontal="left" vertical="top"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0" borderId="4" xfId="0" applyFont="1" applyFill="1" applyBorder="1" applyAlignment="1">
      <alignment horizontal="left" vertical="top" wrapText="1"/>
    </xf>
    <xf numFmtId="164" fontId="6" fillId="2" borderId="4" xfId="0" applyNumberFormat="1" applyFont="1" applyFill="1" applyBorder="1" applyAlignment="1">
      <alignment horizontal="center" vertical="center" wrapText="1"/>
    </xf>
    <xf numFmtId="165" fontId="6" fillId="3" borderId="4" xfId="0" applyNumberFormat="1" applyFont="1" applyFill="1" applyBorder="1" applyAlignment="1">
      <alignment horizontal="right" vertical="center" wrapText="1"/>
    </xf>
    <xf numFmtId="0" fontId="10" fillId="0" borderId="1" xfId="0" applyFont="1" applyBorder="1" applyAlignment="1">
      <alignment horizontal="left" vertical="top" wrapText="1"/>
    </xf>
    <xf numFmtId="164" fontId="3"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top"/>
    </xf>
    <xf numFmtId="0" fontId="11" fillId="2" borderId="1" xfId="0"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Fill="1" applyBorder="1" applyAlignment="1">
      <alignment horizontal="left" vertical="top" wrapText="1"/>
    </xf>
    <xf numFmtId="164" fontId="11" fillId="0" borderId="1" xfId="0" applyNumberFormat="1" applyFont="1" applyFill="1" applyBorder="1" applyAlignment="1">
      <alignment horizontal="center" vertical="center"/>
    </xf>
    <xf numFmtId="165" fontId="11" fillId="3" borderId="1"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0" fontId="11" fillId="0" borderId="0" xfId="2" applyFont="1" applyBorder="1" applyAlignment="1">
      <alignment vertical="center" wrapText="1"/>
    </xf>
    <xf numFmtId="0" fontId="10" fillId="0"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65" fontId="2" fillId="0" borderId="9" xfId="0" applyNumberFormat="1" applyFont="1" applyBorder="1" applyAlignment="1">
      <alignment horizontal="right" vertical="center"/>
    </xf>
    <xf numFmtId="0" fontId="8"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164" fontId="3" fillId="2" borderId="0" xfId="0" applyNumberFormat="1" applyFont="1" applyFill="1" applyBorder="1" applyAlignment="1">
      <alignment horizontal="center"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right" vertical="top" wrapText="1"/>
    </xf>
    <xf numFmtId="165" fontId="3" fillId="2" borderId="0" xfId="0" applyNumberFormat="1" applyFont="1" applyFill="1" applyBorder="1" applyAlignment="1">
      <alignment horizontal="right" vertical="top" wrapText="1"/>
    </xf>
    <xf numFmtId="165" fontId="3" fillId="2" borderId="0" xfId="0" applyNumberFormat="1" applyFont="1" applyFill="1" applyBorder="1" applyAlignment="1">
      <alignment horizontal="right" vertical="center" wrapText="1"/>
    </xf>
    <xf numFmtId="0" fontId="0" fillId="2" borderId="0" xfId="0" applyFill="1" applyBorder="1"/>
    <xf numFmtId="0" fontId="11"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2" borderId="0" xfId="0" applyFont="1" applyFill="1" applyBorder="1" applyAlignment="1">
      <alignment horizontal="right" vertical="top"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xf>
    <xf numFmtId="0" fontId="11" fillId="2" borderId="0" xfId="0" applyFont="1" applyFill="1" applyBorder="1" applyAlignment="1">
      <alignment vertical="center" wrapText="1"/>
    </xf>
    <xf numFmtId="164" fontId="11" fillId="2" borderId="0" xfId="0" applyNumberFormat="1" applyFont="1" applyFill="1" applyBorder="1" applyAlignment="1">
      <alignment horizontal="center" vertical="center"/>
    </xf>
    <xf numFmtId="0" fontId="11" fillId="2" borderId="0" xfId="0" applyFont="1" applyFill="1" applyBorder="1" applyAlignment="1">
      <alignment horizontal="right" vertical="center" wrapText="1"/>
    </xf>
    <xf numFmtId="165" fontId="7" fillId="2" borderId="0" xfId="0" applyNumberFormat="1" applyFont="1" applyFill="1" applyBorder="1" applyAlignment="1">
      <alignment horizontal="left" vertical="center"/>
    </xf>
    <xf numFmtId="165" fontId="11" fillId="2" borderId="0" xfId="0" applyNumberFormat="1" applyFont="1" applyFill="1" applyBorder="1" applyAlignment="1">
      <alignment horizontal="right" vertical="center"/>
    </xf>
    <xf numFmtId="0" fontId="11" fillId="2" borderId="0" xfId="0" applyFont="1" applyFill="1" applyBorder="1" applyAlignment="1">
      <alignment horizontal="left" vertical="center" wrapText="1"/>
    </xf>
    <xf numFmtId="164" fontId="11"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165" fontId="11" fillId="2" borderId="0" xfId="0" applyNumberFormat="1" applyFont="1" applyFill="1" applyBorder="1" applyAlignment="1">
      <alignment horizontal="right" vertical="center" wrapText="1"/>
    </xf>
    <xf numFmtId="0" fontId="7" fillId="2" borderId="0" xfId="0" applyFont="1" applyFill="1" applyBorder="1"/>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2" fillId="2" borderId="0" xfId="0" applyFont="1" applyFill="1" applyAlignment="1">
      <alignment vertical="center"/>
    </xf>
    <xf numFmtId="0" fontId="2" fillId="2" borderId="7" xfId="0" applyFont="1" applyFill="1" applyBorder="1" applyAlignment="1">
      <alignment vertical="center"/>
    </xf>
    <xf numFmtId="0" fontId="9" fillId="0"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0" borderId="0" xfId="0" applyAlignment="1">
      <alignment horizontal="left"/>
    </xf>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Alignment="1">
      <alignment horizontal="center" vertical="center"/>
    </xf>
    <xf numFmtId="0" fontId="11" fillId="2" borderId="0" xfId="0" applyFont="1" applyFill="1" applyBorder="1" applyAlignment="1">
      <alignment horizontal="left" vertical="top" wrapText="1"/>
    </xf>
    <xf numFmtId="0" fontId="0" fillId="0" borderId="0" xfId="0" applyFont="1" applyAlignment="1">
      <alignment horizontal="left" vertical="top"/>
    </xf>
    <xf numFmtId="0" fontId="0" fillId="0" borderId="0" xfId="0" applyAlignment="1">
      <alignment horizontal="left" vertical="top"/>
    </xf>
    <xf numFmtId="165" fontId="3" fillId="3" borderId="1" xfId="0" applyNumberFormat="1" applyFont="1" applyFill="1" applyBorder="1" applyAlignment="1">
      <alignment vertical="center" wrapText="1"/>
    </xf>
    <xf numFmtId="165" fontId="6" fillId="3" borderId="1" xfId="0" applyNumberFormat="1" applyFont="1" applyFill="1" applyBorder="1" applyAlignment="1">
      <alignment vertical="center" wrapText="1"/>
    </xf>
    <xf numFmtId="0" fontId="2" fillId="0" borderId="5"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7"/>
  <sheetViews>
    <sheetView tabSelected="1" zoomScale="110" zoomScaleNormal="110" workbookViewId="0">
      <pane xSplit="9" ySplit="7" topLeftCell="J8" activePane="bottomRight" state="frozen"/>
      <selection pane="topRight" activeCell="J1" sqref="J1"/>
      <selection pane="bottomLeft" activeCell="A8" sqref="A8"/>
      <selection pane="bottomRight" activeCell="A8" sqref="A8"/>
    </sheetView>
  </sheetViews>
  <sheetFormatPr defaultRowHeight="15" x14ac:dyDescent="0.25"/>
  <cols>
    <col min="1" max="1" width="9.42578125" bestFit="1" customWidth="1"/>
    <col min="3" max="3" width="9.42578125" bestFit="1" customWidth="1"/>
    <col min="5" max="6" width="9.42578125" bestFit="1" customWidth="1"/>
    <col min="8" max="8" width="14.42578125" customWidth="1"/>
    <col min="9" max="9" width="9.140625" style="135"/>
    <col min="10" max="10" width="37" style="138" customWidth="1"/>
    <col min="11" max="11" width="9.140625" style="131"/>
    <col min="12" max="12" width="9.42578125" bestFit="1" customWidth="1"/>
    <col min="13" max="13" width="41.7109375" customWidth="1"/>
    <col min="14" max="14" width="12.42578125" style="72" customWidth="1"/>
    <col min="15" max="15" width="10.85546875" bestFit="1" customWidth="1"/>
    <col min="16" max="16" width="11.7109375" bestFit="1" customWidth="1"/>
    <col min="17" max="17" width="10.85546875" bestFit="1" customWidth="1"/>
    <col min="18" max="18" width="15.7109375" bestFit="1" customWidth="1"/>
    <col min="19" max="19" width="15.7109375" customWidth="1"/>
    <col min="20" max="20" width="15.85546875" customWidth="1"/>
    <col min="21" max="21" width="11.7109375" customWidth="1"/>
    <col min="22" max="22" width="10" customWidth="1"/>
  </cols>
  <sheetData>
    <row r="1" spans="1:23" s="26" customFormat="1" ht="15.75" thickBot="1" x14ac:dyDescent="0.3">
      <c r="A1" s="127"/>
      <c r="B1" s="127"/>
      <c r="C1" s="127"/>
      <c r="D1" s="127"/>
      <c r="E1" s="127"/>
      <c r="F1" s="127"/>
      <c r="G1" s="127"/>
      <c r="H1" s="127"/>
      <c r="I1" s="21"/>
      <c r="J1" s="137"/>
      <c r="K1" s="23"/>
      <c r="L1" s="24"/>
      <c r="M1" s="20"/>
      <c r="N1" s="69"/>
      <c r="O1" s="25"/>
      <c r="P1" s="25"/>
      <c r="Q1" s="25"/>
      <c r="R1" s="25"/>
      <c r="S1" s="25"/>
      <c r="T1" s="25"/>
      <c r="U1" s="25"/>
      <c r="V1" s="22"/>
      <c r="W1" s="22"/>
    </row>
    <row r="2" spans="1:23" s="26" customFormat="1" ht="37.5" customHeight="1" thickTop="1" thickBot="1" x14ac:dyDescent="0.3">
      <c r="A2" s="127"/>
      <c r="B2" s="127"/>
      <c r="C2" s="127"/>
      <c r="D2" s="127"/>
      <c r="E2" s="127"/>
      <c r="F2" s="127"/>
      <c r="G2" s="127"/>
      <c r="H2" s="127"/>
      <c r="I2" s="21"/>
      <c r="J2" s="137"/>
      <c r="K2" s="23"/>
      <c r="L2" s="24"/>
      <c r="M2" s="20"/>
      <c r="N2" s="69"/>
      <c r="O2" s="25"/>
      <c r="P2" s="25"/>
      <c r="Q2" s="25"/>
      <c r="R2" s="25"/>
      <c r="S2" s="25"/>
      <c r="T2" s="141" t="s">
        <v>246</v>
      </c>
      <c r="U2" s="25"/>
      <c r="V2" s="22"/>
      <c r="W2" s="22"/>
    </row>
    <row r="3" spans="1:23" s="26" customFormat="1" ht="16.5" thickTop="1" thickBot="1" x14ac:dyDescent="0.3">
      <c r="A3" s="127"/>
      <c r="B3" s="127"/>
      <c r="C3" s="127"/>
      <c r="D3" s="127"/>
      <c r="E3" s="127"/>
      <c r="F3" s="127"/>
      <c r="G3" s="127"/>
      <c r="H3" s="127"/>
      <c r="I3" s="21"/>
      <c r="J3" s="137"/>
      <c r="K3" s="23"/>
      <c r="L3" s="24"/>
      <c r="M3" s="20"/>
      <c r="N3" s="69"/>
      <c r="O3" s="25"/>
      <c r="P3" s="25"/>
      <c r="Q3" s="25"/>
      <c r="R3" s="25"/>
      <c r="S3" s="25"/>
      <c r="T3" s="141"/>
      <c r="U3" s="25"/>
      <c r="V3" s="22"/>
      <c r="W3" s="22"/>
    </row>
    <row r="4" spans="1:23" s="26" customFormat="1" ht="16.5" thickTop="1" thickBot="1" x14ac:dyDescent="0.3">
      <c r="A4" s="127"/>
      <c r="B4" s="127"/>
      <c r="C4" s="127"/>
      <c r="D4" s="127"/>
      <c r="E4" s="127"/>
      <c r="F4" s="127"/>
      <c r="G4" s="127"/>
      <c r="H4" s="127"/>
      <c r="I4" s="127"/>
      <c r="J4" s="137"/>
      <c r="K4" s="23"/>
      <c r="L4" s="24"/>
      <c r="M4" s="20"/>
      <c r="N4" s="69"/>
      <c r="O4" s="25"/>
      <c r="P4" s="25"/>
      <c r="Q4" s="25"/>
      <c r="R4" s="25"/>
      <c r="S4" s="98"/>
      <c r="T4" s="141"/>
      <c r="U4" s="25"/>
      <c r="V4" s="22"/>
      <c r="W4" s="22"/>
    </row>
    <row r="5" spans="1:23" s="26" customFormat="1" ht="16.5" thickTop="1" thickBot="1" x14ac:dyDescent="0.3">
      <c r="A5" s="127"/>
      <c r="B5" s="127"/>
      <c r="C5" s="127"/>
      <c r="D5" s="127"/>
      <c r="E5" s="127"/>
      <c r="F5" s="127"/>
      <c r="G5" s="127"/>
      <c r="H5" s="127"/>
      <c r="I5" s="127"/>
      <c r="J5" s="137"/>
      <c r="K5" s="23"/>
      <c r="L5" s="24"/>
      <c r="M5" s="20"/>
      <c r="N5" s="69"/>
      <c r="O5" s="25"/>
      <c r="P5" s="25"/>
      <c r="Q5" s="25"/>
      <c r="R5" s="25"/>
      <c r="S5" s="25"/>
      <c r="T5" s="27">
        <f>SUM(T8:T103)</f>
        <v>110469310.20800002</v>
      </c>
      <c r="U5" s="25"/>
      <c r="V5" s="22"/>
      <c r="W5" s="22"/>
    </row>
    <row r="6" spans="1:23" s="26" customFormat="1" ht="15.75" thickTop="1" x14ac:dyDescent="0.25">
      <c r="A6" s="128"/>
      <c r="B6" s="128"/>
      <c r="C6" s="128"/>
      <c r="D6" s="128"/>
      <c r="E6" s="128"/>
      <c r="F6" s="128"/>
      <c r="G6" s="128"/>
      <c r="H6" s="128"/>
      <c r="I6" s="128"/>
      <c r="J6" s="137"/>
      <c r="K6" s="23"/>
      <c r="L6" s="24"/>
      <c r="M6" s="20"/>
      <c r="N6" s="69"/>
      <c r="O6" s="25"/>
      <c r="P6" s="25"/>
      <c r="Q6" s="25"/>
      <c r="R6" s="25"/>
      <c r="S6" s="25"/>
      <c r="T6" s="25"/>
      <c r="U6" s="25"/>
      <c r="V6" s="22"/>
      <c r="W6" s="22"/>
    </row>
    <row r="7" spans="1:23" s="28" customFormat="1" ht="51" x14ac:dyDescent="0.25">
      <c r="A7" s="50" t="s">
        <v>18</v>
      </c>
      <c r="B7" s="51" t="s">
        <v>19</v>
      </c>
      <c r="C7" s="52" t="s">
        <v>20</v>
      </c>
      <c r="D7" s="52" t="s">
        <v>21</v>
      </c>
      <c r="E7" s="53" t="s">
        <v>22</v>
      </c>
      <c r="F7" s="53" t="s">
        <v>23</v>
      </c>
      <c r="G7" s="52" t="s">
        <v>24</v>
      </c>
      <c r="H7" s="52" t="s">
        <v>25</v>
      </c>
      <c r="I7" s="52" t="s">
        <v>26</v>
      </c>
      <c r="J7" s="52" t="s">
        <v>27</v>
      </c>
      <c r="K7" s="129" t="s">
        <v>28</v>
      </c>
      <c r="L7" s="54" t="s">
        <v>29</v>
      </c>
      <c r="M7" s="55" t="s">
        <v>30</v>
      </c>
      <c r="N7" s="55" t="s">
        <v>242</v>
      </c>
      <c r="O7" s="56" t="s">
        <v>31</v>
      </c>
      <c r="P7" s="56" t="s">
        <v>32</v>
      </c>
      <c r="Q7" s="56" t="s">
        <v>33</v>
      </c>
      <c r="R7" s="56" t="s">
        <v>34</v>
      </c>
      <c r="S7" s="56" t="s">
        <v>245</v>
      </c>
      <c r="T7" s="56" t="s">
        <v>247</v>
      </c>
      <c r="U7" s="56" t="s">
        <v>35</v>
      </c>
      <c r="V7" s="57" t="s">
        <v>36</v>
      </c>
      <c r="W7" s="52" t="s">
        <v>37</v>
      </c>
    </row>
    <row r="8" spans="1:23" s="7" customFormat="1" ht="57" customHeight="1" x14ac:dyDescent="0.25">
      <c r="A8" s="47">
        <v>5</v>
      </c>
      <c r="B8" s="1" t="s">
        <v>0</v>
      </c>
      <c r="C8" s="1">
        <v>36</v>
      </c>
      <c r="D8" s="1" t="s">
        <v>1</v>
      </c>
      <c r="E8" s="1">
        <v>8</v>
      </c>
      <c r="F8" s="1">
        <v>11.34</v>
      </c>
      <c r="G8" s="2" t="s">
        <v>2</v>
      </c>
      <c r="H8" s="2" t="s">
        <v>3</v>
      </c>
      <c r="I8" s="1" t="s">
        <v>4</v>
      </c>
      <c r="J8" s="3" t="s">
        <v>5</v>
      </c>
      <c r="K8" s="2" t="s">
        <v>6</v>
      </c>
      <c r="L8" s="4">
        <v>41243</v>
      </c>
      <c r="M8" s="3" t="s">
        <v>7</v>
      </c>
      <c r="N8" s="5">
        <v>64398</v>
      </c>
      <c r="O8" s="5">
        <v>26912.67</v>
      </c>
      <c r="P8" s="5">
        <v>34116.949999999997</v>
      </c>
      <c r="Q8" s="5">
        <v>3368.27</v>
      </c>
      <c r="R8" s="5">
        <f>SUM(O8:Q8)</f>
        <v>64397.889999999992</v>
      </c>
      <c r="S8" s="5"/>
      <c r="T8" s="5">
        <v>64398</v>
      </c>
      <c r="U8" s="6">
        <v>0</v>
      </c>
      <c r="V8" s="126" t="s">
        <v>400</v>
      </c>
      <c r="W8" s="1" t="s">
        <v>214</v>
      </c>
    </row>
    <row r="9" spans="1:23" s="7" customFormat="1" ht="104.25" customHeight="1" x14ac:dyDescent="0.25">
      <c r="A9" s="48">
        <v>5</v>
      </c>
      <c r="B9" s="8" t="s">
        <v>0</v>
      </c>
      <c r="C9" s="8">
        <v>36</v>
      </c>
      <c r="D9" s="8" t="s">
        <v>1</v>
      </c>
      <c r="E9" s="9">
        <v>8</v>
      </c>
      <c r="F9" s="9">
        <v>11.34</v>
      </c>
      <c r="G9" s="10" t="s">
        <v>2</v>
      </c>
      <c r="H9" s="10" t="s">
        <v>3</v>
      </c>
      <c r="I9" s="9" t="s">
        <v>4</v>
      </c>
      <c r="J9" s="11" t="s">
        <v>8</v>
      </c>
      <c r="K9" s="10" t="s">
        <v>6</v>
      </c>
      <c r="L9" s="12">
        <v>41243</v>
      </c>
      <c r="M9" s="33" t="s">
        <v>9</v>
      </c>
      <c r="N9" s="13">
        <v>200813</v>
      </c>
      <c r="O9" s="13">
        <v>87252.24</v>
      </c>
      <c r="P9" s="13">
        <v>30464.95</v>
      </c>
      <c r="Q9" s="13">
        <v>83095.62</v>
      </c>
      <c r="R9" s="13">
        <f>SUM(O9:Q9)</f>
        <v>200812.81</v>
      </c>
      <c r="S9" s="13"/>
      <c r="T9" s="13">
        <v>200813</v>
      </c>
      <c r="U9" s="14">
        <v>0</v>
      </c>
      <c r="V9" s="126" t="s">
        <v>401</v>
      </c>
      <c r="W9" s="9" t="s">
        <v>214</v>
      </c>
    </row>
    <row r="10" spans="1:23" s="7" customFormat="1" ht="51.75" customHeight="1" x14ac:dyDescent="0.25">
      <c r="A10" s="47">
        <v>8</v>
      </c>
      <c r="B10" s="1" t="s">
        <v>0</v>
      </c>
      <c r="C10" s="1">
        <v>40</v>
      </c>
      <c r="D10" s="1" t="s">
        <v>10</v>
      </c>
      <c r="E10" s="1">
        <v>61.1</v>
      </c>
      <c r="F10" s="1">
        <v>63.5</v>
      </c>
      <c r="G10" s="2" t="s">
        <v>11</v>
      </c>
      <c r="H10" s="2" t="s">
        <v>12</v>
      </c>
      <c r="I10" s="1" t="s">
        <v>13</v>
      </c>
      <c r="J10" s="3" t="s">
        <v>14</v>
      </c>
      <c r="K10" s="2" t="s">
        <v>408</v>
      </c>
      <c r="L10" s="4">
        <v>41215</v>
      </c>
      <c r="M10" s="17" t="s">
        <v>15</v>
      </c>
      <c r="N10" s="5">
        <v>338317</v>
      </c>
      <c r="O10" s="5">
        <v>60723.48</v>
      </c>
      <c r="P10" s="5">
        <v>41399.86</v>
      </c>
      <c r="Q10" s="5">
        <v>236193.77</v>
      </c>
      <c r="R10" s="5">
        <v>338317</v>
      </c>
      <c r="S10" s="5"/>
      <c r="T10" s="5">
        <v>338317</v>
      </c>
      <c r="U10" s="6">
        <v>0</v>
      </c>
      <c r="V10" s="126" t="s">
        <v>400</v>
      </c>
      <c r="W10" s="18" t="s">
        <v>214</v>
      </c>
    </row>
    <row r="11" spans="1:23" s="7" customFormat="1" ht="118.5" customHeight="1" x14ac:dyDescent="0.25">
      <c r="A11" s="48">
        <v>8</v>
      </c>
      <c r="B11" s="9" t="s">
        <v>0</v>
      </c>
      <c r="C11" s="9">
        <v>40</v>
      </c>
      <c r="D11" s="9" t="s">
        <v>10</v>
      </c>
      <c r="E11" s="9">
        <v>61.1</v>
      </c>
      <c r="F11" s="9">
        <v>63.5</v>
      </c>
      <c r="G11" s="10" t="s">
        <v>11</v>
      </c>
      <c r="H11" s="10" t="s">
        <v>12</v>
      </c>
      <c r="I11" s="9" t="s">
        <v>13</v>
      </c>
      <c r="J11" s="15" t="s">
        <v>16</v>
      </c>
      <c r="K11" s="10" t="s">
        <v>409</v>
      </c>
      <c r="L11" s="19">
        <v>41227</v>
      </c>
      <c r="M11" s="31" t="s">
        <v>17</v>
      </c>
      <c r="N11" s="5">
        <v>37232</v>
      </c>
      <c r="O11" s="5">
        <v>21580.34</v>
      </c>
      <c r="P11" s="5">
        <v>7730.36</v>
      </c>
      <c r="Q11" s="5">
        <v>7921.13</v>
      </c>
      <c r="R11" s="5">
        <f>SUM(O11:Q11)</f>
        <v>37231.83</v>
      </c>
      <c r="S11" s="5"/>
      <c r="T11" s="5">
        <v>37232</v>
      </c>
      <c r="U11" s="6">
        <v>0</v>
      </c>
      <c r="V11" s="126" t="s">
        <v>402</v>
      </c>
      <c r="W11" s="18" t="s">
        <v>214</v>
      </c>
    </row>
    <row r="12" spans="1:23" s="7" customFormat="1" ht="70.5" customHeight="1" x14ac:dyDescent="0.25">
      <c r="A12" s="48">
        <v>9</v>
      </c>
      <c r="B12" s="1" t="s">
        <v>0</v>
      </c>
      <c r="C12" s="66">
        <v>152</v>
      </c>
      <c r="D12" s="66"/>
      <c r="E12" s="66">
        <v>2.17</v>
      </c>
      <c r="F12" s="66">
        <v>2.17</v>
      </c>
      <c r="G12" s="74" t="s">
        <v>396</v>
      </c>
      <c r="H12" s="1" t="s">
        <v>12</v>
      </c>
      <c r="I12" s="1" t="s">
        <v>13</v>
      </c>
      <c r="J12" s="3" t="s">
        <v>397</v>
      </c>
      <c r="K12" s="3"/>
      <c r="L12" s="4">
        <v>41296</v>
      </c>
      <c r="M12" s="3" t="s">
        <v>398</v>
      </c>
      <c r="N12" s="5"/>
      <c r="O12" s="5"/>
      <c r="P12" s="5"/>
      <c r="Q12" s="5"/>
      <c r="R12" s="5">
        <v>195232.46</v>
      </c>
      <c r="S12" s="5">
        <f>R12</f>
        <v>195232.46</v>
      </c>
      <c r="T12" s="5"/>
      <c r="U12" s="6"/>
      <c r="V12" s="126" t="s">
        <v>403</v>
      </c>
      <c r="W12" s="18" t="s">
        <v>214</v>
      </c>
    </row>
    <row r="13" spans="1:23" s="7" customFormat="1" ht="159.75" customHeight="1" x14ac:dyDescent="0.25">
      <c r="A13" s="47">
        <v>14</v>
      </c>
      <c r="B13" s="1" t="s">
        <v>0</v>
      </c>
      <c r="C13" s="1">
        <v>35</v>
      </c>
      <c r="D13" s="1" t="s">
        <v>1</v>
      </c>
      <c r="E13" s="1">
        <v>9.94</v>
      </c>
      <c r="F13" s="1">
        <v>10.09</v>
      </c>
      <c r="G13" s="2" t="s">
        <v>38</v>
      </c>
      <c r="H13" s="2" t="s">
        <v>39</v>
      </c>
      <c r="I13" s="1" t="s">
        <v>40</v>
      </c>
      <c r="J13" s="3" t="s">
        <v>419</v>
      </c>
      <c r="K13" s="2"/>
      <c r="L13" s="4">
        <v>41634</v>
      </c>
      <c r="M13" s="3" t="s">
        <v>41</v>
      </c>
      <c r="N13" s="5">
        <v>5815229</v>
      </c>
      <c r="O13" s="5">
        <v>1875572.92</v>
      </c>
      <c r="P13" s="5">
        <v>1120647.1100000001</v>
      </c>
      <c r="Q13" s="5">
        <v>2819008.64</v>
      </c>
      <c r="R13" s="5">
        <f t="shared" ref="R13:R39" si="0">SUM(O13:Q13)</f>
        <v>5815228.6699999999</v>
      </c>
      <c r="S13" s="5"/>
      <c r="T13" s="5">
        <v>5815229</v>
      </c>
      <c r="U13" s="6">
        <v>0</v>
      </c>
      <c r="V13" s="126" t="s">
        <v>400</v>
      </c>
      <c r="W13" s="18" t="s">
        <v>214</v>
      </c>
    </row>
    <row r="14" spans="1:23" s="7" customFormat="1" ht="67.5" x14ac:dyDescent="0.25">
      <c r="A14" s="47">
        <v>15</v>
      </c>
      <c r="B14" s="1" t="s">
        <v>0</v>
      </c>
      <c r="C14" s="1">
        <v>287</v>
      </c>
      <c r="D14" s="1" t="s">
        <v>42</v>
      </c>
      <c r="E14" s="1">
        <v>2.4700000000000002</v>
      </c>
      <c r="F14" s="1">
        <v>2.4700000000000002</v>
      </c>
      <c r="G14" s="2" t="s">
        <v>43</v>
      </c>
      <c r="H14" s="2" t="s">
        <v>44</v>
      </c>
      <c r="I14" s="1" t="s">
        <v>45</v>
      </c>
      <c r="J14" s="29" t="s">
        <v>46</v>
      </c>
      <c r="K14" s="2" t="s">
        <v>47</v>
      </c>
      <c r="L14" s="4">
        <v>41411</v>
      </c>
      <c r="M14" s="32" t="s">
        <v>48</v>
      </c>
      <c r="N14" s="5">
        <v>55723</v>
      </c>
      <c r="O14" s="5">
        <v>27040.5</v>
      </c>
      <c r="P14" s="5">
        <v>0</v>
      </c>
      <c r="Q14" s="5">
        <v>34873.64</v>
      </c>
      <c r="R14" s="5">
        <f t="shared" si="0"/>
        <v>61914.14</v>
      </c>
      <c r="S14" s="5"/>
      <c r="T14" s="5">
        <v>55723</v>
      </c>
      <c r="U14" s="6">
        <v>6191</v>
      </c>
      <c r="V14" s="126" t="s">
        <v>401</v>
      </c>
      <c r="W14" s="18" t="s">
        <v>214</v>
      </c>
    </row>
    <row r="15" spans="1:23" s="7" customFormat="1" ht="45" x14ac:dyDescent="0.25">
      <c r="A15" s="47">
        <v>16</v>
      </c>
      <c r="B15" s="1" t="s">
        <v>0</v>
      </c>
      <c r="C15" s="1">
        <v>37</v>
      </c>
      <c r="D15" s="1" t="s">
        <v>49</v>
      </c>
      <c r="E15" s="1">
        <v>11.92</v>
      </c>
      <c r="F15" s="1">
        <v>11.92</v>
      </c>
      <c r="G15" s="2" t="s">
        <v>50</v>
      </c>
      <c r="H15" s="2" t="s">
        <v>51</v>
      </c>
      <c r="I15" s="1" t="s">
        <v>40</v>
      </c>
      <c r="J15" s="3" t="s">
        <v>52</v>
      </c>
      <c r="K15" s="2" t="s">
        <v>53</v>
      </c>
      <c r="L15" s="4">
        <v>41213</v>
      </c>
      <c r="M15" s="2" t="s">
        <v>54</v>
      </c>
      <c r="N15" s="5">
        <v>16126</v>
      </c>
      <c r="O15" s="5">
        <v>14127.3</v>
      </c>
      <c r="P15" s="5">
        <v>1998.31</v>
      </c>
      <c r="Q15" s="5">
        <v>0</v>
      </c>
      <c r="R15" s="5">
        <f t="shared" si="0"/>
        <v>16125.609999999999</v>
      </c>
      <c r="S15" s="5"/>
      <c r="T15" s="5">
        <v>16126</v>
      </c>
      <c r="U15" s="6">
        <v>0</v>
      </c>
      <c r="V15" s="126" t="s">
        <v>401</v>
      </c>
      <c r="W15" s="18" t="s">
        <v>214</v>
      </c>
    </row>
    <row r="16" spans="1:23" s="7" customFormat="1" ht="93.75" customHeight="1" x14ac:dyDescent="0.25">
      <c r="A16" s="49">
        <v>17</v>
      </c>
      <c r="B16" s="1" t="s">
        <v>0</v>
      </c>
      <c r="C16" s="66">
        <v>37</v>
      </c>
      <c r="D16" s="66" t="s">
        <v>10</v>
      </c>
      <c r="E16" s="66">
        <v>11.92</v>
      </c>
      <c r="F16" s="66">
        <v>11.92</v>
      </c>
      <c r="G16" s="65" t="s">
        <v>389</v>
      </c>
      <c r="H16" s="3" t="s">
        <v>51</v>
      </c>
      <c r="I16" s="1" t="s">
        <v>40</v>
      </c>
      <c r="J16" s="3" t="s">
        <v>390</v>
      </c>
      <c r="K16" s="2" t="s">
        <v>53</v>
      </c>
      <c r="L16" s="4">
        <v>41225</v>
      </c>
      <c r="M16" s="3" t="s">
        <v>391</v>
      </c>
      <c r="N16" s="5"/>
      <c r="O16" s="5">
        <v>135124.59</v>
      </c>
      <c r="P16" s="5">
        <v>38182.03</v>
      </c>
      <c r="Q16" s="5">
        <v>34985.35</v>
      </c>
      <c r="R16" s="5">
        <f>SUM(O16:Q16)</f>
        <v>208291.97</v>
      </c>
      <c r="S16" s="5">
        <f>R16</f>
        <v>208291.97</v>
      </c>
      <c r="T16" s="5"/>
      <c r="U16" s="6"/>
      <c r="V16" s="126" t="s">
        <v>404</v>
      </c>
      <c r="W16" s="18" t="s">
        <v>214</v>
      </c>
    </row>
    <row r="17" spans="1:23" s="7" customFormat="1" ht="78.75" x14ac:dyDescent="0.25">
      <c r="A17" s="49">
        <v>18</v>
      </c>
      <c r="B17" s="18" t="s">
        <v>0</v>
      </c>
      <c r="C17" s="18">
        <v>35</v>
      </c>
      <c r="D17" s="18" t="s">
        <v>1</v>
      </c>
      <c r="E17" s="1">
        <v>10.1</v>
      </c>
      <c r="F17" s="1">
        <v>10.7</v>
      </c>
      <c r="G17" s="2" t="s">
        <v>55</v>
      </c>
      <c r="H17" s="2" t="s">
        <v>39</v>
      </c>
      <c r="I17" s="1" t="s">
        <v>40</v>
      </c>
      <c r="J17" s="3" t="s">
        <v>56</v>
      </c>
      <c r="K17" s="2"/>
      <c r="L17" s="4">
        <v>41634</v>
      </c>
      <c r="M17" s="2" t="s">
        <v>57</v>
      </c>
      <c r="N17" s="5">
        <v>2161580</v>
      </c>
      <c r="O17" s="5">
        <v>722335.3</v>
      </c>
      <c r="P17" s="5">
        <v>446195.58</v>
      </c>
      <c r="Q17" s="5">
        <v>993049.08</v>
      </c>
      <c r="R17" s="5">
        <f t="shared" si="0"/>
        <v>2161579.96</v>
      </c>
      <c r="S17" s="5"/>
      <c r="T17" s="5">
        <v>2161580</v>
      </c>
      <c r="U17" s="6">
        <v>0</v>
      </c>
      <c r="V17" s="126" t="s">
        <v>400</v>
      </c>
      <c r="W17" s="18" t="s">
        <v>214</v>
      </c>
    </row>
    <row r="18" spans="1:23" s="7" customFormat="1" ht="56.25" x14ac:dyDescent="0.25">
      <c r="A18" s="47">
        <v>18</v>
      </c>
      <c r="B18" s="1" t="s">
        <v>0</v>
      </c>
      <c r="C18" s="1">
        <v>35</v>
      </c>
      <c r="D18" s="1" t="s">
        <v>1</v>
      </c>
      <c r="E18" s="1">
        <v>10.1</v>
      </c>
      <c r="F18" s="1">
        <v>12.75</v>
      </c>
      <c r="G18" s="2" t="s">
        <v>58</v>
      </c>
      <c r="H18" s="2" t="s">
        <v>59</v>
      </c>
      <c r="I18" s="1" t="s">
        <v>40</v>
      </c>
      <c r="J18" s="3" t="s">
        <v>60</v>
      </c>
      <c r="K18" s="2"/>
      <c r="L18" s="4"/>
      <c r="M18" s="2" t="s">
        <v>61</v>
      </c>
      <c r="N18" s="5">
        <v>410905</v>
      </c>
      <c r="O18" s="5">
        <v>0</v>
      </c>
      <c r="P18" s="5">
        <v>0</v>
      </c>
      <c r="Q18" s="5">
        <v>410905.45</v>
      </c>
      <c r="R18" s="5">
        <f t="shared" si="0"/>
        <v>410905.45</v>
      </c>
      <c r="S18" s="5"/>
      <c r="T18" s="5">
        <v>410905</v>
      </c>
      <c r="U18" s="6">
        <v>0</v>
      </c>
      <c r="V18" s="126" t="s">
        <v>401</v>
      </c>
      <c r="W18" s="18" t="s">
        <v>214</v>
      </c>
    </row>
    <row r="19" spans="1:23" s="7" customFormat="1" ht="90" x14ac:dyDescent="0.25">
      <c r="A19" s="47">
        <v>18</v>
      </c>
      <c r="B19" s="1" t="s">
        <v>0</v>
      </c>
      <c r="C19" s="1">
        <v>35</v>
      </c>
      <c r="D19" s="1" t="s">
        <v>1</v>
      </c>
      <c r="E19" s="1">
        <v>11.2</v>
      </c>
      <c r="F19" s="1">
        <v>11.2</v>
      </c>
      <c r="G19" s="2" t="s">
        <v>62</v>
      </c>
      <c r="H19" s="2" t="s">
        <v>63</v>
      </c>
      <c r="I19" s="1" t="s">
        <v>40</v>
      </c>
      <c r="J19" s="3" t="s">
        <v>64</v>
      </c>
      <c r="K19" s="2"/>
      <c r="L19" s="4"/>
      <c r="M19" s="2" t="s">
        <v>65</v>
      </c>
      <c r="N19" s="5">
        <v>29397</v>
      </c>
      <c r="O19" s="5">
        <v>21999.35</v>
      </c>
      <c r="P19" s="5">
        <v>7397.52</v>
      </c>
      <c r="Q19" s="5">
        <v>0</v>
      </c>
      <c r="R19" s="5">
        <f t="shared" si="0"/>
        <v>29396.87</v>
      </c>
      <c r="S19" s="5"/>
      <c r="T19" s="5">
        <v>29397</v>
      </c>
      <c r="U19" s="6">
        <v>0</v>
      </c>
      <c r="V19" s="126" t="s">
        <v>400</v>
      </c>
      <c r="W19" s="18" t="s">
        <v>214</v>
      </c>
    </row>
    <row r="20" spans="1:23" s="7" customFormat="1" ht="61.5" customHeight="1" x14ac:dyDescent="0.25">
      <c r="A20" s="47">
        <v>18</v>
      </c>
      <c r="B20" s="1" t="s">
        <v>0</v>
      </c>
      <c r="C20" s="1">
        <v>35</v>
      </c>
      <c r="D20" s="1" t="s">
        <v>1</v>
      </c>
      <c r="E20" s="1">
        <v>10.25</v>
      </c>
      <c r="F20" s="1">
        <v>12.75</v>
      </c>
      <c r="G20" s="2" t="s">
        <v>66</v>
      </c>
      <c r="H20" s="2" t="s">
        <v>59</v>
      </c>
      <c r="I20" s="1" t="s">
        <v>40</v>
      </c>
      <c r="J20" s="3" t="s">
        <v>67</v>
      </c>
      <c r="K20" s="2"/>
      <c r="L20" s="4"/>
      <c r="M20" s="2" t="s">
        <v>68</v>
      </c>
      <c r="N20" s="5">
        <v>174705</v>
      </c>
      <c r="O20" s="5">
        <v>70584.350000000006</v>
      </c>
      <c r="P20" s="5">
        <v>25178.880000000001</v>
      </c>
      <c r="Q20" s="5">
        <v>78941.38</v>
      </c>
      <c r="R20" s="5">
        <f t="shared" si="0"/>
        <v>174704.61000000002</v>
      </c>
      <c r="S20" s="5"/>
      <c r="T20" s="5">
        <v>174705</v>
      </c>
      <c r="U20" s="6">
        <v>0</v>
      </c>
      <c r="V20" s="126" t="s">
        <v>400</v>
      </c>
      <c r="W20" s="18" t="s">
        <v>214</v>
      </c>
    </row>
    <row r="21" spans="1:23" s="7" customFormat="1" ht="107.25" customHeight="1" x14ac:dyDescent="0.25">
      <c r="A21" s="48">
        <v>19</v>
      </c>
      <c r="B21" s="9" t="s">
        <v>0</v>
      </c>
      <c r="C21" s="9">
        <v>35</v>
      </c>
      <c r="D21" s="9" t="s">
        <v>1</v>
      </c>
      <c r="E21" s="9">
        <v>2.7</v>
      </c>
      <c r="F21" s="9">
        <v>9.94</v>
      </c>
      <c r="G21" s="10" t="s">
        <v>69</v>
      </c>
      <c r="H21" s="10" t="s">
        <v>70</v>
      </c>
      <c r="I21" s="9" t="s">
        <v>40</v>
      </c>
      <c r="J21" s="29" t="s">
        <v>71</v>
      </c>
      <c r="K21" s="10"/>
      <c r="L21" s="12">
        <v>41233</v>
      </c>
      <c r="M21" s="30" t="s">
        <v>72</v>
      </c>
      <c r="N21" s="5">
        <v>1688125</v>
      </c>
      <c r="O21" s="5">
        <v>308791.34000000003</v>
      </c>
      <c r="P21" s="5">
        <v>123716.46</v>
      </c>
      <c r="Q21" s="5">
        <v>1255616.71</v>
      </c>
      <c r="R21" s="5">
        <f t="shared" si="0"/>
        <v>1688124.51</v>
      </c>
      <c r="S21" s="5"/>
      <c r="T21" s="5">
        <v>1688125</v>
      </c>
      <c r="U21" s="6">
        <v>0</v>
      </c>
      <c r="V21" s="126" t="s">
        <v>401</v>
      </c>
      <c r="W21" s="18" t="s">
        <v>214</v>
      </c>
    </row>
    <row r="22" spans="1:23" s="7" customFormat="1" ht="117.75" customHeight="1" x14ac:dyDescent="0.25">
      <c r="A22" s="47">
        <v>20</v>
      </c>
      <c r="B22" s="1" t="s">
        <v>0</v>
      </c>
      <c r="C22" s="1">
        <v>30</v>
      </c>
      <c r="D22" s="1" t="s">
        <v>49</v>
      </c>
      <c r="E22" s="1">
        <v>54.44</v>
      </c>
      <c r="F22" s="1">
        <v>54.44</v>
      </c>
      <c r="G22" s="2" t="s">
        <v>73</v>
      </c>
      <c r="H22" s="2" t="s">
        <v>74</v>
      </c>
      <c r="I22" s="1" t="s">
        <v>13</v>
      </c>
      <c r="J22" s="3" t="s">
        <v>75</v>
      </c>
      <c r="K22" s="2" t="s">
        <v>76</v>
      </c>
      <c r="L22" s="4">
        <v>41225</v>
      </c>
      <c r="M22" s="2" t="s">
        <v>77</v>
      </c>
      <c r="N22" s="5">
        <v>4701</v>
      </c>
      <c r="O22" s="5">
        <v>1565.52</v>
      </c>
      <c r="P22" s="5">
        <v>815.24</v>
      </c>
      <c r="Q22" s="5">
        <v>2320.64</v>
      </c>
      <c r="R22" s="5">
        <f t="shared" si="0"/>
        <v>4701.3999999999996</v>
      </c>
      <c r="S22" s="5"/>
      <c r="T22" s="5">
        <v>4701</v>
      </c>
      <c r="U22" s="6">
        <v>0</v>
      </c>
      <c r="V22" s="126" t="s">
        <v>400</v>
      </c>
      <c r="W22" s="18" t="s">
        <v>214</v>
      </c>
    </row>
    <row r="23" spans="1:23" s="7" customFormat="1" ht="78.75" customHeight="1" x14ac:dyDescent="0.25">
      <c r="A23" s="47">
        <v>21</v>
      </c>
      <c r="B23" s="1" t="s">
        <v>0</v>
      </c>
      <c r="C23" s="1">
        <v>30</v>
      </c>
      <c r="D23" s="1" t="s">
        <v>10</v>
      </c>
      <c r="E23" s="1">
        <v>55.8</v>
      </c>
      <c r="F23" s="1">
        <v>55.8</v>
      </c>
      <c r="G23" s="2" t="s">
        <v>78</v>
      </c>
      <c r="H23" s="2" t="s">
        <v>79</v>
      </c>
      <c r="I23" s="1" t="s">
        <v>13</v>
      </c>
      <c r="J23" s="3" t="s">
        <v>80</v>
      </c>
      <c r="K23" s="2" t="s">
        <v>81</v>
      </c>
      <c r="L23" s="4">
        <v>41225</v>
      </c>
      <c r="M23" s="2" t="s">
        <v>82</v>
      </c>
      <c r="N23" s="5">
        <v>12284</v>
      </c>
      <c r="O23" s="5">
        <v>9468.32</v>
      </c>
      <c r="P23" s="5">
        <v>1000.48</v>
      </c>
      <c r="Q23" s="5">
        <v>1815</v>
      </c>
      <c r="R23" s="5">
        <f t="shared" si="0"/>
        <v>12283.8</v>
      </c>
      <c r="S23" s="5"/>
      <c r="T23" s="5">
        <v>12284</v>
      </c>
      <c r="U23" s="6">
        <v>0</v>
      </c>
      <c r="V23" s="126" t="s">
        <v>400</v>
      </c>
      <c r="W23" s="18" t="s">
        <v>214</v>
      </c>
    </row>
    <row r="24" spans="1:23" s="7" customFormat="1" ht="78.75" x14ac:dyDescent="0.25">
      <c r="A24" s="47">
        <v>22</v>
      </c>
      <c r="B24" s="1" t="s">
        <v>0</v>
      </c>
      <c r="C24" s="1">
        <v>30</v>
      </c>
      <c r="D24" s="1" t="s">
        <v>49</v>
      </c>
      <c r="E24" s="1">
        <v>56.25</v>
      </c>
      <c r="F24" s="1">
        <v>56.25</v>
      </c>
      <c r="G24" s="2" t="s">
        <v>83</v>
      </c>
      <c r="H24" s="2" t="s">
        <v>79</v>
      </c>
      <c r="I24" s="1" t="s">
        <v>13</v>
      </c>
      <c r="J24" s="3" t="s">
        <v>84</v>
      </c>
      <c r="K24" s="2" t="s">
        <v>85</v>
      </c>
      <c r="L24" s="4">
        <v>41225</v>
      </c>
      <c r="M24" s="2" t="s">
        <v>86</v>
      </c>
      <c r="N24" s="5">
        <v>5485</v>
      </c>
      <c r="O24" s="5">
        <v>1560.16</v>
      </c>
      <c r="P24" s="5">
        <v>815.24</v>
      </c>
      <c r="Q24" s="5">
        <v>3109.31</v>
      </c>
      <c r="R24" s="5">
        <f t="shared" si="0"/>
        <v>5484.71</v>
      </c>
      <c r="S24" s="5"/>
      <c r="T24" s="5">
        <v>5485</v>
      </c>
      <c r="U24" s="6">
        <v>0</v>
      </c>
      <c r="V24" s="126" t="s">
        <v>400</v>
      </c>
      <c r="W24" s="18" t="s">
        <v>214</v>
      </c>
    </row>
    <row r="25" spans="1:23" s="7" customFormat="1" ht="45" x14ac:dyDescent="0.25">
      <c r="A25" s="58">
        <v>27</v>
      </c>
      <c r="B25" s="1" t="s">
        <v>0</v>
      </c>
      <c r="C25" s="66">
        <v>35</v>
      </c>
      <c r="D25" s="66" t="s">
        <v>106</v>
      </c>
      <c r="E25" s="66">
        <v>7.7</v>
      </c>
      <c r="F25" s="66">
        <v>7.9</v>
      </c>
      <c r="G25" s="74" t="s">
        <v>255</v>
      </c>
      <c r="H25" s="1" t="s">
        <v>156</v>
      </c>
      <c r="I25" s="1" t="s">
        <v>40</v>
      </c>
      <c r="J25" s="3" t="s">
        <v>256</v>
      </c>
      <c r="K25" s="3"/>
      <c r="L25" s="4">
        <v>41236</v>
      </c>
      <c r="M25" s="3" t="s">
        <v>257</v>
      </c>
      <c r="N25" s="5"/>
      <c r="O25" s="5">
        <v>79519.02</v>
      </c>
      <c r="P25" s="5">
        <v>14299.41</v>
      </c>
      <c r="Q25" s="5">
        <v>30372.47</v>
      </c>
      <c r="R25" s="5">
        <f>SUM(O25:Q25)</f>
        <v>124190.90000000001</v>
      </c>
      <c r="S25" s="5">
        <f>R25</f>
        <v>124190.90000000001</v>
      </c>
      <c r="T25" s="5"/>
      <c r="U25" s="6"/>
      <c r="V25" s="126" t="s">
        <v>404</v>
      </c>
      <c r="W25" s="2" t="s">
        <v>214</v>
      </c>
    </row>
    <row r="26" spans="1:23" s="7" customFormat="1" ht="45" x14ac:dyDescent="0.25">
      <c r="A26" s="47">
        <v>28</v>
      </c>
      <c r="B26" s="1" t="s">
        <v>0</v>
      </c>
      <c r="C26" s="66">
        <v>35</v>
      </c>
      <c r="D26" s="66" t="s">
        <v>106</v>
      </c>
      <c r="E26" s="66">
        <v>8.5</v>
      </c>
      <c r="F26" s="66">
        <v>8.5</v>
      </c>
      <c r="G26" s="74" t="s">
        <v>258</v>
      </c>
      <c r="H26" s="1" t="s">
        <v>156</v>
      </c>
      <c r="I26" s="1" t="s">
        <v>40</v>
      </c>
      <c r="J26" s="3" t="s">
        <v>420</v>
      </c>
      <c r="K26" s="3"/>
      <c r="L26" s="4">
        <v>41228</v>
      </c>
      <c r="M26" s="3" t="s">
        <v>259</v>
      </c>
      <c r="N26" s="5"/>
      <c r="O26" s="5">
        <v>74643.58</v>
      </c>
      <c r="P26" s="5">
        <v>34341.25</v>
      </c>
      <c r="Q26" s="5">
        <v>37336.71</v>
      </c>
      <c r="R26" s="5">
        <f>SUM(O26:Q26)</f>
        <v>146321.54</v>
      </c>
      <c r="S26" s="5">
        <f>R26</f>
        <v>146321.54</v>
      </c>
      <c r="T26" s="5"/>
      <c r="U26" s="6"/>
      <c r="V26" s="126" t="s">
        <v>404</v>
      </c>
      <c r="W26" s="2" t="s">
        <v>214</v>
      </c>
    </row>
    <row r="27" spans="1:23" s="7" customFormat="1" ht="56.25" x14ac:dyDescent="0.25">
      <c r="A27" s="47">
        <v>31</v>
      </c>
      <c r="B27" s="1" t="s">
        <v>0</v>
      </c>
      <c r="C27" s="79" t="s">
        <v>260</v>
      </c>
      <c r="D27" s="79" t="s">
        <v>10</v>
      </c>
      <c r="E27" s="79">
        <v>1.74</v>
      </c>
      <c r="F27" s="79">
        <v>1.74</v>
      </c>
      <c r="G27" s="76" t="s">
        <v>261</v>
      </c>
      <c r="H27" s="36" t="s">
        <v>262</v>
      </c>
      <c r="I27" s="80" t="s">
        <v>263</v>
      </c>
      <c r="J27" s="77" t="s">
        <v>264</v>
      </c>
      <c r="K27" s="36" t="s">
        <v>265</v>
      </c>
      <c r="L27" s="37">
        <v>41390</v>
      </c>
      <c r="M27" s="77" t="s">
        <v>266</v>
      </c>
      <c r="N27" s="5"/>
      <c r="O27" s="38">
        <v>159180.84</v>
      </c>
      <c r="P27" s="38">
        <v>0</v>
      </c>
      <c r="Q27" s="38">
        <v>45994.81</v>
      </c>
      <c r="R27" s="38">
        <f>SUM(O27:Q27)</f>
        <v>205175.65</v>
      </c>
      <c r="S27" s="5">
        <f t="shared" ref="S27:S90" si="1">R27</f>
        <v>205175.65</v>
      </c>
      <c r="T27" s="5"/>
      <c r="U27" s="6"/>
      <c r="V27" s="126" t="s">
        <v>400</v>
      </c>
      <c r="W27" s="35" t="s">
        <v>214</v>
      </c>
    </row>
    <row r="28" spans="1:23" s="7" customFormat="1" ht="45" x14ac:dyDescent="0.25">
      <c r="A28" s="47">
        <v>33</v>
      </c>
      <c r="B28" s="1" t="s">
        <v>0</v>
      </c>
      <c r="C28" s="79" t="s">
        <v>260</v>
      </c>
      <c r="D28" s="79" t="s">
        <v>10</v>
      </c>
      <c r="E28" s="79">
        <v>0.67</v>
      </c>
      <c r="F28" s="79">
        <v>0.67</v>
      </c>
      <c r="G28" s="76" t="s">
        <v>414</v>
      </c>
      <c r="H28" s="36" t="s">
        <v>412</v>
      </c>
      <c r="I28" s="80" t="s">
        <v>413</v>
      </c>
      <c r="J28" s="77" t="s">
        <v>279</v>
      </c>
      <c r="K28" s="35" t="s">
        <v>205</v>
      </c>
      <c r="L28" s="78">
        <v>41519</v>
      </c>
      <c r="M28" s="77" t="s">
        <v>278</v>
      </c>
      <c r="N28" s="139"/>
      <c r="O28" s="140">
        <v>603220.16</v>
      </c>
      <c r="P28" s="140">
        <v>0</v>
      </c>
      <c r="Q28" s="140">
        <v>275306.93</v>
      </c>
      <c r="R28" s="140">
        <f t="shared" ref="R28" si="2">SUM(O28:Q28)</f>
        <v>878527.09000000008</v>
      </c>
      <c r="S28" s="139">
        <f>R28</f>
        <v>878527.09000000008</v>
      </c>
      <c r="T28" s="5"/>
      <c r="U28" s="6"/>
      <c r="V28" s="34" t="s">
        <v>250</v>
      </c>
      <c r="W28" s="35" t="s">
        <v>399</v>
      </c>
    </row>
    <row r="29" spans="1:23" s="7" customFormat="1" ht="56.25" x14ac:dyDescent="0.25">
      <c r="A29" s="47">
        <v>34</v>
      </c>
      <c r="B29" s="1" t="s">
        <v>0</v>
      </c>
      <c r="C29" s="79">
        <v>7</v>
      </c>
      <c r="D29" s="79" t="s">
        <v>1</v>
      </c>
      <c r="E29" s="79">
        <v>0.37</v>
      </c>
      <c r="F29" s="79">
        <v>0.37</v>
      </c>
      <c r="G29" s="76" t="s">
        <v>267</v>
      </c>
      <c r="H29" s="96" t="s">
        <v>268</v>
      </c>
      <c r="I29" s="80" t="s">
        <v>263</v>
      </c>
      <c r="J29" s="77" t="s">
        <v>269</v>
      </c>
      <c r="K29" s="36" t="s">
        <v>270</v>
      </c>
      <c r="L29" s="78">
        <v>41390</v>
      </c>
      <c r="M29" s="77" t="s">
        <v>271</v>
      </c>
      <c r="N29" s="5"/>
      <c r="O29" s="38">
        <v>10564.4</v>
      </c>
      <c r="P29" s="38">
        <v>0</v>
      </c>
      <c r="Q29" s="38">
        <v>1922.07</v>
      </c>
      <c r="R29" s="38">
        <f t="shared" ref="R29:R31" si="3">SUM(O29:Q29)</f>
        <v>12486.47</v>
      </c>
      <c r="S29" s="5">
        <f t="shared" si="1"/>
        <v>12486.47</v>
      </c>
      <c r="T29" s="5"/>
      <c r="U29" s="6"/>
      <c r="V29" s="126" t="s">
        <v>400</v>
      </c>
      <c r="W29" s="35" t="s">
        <v>214</v>
      </c>
    </row>
    <row r="30" spans="1:23" s="7" customFormat="1" ht="45" x14ac:dyDescent="0.25">
      <c r="A30" s="47">
        <v>35</v>
      </c>
      <c r="B30" s="1" t="s">
        <v>0</v>
      </c>
      <c r="C30" s="79">
        <v>7</v>
      </c>
      <c r="D30" s="79" t="s">
        <v>1</v>
      </c>
      <c r="E30" s="79">
        <v>0.56000000000000005</v>
      </c>
      <c r="F30" s="79">
        <v>0.56000000000000005</v>
      </c>
      <c r="G30" s="76" t="s">
        <v>415</v>
      </c>
      <c r="H30" s="36" t="s">
        <v>416</v>
      </c>
      <c r="I30" s="34" t="s">
        <v>417</v>
      </c>
      <c r="J30" s="77" t="s">
        <v>272</v>
      </c>
      <c r="K30" s="35" t="s">
        <v>418</v>
      </c>
      <c r="L30" s="78">
        <v>41390</v>
      </c>
      <c r="M30" s="77" t="s">
        <v>421</v>
      </c>
      <c r="N30" s="5"/>
      <c r="O30" s="38">
        <v>637638.03</v>
      </c>
      <c r="P30" s="38">
        <v>0</v>
      </c>
      <c r="Q30" s="38">
        <v>174730.06</v>
      </c>
      <c r="R30" s="38">
        <f t="shared" si="3"/>
        <v>812368.09000000008</v>
      </c>
      <c r="S30" s="5">
        <f t="shared" si="1"/>
        <v>812368.09000000008</v>
      </c>
      <c r="T30" s="5"/>
      <c r="U30" s="6"/>
      <c r="V30" s="126" t="s">
        <v>400</v>
      </c>
      <c r="W30" s="18" t="s">
        <v>214</v>
      </c>
    </row>
    <row r="31" spans="1:23" s="7" customFormat="1" ht="45" x14ac:dyDescent="0.25">
      <c r="A31" s="47">
        <v>36</v>
      </c>
      <c r="B31" s="1" t="s">
        <v>0</v>
      </c>
      <c r="C31" s="79">
        <v>13</v>
      </c>
      <c r="D31" s="79" t="s">
        <v>167</v>
      </c>
      <c r="E31" s="79">
        <v>0.2</v>
      </c>
      <c r="F31" s="79">
        <v>0.2</v>
      </c>
      <c r="G31" s="75" t="s">
        <v>273</v>
      </c>
      <c r="H31" s="77" t="s">
        <v>274</v>
      </c>
      <c r="I31" s="80" t="s">
        <v>40</v>
      </c>
      <c r="J31" s="77" t="s">
        <v>275</v>
      </c>
      <c r="K31" s="36" t="s">
        <v>276</v>
      </c>
      <c r="L31" s="78">
        <v>41390</v>
      </c>
      <c r="M31" s="77" t="s">
        <v>277</v>
      </c>
      <c r="N31" s="5"/>
      <c r="O31" s="38">
        <v>32519.35</v>
      </c>
      <c r="P31" s="38">
        <v>0</v>
      </c>
      <c r="Q31" s="38">
        <v>8047.63</v>
      </c>
      <c r="R31" s="38">
        <f t="shared" si="3"/>
        <v>40566.979999999996</v>
      </c>
      <c r="S31" s="5">
        <f t="shared" si="1"/>
        <v>40566.979999999996</v>
      </c>
      <c r="T31" s="5"/>
      <c r="U31" s="6"/>
      <c r="V31" s="126" t="s">
        <v>400</v>
      </c>
      <c r="W31" s="18" t="s">
        <v>214</v>
      </c>
    </row>
    <row r="32" spans="1:23" s="7" customFormat="1" ht="33.75" x14ac:dyDescent="0.25">
      <c r="A32" s="47">
        <v>38</v>
      </c>
      <c r="B32" s="1" t="s">
        <v>0</v>
      </c>
      <c r="C32" s="79">
        <v>37</v>
      </c>
      <c r="D32" s="79" t="s">
        <v>10</v>
      </c>
      <c r="E32" s="79">
        <v>11.92</v>
      </c>
      <c r="F32" s="79">
        <v>11.92</v>
      </c>
      <c r="G32" s="82" t="s">
        <v>87</v>
      </c>
      <c r="H32" s="81" t="s">
        <v>51</v>
      </c>
      <c r="I32" s="132" t="s">
        <v>40</v>
      </c>
      <c r="J32" s="81" t="s">
        <v>279</v>
      </c>
      <c r="K32" s="83" t="s">
        <v>53</v>
      </c>
      <c r="L32" s="84">
        <v>41390</v>
      </c>
      <c r="M32" s="81" t="s">
        <v>278</v>
      </c>
      <c r="N32" s="5"/>
      <c r="O32" s="85">
        <v>343386.98</v>
      </c>
      <c r="P32" s="85">
        <v>0</v>
      </c>
      <c r="Q32" s="85">
        <v>130886.87</v>
      </c>
      <c r="R32" s="38">
        <f>SUM(O32:Q32)</f>
        <v>474273.85</v>
      </c>
      <c r="S32" s="5">
        <f t="shared" si="1"/>
        <v>474273.85</v>
      </c>
      <c r="T32" s="5"/>
      <c r="U32" s="6"/>
      <c r="V32" s="126" t="s">
        <v>400</v>
      </c>
      <c r="W32" s="18" t="s">
        <v>214</v>
      </c>
    </row>
    <row r="33" spans="1:23" s="7" customFormat="1" ht="33.75" x14ac:dyDescent="0.25">
      <c r="A33" s="47">
        <v>38</v>
      </c>
      <c r="B33" s="1" t="s">
        <v>0</v>
      </c>
      <c r="C33" s="34">
        <v>37</v>
      </c>
      <c r="D33" s="34" t="s">
        <v>10</v>
      </c>
      <c r="E33" s="34">
        <v>11.92</v>
      </c>
      <c r="F33" s="34">
        <v>11.92</v>
      </c>
      <c r="G33" s="35" t="s">
        <v>87</v>
      </c>
      <c r="H33" s="35" t="s">
        <v>51</v>
      </c>
      <c r="I33" s="34" t="s">
        <v>40</v>
      </c>
      <c r="J33" s="36" t="s">
        <v>422</v>
      </c>
      <c r="K33" s="35" t="s">
        <v>53</v>
      </c>
      <c r="L33" s="37">
        <v>41304</v>
      </c>
      <c r="M33" s="35" t="s">
        <v>88</v>
      </c>
      <c r="N33" s="5">
        <v>151917</v>
      </c>
      <c r="O33" s="38">
        <v>130641.55</v>
      </c>
      <c r="P33" s="38">
        <v>11733.44</v>
      </c>
      <c r="Q33" s="38">
        <v>9541.5400000000009</v>
      </c>
      <c r="R33" s="38">
        <f>SUM(O33:Q33)</f>
        <v>151916.53</v>
      </c>
      <c r="S33" s="5"/>
      <c r="T33" s="5">
        <v>151917</v>
      </c>
      <c r="U33" s="6">
        <v>0</v>
      </c>
      <c r="V33" s="126" t="s">
        <v>400</v>
      </c>
      <c r="W33" s="18" t="s">
        <v>214</v>
      </c>
    </row>
    <row r="34" spans="1:23" s="7" customFormat="1" ht="33.75" x14ac:dyDescent="0.25">
      <c r="A34" s="47">
        <v>40</v>
      </c>
      <c r="B34" s="1" t="s">
        <v>0</v>
      </c>
      <c r="C34" s="79">
        <v>71</v>
      </c>
      <c r="D34" s="79" t="s">
        <v>1</v>
      </c>
      <c r="E34" s="79">
        <v>5.84</v>
      </c>
      <c r="F34" s="79">
        <v>5.84</v>
      </c>
      <c r="G34" s="76" t="s">
        <v>280</v>
      </c>
      <c r="H34" s="86" t="s">
        <v>281</v>
      </c>
      <c r="I34" s="133" t="s">
        <v>4</v>
      </c>
      <c r="J34" s="77" t="s">
        <v>282</v>
      </c>
      <c r="K34" s="36" t="s">
        <v>283</v>
      </c>
      <c r="L34" s="78">
        <v>41390</v>
      </c>
      <c r="M34" s="77" t="s">
        <v>423</v>
      </c>
      <c r="N34" s="5"/>
      <c r="O34" s="38">
        <v>974391.19</v>
      </c>
      <c r="P34" s="38">
        <v>0</v>
      </c>
      <c r="Q34" s="38">
        <v>1226601.8899999999</v>
      </c>
      <c r="R34" s="38">
        <f>SUM(O34:Q34)</f>
        <v>2200993.08</v>
      </c>
      <c r="S34" s="5">
        <f t="shared" si="1"/>
        <v>2200993.08</v>
      </c>
      <c r="T34" s="5"/>
      <c r="U34" s="6"/>
      <c r="V34" s="126" t="s">
        <v>400</v>
      </c>
      <c r="W34" s="18" t="s">
        <v>214</v>
      </c>
    </row>
    <row r="35" spans="1:23" s="7" customFormat="1" ht="45" x14ac:dyDescent="0.25">
      <c r="A35" s="47">
        <v>42</v>
      </c>
      <c r="B35" s="1" t="s">
        <v>0</v>
      </c>
      <c r="C35" s="79">
        <v>88</v>
      </c>
      <c r="D35" s="79" t="s">
        <v>10</v>
      </c>
      <c r="E35" s="79">
        <v>8.9700000000000006</v>
      </c>
      <c r="F35" s="79">
        <v>8.9700000000000006</v>
      </c>
      <c r="G35" s="76" t="s">
        <v>284</v>
      </c>
      <c r="H35" s="77" t="s">
        <v>274</v>
      </c>
      <c r="I35" s="80" t="s">
        <v>40</v>
      </c>
      <c r="J35" s="77" t="s">
        <v>285</v>
      </c>
      <c r="K35" s="36" t="s">
        <v>286</v>
      </c>
      <c r="L35" s="78">
        <v>41390</v>
      </c>
      <c r="M35" s="77" t="s">
        <v>287</v>
      </c>
      <c r="N35" s="5"/>
      <c r="O35" s="38">
        <v>6840.12</v>
      </c>
      <c r="P35" s="38">
        <v>0</v>
      </c>
      <c r="Q35" s="38">
        <v>115087.5</v>
      </c>
      <c r="R35" s="38">
        <f>SUM(O35:Q35)</f>
        <v>121927.62</v>
      </c>
      <c r="S35" s="5">
        <f t="shared" si="1"/>
        <v>121927.62</v>
      </c>
      <c r="T35" s="5"/>
      <c r="U35" s="6"/>
      <c r="V35" s="126" t="s">
        <v>400</v>
      </c>
      <c r="W35" s="18" t="s">
        <v>214</v>
      </c>
    </row>
    <row r="36" spans="1:23" s="7" customFormat="1" ht="56.25" x14ac:dyDescent="0.25">
      <c r="A36" s="47">
        <v>46</v>
      </c>
      <c r="B36" s="18" t="s">
        <v>0</v>
      </c>
      <c r="C36" s="1">
        <v>37</v>
      </c>
      <c r="D36" s="1" t="s">
        <v>49</v>
      </c>
      <c r="E36" s="1">
        <v>13.13</v>
      </c>
      <c r="F36" s="1">
        <v>13.13</v>
      </c>
      <c r="G36" s="2" t="s">
        <v>89</v>
      </c>
      <c r="H36" s="2" t="s">
        <v>90</v>
      </c>
      <c r="I36" s="1" t="s">
        <v>40</v>
      </c>
      <c r="J36" s="3" t="s">
        <v>91</v>
      </c>
      <c r="K36" s="2" t="s">
        <v>92</v>
      </c>
      <c r="L36" s="4">
        <v>41325</v>
      </c>
      <c r="M36" s="35" t="s">
        <v>93</v>
      </c>
      <c r="N36" s="5">
        <v>334759</v>
      </c>
      <c r="O36" s="5">
        <v>179237.67</v>
      </c>
      <c r="P36" s="5">
        <v>48208.4</v>
      </c>
      <c r="Q36" s="5">
        <v>107312.67</v>
      </c>
      <c r="R36" s="5">
        <f t="shared" si="0"/>
        <v>334758.74</v>
      </c>
      <c r="S36" s="5"/>
      <c r="T36" s="5">
        <v>334759</v>
      </c>
      <c r="U36" s="6">
        <v>0</v>
      </c>
      <c r="V36" s="126" t="s">
        <v>400</v>
      </c>
      <c r="W36" s="18" t="s">
        <v>214</v>
      </c>
    </row>
    <row r="37" spans="1:23" s="40" customFormat="1" ht="33.75" x14ac:dyDescent="0.25">
      <c r="A37" s="47">
        <v>48</v>
      </c>
      <c r="B37" s="1" t="s">
        <v>0</v>
      </c>
      <c r="C37" s="1">
        <v>72</v>
      </c>
      <c r="D37" s="1" t="s">
        <v>49</v>
      </c>
      <c r="E37" s="18">
        <v>26.36</v>
      </c>
      <c r="F37" s="18">
        <v>28.4</v>
      </c>
      <c r="G37" s="16" t="s">
        <v>94</v>
      </c>
      <c r="H37" s="16" t="s">
        <v>95</v>
      </c>
      <c r="I37" s="18" t="s">
        <v>40</v>
      </c>
      <c r="J37" s="17" t="s">
        <v>96</v>
      </c>
      <c r="K37" s="16" t="s">
        <v>410</v>
      </c>
      <c r="L37" s="39">
        <v>41214</v>
      </c>
      <c r="M37" s="2" t="s">
        <v>97</v>
      </c>
      <c r="N37" s="5">
        <v>116090</v>
      </c>
      <c r="O37" s="5">
        <v>39698.980000000003</v>
      </c>
      <c r="P37" s="5">
        <v>32961.050000000003</v>
      </c>
      <c r="Q37" s="5">
        <v>43430.57</v>
      </c>
      <c r="R37" s="5">
        <f t="shared" si="0"/>
        <v>116090.6</v>
      </c>
      <c r="S37" s="5"/>
      <c r="T37" s="5">
        <v>116090</v>
      </c>
      <c r="U37" s="6">
        <v>0</v>
      </c>
      <c r="V37" s="126" t="s">
        <v>402</v>
      </c>
      <c r="W37" s="18" t="s">
        <v>214</v>
      </c>
    </row>
    <row r="38" spans="1:23" s="41" customFormat="1" ht="51.75" customHeight="1" x14ac:dyDescent="0.25">
      <c r="A38" s="47">
        <v>48</v>
      </c>
      <c r="B38" s="1" t="s">
        <v>0</v>
      </c>
      <c r="C38" s="1">
        <v>72</v>
      </c>
      <c r="D38" s="1" t="s">
        <v>49</v>
      </c>
      <c r="E38" s="1">
        <v>26.5</v>
      </c>
      <c r="F38" s="1">
        <v>26.5</v>
      </c>
      <c r="G38" s="2" t="s">
        <v>98</v>
      </c>
      <c r="H38" s="2" t="s">
        <v>99</v>
      </c>
      <c r="I38" s="1" t="s">
        <v>40</v>
      </c>
      <c r="J38" s="3" t="s">
        <v>100</v>
      </c>
      <c r="K38" s="2"/>
      <c r="L38" s="4">
        <v>41214</v>
      </c>
      <c r="M38" s="2" t="s">
        <v>101</v>
      </c>
      <c r="N38" s="5">
        <v>46980</v>
      </c>
      <c r="O38" s="5">
        <v>10963.47</v>
      </c>
      <c r="P38" s="5">
        <v>3341</v>
      </c>
      <c r="Q38" s="5">
        <v>32675.21</v>
      </c>
      <c r="R38" s="5">
        <f t="shared" si="0"/>
        <v>46979.68</v>
      </c>
      <c r="S38" s="5"/>
      <c r="T38" s="5">
        <v>46980</v>
      </c>
      <c r="U38" s="6">
        <v>0</v>
      </c>
      <c r="V38" s="126" t="s">
        <v>400</v>
      </c>
      <c r="W38" s="18" t="s">
        <v>214</v>
      </c>
    </row>
    <row r="39" spans="1:23" s="42" customFormat="1" ht="101.25" x14ac:dyDescent="0.25">
      <c r="A39" s="47">
        <v>48</v>
      </c>
      <c r="B39" s="1" t="s">
        <v>0</v>
      </c>
      <c r="C39" s="1">
        <v>72</v>
      </c>
      <c r="D39" s="1" t="s">
        <v>49</v>
      </c>
      <c r="E39" s="9">
        <v>26.36</v>
      </c>
      <c r="F39" s="9">
        <v>28.4</v>
      </c>
      <c r="G39" s="10" t="s">
        <v>94</v>
      </c>
      <c r="H39" s="2" t="s">
        <v>102</v>
      </c>
      <c r="I39" s="9" t="s">
        <v>40</v>
      </c>
      <c r="J39" s="3" t="s">
        <v>103</v>
      </c>
      <c r="K39" s="2" t="s">
        <v>104</v>
      </c>
      <c r="L39" s="12">
        <v>41254</v>
      </c>
      <c r="M39" s="2" t="s">
        <v>105</v>
      </c>
      <c r="N39" s="5">
        <v>794355</v>
      </c>
      <c r="O39" s="5">
        <v>459188.21</v>
      </c>
      <c r="P39" s="5">
        <v>129896.88</v>
      </c>
      <c r="Q39" s="5">
        <v>205270</v>
      </c>
      <c r="R39" s="5">
        <f t="shared" si="0"/>
        <v>794355.09000000008</v>
      </c>
      <c r="S39" s="5"/>
      <c r="T39" s="5">
        <v>794355</v>
      </c>
      <c r="U39" s="6">
        <v>0</v>
      </c>
      <c r="V39" s="126" t="s">
        <v>400</v>
      </c>
      <c r="W39" s="18" t="s">
        <v>214</v>
      </c>
    </row>
    <row r="40" spans="1:23" s="41" customFormat="1" ht="33.75" x14ac:dyDescent="0.25">
      <c r="A40" s="47">
        <v>55</v>
      </c>
      <c r="B40" s="66" t="s">
        <v>0</v>
      </c>
      <c r="C40" s="66">
        <v>35</v>
      </c>
      <c r="D40" s="66" t="s">
        <v>106</v>
      </c>
      <c r="E40" s="66">
        <v>8.65</v>
      </c>
      <c r="F40" s="66">
        <v>8.65</v>
      </c>
      <c r="G40" s="65" t="s">
        <v>288</v>
      </c>
      <c r="H40" s="65" t="s">
        <v>156</v>
      </c>
      <c r="I40" s="66" t="s">
        <v>40</v>
      </c>
      <c r="J40" s="65" t="s">
        <v>289</v>
      </c>
      <c r="K40" s="65"/>
      <c r="L40" s="87">
        <v>41218</v>
      </c>
      <c r="M40" s="65" t="s">
        <v>290</v>
      </c>
      <c r="N40" s="5"/>
      <c r="O40" s="5">
        <v>20590.77</v>
      </c>
      <c r="P40" s="5">
        <v>413.96</v>
      </c>
      <c r="Q40" s="5">
        <v>0</v>
      </c>
      <c r="R40" s="5">
        <f t="shared" ref="R40:R50" si="4">SUM(O40:Q40)</f>
        <v>21004.73</v>
      </c>
      <c r="S40" s="5">
        <f t="shared" si="1"/>
        <v>21004.73</v>
      </c>
      <c r="T40" s="5"/>
      <c r="U40" s="6"/>
      <c r="V40" s="126" t="s">
        <v>404</v>
      </c>
      <c r="W40" s="18" t="s">
        <v>214</v>
      </c>
    </row>
    <row r="41" spans="1:23" s="41" customFormat="1" ht="33.75" x14ac:dyDescent="0.25">
      <c r="A41" s="47">
        <v>57</v>
      </c>
      <c r="B41" s="1" t="s">
        <v>0</v>
      </c>
      <c r="C41" s="66">
        <v>35</v>
      </c>
      <c r="D41" s="66" t="s">
        <v>106</v>
      </c>
      <c r="E41" s="66">
        <v>7.66</v>
      </c>
      <c r="F41" s="66">
        <v>7.66</v>
      </c>
      <c r="G41" s="65" t="s">
        <v>291</v>
      </c>
      <c r="H41" s="3" t="s">
        <v>156</v>
      </c>
      <c r="I41" s="1" t="s">
        <v>40</v>
      </c>
      <c r="J41" s="3" t="s">
        <v>292</v>
      </c>
      <c r="K41" s="3"/>
      <c r="L41" s="4">
        <v>41218</v>
      </c>
      <c r="M41" s="3" t="s">
        <v>293</v>
      </c>
      <c r="N41" s="5"/>
      <c r="O41" s="5">
        <v>4730.12</v>
      </c>
      <c r="P41" s="5">
        <v>520.32000000000005</v>
      </c>
      <c r="Q41" s="5">
        <v>13165.61</v>
      </c>
      <c r="R41" s="5">
        <f t="shared" si="4"/>
        <v>18416.05</v>
      </c>
      <c r="S41" s="5">
        <f t="shared" si="1"/>
        <v>18416.05</v>
      </c>
      <c r="T41" s="5"/>
      <c r="U41" s="6"/>
      <c r="V41" s="126" t="s">
        <v>404</v>
      </c>
      <c r="W41" s="18" t="s">
        <v>214</v>
      </c>
    </row>
    <row r="42" spans="1:23" s="41" customFormat="1" ht="33.75" x14ac:dyDescent="0.25">
      <c r="A42" s="47">
        <v>58</v>
      </c>
      <c r="B42" s="1" t="s">
        <v>0</v>
      </c>
      <c r="C42" s="66">
        <v>35</v>
      </c>
      <c r="D42" s="66" t="s">
        <v>106</v>
      </c>
      <c r="E42" s="66">
        <v>7.66</v>
      </c>
      <c r="F42" s="66">
        <v>7.66</v>
      </c>
      <c r="G42" s="65" t="s">
        <v>294</v>
      </c>
      <c r="H42" s="3" t="s">
        <v>156</v>
      </c>
      <c r="I42" s="1" t="s">
        <v>40</v>
      </c>
      <c r="J42" s="3" t="s">
        <v>295</v>
      </c>
      <c r="K42" s="3"/>
      <c r="L42" s="4">
        <v>41228</v>
      </c>
      <c r="M42" s="3" t="s">
        <v>296</v>
      </c>
      <c r="N42" s="5"/>
      <c r="O42" s="5">
        <v>2366.88</v>
      </c>
      <c r="P42" s="5">
        <v>780.04</v>
      </c>
      <c r="Q42" s="5">
        <v>0</v>
      </c>
      <c r="R42" s="5">
        <f t="shared" si="4"/>
        <v>3146.92</v>
      </c>
      <c r="S42" s="5">
        <f t="shared" si="1"/>
        <v>3146.92</v>
      </c>
      <c r="T42" s="5"/>
      <c r="U42" s="6"/>
      <c r="V42" s="126" t="s">
        <v>404</v>
      </c>
      <c r="W42" s="18" t="s">
        <v>214</v>
      </c>
    </row>
    <row r="43" spans="1:23" s="41" customFormat="1" ht="33.75" x14ac:dyDescent="0.25">
      <c r="A43" s="47">
        <v>59</v>
      </c>
      <c r="B43" s="1" t="s">
        <v>0</v>
      </c>
      <c r="C43" s="66">
        <v>35</v>
      </c>
      <c r="D43" s="66" t="s">
        <v>106</v>
      </c>
      <c r="E43" s="66">
        <v>7.4</v>
      </c>
      <c r="F43" s="66">
        <v>7.4</v>
      </c>
      <c r="G43" s="65" t="s">
        <v>297</v>
      </c>
      <c r="H43" s="3" t="s">
        <v>156</v>
      </c>
      <c r="I43" s="1" t="s">
        <v>40</v>
      </c>
      <c r="J43" s="3" t="s">
        <v>298</v>
      </c>
      <c r="K43" s="3"/>
      <c r="L43" s="4">
        <v>41218</v>
      </c>
      <c r="M43" s="3" t="s">
        <v>299</v>
      </c>
      <c r="N43" s="5"/>
      <c r="O43" s="5">
        <v>1916.92</v>
      </c>
      <c r="P43" s="5">
        <v>509.63</v>
      </c>
      <c r="Q43" s="5">
        <v>0</v>
      </c>
      <c r="R43" s="5">
        <f t="shared" si="4"/>
        <v>2426.5500000000002</v>
      </c>
      <c r="S43" s="5">
        <f t="shared" si="1"/>
        <v>2426.5500000000002</v>
      </c>
      <c r="T43" s="5"/>
      <c r="U43" s="6"/>
      <c r="V43" s="126" t="s">
        <v>404</v>
      </c>
      <c r="W43" s="18" t="s">
        <v>214</v>
      </c>
    </row>
    <row r="44" spans="1:23" s="41" customFormat="1" ht="33.75" x14ac:dyDescent="0.25">
      <c r="A44" s="47">
        <v>60</v>
      </c>
      <c r="B44" s="1" t="s">
        <v>0</v>
      </c>
      <c r="C44" s="66">
        <v>35</v>
      </c>
      <c r="D44" s="66" t="s">
        <v>106</v>
      </c>
      <c r="E44" s="66">
        <v>7.32</v>
      </c>
      <c r="F44" s="66">
        <v>7.32</v>
      </c>
      <c r="G44" s="65" t="s">
        <v>300</v>
      </c>
      <c r="H44" s="3" t="s">
        <v>156</v>
      </c>
      <c r="I44" s="1" t="s">
        <v>40</v>
      </c>
      <c r="J44" s="3" t="s">
        <v>301</v>
      </c>
      <c r="K44" s="3"/>
      <c r="L44" s="4">
        <v>41223</v>
      </c>
      <c r="M44" s="3" t="s">
        <v>302</v>
      </c>
      <c r="N44" s="5"/>
      <c r="O44" s="5">
        <v>24400.41</v>
      </c>
      <c r="P44" s="5">
        <v>622.41</v>
      </c>
      <c r="Q44" s="5">
        <v>0</v>
      </c>
      <c r="R44" s="5">
        <f t="shared" si="4"/>
        <v>25022.82</v>
      </c>
      <c r="S44" s="5">
        <f t="shared" si="1"/>
        <v>25022.82</v>
      </c>
      <c r="T44" s="5"/>
      <c r="U44" s="6"/>
      <c r="V44" s="126" t="s">
        <v>404</v>
      </c>
      <c r="W44" s="18" t="s">
        <v>214</v>
      </c>
    </row>
    <row r="45" spans="1:23" s="41" customFormat="1" ht="33.75" x14ac:dyDescent="0.25">
      <c r="A45" s="47">
        <v>62</v>
      </c>
      <c r="B45" s="1" t="s">
        <v>0</v>
      </c>
      <c r="C45" s="66">
        <v>35</v>
      </c>
      <c r="D45" s="66" t="s">
        <v>106</v>
      </c>
      <c r="E45" s="66">
        <v>7.15</v>
      </c>
      <c r="F45" s="66">
        <v>7.15</v>
      </c>
      <c r="G45" s="65" t="s">
        <v>303</v>
      </c>
      <c r="H45" s="3" t="s">
        <v>51</v>
      </c>
      <c r="I45" s="1" t="s">
        <v>40</v>
      </c>
      <c r="J45" s="3" t="s">
        <v>304</v>
      </c>
      <c r="K45" s="3"/>
      <c r="L45" s="4">
        <v>41224</v>
      </c>
      <c r="M45" s="3" t="s">
        <v>305</v>
      </c>
      <c r="N45" s="5"/>
      <c r="O45" s="5">
        <v>25530.76</v>
      </c>
      <c r="P45" s="5">
        <v>963.91</v>
      </c>
      <c r="Q45" s="5">
        <v>2178.4</v>
      </c>
      <c r="R45" s="5">
        <f t="shared" si="4"/>
        <v>28673.07</v>
      </c>
      <c r="S45" s="5">
        <f t="shared" si="1"/>
        <v>28673.07</v>
      </c>
      <c r="T45" s="5"/>
      <c r="U45" s="6"/>
      <c r="V45" s="126" t="s">
        <v>404</v>
      </c>
      <c r="W45" s="18" t="s">
        <v>214</v>
      </c>
    </row>
    <row r="46" spans="1:23" s="41" customFormat="1" ht="33.75" x14ac:dyDescent="0.25">
      <c r="A46" s="47">
        <v>63</v>
      </c>
      <c r="B46" s="1" t="s">
        <v>0</v>
      </c>
      <c r="C46" s="66">
        <v>35</v>
      </c>
      <c r="D46" s="66" t="s">
        <v>106</v>
      </c>
      <c r="E46" s="66">
        <v>6.89</v>
      </c>
      <c r="F46" s="66">
        <v>6.89</v>
      </c>
      <c r="G46" s="65" t="s">
        <v>306</v>
      </c>
      <c r="H46" s="3" t="s">
        <v>51</v>
      </c>
      <c r="I46" s="1" t="s">
        <v>40</v>
      </c>
      <c r="J46" s="3" t="s">
        <v>307</v>
      </c>
      <c r="K46" s="3"/>
      <c r="L46" s="4">
        <v>41227</v>
      </c>
      <c r="M46" s="3" t="s">
        <v>308</v>
      </c>
      <c r="N46" s="5"/>
      <c r="O46" s="5">
        <v>11101.43</v>
      </c>
      <c r="P46" s="5">
        <v>1518.63</v>
      </c>
      <c r="Q46" s="5">
        <v>0</v>
      </c>
      <c r="R46" s="5">
        <f t="shared" si="4"/>
        <v>12620.060000000001</v>
      </c>
      <c r="S46" s="5">
        <f t="shared" si="1"/>
        <v>12620.060000000001</v>
      </c>
      <c r="T46" s="5"/>
      <c r="U46" s="6"/>
      <c r="V46" s="126" t="s">
        <v>404</v>
      </c>
      <c r="W46" s="18" t="s">
        <v>214</v>
      </c>
    </row>
    <row r="47" spans="1:23" s="41" customFormat="1" ht="33.75" x14ac:dyDescent="0.25">
      <c r="A47" s="47">
        <v>65</v>
      </c>
      <c r="B47" s="1" t="s">
        <v>0</v>
      </c>
      <c r="C47" s="66">
        <v>35</v>
      </c>
      <c r="D47" s="66" t="s">
        <v>106</v>
      </c>
      <c r="E47" s="66">
        <v>4.74</v>
      </c>
      <c r="F47" s="66">
        <v>4.74</v>
      </c>
      <c r="G47" s="65" t="s">
        <v>309</v>
      </c>
      <c r="H47" s="3" t="s">
        <v>310</v>
      </c>
      <c r="I47" s="1" t="s">
        <v>40</v>
      </c>
      <c r="J47" s="3" t="s">
        <v>311</v>
      </c>
      <c r="K47" s="3"/>
      <c r="L47" s="4">
        <v>41223</v>
      </c>
      <c r="M47" s="3" t="s">
        <v>312</v>
      </c>
      <c r="N47" s="5"/>
      <c r="O47" s="5">
        <v>2440.63</v>
      </c>
      <c r="P47" s="5">
        <v>612.4</v>
      </c>
      <c r="Q47" s="5">
        <v>0</v>
      </c>
      <c r="R47" s="5">
        <f t="shared" si="4"/>
        <v>3053.03</v>
      </c>
      <c r="S47" s="5">
        <f t="shared" si="1"/>
        <v>3053.03</v>
      </c>
      <c r="T47" s="5"/>
      <c r="U47" s="6"/>
      <c r="V47" s="126" t="s">
        <v>404</v>
      </c>
      <c r="W47" s="18" t="s">
        <v>214</v>
      </c>
    </row>
    <row r="48" spans="1:23" s="41" customFormat="1" ht="45" x14ac:dyDescent="0.25">
      <c r="A48" s="47">
        <v>66</v>
      </c>
      <c r="B48" s="1" t="s">
        <v>0</v>
      </c>
      <c r="C48" s="66">
        <v>35</v>
      </c>
      <c r="D48" s="66" t="s">
        <v>106</v>
      </c>
      <c r="E48" s="66">
        <v>4.58</v>
      </c>
      <c r="F48" s="66">
        <v>4.58</v>
      </c>
      <c r="G48" s="65" t="s">
        <v>313</v>
      </c>
      <c r="H48" s="3" t="s">
        <v>310</v>
      </c>
      <c r="I48" s="1" t="s">
        <v>40</v>
      </c>
      <c r="J48" s="3" t="s">
        <v>314</v>
      </c>
      <c r="K48" s="3"/>
      <c r="L48" s="4">
        <v>41227</v>
      </c>
      <c r="M48" s="3" t="s">
        <v>315</v>
      </c>
      <c r="N48" s="5"/>
      <c r="O48" s="5">
        <v>2750.06</v>
      </c>
      <c r="P48" s="5">
        <v>1748.3</v>
      </c>
      <c r="Q48" s="5">
        <v>0</v>
      </c>
      <c r="R48" s="5">
        <f t="shared" si="4"/>
        <v>4498.3599999999997</v>
      </c>
      <c r="S48" s="5">
        <f t="shared" si="1"/>
        <v>4498.3599999999997</v>
      </c>
      <c r="T48" s="5"/>
      <c r="U48" s="6"/>
      <c r="V48" s="126" t="s">
        <v>404</v>
      </c>
      <c r="W48" s="18" t="s">
        <v>214</v>
      </c>
    </row>
    <row r="49" spans="1:23" s="41" customFormat="1" ht="33.75" x14ac:dyDescent="0.25">
      <c r="A49" s="47">
        <v>67</v>
      </c>
      <c r="B49" s="1" t="s">
        <v>0</v>
      </c>
      <c r="C49" s="66">
        <v>35</v>
      </c>
      <c r="D49" s="66" t="s">
        <v>106</v>
      </c>
      <c r="E49" s="66">
        <v>4.24</v>
      </c>
      <c r="F49" s="66">
        <v>4.24</v>
      </c>
      <c r="G49" s="65" t="s">
        <v>316</v>
      </c>
      <c r="H49" s="3" t="s">
        <v>310</v>
      </c>
      <c r="I49" s="1" t="s">
        <v>40</v>
      </c>
      <c r="J49" s="3" t="s">
        <v>317</v>
      </c>
      <c r="K49" s="3"/>
      <c r="L49" s="4">
        <v>41224</v>
      </c>
      <c r="M49" s="3" t="s">
        <v>318</v>
      </c>
      <c r="N49" s="5"/>
      <c r="O49" s="5">
        <v>19940.599999999999</v>
      </c>
      <c r="P49" s="5">
        <v>2200.5500000000002</v>
      </c>
      <c r="Q49" s="5">
        <v>0</v>
      </c>
      <c r="R49" s="5">
        <f t="shared" si="4"/>
        <v>22141.149999999998</v>
      </c>
      <c r="S49" s="5">
        <f t="shared" si="1"/>
        <v>22141.149999999998</v>
      </c>
      <c r="T49" s="5"/>
      <c r="U49" s="6"/>
      <c r="V49" s="126" t="s">
        <v>404</v>
      </c>
      <c r="W49" s="18" t="s">
        <v>214</v>
      </c>
    </row>
    <row r="50" spans="1:23" s="41" customFormat="1" ht="33.75" x14ac:dyDescent="0.25">
      <c r="A50" s="47">
        <v>68</v>
      </c>
      <c r="B50" s="1" t="s">
        <v>0</v>
      </c>
      <c r="C50" s="66">
        <v>35</v>
      </c>
      <c r="D50" s="66" t="s">
        <v>106</v>
      </c>
      <c r="E50" s="66">
        <v>4.17</v>
      </c>
      <c r="F50" s="66">
        <v>4.17</v>
      </c>
      <c r="G50" s="65" t="s">
        <v>319</v>
      </c>
      <c r="H50" s="3" t="s">
        <v>51</v>
      </c>
      <c r="I50" s="1" t="s">
        <v>40</v>
      </c>
      <c r="J50" s="3" t="s">
        <v>320</v>
      </c>
      <c r="K50" s="3"/>
      <c r="L50" s="4">
        <v>41226</v>
      </c>
      <c r="M50" s="3" t="s">
        <v>321</v>
      </c>
      <c r="N50" s="5"/>
      <c r="O50" s="5">
        <v>25262.25</v>
      </c>
      <c r="P50" s="5">
        <v>8372.32</v>
      </c>
      <c r="Q50" s="5">
        <v>2960.4</v>
      </c>
      <c r="R50" s="5">
        <f t="shared" si="4"/>
        <v>36594.97</v>
      </c>
      <c r="S50" s="5">
        <f t="shared" si="1"/>
        <v>36594.97</v>
      </c>
      <c r="T50" s="5"/>
      <c r="U50" s="6"/>
      <c r="V50" s="126" t="s">
        <v>404</v>
      </c>
      <c r="W50" s="18" t="s">
        <v>214</v>
      </c>
    </row>
    <row r="51" spans="1:23" s="7" customFormat="1" ht="56.25" x14ac:dyDescent="0.25">
      <c r="A51" s="47">
        <v>71</v>
      </c>
      <c r="B51" s="18" t="s">
        <v>0</v>
      </c>
      <c r="C51" s="1">
        <v>47</v>
      </c>
      <c r="D51" s="1" t="s">
        <v>106</v>
      </c>
      <c r="E51" s="1">
        <v>36.07</v>
      </c>
      <c r="F51" s="1">
        <v>36.07</v>
      </c>
      <c r="G51" s="2" t="s">
        <v>107</v>
      </c>
      <c r="H51" s="2" t="s">
        <v>108</v>
      </c>
      <c r="I51" s="1" t="s">
        <v>109</v>
      </c>
      <c r="J51" s="3" t="s">
        <v>110</v>
      </c>
      <c r="K51" s="2" t="s">
        <v>111</v>
      </c>
      <c r="L51" s="4">
        <v>41223</v>
      </c>
      <c r="M51" s="2" t="s">
        <v>112</v>
      </c>
      <c r="N51" s="5">
        <v>5584</v>
      </c>
      <c r="O51" s="5">
        <v>3846.01</v>
      </c>
      <c r="P51" s="5">
        <v>1439.5</v>
      </c>
      <c r="Q51" s="5">
        <v>298.37</v>
      </c>
      <c r="R51" s="5">
        <v>5584</v>
      </c>
      <c r="S51" s="5"/>
      <c r="T51" s="5">
        <v>5584</v>
      </c>
      <c r="U51" s="6">
        <v>0</v>
      </c>
      <c r="V51" s="126" t="s">
        <v>402</v>
      </c>
      <c r="W51" s="18" t="s">
        <v>214</v>
      </c>
    </row>
    <row r="52" spans="1:23" s="7" customFormat="1" ht="78.75" x14ac:dyDescent="0.25">
      <c r="A52" s="47">
        <v>73</v>
      </c>
      <c r="B52" s="1" t="s">
        <v>0</v>
      </c>
      <c r="C52" s="1">
        <v>45</v>
      </c>
      <c r="D52" s="1" t="s">
        <v>1</v>
      </c>
      <c r="E52" s="1">
        <v>20.82</v>
      </c>
      <c r="F52" s="1">
        <v>20.82</v>
      </c>
      <c r="G52" s="2" t="s">
        <v>113</v>
      </c>
      <c r="H52" s="2" t="s">
        <v>114</v>
      </c>
      <c r="I52" s="1" t="s">
        <v>115</v>
      </c>
      <c r="J52" s="3" t="s">
        <v>116</v>
      </c>
      <c r="K52" s="2" t="s">
        <v>117</v>
      </c>
      <c r="L52" s="4">
        <v>41234</v>
      </c>
      <c r="M52" s="2" t="s">
        <v>118</v>
      </c>
      <c r="N52" s="5">
        <v>87444</v>
      </c>
      <c r="O52" s="5">
        <v>41947.43</v>
      </c>
      <c r="P52" s="5">
        <v>44188.65</v>
      </c>
      <c r="Q52" s="5">
        <v>1308.3699999999999</v>
      </c>
      <c r="R52" s="5">
        <v>87444</v>
      </c>
      <c r="S52" s="5"/>
      <c r="T52" s="5">
        <v>87444</v>
      </c>
      <c r="U52" s="6">
        <v>0</v>
      </c>
      <c r="V52" s="126" t="s">
        <v>402</v>
      </c>
      <c r="W52" s="18" t="s">
        <v>214</v>
      </c>
    </row>
    <row r="53" spans="1:23" s="7" customFormat="1" ht="33.75" x14ac:dyDescent="0.25">
      <c r="A53" s="47">
        <v>74</v>
      </c>
      <c r="B53" s="18" t="s">
        <v>0</v>
      </c>
      <c r="C53" s="66">
        <v>35</v>
      </c>
      <c r="D53" s="66" t="s">
        <v>1</v>
      </c>
      <c r="E53" s="66">
        <v>9.74</v>
      </c>
      <c r="F53" s="66">
        <v>9.74</v>
      </c>
      <c r="G53" s="74" t="s">
        <v>322</v>
      </c>
      <c r="H53" s="3" t="s">
        <v>39</v>
      </c>
      <c r="I53" s="1" t="s">
        <v>40</v>
      </c>
      <c r="J53" s="3" t="s">
        <v>323</v>
      </c>
      <c r="K53" s="3"/>
      <c r="L53" s="4">
        <v>41228</v>
      </c>
      <c r="M53" s="3" t="s">
        <v>324</v>
      </c>
      <c r="N53" s="5"/>
      <c r="O53" s="5">
        <v>13804.16</v>
      </c>
      <c r="P53" s="5">
        <v>1911.71</v>
      </c>
      <c r="Q53" s="5">
        <v>2949.4</v>
      </c>
      <c r="R53" s="5">
        <f>SUM(O53:Q53)</f>
        <v>18665.27</v>
      </c>
      <c r="S53" s="5">
        <f t="shared" si="1"/>
        <v>18665.27</v>
      </c>
      <c r="T53" s="5"/>
      <c r="U53" s="6"/>
      <c r="V53" s="126" t="s">
        <v>404</v>
      </c>
      <c r="W53" s="18" t="s">
        <v>214</v>
      </c>
    </row>
    <row r="54" spans="1:23" s="7" customFormat="1" ht="33.75" x14ac:dyDescent="0.25">
      <c r="A54" s="47">
        <v>76</v>
      </c>
      <c r="B54" s="18" t="s">
        <v>0</v>
      </c>
      <c r="C54" s="66">
        <v>35</v>
      </c>
      <c r="D54" s="66" t="s">
        <v>1</v>
      </c>
      <c r="E54" s="66">
        <v>9.4499999999999993</v>
      </c>
      <c r="F54" s="66">
        <v>9.4499999999999993</v>
      </c>
      <c r="G54" s="65" t="s">
        <v>325</v>
      </c>
      <c r="H54" s="3" t="s">
        <v>39</v>
      </c>
      <c r="I54" s="1" t="s">
        <v>40</v>
      </c>
      <c r="J54" s="3" t="s">
        <v>326</v>
      </c>
      <c r="K54" s="3"/>
      <c r="L54" s="4">
        <v>41225</v>
      </c>
      <c r="M54" s="3" t="s">
        <v>327</v>
      </c>
      <c r="N54" s="5"/>
      <c r="O54" s="5">
        <v>23484.06</v>
      </c>
      <c r="P54" s="5">
        <v>2508.65</v>
      </c>
      <c r="Q54" s="5">
        <v>2560</v>
      </c>
      <c r="R54" s="5">
        <f t="shared" ref="R54:R60" si="5">SUM(O54:Q54)</f>
        <v>28552.710000000003</v>
      </c>
      <c r="S54" s="5">
        <f t="shared" si="1"/>
        <v>28552.710000000003</v>
      </c>
      <c r="T54" s="5"/>
      <c r="U54" s="6"/>
      <c r="V54" s="126" t="s">
        <v>404</v>
      </c>
      <c r="W54" s="18" t="s">
        <v>214</v>
      </c>
    </row>
    <row r="55" spans="1:23" s="7" customFormat="1" ht="33.75" x14ac:dyDescent="0.25">
      <c r="A55" s="47">
        <v>77</v>
      </c>
      <c r="B55" s="18" t="s">
        <v>0</v>
      </c>
      <c r="C55" s="66">
        <v>35</v>
      </c>
      <c r="D55" s="66" t="s">
        <v>42</v>
      </c>
      <c r="E55" s="66">
        <v>8.76</v>
      </c>
      <c r="F55" s="66">
        <v>8.76</v>
      </c>
      <c r="G55" s="65" t="s">
        <v>288</v>
      </c>
      <c r="H55" s="3" t="s">
        <v>156</v>
      </c>
      <c r="I55" s="1" t="s">
        <v>40</v>
      </c>
      <c r="J55" s="3" t="s">
        <v>328</v>
      </c>
      <c r="K55" s="3"/>
      <c r="L55" s="4">
        <v>41228</v>
      </c>
      <c r="M55" s="3" t="s">
        <v>339</v>
      </c>
      <c r="N55" s="5"/>
      <c r="O55" s="5">
        <v>35688.1</v>
      </c>
      <c r="P55" s="5">
        <v>608.57000000000005</v>
      </c>
      <c r="Q55" s="5">
        <v>2949.4</v>
      </c>
      <c r="R55" s="5">
        <f t="shared" si="5"/>
        <v>39246.07</v>
      </c>
      <c r="S55" s="5">
        <f t="shared" si="1"/>
        <v>39246.07</v>
      </c>
      <c r="T55" s="5"/>
      <c r="U55" s="6"/>
      <c r="V55" s="126" t="s">
        <v>404</v>
      </c>
      <c r="W55" s="18" t="s">
        <v>214</v>
      </c>
    </row>
    <row r="56" spans="1:23" s="7" customFormat="1" ht="33.75" x14ac:dyDescent="0.25">
      <c r="A56" s="47">
        <v>78</v>
      </c>
      <c r="B56" s="18" t="s">
        <v>0</v>
      </c>
      <c r="C56" s="66">
        <v>35</v>
      </c>
      <c r="D56" s="66" t="s">
        <v>42</v>
      </c>
      <c r="E56" s="66">
        <v>8.76</v>
      </c>
      <c r="F56" s="66">
        <v>8.76</v>
      </c>
      <c r="G56" s="65" t="s">
        <v>288</v>
      </c>
      <c r="H56" s="3" t="s">
        <v>156</v>
      </c>
      <c r="I56" s="1" t="s">
        <v>40</v>
      </c>
      <c r="J56" s="3" t="s">
        <v>329</v>
      </c>
      <c r="K56" s="3"/>
      <c r="L56" s="4">
        <v>41228</v>
      </c>
      <c r="M56" s="3" t="s">
        <v>340</v>
      </c>
      <c r="N56" s="5"/>
      <c r="O56" s="5">
        <v>45809.36</v>
      </c>
      <c r="P56" s="5">
        <v>7206.38</v>
      </c>
      <c r="Q56" s="5">
        <v>13363.55</v>
      </c>
      <c r="R56" s="5">
        <f t="shared" si="5"/>
        <v>66379.289999999994</v>
      </c>
      <c r="S56" s="5">
        <f t="shared" si="1"/>
        <v>66379.289999999994</v>
      </c>
      <c r="T56" s="5"/>
      <c r="U56" s="6"/>
      <c r="V56" s="126" t="s">
        <v>404</v>
      </c>
      <c r="W56" s="18" t="s">
        <v>214</v>
      </c>
    </row>
    <row r="57" spans="1:23" s="7" customFormat="1" ht="33.75" x14ac:dyDescent="0.25">
      <c r="A57" s="47">
        <v>79</v>
      </c>
      <c r="B57" s="18" t="s">
        <v>0</v>
      </c>
      <c r="C57" s="66">
        <v>35</v>
      </c>
      <c r="D57" s="66" t="s">
        <v>42</v>
      </c>
      <c r="E57" s="66">
        <v>8.51</v>
      </c>
      <c r="F57" s="66">
        <v>8.51</v>
      </c>
      <c r="G57" s="65" t="s">
        <v>330</v>
      </c>
      <c r="H57" s="3" t="s">
        <v>156</v>
      </c>
      <c r="I57" s="1" t="s">
        <v>40</v>
      </c>
      <c r="J57" s="3" t="s">
        <v>331</v>
      </c>
      <c r="K57" s="3"/>
      <c r="L57" s="4">
        <v>41227</v>
      </c>
      <c r="M57" s="3" t="s">
        <v>341</v>
      </c>
      <c r="N57" s="5"/>
      <c r="O57" s="5">
        <v>48637.55</v>
      </c>
      <c r="P57" s="5">
        <v>22206.57</v>
      </c>
      <c r="Q57" s="5">
        <v>58661.25</v>
      </c>
      <c r="R57" s="5">
        <f t="shared" si="5"/>
        <v>129505.37</v>
      </c>
      <c r="S57" s="5">
        <f t="shared" si="1"/>
        <v>129505.37</v>
      </c>
      <c r="T57" s="5"/>
      <c r="U57" s="6"/>
      <c r="V57" s="126" t="s">
        <v>404</v>
      </c>
      <c r="W57" s="18" t="s">
        <v>214</v>
      </c>
    </row>
    <row r="58" spans="1:23" s="7" customFormat="1" ht="33.75" x14ac:dyDescent="0.25">
      <c r="A58" s="47">
        <v>80</v>
      </c>
      <c r="B58" s="18" t="s">
        <v>0</v>
      </c>
      <c r="C58" s="66">
        <v>35</v>
      </c>
      <c r="D58" s="66" t="s">
        <v>42</v>
      </c>
      <c r="E58" s="66">
        <v>8.43</v>
      </c>
      <c r="F58" s="66">
        <v>8.43</v>
      </c>
      <c r="G58" s="65" t="s">
        <v>332</v>
      </c>
      <c r="H58" s="3" t="s">
        <v>156</v>
      </c>
      <c r="I58" s="1" t="s">
        <v>40</v>
      </c>
      <c r="J58" s="3" t="s">
        <v>333</v>
      </c>
      <c r="K58" s="3"/>
      <c r="L58" s="4">
        <v>41225</v>
      </c>
      <c r="M58" s="3" t="s">
        <v>342</v>
      </c>
      <c r="N58" s="5"/>
      <c r="O58" s="5">
        <v>4845.59</v>
      </c>
      <c r="P58" s="5">
        <v>2902.81</v>
      </c>
      <c r="Q58" s="5">
        <v>0</v>
      </c>
      <c r="R58" s="5">
        <f t="shared" si="5"/>
        <v>7748.4</v>
      </c>
      <c r="S58" s="5">
        <f t="shared" si="1"/>
        <v>7748.4</v>
      </c>
      <c r="T58" s="5"/>
      <c r="U58" s="6"/>
      <c r="V58" s="126" t="s">
        <v>404</v>
      </c>
      <c r="W58" s="18" t="s">
        <v>214</v>
      </c>
    </row>
    <row r="59" spans="1:23" s="7" customFormat="1" ht="45" x14ac:dyDescent="0.25">
      <c r="A59" s="47">
        <v>81</v>
      </c>
      <c r="B59" s="18" t="s">
        <v>0</v>
      </c>
      <c r="C59" s="66">
        <v>35</v>
      </c>
      <c r="D59" s="66" t="s">
        <v>42</v>
      </c>
      <c r="E59" s="66">
        <v>8.33</v>
      </c>
      <c r="F59" s="66">
        <v>8.33</v>
      </c>
      <c r="G59" s="65" t="s">
        <v>334</v>
      </c>
      <c r="H59" s="3" t="s">
        <v>156</v>
      </c>
      <c r="I59" s="1" t="s">
        <v>40</v>
      </c>
      <c r="J59" s="3" t="s">
        <v>335</v>
      </c>
      <c r="K59" s="3"/>
      <c r="L59" s="4">
        <v>41226</v>
      </c>
      <c r="M59" s="3" t="s">
        <v>343</v>
      </c>
      <c r="N59" s="5"/>
      <c r="O59" s="5">
        <v>19196.490000000002</v>
      </c>
      <c r="P59" s="5">
        <v>5427.49</v>
      </c>
      <c r="Q59" s="5">
        <v>0</v>
      </c>
      <c r="R59" s="5">
        <f t="shared" si="5"/>
        <v>24623.980000000003</v>
      </c>
      <c r="S59" s="5">
        <f t="shared" si="1"/>
        <v>24623.980000000003</v>
      </c>
      <c r="T59" s="5"/>
      <c r="U59" s="6"/>
      <c r="V59" s="126" t="s">
        <v>404</v>
      </c>
      <c r="W59" s="18" t="s">
        <v>214</v>
      </c>
    </row>
    <row r="60" spans="1:23" s="7" customFormat="1" ht="33.75" x14ac:dyDescent="0.25">
      <c r="A60" s="47">
        <v>82</v>
      </c>
      <c r="B60" s="18" t="s">
        <v>0</v>
      </c>
      <c r="C60" s="66">
        <v>35</v>
      </c>
      <c r="D60" s="66" t="s">
        <v>42</v>
      </c>
      <c r="E60" s="66">
        <v>7.8</v>
      </c>
      <c r="F60" s="66">
        <v>7.8</v>
      </c>
      <c r="G60" s="65" t="s">
        <v>336</v>
      </c>
      <c r="H60" s="3" t="s">
        <v>156</v>
      </c>
      <c r="I60" s="1" t="s">
        <v>40</v>
      </c>
      <c r="J60" s="3" t="s">
        <v>337</v>
      </c>
      <c r="K60" s="3"/>
      <c r="L60" s="4">
        <v>41227</v>
      </c>
      <c r="M60" s="3" t="s">
        <v>344</v>
      </c>
      <c r="N60" s="5"/>
      <c r="O60" s="5">
        <v>51465.57</v>
      </c>
      <c r="P60" s="5">
        <v>19607.400000000001</v>
      </c>
      <c r="Q60" s="5">
        <v>558.54</v>
      </c>
      <c r="R60" s="5">
        <f t="shared" si="5"/>
        <v>71631.509999999995</v>
      </c>
      <c r="S60" s="5">
        <f t="shared" si="1"/>
        <v>71631.509999999995</v>
      </c>
      <c r="T60" s="5"/>
      <c r="U60" s="6"/>
      <c r="V60" s="126" t="s">
        <v>404</v>
      </c>
      <c r="W60" s="18" t="s">
        <v>214</v>
      </c>
    </row>
    <row r="61" spans="1:23" s="7" customFormat="1" ht="33.75" x14ac:dyDescent="0.25">
      <c r="A61" s="47">
        <v>83</v>
      </c>
      <c r="B61" s="18" t="s">
        <v>0</v>
      </c>
      <c r="C61" s="66">
        <v>35</v>
      </c>
      <c r="D61" s="66" t="s">
        <v>42</v>
      </c>
      <c r="E61" s="66">
        <v>7.73</v>
      </c>
      <c r="F61" s="66">
        <v>7.73</v>
      </c>
      <c r="G61" s="65" t="s">
        <v>336</v>
      </c>
      <c r="H61" s="3" t="s">
        <v>156</v>
      </c>
      <c r="I61" s="1" t="s">
        <v>40</v>
      </c>
      <c r="J61" s="3" t="s">
        <v>338</v>
      </c>
      <c r="K61" s="3"/>
      <c r="L61" s="4">
        <v>41227</v>
      </c>
      <c r="M61" s="3" t="s">
        <v>345</v>
      </c>
      <c r="N61" s="5"/>
      <c r="O61" s="5" t="s">
        <v>346</v>
      </c>
      <c r="P61" s="5" t="s">
        <v>346</v>
      </c>
      <c r="Q61" s="5" t="s">
        <v>346</v>
      </c>
      <c r="R61" s="5"/>
      <c r="S61" s="5"/>
      <c r="T61" s="68" t="s">
        <v>346</v>
      </c>
      <c r="U61" s="6"/>
      <c r="V61" s="126" t="s">
        <v>404</v>
      </c>
      <c r="W61" s="18" t="s">
        <v>214</v>
      </c>
    </row>
    <row r="62" spans="1:23" s="7" customFormat="1" ht="78.75" x14ac:dyDescent="0.25">
      <c r="A62" s="47">
        <v>85</v>
      </c>
      <c r="B62" s="18" t="s">
        <v>0</v>
      </c>
      <c r="C62" s="66">
        <v>35</v>
      </c>
      <c r="D62" s="66" t="s">
        <v>42</v>
      </c>
      <c r="E62" s="66">
        <v>7.7</v>
      </c>
      <c r="F62" s="66">
        <v>7.7</v>
      </c>
      <c r="G62" s="65" t="s">
        <v>347</v>
      </c>
      <c r="H62" s="3" t="s">
        <v>156</v>
      </c>
      <c r="I62" s="1" t="s">
        <v>40</v>
      </c>
      <c r="J62" s="3" t="s">
        <v>348</v>
      </c>
      <c r="K62" s="3"/>
      <c r="L62" s="4">
        <v>41228</v>
      </c>
      <c r="M62" s="3" t="s">
        <v>351</v>
      </c>
      <c r="N62" s="5"/>
      <c r="O62" s="5">
        <v>38700.959999999999</v>
      </c>
      <c r="P62" s="5">
        <v>20035.919999999998</v>
      </c>
      <c r="Q62" s="5">
        <v>28724.36</v>
      </c>
      <c r="R62" s="5">
        <f>SUM(O62:Q62)</f>
        <v>87461.239999999991</v>
      </c>
      <c r="S62" s="5">
        <f t="shared" si="1"/>
        <v>87461.239999999991</v>
      </c>
      <c r="T62" s="5"/>
      <c r="U62" s="6"/>
      <c r="V62" s="126" t="s">
        <v>404</v>
      </c>
      <c r="W62" s="18" t="s">
        <v>214</v>
      </c>
    </row>
    <row r="63" spans="1:23" s="7" customFormat="1" ht="33.75" x14ac:dyDescent="0.25">
      <c r="A63" s="47">
        <v>86</v>
      </c>
      <c r="B63" s="18" t="s">
        <v>0</v>
      </c>
      <c r="C63" s="66">
        <v>35</v>
      </c>
      <c r="D63" s="66" t="s">
        <v>42</v>
      </c>
      <c r="E63" s="66">
        <v>7.45</v>
      </c>
      <c r="F63" s="66">
        <v>7.45</v>
      </c>
      <c r="G63" s="65" t="s">
        <v>349</v>
      </c>
      <c r="H63" s="3" t="s">
        <v>156</v>
      </c>
      <c r="I63" s="1" t="s">
        <v>40</v>
      </c>
      <c r="J63" s="3" t="s">
        <v>350</v>
      </c>
      <c r="K63" s="3"/>
      <c r="L63" s="4">
        <v>41226</v>
      </c>
      <c r="M63" s="3" t="s">
        <v>352</v>
      </c>
      <c r="N63" s="5"/>
      <c r="O63" s="5">
        <v>46659.88</v>
      </c>
      <c r="P63" s="5">
        <v>26219.73</v>
      </c>
      <c r="Q63" s="5">
        <v>6750</v>
      </c>
      <c r="R63" s="5">
        <f>SUM(O63:Q63)</f>
        <v>79629.61</v>
      </c>
      <c r="S63" s="5">
        <f t="shared" si="1"/>
        <v>79629.61</v>
      </c>
      <c r="T63" s="5"/>
      <c r="U63" s="6"/>
      <c r="V63" s="126" t="s">
        <v>404</v>
      </c>
      <c r="W63" s="18" t="s">
        <v>214</v>
      </c>
    </row>
    <row r="64" spans="1:23" s="7" customFormat="1" ht="56.25" x14ac:dyDescent="0.25">
      <c r="A64" s="47">
        <v>93</v>
      </c>
      <c r="B64" s="18" t="s">
        <v>0</v>
      </c>
      <c r="C64" s="1">
        <v>35</v>
      </c>
      <c r="D64" s="1" t="s">
        <v>1</v>
      </c>
      <c r="E64" s="1">
        <v>14.61</v>
      </c>
      <c r="F64" s="1">
        <v>14.61</v>
      </c>
      <c r="G64" s="2" t="s">
        <v>119</v>
      </c>
      <c r="H64" s="2" t="s">
        <v>120</v>
      </c>
      <c r="I64" s="1" t="s">
        <v>4</v>
      </c>
      <c r="J64" s="3" t="s">
        <v>424</v>
      </c>
      <c r="K64" s="2" t="s">
        <v>121</v>
      </c>
      <c r="L64" s="4">
        <v>41229</v>
      </c>
      <c r="M64" s="2" t="s">
        <v>122</v>
      </c>
      <c r="N64" s="5">
        <v>53070</v>
      </c>
      <c r="O64" s="5">
        <v>29805.29</v>
      </c>
      <c r="P64" s="5">
        <v>7301.78</v>
      </c>
      <c r="Q64" s="5">
        <v>15962.75</v>
      </c>
      <c r="R64" s="5">
        <v>53070</v>
      </c>
      <c r="S64" s="5"/>
      <c r="T64" s="5">
        <v>53070</v>
      </c>
      <c r="U64" s="6">
        <v>0</v>
      </c>
      <c r="V64" s="126" t="s">
        <v>400</v>
      </c>
      <c r="W64" s="18" t="s">
        <v>214</v>
      </c>
    </row>
    <row r="65" spans="1:23" s="7" customFormat="1" ht="56.25" x14ac:dyDescent="0.25">
      <c r="A65" s="47">
        <v>95</v>
      </c>
      <c r="B65" s="18" t="s">
        <v>0</v>
      </c>
      <c r="C65" s="1">
        <v>9</v>
      </c>
      <c r="D65" s="1" t="s">
        <v>1</v>
      </c>
      <c r="E65" s="1">
        <v>65.709999999999994</v>
      </c>
      <c r="F65" s="1">
        <v>65.709999999999994</v>
      </c>
      <c r="G65" s="2" t="s">
        <v>123</v>
      </c>
      <c r="H65" s="2" t="s">
        <v>124</v>
      </c>
      <c r="I65" s="1" t="s">
        <v>40</v>
      </c>
      <c r="J65" s="3" t="s">
        <v>125</v>
      </c>
      <c r="K65" s="2" t="s">
        <v>126</v>
      </c>
      <c r="L65" s="4">
        <v>41225</v>
      </c>
      <c r="M65" s="2" t="s">
        <v>127</v>
      </c>
      <c r="N65" s="5">
        <v>6019</v>
      </c>
      <c r="O65" s="5">
        <v>5040.3500000000004</v>
      </c>
      <c r="P65" s="5">
        <v>0</v>
      </c>
      <c r="Q65" s="5">
        <v>978.93</v>
      </c>
      <c r="R65" s="5">
        <v>6019</v>
      </c>
      <c r="S65" s="5"/>
      <c r="T65" s="5">
        <v>6019</v>
      </c>
      <c r="U65" s="6">
        <v>0</v>
      </c>
      <c r="V65" s="126" t="s">
        <v>400</v>
      </c>
      <c r="W65" s="18" t="s">
        <v>214</v>
      </c>
    </row>
    <row r="66" spans="1:23" s="7" customFormat="1" ht="45" x14ac:dyDescent="0.25">
      <c r="A66" s="47">
        <v>96</v>
      </c>
      <c r="B66" s="18" t="s">
        <v>0</v>
      </c>
      <c r="C66" s="1">
        <v>9</v>
      </c>
      <c r="D66" s="1" t="s">
        <v>42</v>
      </c>
      <c r="E66" s="1">
        <v>79.56</v>
      </c>
      <c r="F66" s="1">
        <v>79.56</v>
      </c>
      <c r="G66" s="2" t="s">
        <v>128</v>
      </c>
      <c r="H66" s="2" t="s">
        <v>129</v>
      </c>
      <c r="I66" s="1" t="s">
        <v>40</v>
      </c>
      <c r="J66" s="3" t="s">
        <v>130</v>
      </c>
      <c r="K66" s="2" t="s">
        <v>131</v>
      </c>
      <c r="L66" s="4">
        <v>41225</v>
      </c>
      <c r="M66" s="2" t="s">
        <v>132</v>
      </c>
      <c r="N66" s="5">
        <v>8916</v>
      </c>
      <c r="O66" s="5">
        <v>6933.6</v>
      </c>
      <c r="P66" s="5">
        <v>1153.52</v>
      </c>
      <c r="Q66" s="5">
        <v>829.36</v>
      </c>
      <c r="R66" s="5">
        <v>8916</v>
      </c>
      <c r="S66" s="5"/>
      <c r="T66" s="5">
        <v>8916</v>
      </c>
      <c r="U66" s="6">
        <v>0</v>
      </c>
      <c r="V66" s="126" t="s">
        <v>400</v>
      </c>
      <c r="W66" s="18" t="s">
        <v>214</v>
      </c>
    </row>
    <row r="67" spans="1:23" s="7" customFormat="1" ht="67.5" x14ac:dyDescent="0.25">
      <c r="A67" s="47">
        <v>97</v>
      </c>
      <c r="B67" s="18" t="s">
        <v>0</v>
      </c>
      <c r="C67" s="1">
        <v>168</v>
      </c>
      <c r="D67" s="1" t="s">
        <v>42</v>
      </c>
      <c r="E67" s="1">
        <v>2.2200000000000002</v>
      </c>
      <c r="F67" s="1">
        <v>2.2200000000000002</v>
      </c>
      <c r="G67" s="2" t="s">
        <v>133</v>
      </c>
      <c r="H67" s="2" t="s">
        <v>134</v>
      </c>
      <c r="I67" s="1" t="s">
        <v>135</v>
      </c>
      <c r="J67" s="3" t="s">
        <v>136</v>
      </c>
      <c r="K67" s="2" t="s">
        <v>137</v>
      </c>
      <c r="L67" s="4">
        <v>41229</v>
      </c>
      <c r="M67" s="2" t="s">
        <v>138</v>
      </c>
      <c r="N67" s="5">
        <v>15756</v>
      </c>
      <c r="O67" s="5">
        <v>9729.5400000000009</v>
      </c>
      <c r="P67" s="5">
        <v>3788.76</v>
      </c>
      <c r="Q67" s="5">
        <v>2237.73</v>
      </c>
      <c r="R67" s="5">
        <v>15756</v>
      </c>
      <c r="S67" s="5"/>
      <c r="T67" s="5">
        <v>15756</v>
      </c>
      <c r="U67" s="6">
        <v>0</v>
      </c>
      <c r="V67" s="126" t="s">
        <v>402</v>
      </c>
      <c r="W67" s="18" t="s">
        <v>214</v>
      </c>
    </row>
    <row r="68" spans="1:23" s="42" customFormat="1" ht="78.75" x14ac:dyDescent="0.25">
      <c r="A68" s="47">
        <v>100</v>
      </c>
      <c r="B68" s="1" t="s">
        <v>0</v>
      </c>
      <c r="C68" s="1">
        <v>47</v>
      </c>
      <c r="D68" s="1" t="s">
        <v>42</v>
      </c>
      <c r="E68" s="1">
        <v>66.56</v>
      </c>
      <c r="F68" s="1">
        <v>66.56</v>
      </c>
      <c r="G68" s="2" t="s">
        <v>139</v>
      </c>
      <c r="H68" s="2" t="s">
        <v>140</v>
      </c>
      <c r="I68" s="1" t="s">
        <v>115</v>
      </c>
      <c r="J68" s="3" t="s">
        <v>141</v>
      </c>
      <c r="K68" s="2" t="s">
        <v>142</v>
      </c>
      <c r="L68" s="4">
        <v>41241</v>
      </c>
      <c r="M68" s="2" t="s">
        <v>143</v>
      </c>
      <c r="N68" s="5">
        <v>12829</v>
      </c>
      <c r="O68" s="5">
        <v>8517.68</v>
      </c>
      <c r="P68" s="5">
        <v>653.52</v>
      </c>
      <c r="Q68" s="5">
        <v>3657.85</v>
      </c>
      <c r="R68" s="5">
        <v>12829</v>
      </c>
      <c r="S68" s="5"/>
      <c r="T68" s="5">
        <v>12829</v>
      </c>
      <c r="U68" s="6">
        <v>0</v>
      </c>
      <c r="V68" s="126" t="s">
        <v>400</v>
      </c>
      <c r="W68" s="18" t="s">
        <v>214</v>
      </c>
    </row>
    <row r="69" spans="1:23" s="42" customFormat="1" ht="67.5" x14ac:dyDescent="0.25">
      <c r="A69" s="48">
        <v>101</v>
      </c>
      <c r="B69" s="9" t="s">
        <v>0</v>
      </c>
      <c r="C69" s="9">
        <v>38</v>
      </c>
      <c r="D69" s="9" t="s">
        <v>10</v>
      </c>
      <c r="E69" s="9">
        <v>14.3</v>
      </c>
      <c r="F69" s="9">
        <v>14.3</v>
      </c>
      <c r="G69" s="10" t="s">
        <v>144</v>
      </c>
      <c r="H69" s="10" t="s">
        <v>145</v>
      </c>
      <c r="I69" s="9" t="s">
        <v>146</v>
      </c>
      <c r="J69" s="15" t="s">
        <v>147</v>
      </c>
      <c r="K69" s="10" t="s">
        <v>148</v>
      </c>
      <c r="L69" s="12">
        <v>41244</v>
      </c>
      <c r="M69" s="10" t="s">
        <v>149</v>
      </c>
      <c r="N69" s="13">
        <v>17887</v>
      </c>
      <c r="O69" s="13">
        <v>9713.8799999999992</v>
      </c>
      <c r="P69" s="13">
        <v>1292.71</v>
      </c>
      <c r="Q69" s="13">
        <v>6880.04</v>
      </c>
      <c r="R69" s="13">
        <v>17887</v>
      </c>
      <c r="S69" s="5"/>
      <c r="T69" s="13">
        <v>17887</v>
      </c>
      <c r="U69" s="14">
        <v>0</v>
      </c>
      <c r="V69" s="126" t="s">
        <v>400</v>
      </c>
      <c r="W69" s="18" t="s">
        <v>214</v>
      </c>
    </row>
    <row r="70" spans="1:23" s="41" customFormat="1" ht="33.75" x14ac:dyDescent="0.25">
      <c r="A70" s="48">
        <v>104</v>
      </c>
      <c r="B70" s="18" t="s">
        <v>0</v>
      </c>
      <c r="C70" s="66">
        <v>35</v>
      </c>
      <c r="D70" s="66" t="s">
        <v>42</v>
      </c>
      <c r="E70" s="66">
        <v>8.9</v>
      </c>
      <c r="F70" s="66">
        <v>8.9</v>
      </c>
      <c r="G70" s="65" t="s">
        <v>392</v>
      </c>
      <c r="H70" s="3" t="s">
        <v>156</v>
      </c>
      <c r="I70" s="1" t="s">
        <v>40</v>
      </c>
      <c r="J70" s="3" t="s">
        <v>393</v>
      </c>
      <c r="K70" s="3"/>
      <c r="L70" s="4">
        <v>41229</v>
      </c>
      <c r="M70" s="3" t="s">
        <v>394</v>
      </c>
      <c r="N70" s="13"/>
      <c r="O70" s="5">
        <v>68626.990000000005</v>
      </c>
      <c r="P70" s="5">
        <v>20416.580000000002</v>
      </c>
      <c r="Q70" s="5">
        <v>2178.4</v>
      </c>
      <c r="R70" s="5">
        <v>91220</v>
      </c>
      <c r="S70" s="5">
        <f>R70</f>
        <v>91220</v>
      </c>
      <c r="T70" s="13"/>
      <c r="U70" s="14"/>
      <c r="V70" s="126" t="s">
        <v>404</v>
      </c>
      <c r="W70" s="18" t="s">
        <v>214</v>
      </c>
    </row>
    <row r="71" spans="1:23" s="7" customFormat="1" ht="56.25" x14ac:dyDescent="0.25">
      <c r="A71" s="47">
        <v>105</v>
      </c>
      <c r="B71" s="18" t="s">
        <v>0</v>
      </c>
      <c r="C71" s="1">
        <v>55</v>
      </c>
      <c r="D71" s="1" t="s">
        <v>106</v>
      </c>
      <c r="E71" s="1">
        <v>44.07</v>
      </c>
      <c r="F71" s="1">
        <v>44.07</v>
      </c>
      <c r="G71" s="2" t="s">
        <v>150</v>
      </c>
      <c r="H71" s="2" t="s">
        <v>151</v>
      </c>
      <c r="I71" s="1" t="s">
        <v>115</v>
      </c>
      <c r="J71" s="3" t="s">
        <v>152</v>
      </c>
      <c r="K71" s="2" t="s">
        <v>153</v>
      </c>
      <c r="L71" s="4">
        <v>41232</v>
      </c>
      <c r="M71" s="2" t="s">
        <v>154</v>
      </c>
      <c r="N71" s="5">
        <v>7107</v>
      </c>
      <c r="O71" s="5">
        <v>4872.22</v>
      </c>
      <c r="P71" s="5">
        <v>710.7</v>
      </c>
      <c r="Q71" s="5">
        <v>1524.09</v>
      </c>
      <c r="R71" s="5">
        <v>7107</v>
      </c>
      <c r="S71" s="5"/>
      <c r="T71" s="5">
        <v>7107</v>
      </c>
      <c r="U71" s="6">
        <v>0</v>
      </c>
      <c r="V71" s="126" t="s">
        <v>400</v>
      </c>
      <c r="W71" s="18" t="s">
        <v>214</v>
      </c>
    </row>
    <row r="72" spans="1:23" s="7" customFormat="1" ht="67.5" x14ac:dyDescent="0.25">
      <c r="A72" s="47">
        <v>106</v>
      </c>
      <c r="B72" s="18" t="s">
        <v>0</v>
      </c>
      <c r="C72" s="1">
        <v>70</v>
      </c>
      <c r="D72" s="1" t="s">
        <v>10</v>
      </c>
      <c r="E72" s="1">
        <v>54.9</v>
      </c>
      <c r="F72" s="1">
        <v>54.9</v>
      </c>
      <c r="G72" s="2" t="s">
        <v>155</v>
      </c>
      <c r="H72" s="2" t="s">
        <v>156</v>
      </c>
      <c r="I72" s="1" t="s">
        <v>40</v>
      </c>
      <c r="J72" s="3" t="s">
        <v>425</v>
      </c>
      <c r="K72" s="2" t="s">
        <v>157</v>
      </c>
      <c r="L72" s="4">
        <v>41257</v>
      </c>
      <c r="M72" s="2" t="s">
        <v>158</v>
      </c>
      <c r="N72" s="5">
        <v>63200</v>
      </c>
      <c r="O72" s="5">
        <v>39831.31</v>
      </c>
      <c r="P72" s="5">
        <v>9391.3700000000008</v>
      </c>
      <c r="Q72" s="5">
        <v>13976.82</v>
      </c>
      <c r="R72" s="5">
        <v>63200</v>
      </c>
      <c r="S72" s="5"/>
      <c r="T72" s="5">
        <v>63200</v>
      </c>
      <c r="U72" s="6">
        <v>0</v>
      </c>
      <c r="V72" s="126" t="s">
        <v>400</v>
      </c>
      <c r="W72" s="18" t="s">
        <v>214</v>
      </c>
    </row>
    <row r="73" spans="1:23" s="7" customFormat="1" ht="56.25" x14ac:dyDescent="0.25">
      <c r="A73" s="47">
        <v>109</v>
      </c>
      <c r="B73" s="18" t="s">
        <v>0</v>
      </c>
      <c r="C73" s="1">
        <v>55</v>
      </c>
      <c r="D73" s="1" t="s">
        <v>42</v>
      </c>
      <c r="E73" s="1">
        <v>44.07</v>
      </c>
      <c r="F73" s="1">
        <v>44.07</v>
      </c>
      <c r="G73" s="2" t="s">
        <v>159</v>
      </c>
      <c r="H73" s="2" t="s">
        <v>151</v>
      </c>
      <c r="I73" s="1" t="s">
        <v>115</v>
      </c>
      <c r="J73" s="3" t="s">
        <v>160</v>
      </c>
      <c r="K73" s="2" t="s">
        <v>161</v>
      </c>
      <c r="L73" s="4">
        <v>41233</v>
      </c>
      <c r="M73" s="2" t="s">
        <v>162</v>
      </c>
      <c r="N73" s="5">
        <v>13756</v>
      </c>
      <c r="O73" s="5">
        <v>7078.65</v>
      </c>
      <c r="P73" s="5">
        <v>1382.92</v>
      </c>
      <c r="Q73" s="5">
        <v>5294.65</v>
      </c>
      <c r="R73" s="5">
        <v>13756</v>
      </c>
      <c r="S73" s="5"/>
      <c r="T73" s="5">
        <v>13756</v>
      </c>
      <c r="U73" s="6">
        <v>0</v>
      </c>
      <c r="V73" s="126" t="s">
        <v>400</v>
      </c>
      <c r="W73" s="18" t="s">
        <v>214</v>
      </c>
    </row>
    <row r="74" spans="1:23" s="7" customFormat="1" ht="56.25" x14ac:dyDescent="0.25">
      <c r="A74" s="47">
        <v>110</v>
      </c>
      <c r="B74" s="18" t="s">
        <v>0</v>
      </c>
      <c r="C74" s="1">
        <v>45</v>
      </c>
      <c r="D74" s="1" t="s">
        <v>1</v>
      </c>
      <c r="E74" s="1">
        <v>22.27</v>
      </c>
      <c r="F74" s="1">
        <v>22.27</v>
      </c>
      <c r="G74" s="2" t="s">
        <v>163</v>
      </c>
      <c r="H74" s="2" t="s">
        <v>114</v>
      </c>
      <c r="I74" s="1" t="s">
        <v>115</v>
      </c>
      <c r="J74" s="29" t="s">
        <v>164</v>
      </c>
      <c r="K74" s="2" t="s">
        <v>165</v>
      </c>
      <c r="L74" s="4">
        <v>41234</v>
      </c>
      <c r="M74" s="30" t="s">
        <v>166</v>
      </c>
      <c r="N74" s="5">
        <v>7818.02</v>
      </c>
      <c r="O74" s="5">
        <v>8542.8799999999992</v>
      </c>
      <c r="P74" s="5">
        <v>254.64</v>
      </c>
      <c r="Q74" s="5">
        <v>975</v>
      </c>
      <c r="R74" s="5">
        <v>9772.52</v>
      </c>
      <c r="S74" s="5"/>
      <c r="T74" s="5">
        <f>0.8*R74</f>
        <v>7818.0160000000005</v>
      </c>
      <c r="U74" s="6">
        <f>R74-T74</f>
        <v>1954.5039999999999</v>
      </c>
      <c r="V74" s="126" t="s">
        <v>400</v>
      </c>
      <c r="W74" s="18" t="s">
        <v>214</v>
      </c>
    </row>
    <row r="75" spans="1:23" s="7" customFormat="1" ht="56.25" x14ac:dyDescent="0.25">
      <c r="A75" s="47">
        <v>111</v>
      </c>
      <c r="B75" s="18" t="s">
        <v>0</v>
      </c>
      <c r="C75" s="1">
        <v>49</v>
      </c>
      <c r="D75" s="1" t="s">
        <v>167</v>
      </c>
      <c r="E75" s="1">
        <v>39.08</v>
      </c>
      <c r="F75" s="1">
        <v>39.08</v>
      </c>
      <c r="G75" s="2" t="s">
        <v>168</v>
      </c>
      <c r="H75" s="2" t="s">
        <v>211</v>
      </c>
      <c r="I75" s="1" t="s">
        <v>109</v>
      </c>
      <c r="J75" s="3" t="s">
        <v>169</v>
      </c>
      <c r="K75" s="2" t="s">
        <v>170</v>
      </c>
      <c r="L75" s="4">
        <v>41236</v>
      </c>
      <c r="M75" s="2" t="s">
        <v>171</v>
      </c>
      <c r="N75" s="5">
        <v>6274</v>
      </c>
      <c r="O75" s="5">
        <v>5005.4799999999996</v>
      </c>
      <c r="P75" s="5">
        <v>571.67999999999995</v>
      </c>
      <c r="Q75" s="5">
        <v>696.38</v>
      </c>
      <c r="R75" s="5">
        <v>6274</v>
      </c>
      <c r="S75" s="5"/>
      <c r="T75" s="5">
        <v>6274</v>
      </c>
      <c r="U75" s="6">
        <v>0</v>
      </c>
      <c r="V75" s="126" t="s">
        <v>400</v>
      </c>
      <c r="W75" s="18" t="s">
        <v>214</v>
      </c>
    </row>
    <row r="76" spans="1:23" s="7" customFormat="1" ht="56.25" x14ac:dyDescent="0.25">
      <c r="A76" s="47">
        <v>112</v>
      </c>
      <c r="B76" s="18" t="s">
        <v>0</v>
      </c>
      <c r="C76" s="1">
        <v>9</v>
      </c>
      <c r="D76" s="1" t="s">
        <v>42</v>
      </c>
      <c r="E76" s="1">
        <v>42.44</v>
      </c>
      <c r="F76" s="1">
        <v>42.44</v>
      </c>
      <c r="G76" s="2" t="s">
        <v>172</v>
      </c>
      <c r="H76" s="2" t="s">
        <v>74</v>
      </c>
      <c r="I76" s="1" t="s">
        <v>13</v>
      </c>
      <c r="J76" s="3" t="s">
        <v>173</v>
      </c>
      <c r="K76" s="2" t="s">
        <v>174</v>
      </c>
      <c r="L76" s="4">
        <v>41246</v>
      </c>
      <c r="M76" s="2" t="s">
        <v>175</v>
      </c>
      <c r="N76" s="5">
        <v>5683</v>
      </c>
      <c r="O76" s="5">
        <v>3856.4</v>
      </c>
      <c r="P76" s="5">
        <v>556.48</v>
      </c>
      <c r="Q76" s="5">
        <v>1270.31</v>
      </c>
      <c r="R76" s="5">
        <v>5683</v>
      </c>
      <c r="S76" s="5"/>
      <c r="T76" s="5">
        <v>5683</v>
      </c>
      <c r="U76" s="6">
        <v>0</v>
      </c>
      <c r="V76" s="126" t="s">
        <v>400</v>
      </c>
      <c r="W76" s="18" t="s">
        <v>214</v>
      </c>
    </row>
    <row r="77" spans="1:23" s="7" customFormat="1" ht="78.75" x14ac:dyDescent="0.25">
      <c r="A77" s="47">
        <v>113</v>
      </c>
      <c r="B77" s="18" t="s">
        <v>0</v>
      </c>
      <c r="C77" s="1">
        <v>35</v>
      </c>
      <c r="D77" s="1" t="s">
        <v>106</v>
      </c>
      <c r="E77" s="1">
        <v>2.5</v>
      </c>
      <c r="F77" s="1">
        <v>9</v>
      </c>
      <c r="G77" s="2" t="s">
        <v>176</v>
      </c>
      <c r="H77" s="2" t="s">
        <v>177</v>
      </c>
      <c r="I77" s="1" t="s">
        <v>40</v>
      </c>
      <c r="J77" s="3" t="s">
        <v>178</v>
      </c>
      <c r="K77" s="2"/>
      <c r="L77" s="4">
        <v>41260</v>
      </c>
      <c r="M77" s="2" t="s">
        <v>179</v>
      </c>
      <c r="N77" s="5">
        <v>435495</v>
      </c>
      <c r="O77" s="5" t="s">
        <v>180</v>
      </c>
      <c r="P77" s="5" t="s">
        <v>180</v>
      </c>
      <c r="Q77" s="5" t="s">
        <v>180</v>
      </c>
      <c r="R77" s="5">
        <v>435495</v>
      </c>
      <c r="S77" s="5"/>
      <c r="T77" s="5">
        <v>435495</v>
      </c>
      <c r="U77" s="6">
        <v>0</v>
      </c>
      <c r="V77" s="126" t="s">
        <v>403</v>
      </c>
      <c r="W77" s="18" t="s">
        <v>214</v>
      </c>
    </row>
    <row r="78" spans="1:23" s="42" customFormat="1" ht="78.75" x14ac:dyDescent="0.25">
      <c r="A78" s="47">
        <v>114</v>
      </c>
      <c r="B78" s="1" t="s">
        <v>0</v>
      </c>
      <c r="C78" s="1">
        <v>35</v>
      </c>
      <c r="D78" s="1" t="s">
        <v>42</v>
      </c>
      <c r="E78" s="1">
        <v>2.5</v>
      </c>
      <c r="F78" s="1">
        <v>9</v>
      </c>
      <c r="G78" s="2" t="s">
        <v>181</v>
      </c>
      <c r="H78" s="2" t="s">
        <v>182</v>
      </c>
      <c r="I78" s="1" t="s">
        <v>40</v>
      </c>
      <c r="J78" s="3" t="s">
        <v>178</v>
      </c>
      <c r="K78" s="2"/>
      <c r="L78" s="4">
        <v>41285</v>
      </c>
      <c r="M78" s="2" t="s">
        <v>179</v>
      </c>
      <c r="N78" s="5">
        <v>328071</v>
      </c>
      <c r="O78" s="5" t="s">
        <v>180</v>
      </c>
      <c r="P78" s="5" t="s">
        <v>180</v>
      </c>
      <c r="Q78" s="5" t="s">
        <v>180</v>
      </c>
      <c r="R78" s="5">
        <v>328071</v>
      </c>
      <c r="S78" s="5"/>
      <c r="T78" s="5">
        <v>328071</v>
      </c>
      <c r="U78" s="6">
        <v>0</v>
      </c>
      <c r="V78" s="126" t="s">
        <v>403</v>
      </c>
      <c r="W78" s="18" t="s">
        <v>214</v>
      </c>
    </row>
    <row r="79" spans="1:23" s="41" customFormat="1" ht="33.75" x14ac:dyDescent="0.25">
      <c r="A79" s="47">
        <v>116</v>
      </c>
      <c r="B79" s="18" t="s">
        <v>0</v>
      </c>
      <c r="C79" s="66">
        <v>35</v>
      </c>
      <c r="D79" s="66" t="s">
        <v>42</v>
      </c>
      <c r="E79" s="66">
        <v>7.49</v>
      </c>
      <c r="F79" s="66">
        <v>9.6999999999999993</v>
      </c>
      <c r="G79" s="65" t="s">
        <v>385</v>
      </c>
      <c r="H79" s="3" t="s">
        <v>386</v>
      </c>
      <c r="I79" s="1" t="s">
        <v>40</v>
      </c>
      <c r="J79" s="3" t="s">
        <v>387</v>
      </c>
      <c r="K79" s="3"/>
      <c r="L79" s="4">
        <v>41228</v>
      </c>
      <c r="M79" s="3" t="s">
        <v>388</v>
      </c>
      <c r="N79" s="5"/>
      <c r="O79" s="5">
        <v>12873.74</v>
      </c>
      <c r="P79" s="5">
        <v>3631.94</v>
      </c>
      <c r="Q79" s="5">
        <v>0</v>
      </c>
      <c r="R79" s="5">
        <v>16500</v>
      </c>
      <c r="S79" s="5">
        <f>R79</f>
        <v>16500</v>
      </c>
      <c r="T79" s="5"/>
      <c r="U79" s="6"/>
      <c r="V79" s="126" t="s">
        <v>404</v>
      </c>
      <c r="W79" s="18" t="s">
        <v>214</v>
      </c>
    </row>
    <row r="80" spans="1:23" s="7" customFormat="1" ht="56.25" x14ac:dyDescent="0.25">
      <c r="A80" s="47">
        <v>117</v>
      </c>
      <c r="B80" s="18" t="s">
        <v>0</v>
      </c>
      <c r="C80" s="1">
        <v>35</v>
      </c>
      <c r="D80" s="1" t="s">
        <v>1</v>
      </c>
      <c r="E80" s="1">
        <v>9</v>
      </c>
      <c r="F80" s="1">
        <v>13</v>
      </c>
      <c r="G80" s="2" t="s">
        <v>183</v>
      </c>
      <c r="H80" s="2" t="s">
        <v>59</v>
      </c>
      <c r="I80" s="1" t="s">
        <v>40</v>
      </c>
      <c r="J80" s="3" t="s">
        <v>184</v>
      </c>
      <c r="K80" s="2"/>
      <c r="L80" s="4">
        <v>41263</v>
      </c>
      <c r="M80" s="2" t="s">
        <v>185</v>
      </c>
      <c r="N80" s="5">
        <v>1108617</v>
      </c>
      <c r="O80" s="5" t="s">
        <v>180</v>
      </c>
      <c r="P80" s="5" t="s">
        <v>180</v>
      </c>
      <c r="Q80" s="5" t="s">
        <v>180</v>
      </c>
      <c r="R80" s="5">
        <v>1108617</v>
      </c>
      <c r="S80" s="5"/>
      <c r="T80" s="5">
        <v>1108617</v>
      </c>
      <c r="U80" s="6">
        <v>0</v>
      </c>
      <c r="V80" s="126" t="s">
        <v>403</v>
      </c>
      <c r="W80" s="18" t="s">
        <v>214</v>
      </c>
    </row>
    <row r="81" spans="1:23" s="46" customFormat="1" ht="288" customHeight="1" x14ac:dyDescent="0.25">
      <c r="A81" s="47">
        <v>124</v>
      </c>
      <c r="B81" s="18" t="s">
        <v>0</v>
      </c>
      <c r="C81" s="43">
        <v>37</v>
      </c>
      <c r="D81" s="43" t="s">
        <v>1</v>
      </c>
      <c r="E81" s="43">
        <v>11.92</v>
      </c>
      <c r="F81" s="43">
        <v>11.92</v>
      </c>
      <c r="G81" s="2" t="s">
        <v>186</v>
      </c>
      <c r="H81" s="2" t="s">
        <v>51</v>
      </c>
      <c r="I81" s="1" t="s">
        <v>40</v>
      </c>
      <c r="J81" s="3" t="s">
        <v>187</v>
      </c>
      <c r="K81" s="2" t="s">
        <v>411</v>
      </c>
      <c r="L81" s="37">
        <v>41516</v>
      </c>
      <c r="M81" s="35" t="s">
        <v>188</v>
      </c>
      <c r="N81" s="38">
        <f>T81</f>
        <v>3937736.9520000005</v>
      </c>
      <c r="O81" s="38"/>
      <c r="P81" s="38"/>
      <c r="Q81" s="38"/>
      <c r="R81" s="44">
        <v>4922171.1900000004</v>
      </c>
      <c r="S81" s="5"/>
      <c r="T81" s="44">
        <f>0.8*R81</f>
        <v>3937736.9520000005</v>
      </c>
      <c r="U81" s="45">
        <f>R81-T81</f>
        <v>984434.2379999999</v>
      </c>
      <c r="V81" s="126" t="s">
        <v>400</v>
      </c>
      <c r="W81" s="18" t="s">
        <v>214</v>
      </c>
    </row>
    <row r="82" spans="1:23" s="7" customFormat="1" ht="78.75" x14ac:dyDescent="0.25">
      <c r="A82" s="47">
        <v>126</v>
      </c>
      <c r="B82" s="18" t="s">
        <v>0</v>
      </c>
      <c r="C82" s="1">
        <v>35</v>
      </c>
      <c r="D82" s="1" t="s">
        <v>106</v>
      </c>
      <c r="E82" s="1">
        <v>10.7</v>
      </c>
      <c r="F82" s="1">
        <v>10.9</v>
      </c>
      <c r="G82" s="2" t="s">
        <v>189</v>
      </c>
      <c r="H82" s="2" t="s">
        <v>39</v>
      </c>
      <c r="I82" s="1" t="s">
        <v>40</v>
      </c>
      <c r="J82" s="3" t="s">
        <v>190</v>
      </c>
      <c r="K82" s="2"/>
      <c r="L82" s="4">
        <v>41254</v>
      </c>
      <c r="M82" s="3" t="s">
        <v>191</v>
      </c>
      <c r="N82" s="5">
        <v>122570</v>
      </c>
      <c r="O82" s="5">
        <v>66438.559999999998</v>
      </c>
      <c r="P82" s="5">
        <v>12715.77</v>
      </c>
      <c r="Q82" s="5">
        <v>74058.73</v>
      </c>
      <c r="R82" s="5">
        <v>153213.06</v>
      </c>
      <c r="S82" s="5"/>
      <c r="T82" s="5">
        <v>122570</v>
      </c>
      <c r="U82" s="6">
        <f>R82-T82</f>
        <v>30643.059999999998</v>
      </c>
      <c r="V82" s="126" t="s">
        <v>404</v>
      </c>
      <c r="W82" s="1" t="s">
        <v>214</v>
      </c>
    </row>
    <row r="83" spans="1:23" s="7" customFormat="1" ht="157.5" x14ac:dyDescent="0.25">
      <c r="A83" s="47">
        <v>127</v>
      </c>
      <c r="B83" s="18" t="s">
        <v>0</v>
      </c>
      <c r="C83" s="1">
        <v>50</v>
      </c>
      <c r="D83" s="1" t="s">
        <v>1</v>
      </c>
      <c r="E83" s="1">
        <v>2.88</v>
      </c>
      <c r="F83" s="1">
        <v>2.88</v>
      </c>
      <c r="G83" s="2" t="s">
        <v>192</v>
      </c>
      <c r="H83" s="2" t="s">
        <v>193</v>
      </c>
      <c r="I83" s="1" t="s">
        <v>194</v>
      </c>
      <c r="J83" s="3" t="s">
        <v>195</v>
      </c>
      <c r="K83" s="2" t="s">
        <v>196</v>
      </c>
      <c r="L83" s="4">
        <v>41366</v>
      </c>
      <c r="M83" s="2" t="s">
        <v>197</v>
      </c>
      <c r="N83" s="5">
        <v>107319</v>
      </c>
      <c r="O83" s="5">
        <v>47967.29</v>
      </c>
      <c r="P83" s="5">
        <v>12443.71</v>
      </c>
      <c r="Q83" s="5">
        <v>46907.5</v>
      </c>
      <c r="R83" s="5">
        <v>107319</v>
      </c>
      <c r="S83" s="5"/>
      <c r="T83" s="5">
        <v>107319</v>
      </c>
      <c r="U83" s="6">
        <v>0</v>
      </c>
      <c r="V83" s="126" t="s">
        <v>400</v>
      </c>
      <c r="W83" s="1" t="s">
        <v>214</v>
      </c>
    </row>
    <row r="84" spans="1:23" s="7" customFormat="1" ht="67.5" x14ac:dyDescent="0.25">
      <c r="A84" s="47">
        <v>128</v>
      </c>
      <c r="B84" s="18" t="s">
        <v>0</v>
      </c>
      <c r="C84" s="1">
        <v>9</v>
      </c>
      <c r="D84" s="1" t="s">
        <v>1</v>
      </c>
      <c r="E84" s="1">
        <v>20.74</v>
      </c>
      <c r="F84" s="1">
        <v>20.74</v>
      </c>
      <c r="G84" s="2" t="s">
        <v>198</v>
      </c>
      <c r="H84" s="2" t="s">
        <v>199</v>
      </c>
      <c r="I84" s="1" t="s">
        <v>194</v>
      </c>
      <c r="J84" s="29" t="s">
        <v>200</v>
      </c>
      <c r="K84" s="2" t="s">
        <v>201</v>
      </c>
      <c r="L84" s="4">
        <v>41267</v>
      </c>
      <c r="M84" s="29" t="s">
        <v>429</v>
      </c>
      <c r="N84" s="5">
        <v>56876</v>
      </c>
      <c r="O84" s="5">
        <v>38045.089999999997</v>
      </c>
      <c r="P84" s="5">
        <v>7541.5</v>
      </c>
      <c r="Q84" s="5">
        <v>11288.97</v>
      </c>
      <c r="R84" s="5">
        <v>56876</v>
      </c>
      <c r="S84" s="5"/>
      <c r="T84" s="5">
        <v>56876</v>
      </c>
      <c r="U84" s="6">
        <v>0</v>
      </c>
      <c r="V84" s="126" t="s">
        <v>400</v>
      </c>
      <c r="W84" s="1" t="s">
        <v>214</v>
      </c>
    </row>
    <row r="85" spans="1:23" s="7" customFormat="1" ht="56.25" x14ac:dyDescent="0.25">
      <c r="A85" s="48">
        <v>132</v>
      </c>
      <c r="B85" s="1" t="s">
        <v>0</v>
      </c>
      <c r="C85" s="9" t="s">
        <v>202</v>
      </c>
      <c r="D85" s="9" t="s">
        <v>10</v>
      </c>
      <c r="E85" s="9">
        <v>0.65</v>
      </c>
      <c r="F85" s="9">
        <v>0.65</v>
      </c>
      <c r="G85" s="10" t="s">
        <v>203</v>
      </c>
      <c r="H85" s="10" t="s">
        <v>212</v>
      </c>
      <c r="I85" s="9" t="s">
        <v>213</v>
      </c>
      <c r="J85" s="29" t="s">
        <v>204</v>
      </c>
      <c r="K85" s="10" t="s">
        <v>205</v>
      </c>
      <c r="L85" s="12">
        <v>41362</v>
      </c>
      <c r="M85" s="30" t="s">
        <v>426</v>
      </c>
      <c r="N85" s="5">
        <v>153654</v>
      </c>
      <c r="O85" s="5">
        <v>108866.44</v>
      </c>
      <c r="P85" s="5">
        <v>27511.119999999999</v>
      </c>
      <c r="Q85" s="5">
        <v>17275.939999999999</v>
      </c>
      <c r="R85" s="5">
        <v>153654</v>
      </c>
      <c r="S85" s="5"/>
      <c r="T85" s="5">
        <v>153654</v>
      </c>
      <c r="U85" s="6">
        <v>0</v>
      </c>
      <c r="V85" s="126" t="s">
        <v>400</v>
      </c>
      <c r="W85" s="1" t="s">
        <v>214</v>
      </c>
    </row>
    <row r="86" spans="1:23" s="7" customFormat="1" ht="33.75" x14ac:dyDescent="0.25">
      <c r="A86" s="48">
        <v>133</v>
      </c>
      <c r="B86" s="18" t="s">
        <v>0</v>
      </c>
      <c r="C86" s="89">
        <v>35</v>
      </c>
      <c r="D86" s="59" t="s">
        <v>1</v>
      </c>
      <c r="E86" s="89">
        <v>1.74</v>
      </c>
      <c r="F86" s="89">
        <v>9.74</v>
      </c>
      <c r="G86" s="90" t="s">
        <v>354</v>
      </c>
      <c r="H86" s="88" t="s">
        <v>355</v>
      </c>
      <c r="I86" s="134" t="s">
        <v>40</v>
      </c>
      <c r="J86" s="91" t="s">
        <v>356</v>
      </c>
      <c r="K86" s="91"/>
      <c r="L86" s="92">
        <v>41243</v>
      </c>
      <c r="M86" s="91" t="s">
        <v>427</v>
      </c>
      <c r="N86" s="5"/>
      <c r="O86" s="93">
        <v>116335.74</v>
      </c>
      <c r="P86" s="93">
        <v>0</v>
      </c>
      <c r="Q86" s="93">
        <v>0</v>
      </c>
      <c r="R86" s="5">
        <f t="shared" ref="R86:R93" si="6">SUM(O86:Q86)</f>
        <v>116335.74</v>
      </c>
      <c r="S86" s="5">
        <f t="shared" si="1"/>
        <v>116335.74</v>
      </c>
      <c r="T86" s="5"/>
      <c r="U86" s="6"/>
      <c r="V86" s="94" t="s">
        <v>381</v>
      </c>
      <c r="W86" s="1" t="s">
        <v>214</v>
      </c>
    </row>
    <row r="87" spans="1:23" s="7" customFormat="1" ht="67.5" x14ac:dyDescent="0.25">
      <c r="A87" s="48">
        <v>134</v>
      </c>
      <c r="B87" s="18" t="s">
        <v>0</v>
      </c>
      <c r="C87" s="89" t="s">
        <v>353</v>
      </c>
      <c r="D87" s="89" t="s">
        <v>353</v>
      </c>
      <c r="E87" s="89" t="s">
        <v>353</v>
      </c>
      <c r="F87" s="89" t="s">
        <v>353</v>
      </c>
      <c r="G87" s="90" t="s">
        <v>357</v>
      </c>
      <c r="H87" s="88" t="s">
        <v>355</v>
      </c>
      <c r="I87" s="134" t="s">
        <v>358</v>
      </c>
      <c r="J87" s="91" t="s">
        <v>359</v>
      </c>
      <c r="K87" s="91"/>
      <c r="L87" s="92">
        <v>41222</v>
      </c>
      <c r="M87" s="91" t="s">
        <v>375</v>
      </c>
      <c r="N87" s="5"/>
      <c r="O87" s="93">
        <v>71438</v>
      </c>
      <c r="P87" s="93">
        <v>0</v>
      </c>
      <c r="Q87" s="93">
        <v>0</v>
      </c>
      <c r="R87" s="5">
        <f t="shared" si="6"/>
        <v>71438</v>
      </c>
      <c r="S87" s="5">
        <f t="shared" si="1"/>
        <v>71438</v>
      </c>
      <c r="T87" s="5"/>
      <c r="U87" s="6"/>
      <c r="V87" s="94" t="s">
        <v>405</v>
      </c>
      <c r="W87" s="1" t="s">
        <v>214</v>
      </c>
    </row>
    <row r="88" spans="1:23" s="7" customFormat="1" ht="56.25" x14ac:dyDescent="0.25">
      <c r="A88" s="48">
        <v>135</v>
      </c>
      <c r="B88" s="18" t="s">
        <v>0</v>
      </c>
      <c r="C88" s="89" t="s">
        <v>353</v>
      </c>
      <c r="D88" s="89" t="s">
        <v>353</v>
      </c>
      <c r="E88" s="89" t="s">
        <v>353</v>
      </c>
      <c r="F88" s="89" t="s">
        <v>353</v>
      </c>
      <c r="G88" s="90" t="s">
        <v>360</v>
      </c>
      <c r="H88" s="88" t="s">
        <v>355</v>
      </c>
      <c r="I88" s="134" t="s">
        <v>361</v>
      </c>
      <c r="J88" s="91" t="s">
        <v>359</v>
      </c>
      <c r="K88" s="91"/>
      <c r="L88" s="92">
        <v>41222</v>
      </c>
      <c r="M88" s="91" t="s">
        <v>375</v>
      </c>
      <c r="N88" s="5"/>
      <c r="O88" s="93">
        <v>36500</v>
      </c>
      <c r="P88" s="93">
        <v>0</v>
      </c>
      <c r="Q88" s="93">
        <v>0</v>
      </c>
      <c r="R88" s="5">
        <f t="shared" si="6"/>
        <v>36500</v>
      </c>
      <c r="S88" s="5">
        <f t="shared" si="1"/>
        <v>36500</v>
      </c>
      <c r="T88" s="5"/>
      <c r="U88" s="6"/>
      <c r="V88" s="125" t="s">
        <v>406</v>
      </c>
      <c r="W88" s="1" t="s">
        <v>214</v>
      </c>
    </row>
    <row r="89" spans="1:23" s="7" customFormat="1" ht="45" x14ac:dyDescent="0.25">
      <c r="A89" s="48">
        <v>136</v>
      </c>
      <c r="B89" s="18" t="s">
        <v>0</v>
      </c>
      <c r="C89" s="66">
        <v>35</v>
      </c>
      <c r="D89" s="59" t="s">
        <v>1</v>
      </c>
      <c r="E89" s="66">
        <v>9.8000000000000007</v>
      </c>
      <c r="F89" s="66">
        <v>9.8000000000000007</v>
      </c>
      <c r="G89" s="65" t="s">
        <v>362</v>
      </c>
      <c r="H89" s="65" t="s">
        <v>39</v>
      </c>
      <c r="I89" s="66" t="s">
        <v>40</v>
      </c>
      <c r="J89" s="3" t="s">
        <v>363</v>
      </c>
      <c r="K89" s="3"/>
      <c r="L89" s="4">
        <v>41276</v>
      </c>
      <c r="M89" s="3" t="s">
        <v>376</v>
      </c>
      <c r="N89" s="5"/>
      <c r="O89" s="5">
        <v>42254.92</v>
      </c>
      <c r="P89" s="5">
        <v>23350.94</v>
      </c>
      <c r="Q89" s="5">
        <v>1781.01</v>
      </c>
      <c r="R89" s="5">
        <f t="shared" si="6"/>
        <v>67386.87</v>
      </c>
      <c r="S89" s="5">
        <f t="shared" si="1"/>
        <v>67386.87</v>
      </c>
      <c r="T89" s="5"/>
      <c r="U89" s="6"/>
      <c r="V89" s="126" t="s">
        <v>404</v>
      </c>
      <c r="W89" s="1" t="s">
        <v>214</v>
      </c>
    </row>
    <row r="90" spans="1:23" s="7" customFormat="1" ht="67.5" x14ac:dyDescent="0.25">
      <c r="A90" s="48">
        <v>137</v>
      </c>
      <c r="B90" s="18" t="s">
        <v>0</v>
      </c>
      <c r="C90" s="66">
        <v>35</v>
      </c>
      <c r="D90" s="59" t="s">
        <v>1</v>
      </c>
      <c r="E90" s="66">
        <v>9.5399999999999991</v>
      </c>
      <c r="F90" s="66">
        <v>9.5399999999999991</v>
      </c>
      <c r="G90" s="65" t="s">
        <v>364</v>
      </c>
      <c r="H90" s="65" t="s">
        <v>39</v>
      </c>
      <c r="I90" s="66" t="s">
        <v>40</v>
      </c>
      <c r="J90" s="3" t="s">
        <v>365</v>
      </c>
      <c r="K90" s="3"/>
      <c r="L90" s="4">
        <v>41271</v>
      </c>
      <c r="M90" s="3" t="s">
        <v>377</v>
      </c>
      <c r="N90" s="5"/>
      <c r="O90" s="5">
        <v>7439.29</v>
      </c>
      <c r="P90" s="5">
        <v>10771.73</v>
      </c>
      <c r="Q90" s="5">
        <v>0</v>
      </c>
      <c r="R90" s="5">
        <f t="shared" si="6"/>
        <v>18211.02</v>
      </c>
      <c r="S90" s="5">
        <f t="shared" si="1"/>
        <v>18211.02</v>
      </c>
      <c r="T90" s="5"/>
      <c r="U90" s="6"/>
      <c r="V90" s="126" t="s">
        <v>404</v>
      </c>
      <c r="W90" s="1" t="s">
        <v>214</v>
      </c>
    </row>
    <row r="91" spans="1:23" s="7" customFormat="1" ht="45" x14ac:dyDescent="0.25">
      <c r="A91" s="48">
        <v>138</v>
      </c>
      <c r="B91" s="18" t="s">
        <v>0</v>
      </c>
      <c r="C91" s="66">
        <v>35</v>
      </c>
      <c r="D91" s="66" t="s">
        <v>106</v>
      </c>
      <c r="E91" s="66">
        <v>8.1</v>
      </c>
      <c r="F91" s="66">
        <v>8.1</v>
      </c>
      <c r="G91" s="65" t="s">
        <v>366</v>
      </c>
      <c r="H91" s="65" t="s">
        <v>156</v>
      </c>
      <c r="I91" s="66" t="s">
        <v>40</v>
      </c>
      <c r="J91" s="3" t="s">
        <v>367</v>
      </c>
      <c r="K91" s="3"/>
      <c r="L91" s="4">
        <v>41271</v>
      </c>
      <c r="M91" s="3" t="s">
        <v>378</v>
      </c>
      <c r="N91" s="5"/>
      <c r="O91" s="5">
        <v>7250.97</v>
      </c>
      <c r="P91" s="5">
        <v>9043.25</v>
      </c>
      <c r="Q91" s="5">
        <v>0</v>
      </c>
      <c r="R91" s="5">
        <f t="shared" si="6"/>
        <v>16294.220000000001</v>
      </c>
      <c r="S91" s="5">
        <f t="shared" ref="S91:S94" si="7">R91</f>
        <v>16294.220000000001</v>
      </c>
      <c r="T91" s="5"/>
      <c r="U91" s="6"/>
      <c r="V91" s="126" t="s">
        <v>404</v>
      </c>
      <c r="W91" s="1" t="s">
        <v>214</v>
      </c>
    </row>
    <row r="92" spans="1:23" s="7" customFormat="1" ht="18.75" x14ac:dyDescent="0.25">
      <c r="A92" s="48">
        <v>139</v>
      </c>
      <c r="B92" s="18" t="s">
        <v>0</v>
      </c>
      <c r="C92" s="66">
        <v>36</v>
      </c>
      <c r="D92" s="66" t="s">
        <v>1</v>
      </c>
      <c r="E92" s="66">
        <v>23.8</v>
      </c>
      <c r="F92" s="66">
        <v>24.4</v>
      </c>
      <c r="G92" s="65" t="s">
        <v>368</v>
      </c>
      <c r="H92" s="65" t="s">
        <v>369</v>
      </c>
      <c r="I92" s="66" t="s">
        <v>4</v>
      </c>
      <c r="J92" s="3" t="s">
        <v>370</v>
      </c>
      <c r="K92" s="3"/>
      <c r="L92" s="4">
        <v>41222</v>
      </c>
      <c r="M92" s="3" t="s">
        <v>379</v>
      </c>
      <c r="N92" s="5"/>
      <c r="O92" s="5">
        <v>30627.64</v>
      </c>
      <c r="P92" s="5">
        <v>6045</v>
      </c>
      <c r="Q92" s="5">
        <v>5221.25</v>
      </c>
      <c r="R92" s="5">
        <f t="shared" si="6"/>
        <v>41893.89</v>
      </c>
      <c r="S92" s="5">
        <f t="shared" si="7"/>
        <v>41893.89</v>
      </c>
      <c r="T92" s="5"/>
      <c r="U92" s="6"/>
      <c r="V92" s="1" t="s">
        <v>382</v>
      </c>
      <c r="W92" s="1" t="s">
        <v>214</v>
      </c>
    </row>
    <row r="93" spans="1:23" s="7" customFormat="1" ht="33.75" x14ac:dyDescent="0.25">
      <c r="A93" s="48">
        <v>140</v>
      </c>
      <c r="B93" s="1" t="s">
        <v>0</v>
      </c>
      <c r="C93" s="66" t="s">
        <v>353</v>
      </c>
      <c r="D93" s="66" t="s">
        <v>353</v>
      </c>
      <c r="E93" s="66" t="s">
        <v>353</v>
      </c>
      <c r="F93" s="66" t="s">
        <v>353</v>
      </c>
      <c r="G93" s="65" t="s">
        <v>371</v>
      </c>
      <c r="H93" s="88" t="s">
        <v>355</v>
      </c>
      <c r="I93" s="66" t="s">
        <v>372</v>
      </c>
      <c r="J93" s="3" t="s">
        <v>370</v>
      </c>
      <c r="K93" s="3"/>
      <c r="L93" s="4">
        <v>41225</v>
      </c>
      <c r="M93" s="3" t="s">
        <v>380</v>
      </c>
      <c r="N93" s="5"/>
      <c r="O93" s="5">
        <v>52427.83</v>
      </c>
      <c r="P93" s="5">
        <v>6111</v>
      </c>
      <c r="Q93" s="5">
        <v>2993.54</v>
      </c>
      <c r="R93" s="5">
        <f t="shared" si="6"/>
        <v>61532.37</v>
      </c>
      <c r="S93" s="5">
        <f t="shared" si="7"/>
        <v>61532.37</v>
      </c>
      <c r="T93" s="5"/>
      <c r="U93" s="6"/>
      <c r="V93" s="1" t="s">
        <v>383</v>
      </c>
      <c r="W93" s="1" t="s">
        <v>214</v>
      </c>
    </row>
    <row r="94" spans="1:23" s="7" customFormat="1" ht="67.5" x14ac:dyDescent="0.25">
      <c r="A94" s="48">
        <v>141</v>
      </c>
      <c r="B94" s="18" t="s">
        <v>0</v>
      </c>
      <c r="C94" s="66">
        <v>35</v>
      </c>
      <c r="D94" s="66" t="s">
        <v>1</v>
      </c>
      <c r="E94" s="66">
        <v>20</v>
      </c>
      <c r="F94" s="66">
        <v>29.39</v>
      </c>
      <c r="G94" s="65" t="s">
        <v>373</v>
      </c>
      <c r="H94" s="3" t="s">
        <v>374</v>
      </c>
      <c r="I94" s="1" t="s">
        <v>4</v>
      </c>
      <c r="J94" s="3" t="s">
        <v>370</v>
      </c>
      <c r="K94" s="3"/>
      <c r="L94" s="4">
        <v>41225</v>
      </c>
      <c r="M94" s="3" t="s">
        <v>380</v>
      </c>
      <c r="N94" s="5"/>
      <c r="O94" s="5">
        <v>38539.519999999997</v>
      </c>
      <c r="P94" s="5">
        <v>3043.96</v>
      </c>
      <c r="Q94" s="5">
        <v>11671.74</v>
      </c>
      <c r="R94" s="5">
        <f>SUM(O94:Q94)</f>
        <v>53255.219999999994</v>
      </c>
      <c r="S94" s="5">
        <f t="shared" si="7"/>
        <v>53255.219999999994</v>
      </c>
      <c r="T94" s="5"/>
      <c r="U94" s="6"/>
      <c r="V94" s="1" t="s">
        <v>384</v>
      </c>
      <c r="W94" s="1" t="s">
        <v>214</v>
      </c>
    </row>
    <row r="95" spans="1:23" s="7" customFormat="1" ht="45" x14ac:dyDescent="0.25">
      <c r="A95" s="58">
        <v>142</v>
      </c>
      <c r="B95" s="1" t="s">
        <v>0</v>
      </c>
      <c r="C95" s="66">
        <v>3</v>
      </c>
      <c r="D95" s="66" t="s">
        <v>10</v>
      </c>
      <c r="E95" s="66">
        <v>8.49</v>
      </c>
      <c r="F95" s="66">
        <v>8.49</v>
      </c>
      <c r="G95" s="65" t="s">
        <v>216</v>
      </c>
      <c r="H95" s="3" t="s">
        <v>217</v>
      </c>
      <c r="I95" s="1" t="s">
        <v>218</v>
      </c>
      <c r="J95" s="3" t="s">
        <v>244</v>
      </c>
      <c r="K95" s="65"/>
      <c r="L95" s="61">
        <v>41692</v>
      </c>
      <c r="M95" s="65" t="s">
        <v>243</v>
      </c>
      <c r="N95" s="70">
        <v>39484</v>
      </c>
      <c r="O95" s="68"/>
      <c r="P95" s="68"/>
      <c r="Q95" s="68"/>
      <c r="R95" s="5">
        <v>39484</v>
      </c>
      <c r="S95" s="5"/>
      <c r="T95" s="5">
        <v>39484</v>
      </c>
      <c r="U95" s="6">
        <v>0</v>
      </c>
      <c r="V95" s="66" t="s">
        <v>248</v>
      </c>
      <c r="W95" s="66" t="s">
        <v>214</v>
      </c>
    </row>
    <row r="96" spans="1:23" s="7" customFormat="1" ht="56.25" x14ac:dyDescent="0.25">
      <c r="A96" s="48">
        <v>143</v>
      </c>
      <c r="B96" s="1" t="s">
        <v>0</v>
      </c>
      <c r="C96" s="66">
        <v>18</v>
      </c>
      <c r="D96" s="66" t="s">
        <v>1</v>
      </c>
      <c r="E96" s="66">
        <v>45.3</v>
      </c>
      <c r="F96" s="66">
        <v>47.2</v>
      </c>
      <c r="G96" s="65" t="s">
        <v>219</v>
      </c>
      <c r="H96" s="3" t="s">
        <v>220</v>
      </c>
      <c r="I96" s="1" t="s">
        <v>45</v>
      </c>
      <c r="J96" s="3" t="s">
        <v>221</v>
      </c>
      <c r="K96" s="65"/>
      <c r="L96" s="61">
        <v>41364</v>
      </c>
      <c r="M96" s="65" t="s">
        <v>236</v>
      </c>
      <c r="N96" s="70">
        <v>52013.09</v>
      </c>
      <c r="O96" s="68"/>
      <c r="P96" s="68"/>
      <c r="Q96" s="68"/>
      <c r="R96" s="5">
        <v>52013.09</v>
      </c>
      <c r="S96" s="5"/>
      <c r="T96" s="5">
        <v>52013.09</v>
      </c>
      <c r="U96" s="6">
        <f>R96-T96</f>
        <v>0</v>
      </c>
      <c r="V96" s="66" t="s">
        <v>249</v>
      </c>
      <c r="W96" s="66" t="s">
        <v>214</v>
      </c>
    </row>
    <row r="97" spans="1:31" s="7" customFormat="1" ht="45" x14ac:dyDescent="0.25">
      <c r="A97" s="48">
        <v>144</v>
      </c>
      <c r="B97" s="1" t="s">
        <v>0</v>
      </c>
      <c r="C97" s="66">
        <v>30</v>
      </c>
      <c r="D97" s="66" t="s">
        <v>10</v>
      </c>
      <c r="E97" s="66">
        <v>56.7</v>
      </c>
      <c r="F97" s="66">
        <v>56.8</v>
      </c>
      <c r="G97" s="65" t="s">
        <v>222</v>
      </c>
      <c r="H97" s="3" t="s">
        <v>79</v>
      </c>
      <c r="I97" s="1" t="s">
        <v>13</v>
      </c>
      <c r="J97" s="3" t="s">
        <v>223</v>
      </c>
      <c r="K97" s="130"/>
      <c r="L97" s="61">
        <v>41296</v>
      </c>
      <c r="M97" s="65" t="s">
        <v>237</v>
      </c>
      <c r="N97" s="70">
        <v>82576.92</v>
      </c>
      <c r="O97" s="68"/>
      <c r="P97" s="68"/>
      <c r="Q97" s="68"/>
      <c r="R97" s="5">
        <v>82576.92</v>
      </c>
      <c r="S97" s="5"/>
      <c r="T97" s="5">
        <v>82576.92</v>
      </c>
      <c r="U97" s="6">
        <f>T97-R97</f>
        <v>0</v>
      </c>
      <c r="V97" s="66" t="s">
        <v>250</v>
      </c>
      <c r="W97" s="66" t="s">
        <v>214</v>
      </c>
    </row>
    <row r="98" spans="1:31" s="7" customFormat="1" ht="70.5" customHeight="1" x14ac:dyDescent="0.25">
      <c r="A98" s="48">
        <v>145</v>
      </c>
      <c r="B98" s="1" t="s">
        <v>0</v>
      </c>
      <c r="C98" s="66">
        <v>35</v>
      </c>
      <c r="D98" s="66" t="s">
        <v>1</v>
      </c>
      <c r="E98" s="66">
        <v>0</v>
      </c>
      <c r="F98" s="66">
        <v>4</v>
      </c>
      <c r="G98" s="65" t="s">
        <v>224</v>
      </c>
      <c r="H98" s="3" t="s">
        <v>225</v>
      </c>
      <c r="I98" s="1" t="s">
        <v>40</v>
      </c>
      <c r="J98" s="3" t="s">
        <v>226</v>
      </c>
      <c r="K98" s="130"/>
      <c r="L98" s="61"/>
      <c r="M98" s="65" t="s">
        <v>238</v>
      </c>
      <c r="N98" s="70">
        <v>66952603</v>
      </c>
      <c r="O98" s="68"/>
      <c r="P98" s="68"/>
      <c r="Q98" s="68"/>
      <c r="R98" s="5">
        <v>33541113.73</v>
      </c>
      <c r="S98" s="5"/>
      <c r="T98" s="5">
        <v>33421113.73</v>
      </c>
      <c r="U98" s="6">
        <f t="shared" ref="U98:U102" si="8">R98-T98</f>
        <v>120000</v>
      </c>
      <c r="V98" s="66" t="s">
        <v>251</v>
      </c>
      <c r="W98" s="66" t="s">
        <v>399</v>
      </c>
    </row>
    <row r="99" spans="1:31" s="7" customFormat="1" ht="57.75" customHeight="1" x14ac:dyDescent="0.25">
      <c r="A99" s="48">
        <v>146</v>
      </c>
      <c r="B99" s="1" t="s">
        <v>0</v>
      </c>
      <c r="C99" s="66">
        <v>35</v>
      </c>
      <c r="D99" s="66" t="s">
        <v>1</v>
      </c>
      <c r="E99" s="66">
        <v>4</v>
      </c>
      <c r="F99" s="66">
        <v>9</v>
      </c>
      <c r="G99" s="74" t="s">
        <v>224</v>
      </c>
      <c r="H99" s="3" t="s">
        <v>227</v>
      </c>
      <c r="I99" s="1" t="s">
        <v>40</v>
      </c>
      <c r="J99" s="3" t="s">
        <v>226</v>
      </c>
      <c r="K99" s="130"/>
      <c r="L99" s="61"/>
      <c r="M99" s="65" t="s">
        <v>239</v>
      </c>
      <c r="N99" s="70">
        <v>81564179</v>
      </c>
      <c r="O99" s="68"/>
      <c r="P99" s="5"/>
      <c r="Q99" s="68"/>
      <c r="R99" s="5">
        <v>36971026.490000002</v>
      </c>
      <c r="S99" s="5"/>
      <c r="T99" s="5">
        <v>36865886.490000002</v>
      </c>
      <c r="U99" s="6">
        <f t="shared" si="8"/>
        <v>105140</v>
      </c>
      <c r="V99" s="66" t="s">
        <v>252</v>
      </c>
      <c r="W99" s="66" t="s">
        <v>399</v>
      </c>
    </row>
    <row r="100" spans="1:31" s="7" customFormat="1" ht="45" x14ac:dyDescent="0.25">
      <c r="A100" s="48">
        <v>147</v>
      </c>
      <c r="B100" s="1" t="s">
        <v>0</v>
      </c>
      <c r="C100" s="66">
        <v>35</v>
      </c>
      <c r="D100" s="66" t="s">
        <v>1</v>
      </c>
      <c r="E100" s="66">
        <v>9</v>
      </c>
      <c r="F100" s="66">
        <v>12</v>
      </c>
      <c r="G100" s="65" t="s">
        <v>224</v>
      </c>
      <c r="H100" s="3" t="s">
        <v>63</v>
      </c>
      <c r="I100" s="1" t="s">
        <v>40</v>
      </c>
      <c r="J100" s="3" t="s">
        <v>228</v>
      </c>
      <c r="K100" s="130"/>
      <c r="L100" s="61"/>
      <c r="M100" s="65" t="s">
        <v>240</v>
      </c>
      <c r="N100" s="70">
        <v>30982889</v>
      </c>
      <c r="O100" s="68"/>
      <c r="P100" s="68"/>
      <c r="Q100" s="68"/>
      <c r="R100" s="5">
        <v>19890376.109999999</v>
      </c>
      <c r="S100" s="5"/>
      <c r="T100" s="5">
        <v>19788576.109999999</v>
      </c>
      <c r="U100" s="6">
        <f t="shared" si="8"/>
        <v>101800</v>
      </c>
      <c r="V100" s="66" t="s">
        <v>253</v>
      </c>
      <c r="W100" s="66" t="s">
        <v>399</v>
      </c>
    </row>
    <row r="101" spans="1:31" s="7" customFormat="1" ht="33.75" x14ac:dyDescent="0.25">
      <c r="A101" s="48">
        <v>149</v>
      </c>
      <c r="B101" s="1" t="s">
        <v>0</v>
      </c>
      <c r="C101" s="59">
        <v>52</v>
      </c>
      <c r="D101" s="59" t="s">
        <v>1</v>
      </c>
      <c r="E101" s="59">
        <v>0</v>
      </c>
      <c r="F101" s="59">
        <v>2.8</v>
      </c>
      <c r="G101" s="63" t="s">
        <v>233</v>
      </c>
      <c r="H101" s="15" t="s">
        <v>234</v>
      </c>
      <c r="I101" s="9" t="s">
        <v>13</v>
      </c>
      <c r="J101" s="3" t="s">
        <v>235</v>
      </c>
      <c r="K101" s="130"/>
      <c r="L101" s="61">
        <v>41518</v>
      </c>
      <c r="M101" s="73" t="s">
        <v>428</v>
      </c>
      <c r="N101" s="71">
        <v>399992.9</v>
      </c>
      <c r="O101" s="67"/>
      <c r="P101" s="67"/>
      <c r="Q101" s="67"/>
      <c r="R101" s="5">
        <v>399992.9</v>
      </c>
      <c r="S101" s="5"/>
      <c r="T101" s="5">
        <v>399992.9</v>
      </c>
      <c r="U101" s="6">
        <f t="shared" si="8"/>
        <v>0</v>
      </c>
      <c r="V101" s="66" t="s">
        <v>254</v>
      </c>
      <c r="W101" s="66" t="s">
        <v>214</v>
      </c>
    </row>
    <row r="102" spans="1:31" s="7" customFormat="1" ht="33.75" x14ac:dyDescent="0.25">
      <c r="A102" s="48">
        <v>150</v>
      </c>
      <c r="B102" s="1" t="s">
        <v>0</v>
      </c>
      <c r="C102" s="59">
        <v>206</v>
      </c>
      <c r="D102" s="59" t="s">
        <v>1</v>
      </c>
      <c r="E102" s="59">
        <v>63.9</v>
      </c>
      <c r="F102" s="59">
        <v>65.5</v>
      </c>
      <c r="G102" s="63" t="s">
        <v>229</v>
      </c>
      <c r="H102" s="15" t="s">
        <v>230</v>
      </c>
      <c r="I102" s="9" t="s">
        <v>231</v>
      </c>
      <c r="J102" s="3" t="s">
        <v>232</v>
      </c>
      <c r="K102" s="130"/>
      <c r="L102" s="61"/>
      <c r="M102" s="73" t="s">
        <v>241</v>
      </c>
      <c r="N102" s="5">
        <v>9800</v>
      </c>
      <c r="O102" s="64"/>
      <c r="P102" s="5"/>
      <c r="Q102" s="5"/>
      <c r="R102" s="5">
        <v>2500</v>
      </c>
      <c r="S102" s="5"/>
      <c r="T102" s="5">
        <v>2500</v>
      </c>
      <c r="U102" s="6">
        <f t="shared" si="8"/>
        <v>0</v>
      </c>
      <c r="V102" s="125" t="s">
        <v>407</v>
      </c>
      <c r="W102" s="66" t="s">
        <v>399</v>
      </c>
    </row>
    <row r="103" spans="1:31" ht="67.5" x14ac:dyDescent="0.25">
      <c r="A103" s="58">
        <v>239</v>
      </c>
      <c r="B103" s="1" t="s">
        <v>206</v>
      </c>
      <c r="C103" s="1" t="s">
        <v>207</v>
      </c>
      <c r="D103" s="1" t="s">
        <v>1</v>
      </c>
      <c r="E103" s="1">
        <v>127.2</v>
      </c>
      <c r="F103" s="1">
        <v>127.2</v>
      </c>
      <c r="G103" s="65" t="s">
        <v>215</v>
      </c>
      <c r="H103" s="2" t="s">
        <v>208</v>
      </c>
      <c r="I103" s="1" t="s">
        <v>45</v>
      </c>
      <c r="J103" s="29" t="s">
        <v>209</v>
      </c>
      <c r="K103" s="74">
        <v>127.2</v>
      </c>
      <c r="L103" s="87">
        <v>41622</v>
      </c>
      <c r="M103" s="62" t="s">
        <v>210</v>
      </c>
      <c r="N103" s="5">
        <v>796364</v>
      </c>
      <c r="O103" s="60"/>
      <c r="P103" s="5"/>
      <c r="Q103" s="5"/>
      <c r="R103" s="5">
        <v>995455</v>
      </c>
      <c r="S103" s="5"/>
      <c r="T103" s="5">
        <f>R103*0.8</f>
        <v>796364</v>
      </c>
      <c r="U103" s="6">
        <f>R103-T103</f>
        <v>199091</v>
      </c>
      <c r="V103" s="97" t="s">
        <v>395</v>
      </c>
      <c r="W103" s="1" t="s">
        <v>214</v>
      </c>
    </row>
    <row r="104" spans="1:31" ht="18.75" x14ac:dyDescent="0.25">
      <c r="A104" s="99"/>
      <c r="B104" s="100"/>
      <c r="C104" s="100"/>
      <c r="D104" s="100"/>
      <c r="E104" s="100"/>
      <c r="F104" s="100"/>
      <c r="G104" s="101"/>
      <c r="H104" s="101"/>
      <c r="I104" s="100"/>
      <c r="J104" s="102"/>
      <c r="K104" s="110"/>
      <c r="L104" s="103"/>
      <c r="M104" s="104"/>
      <c r="N104" s="105"/>
      <c r="O104" s="106"/>
      <c r="P104" s="106"/>
      <c r="Q104" s="106"/>
      <c r="R104" s="107"/>
      <c r="S104" s="107"/>
      <c r="T104" s="124"/>
      <c r="U104" s="108"/>
      <c r="V104" s="100"/>
      <c r="W104" s="109"/>
    </row>
    <row r="105" spans="1:31" ht="18.75" x14ac:dyDescent="0.25">
      <c r="A105" s="99"/>
      <c r="B105" s="100"/>
      <c r="C105" s="100"/>
      <c r="D105" s="100"/>
      <c r="E105" s="100"/>
      <c r="F105" s="100"/>
      <c r="G105" s="101"/>
      <c r="H105" s="101"/>
      <c r="I105" s="100"/>
      <c r="J105" s="102"/>
      <c r="K105" s="110"/>
      <c r="L105" s="103"/>
      <c r="M105" s="111"/>
      <c r="N105" s="112"/>
      <c r="O105" s="106"/>
      <c r="P105" s="106"/>
      <c r="Q105" s="106"/>
      <c r="R105" s="107"/>
      <c r="S105" s="107"/>
      <c r="T105" s="108"/>
      <c r="U105" s="108"/>
      <c r="V105" s="113"/>
      <c r="W105" s="109"/>
    </row>
    <row r="106" spans="1:31" ht="18.75" x14ac:dyDescent="0.25">
      <c r="A106" s="99"/>
      <c r="B106" s="109"/>
      <c r="C106" s="113"/>
      <c r="D106" s="109"/>
      <c r="E106" s="109"/>
      <c r="F106" s="109"/>
      <c r="G106" s="114"/>
      <c r="H106" s="115"/>
      <c r="I106" s="113"/>
      <c r="J106" s="136"/>
      <c r="K106" s="120"/>
      <c r="L106" s="116"/>
      <c r="M106" s="115"/>
      <c r="N106" s="117"/>
      <c r="O106" s="118"/>
      <c r="P106" s="118"/>
      <c r="Q106" s="118"/>
      <c r="R106" s="119"/>
      <c r="S106" s="107"/>
      <c r="T106" s="108"/>
      <c r="U106" s="108"/>
      <c r="V106" s="113"/>
      <c r="W106" s="109"/>
      <c r="X106" s="95"/>
      <c r="Y106" s="95"/>
      <c r="Z106" s="95"/>
      <c r="AA106" s="95"/>
      <c r="AB106" s="95"/>
      <c r="AC106" s="95"/>
      <c r="AD106" s="95"/>
      <c r="AE106" s="95"/>
    </row>
    <row r="107" spans="1:31" ht="18.75" x14ac:dyDescent="0.25">
      <c r="A107" s="99"/>
      <c r="B107" s="113"/>
      <c r="C107" s="113"/>
      <c r="D107" s="113"/>
      <c r="E107" s="113"/>
      <c r="F107" s="113"/>
      <c r="G107" s="120"/>
      <c r="H107" s="120"/>
      <c r="I107" s="113"/>
      <c r="J107" s="136"/>
      <c r="K107" s="120"/>
      <c r="L107" s="121"/>
      <c r="M107" s="120"/>
      <c r="N107" s="117"/>
      <c r="O107" s="122"/>
      <c r="P107" s="122"/>
      <c r="Q107" s="122"/>
      <c r="R107" s="123"/>
      <c r="S107" s="107"/>
      <c r="T107" s="108"/>
      <c r="U107" s="108"/>
      <c r="V107" s="113"/>
      <c r="W107" s="109"/>
    </row>
  </sheetData>
  <autoFilter ref="A7:W103"/>
  <mergeCells count="1">
    <mergeCell ref="T2:T4"/>
  </mergeCells>
  <pageMargins left="0.45" right="0.2" top="0" bottom="0" header="0.3" footer="0.3"/>
  <pageSetup paperSize="17" scale="67" fitToHeight="0" orientation="landscape" r:id="rId1"/>
  <ignoredErrors>
    <ignoredError sqref="R33 R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NJDOT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 Ripen</dc:creator>
  <cp:lastModifiedBy>oixtemp</cp:lastModifiedBy>
  <cp:lastPrinted>2014-06-26T18:46:34Z</cp:lastPrinted>
  <dcterms:created xsi:type="dcterms:W3CDTF">2014-05-02T19:15:31Z</dcterms:created>
  <dcterms:modified xsi:type="dcterms:W3CDTF">2014-06-26T19:43:14Z</dcterms:modified>
</cp:coreProperties>
</file>