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<sst xmlns="http://schemas.openxmlformats.org/spreadsheetml/2006/main" count="80" uniqueCount="46">
  <si>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</si>
  <si>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</si>
  <si>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</si>
  <si>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</si>
  <si>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</si>
  <si>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</si>
  <si>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</si>
  <si>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</si>
  <si>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</si>
  <si>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</si>
  <si>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</si>
  <si>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</si>
  <si>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</si>
  <si>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</si>
  <si>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</si>
  <si>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</si>
  <si>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</si>
  <si>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</si>
  <si>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</si>
  <si>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</si>
  <si>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</si>
  <si>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</si>
  <si>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</si>
  <si>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</si>
  <si>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</si>
  <si>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</si>
  <si>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</si>
  <si>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</si>
  <si>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</si>
  <si>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</si>
  <si>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</si>
  <si>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</si>
  <si>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</si>
  <si>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</si>
  <si>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</si>
  <si>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</si>
  <si>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</si>
  <si>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</si>
  <si>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</si>
  <si>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</si>
  <si>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</si>
  <si>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</si>
  <si>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December  2016</t>
  </si>
  <si>
    <t>Source: New Jersey Department of Community Affairs, 2/7/17</t>
  </si>
  <si>
    <t>December</t>
  </si>
  <si>
    <t xml:space="preserve"> December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</si>
</sst>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4" fontId="8" fillId="33" borderId="0" xfId="0" applyNumberFormat="1" applyFont="1" applyFill="1" applyBorder="1" applyAlignment="1">
      <alignment horizontal="right"/>
    </xf>
    <xf numFmtId="0" fontId="0" fillId="0" borderId="29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44" fillId="0" borderId="0" xfId="0" applyNumberFormat="1" applyFont="1" applyAlignment="1" applyProtection="1">
      <alignment/>
      <protection locked="0"/>
    </xf>
    <xf numFmtId="3" fontId="45" fillId="0" borderId="13" xfId="0" applyNumberFormat="1" applyFont="1" applyBorder="1" applyAlignment="1">
      <alignment/>
    </xf>
    <xf numFmtId="3" fontId="45" fillId="0" borderId="29" xfId="0" applyNumberFormat="1" applyFont="1" applyBorder="1" applyAlignment="1">
      <alignment/>
    </xf>
    <xf numFmtId="164" fontId="45" fillId="0" borderId="29" xfId="0" applyNumberFormat="1" applyFont="1" applyBorder="1" applyAlignment="1">
      <alignment/>
    </xf>
    <xf numFmtId="3" fontId="45" fillId="0" borderId="13" xfId="0" applyNumberFormat="1" applyFon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December  2016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2/7/17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2" t="s">
        <v>44</v>
      </c>
      <c r="C5" s="73"/>
      <c r="D5" s="73"/>
      <c r="E5" s="74" t="s">
        <v>34</v>
      </c>
      <c r="F5" s="74"/>
      <c r="G5" s="74"/>
      <c r="M5" s="41"/>
      <c r="N5" s="19"/>
      <c r="O5" s="19"/>
      <c r="P5" s="75" t="str">
        <f>B5</f>
        <v>December</v>
      </c>
      <c r="Q5" s="76"/>
      <c r="R5" s="20"/>
      <c r="S5" s="77" t="s">
        <v>34</v>
      </c>
      <c r="T5" s="77"/>
      <c r="U5" s="77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9">
        <f>B10+B11</f>
        <v>29077</v>
      </c>
      <c r="C8" s="70">
        <f>+C10+C11</f>
        <v>694070255</v>
      </c>
      <c r="D8" s="69">
        <f>D10+D11</f>
        <v>5295307</v>
      </c>
      <c r="E8" s="69">
        <f>E10+E11</f>
        <v>378329</v>
      </c>
      <c r="F8" s="69">
        <f>F10+F11</f>
        <v>8840109192</v>
      </c>
      <c r="G8" s="69">
        <f>G10+G11</f>
        <v>61461188</v>
      </c>
      <c r="M8" s="41"/>
      <c r="N8" s="28" t="s">
        <v>16</v>
      </c>
      <c r="O8" s="29">
        <f>B8</f>
        <v>29077</v>
      </c>
      <c r="P8" s="30">
        <f>+P10+P11</f>
        <v>694070255</v>
      </c>
      <c r="Q8" s="29">
        <f>+Q10+Q11</f>
        <v>5295307</v>
      </c>
      <c r="R8" s="29"/>
      <c r="S8" s="29">
        <f>+S10+S11</f>
        <v>378329</v>
      </c>
      <c r="T8" s="30">
        <f>+T10+T11</f>
        <v>8840109192</v>
      </c>
      <c r="U8" s="29">
        <f>+U10+U11</f>
        <v>61461188</v>
      </c>
      <c r="V8" s="42"/>
    </row>
    <row r="9" spans="1:22" ht="12.75">
      <c r="A9" s="55"/>
      <c r="B9" s="68"/>
      <c r="C9" s="68"/>
      <c r="D9" s="68"/>
      <c r="E9" s="68"/>
      <c r="F9" s="68"/>
      <c r="G9" s="68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71">
        <v>27146</v>
      </c>
      <c r="C10" s="71">
        <v>460793343</v>
      </c>
      <c r="D10" s="71">
        <v>3178155</v>
      </c>
      <c r="E10" s="71">
        <v>355588</v>
      </c>
      <c r="F10" s="71">
        <f>5708563770-4968000</f>
        <v>5703595770</v>
      </c>
      <c r="G10" s="71">
        <v>36489817</v>
      </c>
      <c r="I10" s="11"/>
      <c r="M10" s="41"/>
      <c r="N10" s="24" t="s">
        <v>0</v>
      </c>
      <c r="O10" s="24">
        <f>B10</f>
        <v>27146</v>
      </c>
      <c r="P10" s="25">
        <f>C10</f>
        <v>460793343</v>
      </c>
      <c r="Q10" s="25">
        <f>D10</f>
        <v>3178155</v>
      </c>
      <c r="R10" s="25"/>
      <c r="S10" s="25">
        <f aca="true" t="shared" si="0" ref="S10:U11">E10</f>
        <v>355588</v>
      </c>
      <c r="T10" s="25">
        <f t="shared" si="0"/>
        <v>5703595770</v>
      </c>
      <c r="U10" s="25">
        <f t="shared" si="0"/>
        <v>36489817</v>
      </c>
      <c r="V10" s="42"/>
    </row>
    <row r="11" spans="1:22" ht="15">
      <c r="A11" s="55" t="s">
        <v>1</v>
      </c>
      <c r="B11" s="71">
        <v>1931</v>
      </c>
      <c r="C11" s="71">
        <v>233276912</v>
      </c>
      <c r="D11" s="71">
        <v>2117152</v>
      </c>
      <c r="E11" s="71">
        <v>22741</v>
      </c>
      <c r="F11" s="71">
        <v>3136513422</v>
      </c>
      <c r="G11" s="71">
        <v>24971371</v>
      </c>
      <c r="I11" s="11"/>
      <c r="M11" s="41"/>
      <c r="N11" s="24" t="s">
        <v>1</v>
      </c>
      <c r="O11" s="24">
        <f>B11</f>
        <v>1931</v>
      </c>
      <c r="P11" s="25">
        <f>C11</f>
        <v>233276912</v>
      </c>
      <c r="Q11" s="25">
        <f>D11</f>
        <v>2117152</v>
      </c>
      <c r="R11" s="25"/>
      <c r="S11" s="25">
        <f t="shared" si="0"/>
        <v>22741</v>
      </c>
      <c r="T11" s="25">
        <f t="shared" si="0"/>
        <v>3136513422</v>
      </c>
      <c r="U11" s="25">
        <f t="shared" si="0"/>
        <v>24971371</v>
      </c>
      <c r="V11" s="42"/>
    </row>
    <row r="12" spans="1:22" ht="12.75">
      <c r="A12" s="55"/>
      <c r="B12" s="71"/>
      <c r="C12" s="71"/>
      <c r="D12" s="71"/>
      <c r="E12" s="68"/>
      <c r="F12" s="68"/>
      <c r="G12" s="68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8">
        <f>SUM(B15:B24)</f>
        <v>5113</v>
      </c>
      <c r="C13" s="68">
        <f>SUM(C15:C24)</f>
        <v>611515267</v>
      </c>
      <c r="D13" s="68">
        <f>SUM(D15:D24)</f>
        <v>3059794</v>
      </c>
      <c r="E13" s="68">
        <f>SUM(E15:E24)</f>
        <v>73679</v>
      </c>
      <c r="F13" s="68">
        <f>SUM(F15:F24)</f>
        <v>7957635409</v>
      </c>
      <c r="G13" s="68">
        <f>SUM(G15:G24)</f>
        <v>48635668</v>
      </c>
      <c r="M13" s="41"/>
      <c r="N13" s="23" t="s">
        <v>17</v>
      </c>
      <c r="O13" s="24">
        <f>B13</f>
        <v>5113</v>
      </c>
      <c r="P13" s="24">
        <f>SUM(P15:P24)</f>
        <v>611515267</v>
      </c>
      <c r="Q13" s="24">
        <f>SUM(Q15:Q24)</f>
        <v>3059794</v>
      </c>
      <c r="R13" s="24"/>
      <c r="S13" s="24">
        <f>SUM(S15:S24)</f>
        <v>73679</v>
      </c>
      <c r="T13" s="24">
        <f>SUM(T15:T24)</f>
        <v>7957635409</v>
      </c>
      <c r="U13" s="24">
        <f>SUM(U15:U24)</f>
        <v>48635668</v>
      </c>
      <c r="V13" s="42"/>
    </row>
    <row r="14" spans="1:22" ht="12.75">
      <c r="A14" s="55"/>
      <c r="B14" s="71"/>
      <c r="C14" s="71"/>
      <c r="D14" s="71"/>
      <c r="E14" s="68"/>
      <c r="F14" s="68"/>
      <c r="G14" s="68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71">
        <v>102</v>
      </c>
      <c r="C15" s="71">
        <v>25501974</v>
      </c>
      <c r="D15" s="71">
        <v>2312</v>
      </c>
      <c r="E15" s="71">
        <v>1727</v>
      </c>
      <c r="F15" s="71">
        <v>288675250</v>
      </c>
      <c r="G15" s="71">
        <v>2283871</v>
      </c>
      <c r="M15" s="41"/>
      <c r="N15" s="24" t="s">
        <v>2</v>
      </c>
      <c r="O15" s="24">
        <f aca="true" t="shared" si="1" ref="O15:O24">B15</f>
        <v>102</v>
      </c>
      <c r="P15" s="25">
        <f aca="true" t="shared" si="2" ref="P15:P24">C15</f>
        <v>25501974</v>
      </c>
      <c r="Q15" s="25">
        <f aca="true" t="shared" si="3" ref="Q15:Q24">D15</f>
        <v>2312</v>
      </c>
      <c r="R15" s="25"/>
      <c r="S15" s="25">
        <f aca="true" t="shared" si="4" ref="S15:S24">E15</f>
        <v>1727</v>
      </c>
      <c r="T15" s="25">
        <f aca="true" t="shared" si="5" ref="T15:T24">F15</f>
        <v>288675250</v>
      </c>
      <c r="U15" s="25">
        <f aca="true" t="shared" si="6" ref="U15:U24">G15</f>
        <v>2283871</v>
      </c>
      <c r="V15" s="42"/>
    </row>
    <row r="16" spans="1:22" ht="12.75">
      <c r="A16" s="55" t="s">
        <v>3</v>
      </c>
      <c r="B16" s="71">
        <v>349</v>
      </c>
      <c r="C16" s="71">
        <v>33869542</v>
      </c>
      <c r="D16" s="71">
        <v>113958</v>
      </c>
      <c r="E16" s="71">
        <v>5298</v>
      </c>
      <c r="F16" s="71">
        <v>639295235</v>
      </c>
      <c r="G16" s="71">
        <v>3181314</v>
      </c>
      <c r="M16" s="41"/>
      <c r="N16" s="24" t="s">
        <v>3</v>
      </c>
      <c r="O16" s="24">
        <f t="shared" si="1"/>
        <v>349</v>
      </c>
      <c r="P16" s="25">
        <f t="shared" si="2"/>
        <v>33869542</v>
      </c>
      <c r="Q16" s="25">
        <f t="shared" si="3"/>
        <v>113958</v>
      </c>
      <c r="R16" s="25"/>
      <c r="S16" s="25">
        <f t="shared" si="4"/>
        <v>5298</v>
      </c>
      <c r="T16" s="25">
        <f t="shared" si="5"/>
        <v>639295235</v>
      </c>
      <c r="U16" s="25">
        <f t="shared" si="6"/>
        <v>3181314</v>
      </c>
      <c r="V16" s="42"/>
    </row>
    <row r="17" spans="1:22" ht="12.75">
      <c r="A17" s="55" t="s">
        <v>4</v>
      </c>
      <c r="B17" s="71">
        <v>2096</v>
      </c>
      <c r="C17" s="71">
        <v>371171145</v>
      </c>
      <c r="D17" s="71">
        <v>1027104</v>
      </c>
      <c r="E17" s="71">
        <v>26924</v>
      </c>
      <c r="F17" s="71">
        <f>3139157823+2000000-6500000</f>
        <v>3134657823</v>
      </c>
      <c r="G17" s="71">
        <f>7511707-339500</f>
        <v>7172207</v>
      </c>
      <c r="M17" s="41"/>
      <c r="N17" s="24" t="s">
        <v>4</v>
      </c>
      <c r="O17" s="24">
        <f t="shared" si="1"/>
        <v>2096</v>
      </c>
      <c r="P17" s="25">
        <f t="shared" si="2"/>
        <v>371171145</v>
      </c>
      <c r="Q17" s="25">
        <f t="shared" si="3"/>
        <v>1027104</v>
      </c>
      <c r="R17" s="25"/>
      <c r="S17" s="25">
        <f t="shared" si="4"/>
        <v>26924</v>
      </c>
      <c r="T17" s="25">
        <f t="shared" si="5"/>
        <v>3134657823</v>
      </c>
      <c r="U17" s="25">
        <f t="shared" si="6"/>
        <v>7172207</v>
      </c>
      <c r="V17" s="42"/>
    </row>
    <row r="18" spans="1:22" ht="12.75">
      <c r="A18" s="55" t="s">
        <v>19</v>
      </c>
      <c r="B18" s="71">
        <v>129</v>
      </c>
      <c r="C18" s="71">
        <v>39822675</v>
      </c>
      <c r="D18" s="71">
        <v>58444</v>
      </c>
      <c r="E18" s="71">
        <v>2606</v>
      </c>
      <c r="F18" s="71">
        <v>1254059320</v>
      </c>
      <c r="G18" s="71">
        <v>3296631</v>
      </c>
      <c r="M18" s="41"/>
      <c r="N18" s="24" t="s">
        <v>19</v>
      </c>
      <c r="O18" s="24">
        <f t="shared" si="1"/>
        <v>129</v>
      </c>
      <c r="P18" s="25">
        <f t="shared" si="2"/>
        <v>39822675</v>
      </c>
      <c r="Q18" s="25">
        <f t="shared" si="3"/>
        <v>58444</v>
      </c>
      <c r="R18" s="25"/>
      <c r="S18" s="25">
        <f t="shared" si="4"/>
        <v>2606</v>
      </c>
      <c r="T18" s="25">
        <f t="shared" si="5"/>
        <v>1254059320</v>
      </c>
      <c r="U18" s="25">
        <f t="shared" si="6"/>
        <v>3296631</v>
      </c>
      <c r="V18" s="42"/>
    </row>
    <row r="19" spans="1:22" ht="12.75">
      <c r="A19" s="55" t="s">
        <v>5</v>
      </c>
      <c r="B19" s="71">
        <v>6</v>
      </c>
      <c r="C19" s="71">
        <v>117922</v>
      </c>
      <c r="D19" s="71">
        <v>0</v>
      </c>
      <c r="E19" s="71">
        <v>80</v>
      </c>
      <c r="F19" s="71">
        <v>22669202</v>
      </c>
      <c r="G19" s="71">
        <v>3829</v>
      </c>
      <c r="M19" s="41"/>
      <c r="N19" s="24" t="s">
        <v>5</v>
      </c>
      <c r="O19" s="24">
        <f t="shared" si="1"/>
        <v>6</v>
      </c>
      <c r="P19" s="25">
        <f t="shared" si="2"/>
        <v>117922</v>
      </c>
      <c r="Q19" s="25">
        <f t="shared" si="3"/>
        <v>0</v>
      </c>
      <c r="R19" s="25"/>
      <c r="S19" s="25">
        <f t="shared" si="4"/>
        <v>80</v>
      </c>
      <c r="T19" s="25">
        <f t="shared" si="5"/>
        <v>22669202</v>
      </c>
      <c r="U19" s="25">
        <f t="shared" si="6"/>
        <v>3829</v>
      </c>
      <c r="V19" s="42"/>
    </row>
    <row r="20" spans="1:22" ht="12.75">
      <c r="A20" s="55" t="s">
        <v>6</v>
      </c>
      <c r="B20" s="71">
        <v>78</v>
      </c>
      <c r="C20" s="71">
        <v>16461369</v>
      </c>
      <c r="D20" s="71">
        <v>336927</v>
      </c>
      <c r="E20" s="71">
        <v>783</v>
      </c>
      <c r="F20" s="71">
        <f>261065127+2968000</f>
        <v>264033127</v>
      </c>
      <c r="G20" s="71">
        <v>1465574</v>
      </c>
      <c r="M20" s="41"/>
      <c r="N20" s="24" t="s">
        <v>6</v>
      </c>
      <c r="O20" s="24">
        <f t="shared" si="1"/>
        <v>78</v>
      </c>
      <c r="P20" s="25">
        <f t="shared" si="2"/>
        <v>16461369</v>
      </c>
      <c r="Q20" s="25">
        <f t="shared" si="3"/>
        <v>336927</v>
      </c>
      <c r="R20" s="25"/>
      <c r="S20" s="25">
        <f t="shared" si="4"/>
        <v>783</v>
      </c>
      <c r="T20" s="25">
        <f t="shared" si="5"/>
        <v>264033127</v>
      </c>
      <c r="U20" s="25">
        <f t="shared" si="6"/>
        <v>1465574</v>
      </c>
      <c r="V20" s="42"/>
    </row>
    <row r="21" spans="1:22" ht="12.75">
      <c r="A21" s="55" t="s">
        <v>7</v>
      </c>
      <c r="B21" s="71">
        <v>79</v>
      </c>
      <c r="C21" s="71">
        <v>29089017</v>
      </c>
      <c r="D21" s="71">
        <v>80386</v>
      </c>
      <c r="E21" s="71">
        <v>923</v>
      </c>
      <c r="F21" s="71">
        <v>412354251</v>
      </c>
      <c r="G21" s="71">
        <v>1573619</v>
      </c>
      <c r="M21" s="41"/>
      <c r="N21" s="24" t="s">
        <v>7</v>
      </c>
      <c r="O21" s="24">
        <f t="shared" si="1"/>
        <v>79</v>
      </c>
      <c r="P21" s="25">
        <f t="shared" si="2"/>
        <v>29089017</v>
      </c>
      <c r="Q21" s="25">
        <f t="shared" si="3"/>
        <v>80386</v>
      </c>
      <c r="R21" s="25"/>
      <c r="S21" s="25">
        <f t="shared" si="4"/>
        <v>923</v>
      </c>
      <c r="T21" s="25">
        <f t="shared" si="5"/>
        <v>412354251</v>
      </c>
      <c r="U21" s="25">
        <f t="shared" si="6"/>
        <v>1573619</v>
      </c>
      <c r="V21" s="42"/>
    </row>
    <row r="22" spans="1:22" ht="12.75">
      <c r="A22" s="55" t="s">
        <v>18</v>
      </c>
      <c r="B22" s="71">
        <v>229</v>
      </c>
      <c r="C22" s="71">
        <v>13468939</v>
      </c>
      <c r="D22" s="71">
        <v>54818</v>
      </c>
      <c r="E22" s="71">
        <v>3627</v>
      </c>
      <c r="F22" s="71">
        <v>509904360</v>
      </c>
      <c r="G22" s="71">
        <f>3177281-263822</f>
        <v>2913459</v>
      </c>
      <c r="M22" s="41"/>
      <c r="N22" s="24" t="s">
        <v>18</v>
      </c>
      <c r="O22" s="24">
        <f t="shared" si="1"/>
        <v>229</v>
      </c>
      <c r="P22" s="25">
        <f t="shared" si="2"/>
        <v>13468939</v>
      </c>
      <c r="Q22" s="25">
        <f t="shared" si="3"/>
        <v>54818</v>
      </c>
      <c r="R22" s="25"/>
      <c r="S22" s="25">
        <f t="shared" si="4"/>
        <v>3627</v>
      </c>
      <c r="T22" s="25">
        <f t="shared" si="5"/>
        <v>509904360</v>
      </c>
      <c r="U22" s="25">
        <f t="shared" si="6"/>
        <v>2913459</v>
      </c>
      <c r="V22" s="42"/>
    </row>
    <row r="23" spans="1:22" ht="12.75">
      <c r="A23" s="55" t="s">
        <v>8</v>
      </c>
      <c r="B23" s="71">
        <v>167</v>
      </c>
      <c r="C23" s="71">
        <v>40108556</v>
      </c>
      <c r="D23" s="71">
        <v>1242395</v>
      </c>
      <c r="E23" s="71">
        <v>2174</v>
      </c>
      <c r="F23" s="71">
        <f>810095584+6500000</f>
        <v>816595584</v>
      </c>
      <c r="G23" s="71">
        <f>22520784+339500</f>
        <v>22860284</v>
      </c>
      <c r="M23" s="41"/>
      <c r="N23" s="24" t="s">
        <v>8</v>
      </c>
      <c r="O23" s="24">
        <f t="shared" si="1"/>
        <v>167</v>
      </c>
      <c r="P23" s="25">
        <f t="shared" si="2"/>
        <v>40108556</v>
      </c>
      <c r="Q23" s="25">
        <f t="shared" si="3"/>
        <v>1242395</v>
      </c>
      <c r="R23" s="25"/>
      <c r="S23" s="25">
        <f t="shared" si="4"/>
        <v>2174</v>
      </c>
      <c r="T23" s="25">
        <f t="shared" si="5"/>
        <v>816595584</v>
      </c>
      <c r="U23" s="25">
        <f t="shared" si="6"/>
        <v>22860284</v>
      </c>
      <c r="V23" s="42"/>
    </row>
    <row r="24" spans="1:22" ht="12.75">
      <c r="A24" s="55" t="s">
        <v>9</v>
      </c>
      <c r="B24" s="71">
        <v>1878</v>
      </c>
      <c r="C24" s="71">
        <v>41904128</v>
      </c>
      <c r="D24" s="71">
        <v>143450</v>
      </c>
      <c r="E24" s="71">
        <v>29537</v>
      </c>
      <c r="F24" s="71">
        <v>615391257</v>
      </c>
      <c r="G24" s="71">
        <f>3884880</f>
        <v>3884880</v>
      </c>
      <c r="M24" s="41"/>
      <c r="N24" s="24" t="s">
        <v>9</v>
      </c>
      <c r="O24" s="24">
        <f t="shared" si="1"/>
        <v>1878</v>
      </c>
      <c r="P24" s="25">
        <f t="shared" si="2"/>
        <v>41904128</v>
      </c>
      <c r="Q24" s="25">
        <f t="shared" si="3"/>
        <v>143450</v>
      </c>
      <c r="R24" s="25"/>
      <c r="S24" s="25">
        <f t="shared" si="4"/>
        <v>29537</v>
      </c>
      <c r="T24" s="25">
        <f t="shared" si="5"/>
        <v>615391257</v>
      </c>
      <c r="U24" s="25">
        <f t="shared" si="6"/>
        <v>3884880</v>
      </c>
      <c r="V24" s="42"/>
    </row>
    <row r="25" spans="1:22" ht="12.75">
      <c r="A25" s="19"/>
      <c r="B25" s="71"/>
      <c r="C25" s="71"/>
      <c r="D25" s="71"/>
      <c r="E25" s="71"/>
      <c r="F25" s="71"/>
      <c r="G25" s="71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71">
        <f>B8+B13</f>
        <v>34190</v>
      </c>
      <c r="C26" s="71">
        <f>C8+C13</f>
        <v>1305585522</v>
      </c>
      <c r="D26" s="71">
        <f>D8+D13</f>
        <v>8355101</v>
      </c>
      <c r="E26" s="71">
        <f>E8+E13</f>
        <v>452008</v>
      </c>
      <c r="F26" s="71">
        <f>F8+F13</f>
        <v>16797744601</v>
      </c>
      <c r="G26" s="71">
        <f>G8+G13</f>
        <v>110096856</v>
      </c>
      <c r="H26" s="12"/>
      <c r="M26" s="41"/>
      <c r="N26" s="23" t="s">
        <v>20</v>
      </c>
      <c r="O26" s="23">
        <f>O8+O13</f>
        <v>34190</v>
      </c>
      <c r="P26" s="27">
        <f>P8+P13</f>
        <v>1305585522</v>
      </c>
      <c r="Q26" s="23">
        <f>Q8+Q13</f>
        <v>8355101</v>
      </c>
      <c r="R26" s="23"/>
      <c r="S26" s="23">
        <f>S8+S13</f>
        <v>452008</v>
      </c>
      <c r="T26" s="27">
        <f>T8+T13</f>
        <v>16797744601</v>
      </c>
      <c r="U26" s="23">
        <f>U8+U13</f>
        <v>110096856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8" t="s">
        <v>45</v>
      </c>
      <c r="B29" s="64">
        <v>34846</v>
      </c>
      <c r="C29" s="65">
        <v>1368345830</v>
      </c>
      <c r="D29" s="64">
        <v>6539647</v>
      </c>
      <c r="E29" s="64">
        <v>443947</v>
      </c>
      <c r="F29" s="65">
        <v>15068074057</v>
      </c>
      <c r="G29" s="64">
        <v>82885136</v>
      </c>
      <c r="M29" s="44"/>
      <c r="N29" s="59" t="str">
        <f>A29</f>
        <v> December 2015</v>
      </c>
      <c r="O29" s="17">
        <f>B29</f>
        <v>34846</v>
      </c>
      <c r="P29" s="61">
        <f>C29</f>
        <v>1368345830</v>
      </c>
      <c r="Q29" s="17">
        <f>D29</f>
        <v>6539647</v>
      </c>
      <c r="R29" s="60"/>
      <c r="S29" s="17">
        <f>E29</f>
        <v>443947</v>
      </c>
      <c r="T29" s="61">
        <f>F29</f>
        <v>15068074057</v>
      </c>
      <c r="U29" s="17">
        <f>G29</f>
        <v>82885136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F5" sqref="F5:F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62" t="s">
        <v>22</v>
      </c>
      <c r="B3" s="12">
        <v>27146</v>
      </c>
      <c r="C3" s="12">
        <v>460793343</v>
      </c>
      <c r="D3" s="12">
        <v>3178155</v>
      </c>
      <c r="E3" s="12">
        <v>355588</v>
      </c>
      <c r="F3" s="67">
        <f>5708563770-2000000-2968000</f>
        <v>5703595770</v>
      </c>
      <c r="G3" s="12">
        <v>36489817</v>
      </c>
      <c r="I3" s="12">
        <v>355587</v>
      </c>
      <c r="J3" s="12">
        <v>5703595770</v>
      </c>
      <c r="K3" s="12">
        <v>36489817</v>
      </c>
      <c r="L3" s="12"/>
      <c r="M3" s="12"/>
      <c r="N3" s="12"/>
      <c r="O3" s="12"/>
      <c r="P3" s="12"/>
      <c r="Q3" s="12"/>
    </row>
    <row r="4" spans="1:17" ht="12.75">
      <c r="A4" s="63" t="s">
        <v>23</v>
      </c>
      <c r="B4" s="12">
        <v>1931</v>
      </c>
      <c r="C4" s="12">
        <v>233276912</v>
      </c>
      <c r="D4" s="12">
        <v>2117152</v>
      </c>
      <c r="E4" s="12">
        <v>22741</v>
      </c>
      <c r="F4" s="12">
        <v>3136513422</v>
      </c>
      <c r="G4" s="12">
        <v>24971371</v>
      </c>
      <c r="I4" s="12">
        <v>22741</v>
      </c>
      <c r="J4" s="12">
        <v>3136513422</v>
      </c>
      <c r="K4" s="12">
        <v>24971371</v>
      </c>
      <c r="L4" s="12"/>
      <c r="M4" s="12"/>
      <c r="N4" s="12"/>
      <c r="O4" s="12"/>
      <c r="P4" s="12"/>
      <c r="Q4" s="12"/>
    </row>
    <row r="5" spans="1:17" ht="12.75">
      <c r="A5" s="63" t="s">
        <v>24</v>
      </c>
      <c r="B5" s="12">
        <v>102</v>
      </c>
      <c r="C5" s="12">
        <v>25501974</v>
      </c>
      <c r="D5" s="12">
        <v>2312</v>
      </c>
      <c r="E5" s="12">
        <v>1727</v>
      </c>
      <c r="F5" s="12">
        <v>288675250</v>
      </c>
      <c r="G5" s="12">
        <v>2283871</v>
      </c>
      <c r="I5" s="12">
        <v>1727</v>
      </c>
      <c r="J5" s="12">
        <v>288675250</v>
      </c>
      <c r="K5" s="12">
        <v>2283871</v>
      </c>
      <c r="L5" s="12"/>
      <c r="M5" s="12"/>
      <c r="N5" s="12"/>
      <c r="O5" s="12"/>
      <c r="P5" s="12"/>
      <c r="Q5" s="12"/>
    </row>
    <row r="6" spans="1:17" ht="12.75">
      <c r="A6" s="63" t="s">
        <v>25</v>
      </c>
      <c r="B6" s="12">
        <v>349</v>
      </c>
      <c r="C6" s="12">
        <v>33869542</v>
      </c>
      <c r="D6" s="12">
        <v>113958</v>
      </c>
      <c r="E6" s="12">
        <v>5298</v>
      </c>
      <c r="F6" s="12">
        <v>639295235</v>
      </c>
      <c r="G6" s="12">
        <v>3181314</v>
      </c>
      <c r="I6" s="12">
        <v>5298</v>
      </c>
      <c r="J6" s="12">
        <v>639295235</v>
      </c>
      <c r="K6" s="12">
        <v>3181314</v>
      </c>
      <c r="L6" s="12"/>
      <c r="M6" s="12"/>
      <c r="N6" s="12"/>
      <c r="O6" s="12"/>
      <c r="P6" s="12"/>
      <c r="Q6" s="12"/>
    </row>
    <row r="7" spans="1:17" ht="12.75">
      <c r="A7" s="63" t="s">
        <v>26</v>
      </c>
      <c r="B7" s="12">
        <v>2096</v>
      </c>
      <c r="C7" s="12">
        <v>371171145</v>
      </c>
      <c r="D7" s="12">
        <v>1027104</v>
      </c>
      <c r="E7" s="12">
        <v>26924</v>
      </c>
      <c r="F7" s="67">
        <f>3139157823+2000000-6500000</f>
        <v>3134657823</v>
      </c>
      <c r="G7" s="67">
        <f>7511707-339500</f>
        <v>7172207</v>
      </c>
      <c r="I7" s="12">
        <v>26923</v>
      </c>
      <c r="J7" s="12">
        <v>3134657823</v>
      </c>
      <c r="K7" s="12">
        <v>7172207</v>
      </c>
      <c r="L7" s="12"/>
      <c r="M7" s="12"/>
      <c r="N7" s="12"/>
      <c r="O7" s="12"/>
      <c r="P7" s="12"/>
      <c r="Q7" s="12"/>
    </row>
    <row r="8" spans="1:17" ht="12.75">
      <c r="A8" s="63" t="s">
        <v>27</v>
      </c>
      <c r="B8" s="12">
        <v>129</v>
      </c>
      <c r="C8" s="12">
        <v>39822675</v>
      </c>
      <c r="D8" s="12">
        <v>58444</v>
      </c>
      <c r="E8" s="12">
        <v>2606</v>
      </c>
      <c r="F8" s="12">
        <v>1254059320</v>
      </c>
      <c r="G8" s="12">
        <v>3296631</v>
      </c>
      <c r="I8" s="12">
        <v>2606</v>
      </c>
      <c r="J8" s="12">
        <v>1254059320</v>
      </c>
      <c r="K8" s="12">
        <v>3296631</v>
      </c>
      <c r="L8" s="12"/>
      <c r="M8" s="12"/>
      <c r="N8" s="12"/>
      <c r="O8" s="12"/>
      <c r="P8" s="12"/>
      <c r="Q8" s="12"/>
    </row>
    <row r="9" spans="1:17" ht="12.75">
      <c r="A9" s="63" t="s">
        <v>28</v>
      </c>
      <c r="B9" s="12">
        <v>6</v>
      </c>
      <c r="C9" s="12">
        <v>117922</v>
      </c>
      <c r="D9" s="12">
        <v>0</v>
      </c>
      <c r="E9" s="12">
        <v>80</v>
      </c>
      <c r="F9" s="12">
        <v>22669202</v>
      </c>
      <c r="G9" s="12">
        <v>3829</v>
      </c>
      <c r="I9" s="12">
        <v>80</v>
      </c>
      <c r="J9" s="12">
        <v>22669202</v>
      </c>
      <c r="K9" s="12">
        <v>3829</v>
      </c>
      <c r="L9" s="12"/>
      <c r="M9" s="12"/>
      <c r="N9" s="12"/>
      <c r="O9" s="12"/>
      <c r="P9" s="12"/>
      <c r="Q9" s="12"/>
    </row>
    <row r="10" spans="1:17" ht="12.75">
      <c r="A10" s="63" t="s">
        <v>29</v>
      </c>
      <c r="B10" s="12">
        <v>78</v>
      </c>
      <c r="C10" s="12">
        <v>16461369</v>
      </c>
      <c r="D10" s="12">
        <v>336927</v>
      </c>
      <c r="E10" s="12">
        <v>783</v>
      </c>
      <c r="F10" s="67">
        <f>261065127+2968000</f>
        <v>264033127</v>
      </c>
      <c r="G10" s="12">
        <v>1465574</v>
      </c>
      <c r="I10" s="12">
        <v>784</v>
      </c>
      <c r="J10" s="12">
        <v>264033127</v>
      </c>
      <c r="K10" s="12">
        <v>1465574</v>
      </c>
      <c r="L10" s="12"/>
      <c r="M10" s="12"/>
      <c r="N10" s="12"/>
      <c r="O10" s="12"/>
      <c r="P10" s="12"/>
      <c r="Q10" s="12"/>
    </row>
    <row r="11" spans="1:17" ht="12.75">
      <c r="A11" s="63" t="s">
        <v>30</v>
      </c>
      <c r="B11" s="12">
        <v>79</v>
      </c>
      <c r="C11" s="12">
        <v>29089017</v>
      </c>
      <c r="D11" s="12">
        <v>80386</v>
      </c>
      <c r="E11" s="12">
        <v>923</v>
      </c>
      <c r="F11" s="12">
        <v>412354251</v>
      </c>
      <c r="G11" s="12">
        <v>1573619</v>
      </c>
      <c r="I11" s="12">
        <v>923</v>
      </c>
      <c r="J11" s="12">
        <v>412354251</v>
      </c>
      <c r="K11" s="12">
        <v>1573619</v>
      </c>
      <c r="L11" s="12"/>
      <c r="M11" s="12"/>
      <c r="N11" s="12"/>
      <c r="O11" s="12"/>
      <c r="P11" s="12"/>
      <c r="Q11" s="12"/>
    </row>
    <row r="12" spans="1:17" ht="12.75">
      <c r="A12" s="63" t="s">
        <v>31</v>
      </c>
      <c r="B12" s="12">
        <v>229</v>
      </c>
      <c r="C12" s="12">
        <v>13468939</v>
      </c>
      <c r="D12" s="12">
        <f>318640-263822</f>
        <v>54818</v>
      </c>
      <c r="E12" s="12">
        <v>3627</v>
      </c>
      <c r="F12" s="12">
        <v>509904360</v>
      </c>
      <c r="G12" s="12">
        <f>3177281-263822</f>
        <v>2913459</v>
      </c>
      <c r="I12" s="12">
        <v>3627</v>
      </c>
      <c r="J12" s="12">
        <v>509904360</v>
      </c>
      <c r="K12" s="12">
        <v>2913459</v>
      </c>
      <c r="L12" s="12"/>
      <c r="M12" s="12"/>
      <c r="N12" s="12"/>
      <c r="O12" s="12"/>
      <c r="P12" s="12"/>
      <c r="Q12" s="12"/>
    </row>
    <row r="13" spans="1:17" ht="12.75">
      <c r="A13" s="63" t="s">
        <v>32</v>
      </c>
      <c r="B13" s="12">
        <v>167</v>
      </c>
      <c r="C13" s="12">
        <v>40108556</v>
      </c>
      <c r="D13" s="12">
        <v>1242395</v>
      </c>
      <c r="E13" s="12">
        <v>2174</v>
      </c>
      <c r="F13" s="67">
        <f>810095584+6500000</f>
        <v>816595584</v>
      </c>
      <c r="G13" s="67">
        <f>22520784+339500</f>
        <v>22860284</v>
      </c>
      <c r="I13" s="12">
        <v>2175</v>
      </c>
      <c r="J13" s="12">
        <v>816595584</v>
      </c>
      <c r="K13" s="12">
        <v>22860284</v>
      </c>
      <c r="L13" s="12"/>
      <c r="M13" s="12"/>
      <c r="N13" s="12"/>
      <c r="O13" s="12"/>
      <c r="P13" s="12"/>
      <c r="Q13" s="12"/>
    </row>
    <row r="14" spans="1:17" ht="12.75">
      <c r="A14" s="63" t="s">
        <v>33</v>
      </c>
      <c r="B14" s="12">
        <v>1878</v>
      </c>
      <c r="C14" s="12">
        <v>41904128</v>
      </c>
      <c r="D14" s="12">
        <v>143450</v>
      </c>
      <c r="E14" s="12">
        <v>29537</v>
      </c>
      <c r="F14" s="12">
        <v>615391257</v>
      </c>
      <c r="G14" s="66">
        <f>3884880</f>
        <v>3884880</v>
      </c>
      <c r="I14" s="12">
        <v>29537</v>
      </c>
      <c r="J14" s="12">
        <v>615391257</v>
      </c>
      <c r="K14" s="12">
        <v>3884880</v>
      </c>
      <c r="L14" s="12"/>
      <c r="M14" s="12"/>
      <c r="N14" s="12"/>
      <c r="O14" s="12"/>
      <c r="P14" s="12"/>
      <c r="Q14" s="12"/>
    </row>
    <row r="15" spans="1:7" ht="12.75">
      <c r="A15" s="19"/>
      <c r="B15" s="57">
        <f aca="true" t="shared" si="0" ref="B15:G15">SUM(B3:B14)</f>
        <v>34190</v>
      </c>
      <c r="C15" s="57">
        <f t="shared" si="0"/>
        <v>1305585522</v>
      </c>
      <c r="D15" s="57">
        <f t="shared" si="0"/>
        <v>8355101</v>
      </c>
      <c r="E15" s="57">
        <f t="shared" si="0"/>
        <v>452008</v>
      </c>
      <c r="F15" s="57">
        <f t="shared" si="0"/>
        <v>16797744601</v>
      </c>
      <c r="G15" s="57">
        <f t="shared" si="0"/>
        <v>110096856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2017-02-24T21:50:52Z</dcterms:modified>
  <cp:category/>
  <cp:version/>
  <cp:contentType/>
  <cp:contentStatus/>
</cp:coreProperties>
</file>