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7 Taxes" sheetId="1" r:id="rId1"/>
  </sheets>
  <definedNames>
    <definedName name="_xlnm._FilterDatabase" localSheetId="0" hidden="1">'2007 Taxes'!$A$1:$AF$568</definedName>
    <definedName name="_xlnm.Print_Area" localSheetId="0">'2007 Taxes'!$A:$IV</definedName>
    <definedName name="_xlnm.Print_Titles" localSheetId="0">'2007 Taxes'!$A:$D,'2007 Taxes'!$1:$2</definedName>
  </definedNames>
  <calcPr fullCalcOnLoad="1"/>
</workbook>
</file>

<file path=xl/sharedStrings.xml><?xml version="1.0" encoding="utf-8"?>
<sst xmlns="http://schemas.openxmlformats.org/spreadsheetml/2006/main" count="1825" uniqueCount="1177">
  <si>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</si>
  <si>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</si>
  <si>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</si>
  <si>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</si>
  <si>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</si>
  <si>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</si>
  <si>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</si>
  <si>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</si>
  <si>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</si>
  <si>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</si>
  <si>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</si>
  <si>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</si>
  <si>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</si>
  <si>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</si>
  <si>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</si>
  <si>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</si>
  <si>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</si>
  <si>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</si>
  <si>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</si>
  <si>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</si>
  <si>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</si>
  <si>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CY Municipal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</si>
  <si>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</si>
  <si>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</si>
  <si>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</si>
  <si>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</si>
  <si>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</si>
  <si>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</si>
  <si>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</si>
  <si>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</si>
  <si>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Average NJ Saver Rebate</t>
  </si>
  <si>
    <t>Average Net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</si>
  <si>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</si>
  <si>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</si>
  <si>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</si>
  <si>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</si>
  <si>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</si>
  <si>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House Value</t>
  </si>
  <si>
    <t>Taxes on House Value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</si>
  <si>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</si>
  <si>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</si>
  <si>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</si>
  <si>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</si>
  <si>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</si>
  <si>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</si>
  <si>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</si>
  <si>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</si>
  <si>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</si>
  <si>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RA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</si>
  <si>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</si>
  <si>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</si>
  <si>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</si>
  <si>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</si>
  <si>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</si>
  <si>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</si>
  <si>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</si>
  <si>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</si>
  <si>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</si>
  <si>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</si>
  <si>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</si>
  <si>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</si>
  <si>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</si>
  <si>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</si>
  <si>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</si>
  <si>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</si>
  <si>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</si>
  <si>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</si>
  <si>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</si>
  <si>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</si>
  <si>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</si>
  <si>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</si>
  <si>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</si>
  <si>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</si>
  <si>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</si>
  <si>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</si>
  <si>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</si>
  <si>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</si>
  <si>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</si>
  <si>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</si>
  <si>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</si>
  <si>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</si>
  <si>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</si>
  <si>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</si>
  <si>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</si>
  <si>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</si>
  <si>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</si>
  <si>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</si>
  <si>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</si>
  <si>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</si>
  <si>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</si>
  <si>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</si>
  <si>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</si>
  <si>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</si>
  <si>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</si>
  <si>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</si>
  <si>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</si>
  <si>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</si>
  <si>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</si>
  <si>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</si>
  <si>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</si>
  <si>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</si>
  <si>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</si>
  <si>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</si>
  <si>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</si>
  <si>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</si>
  <si>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</si>
  <si>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</si>
  <si>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</si>
  <si>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</si>
  <si>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</si>
  <si>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</si>
  <si>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</si>
  <si>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</si>
  <si>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</si>
  <si>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</si>
  <si>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</si>
  <si>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RV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</si>
  <si>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</si>
  <si>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</si>
  <si>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</si>
  <si>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</si>
  <si>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</si>
  <si>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</si>
  <si>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</si>
  <si>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</si>
  <si>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</si>
  <si>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</si>
  <si>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</si>
  <si>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</si>
  <si>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</si>
  <si>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</si>
  <si>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</si>
  <si>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</si>
  <si>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</si>
  <si>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</si>
  <si>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</si>
  <si>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</si>
  <si>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</si>
  <si>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</si>
  <si>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</si>
  <si>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</si>
  <si>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</si>
  <si>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</si>
  <si>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</si>
  <si>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</si>
  <si>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</si>
  <si>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</si>
  <si>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</si>
  <si>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</si>
  <si>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</si>
  <si>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</si>
  <si>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</si>
  <si>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</si>
  <si>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</si>
  <si>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</si>
  <si>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</si>
  <si>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</si>
  <si>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</si>
  <si>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</si>
  <si>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</si>
  <si>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</si>
  <si>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</si>
  <si>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</si>
  <si>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</si>
  <si>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</si>
  <si>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</si>
  <si>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</si>
  <si>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</si>
  <si>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</si>
  <si>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</si>
  <si>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</si>
  <si>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</si>
  <si>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</si>
  <si>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</si>
  <si>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</si>
  <si>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</si>
  <si>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</si>
  <si>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</si>
  <si>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</si>
  <si>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</si>
  <si>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</si>
  <si>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</si>
  <si>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</si>
  <si>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</si>
  <si>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</si>
  <si>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</si>
  <si>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</si>
  <si>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</si>
  <si>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</si>
  <si>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</si>
  <si>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</si>
  <si>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</si>
  <si>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</si>
  <si>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</si>
  <si>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</si>
  <si>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</si>
  <si>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</si>
  <si>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</si>
  <si>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</si>
  <si>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</si>
  <si>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</si>
  <si>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</si>
  <si>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</si>
  <si>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</si>
  <si>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</si>
  <si>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</si>
  <si>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</si>
  <si>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</si>
  <si>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</si>
  <si>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</si>
  <si>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</si>
  <si>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</si>
  <si>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</si>
  <si>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</si>
  <si>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</si>
  <si>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</si>
  <si>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</si>
  <si>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</si>
  <si>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</si>
  <si>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</si>
  <si>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</si>
  <si>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</si>
  <si>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</si>
  <si>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</si>
  <si>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</si>
  <si>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</si>
  <si>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</si>
  <si>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</si>
  <si>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</si>
  <si>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</si>
  <si>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</si>
  <si>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</si>
  <si>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</si>
  <si>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</si>
  <si>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</si>
  <si>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</si>
  <si>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</si>
  <si>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</si>
  <si>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</si>
  <si>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</si>
  <si>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</si>
  <si>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</si>
  <si>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</si>
  <si>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</si>
  <si>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</si>
  <si>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</si>
  <si>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</si>
  <si>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</si>
  <si>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</si>
  <si>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</si>
  <si>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</si>
  <si>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</si>
  <si>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</si>
  <si>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</si>
  <si>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</si>
  <si>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</si>
  <si>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</si>
  <si>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</si>
  <si>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</si>
  <si>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</si>
  <si>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</si>
  <si>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</si>
  <si>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</si>
  <si>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</si>
  <si>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</si>
  <si>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</si>
  <si>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</si>
  <si>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</si>
  <si>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</si>
  <si>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</si>
  <si>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</si>
  <si>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</si>
  <si>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</si>
  <si>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</si>
  <si>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</si>
  <si>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</si>
  <si>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</si>
  <si>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</si>
  <si>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</si>
  <si>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</si>
  <si>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</si>
  <si>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</si>
  <si>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</si>
  <si>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</si>
  <si>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</si>
  <si>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</si>
  <si>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</si>
  <si>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</si>
  <si>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</si>
  <si>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</si>
  <si>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</si>
  <si>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</si>
  <si>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</si>
  <si>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</si>
  <si>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</si>
  <si>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</si>
  <si>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</si>
  <si>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</si>
  <si>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</si>
  <si>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</si>
  <si>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</si>
  <si>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</si>
  <si>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</si>
  <si>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</si>
  <si>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</si>
  <si>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</si>
  <si>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</si>
  <si>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</si>
  <si>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</si>
  <si>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</si>
  <si>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</si>
  <si>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</si>
  <si>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</si>
  <si>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</si>
  <si>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</si>
  <si>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</si>
  <si>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</si>
  <si>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</si>
  <si>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</si>
  <si>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</si>
  <si>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</si>
  <si>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</si>
  <si>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</si>
  <si>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</si>
  <si>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</si>
  <si>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</si>
  <si>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</si>
  <si>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</si>
  <si>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</si>
  <si>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</si>
  <si>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</si>
  <si>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</si>
  <si>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</si>
  <si>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</si>
  <si>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</si>
  <si>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</si>
  <si>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</si>
  <si>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</si>
  <si>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</si>
  <si>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</si>
  <si>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</si>
  <si>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</si>
  <si>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</si>
  <si>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</si>
  <si>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</si>
  <si>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</si>
  <si>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</si>
  <si>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</si>
  <si>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</si>
  <si>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</si>
  <si>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</si>
  <si>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</si>
  <si>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</si>
  <si>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</si>
  <si>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</si>
  <si>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</si>
  <si>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</si>
  <si>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</si>
  <si>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</si>
  <si>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</si>
  <si>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</si>
  <si>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</si>
  <si>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</si>
  <si>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</si>
  <si>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</si>
  <si>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</si>
  <si>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</si>
  <si>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</si>
  <si>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</si>
  <si>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</si>
  <si>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</si>
  <si>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</si>
  <si>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</si>
  <si>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</si>
  <si>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</si>
  <si>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</si>
  <si>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</si>
  <si>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</si>
  <si>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</si>
  <si>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</si>
  <si>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</si>
  <si>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</si>
  <si>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</si>
  <si>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</si>
  <si>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</si>
  <si>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</si>
  <si>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</si>
  <si>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</si>
  <si>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</si>
  <si>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</si>
  <si>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</si>
  <si>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</si>
  <si>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</si>
  <si>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</si>
  <si>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</si>
  <si>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</si>
  <si>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</si>
  <si>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</si>
  <si>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</si>
  <si>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</si>
  <si>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</si>
  <si>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</si>
  <si>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</si>
  <si>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</si>
  <si>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</si>
  <si>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</si>
  <si>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</si>
  <si>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</si>
  <si>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</si>
  <si>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</si>
  <si>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</si>
  <si>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</si>
  <si>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</si>
  <si>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</si>
  <si>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</si>
  <si>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</si>
  <si>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</si>
  <si>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</si>
  <si>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</si>
  <si>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</si>
  <si>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</si>
  <si>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</si>
  <si>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</si>
  <si>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</si>
  <si>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</si>
  <si>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</si>
  <si>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</si>
  <si>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</si>
  <si>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</si>
  <si>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</si>
  <si>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</si>
  <si>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</si>
  <si>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</si>
  <si>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</si>
  <si>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</si>
  <si>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</si>
  <si>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</si>
  <si>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</si>
  <si>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</si>
  <si>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</si>
  <si>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</si>
  <si>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</si>
  <si>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</si>
  <si>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</si>
  <si>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</si>
  <si>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</si>
  <si>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</si>
  <si>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</si>
  <si>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</si>
  <si>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</si>
  <si>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</si>
  <si>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</si>
  <si>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</si>
  <si>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</si>
  <si>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</si>
  <si>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</si>
  <si>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</si>
  <si>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</si>
  <si>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</si>
  <si>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</si>
  <si>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</si>
  <si>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</si>
  <si>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</si>
  <si>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</si>
  <si>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</si>
  <si>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</si>
  <si>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</si>
  <si>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</si>
  <si>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</si>
  <si>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</si>
  <si>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</si>
  <si>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</si>
  <si>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</si>
  <si>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</si>
  <si>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</si>
  <si>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</si>
  <si>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</si>
  <si>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</si>
  <si>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</si>
  <si>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</si>
  <si>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</si>
  <si>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</si>
  <si>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</si>
  <si>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</si>
  <si>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</si>
  <si>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</si>
  <si>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</si>
  <si>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</si>
  <si>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</si>
  <si>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</si>
  <si>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</si>
  <si>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</si>
  <si>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</si>
  <si>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</si>
  <si>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</si>
  <si>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</si>
  <si>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</si>
  <si>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</si>
  <si>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</si>
  <si>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</si>
  <si>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</si>
  <si>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</si>
  <si>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</si>
  <si>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</si>
  <si>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</si>
  <si>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</si>
  <si>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</si>
  <si>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</si>
  <si>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</si>
  <si>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</si>
  <si>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</si>
  <si>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</si>
  <si>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</si>
  <si>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</si>
  <si>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</si>
  <si>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</si>
  <si>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</si>
  <si>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</si>
  <si>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</si>
  <si>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</si>
  <si>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</si>
  <si>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</si>
  <si>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</si>
  <si>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</si>
  <si>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</si>
  <si>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</si>
  <si>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</si>
  <si>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</si>
  <si>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</si>
  <si>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</si>
  <si>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</si>
  <si>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</si>
  <si>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</si>
  <si>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</si>
  <si>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</si>
  <si>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</si>
  <si>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</si>
  <si>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</si>
  <si>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</si>
  <si>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</si>
  <si>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</si>
  <si>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</si>
  <si>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</si>
  <si>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</si>
  <si>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</si>
  <si>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</si>
  <si>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</si>
  <si>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</si>
  <si>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</si>
  <si>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</si>
  <si>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</si>
  <si>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</si>
  <si>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</si>
  <si>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</si>
  <si>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</si>
  <si>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</si>
  <si>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</si>
  <si>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</si>
  <si>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</si>
  <si>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</si>
  <si>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</si>
  <si>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</si>
  <si>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</si>
  <si>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</si>
  <si>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</si>
  <si>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</si>
  <si>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</si>
  <si>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</si>
  <si>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</si>
  <si>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</si>
  <si>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</si>
  <si>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</si>
  <si>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</si>
  <si>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</si>
  <si>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</si>
  <si>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</si>
  <si>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</si>
  <si>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</si>
  <si>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</si>
  <si>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</si>
  <si>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</si>
  <si>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</si>
  <si>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</si>
  <si>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</si>
  <si>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</si>
  <si>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</si>
  <si>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</si>
  <si>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</si>
  <si>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</si>
  <si>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</si>
  <si>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</si>
  <si>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</si>
  <si>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</si>
  <si>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</si>
  <si>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</si>
  <si>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</si>
  <si>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</si>
  <si>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</si>
  <si>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</si>
  <si>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</si>
  <si>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</si>
  <si>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</si>
  <si>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</si>
  <si>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</si>
  <si>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</si>
  <si>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</si>
  <si>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</si>
  <si>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</si>
  <si>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</si>
  <si>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</si>
  <si>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</si>
  <si>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</si>
  <si>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</si>
  <si>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</si>
  <si>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</si>
  <si>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</si>
  <si>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</si>
  <si>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</si>
  <si>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</si>
  <si>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</si>
  <si>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</si>
  <si>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</si>
  <si>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</si>
  <si>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</si>
  <si>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</si>
  <si>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</si>
  <si>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</si>
  <si>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</si>
  <si>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</si>
  <si>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</si>
  <si>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</si>
  <si>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</si>
  <si>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</si>
  <si>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</si>
  <si>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</si>
  <si>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 (Washington)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</si>
  <si>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</si>
  <si>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</si>
  <si>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</si>
  <si>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</si>
  <si>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</si>
  <si>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</si>
  <si>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</si>
  <si>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</si>
  <si>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</si>
  <si>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</si>
  <si>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</si>
  <si>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</si>
  <si>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</si>
  <si>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</si>
  <si>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</si>
  <si>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</si>
  <si>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</si>
  <si>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</si>
  <si>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</si>
  <si>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</si>
  <si>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</si>
  <si>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</si>
  <si>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</si>
  <si>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</si>
  <si>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</si>
  <si>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</si>
  <si>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</si>
  <si>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</si>
  <si>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</si>
  <si>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</si>
  <si>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</si>
  <si>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</si>
  <si>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</si>
  <si>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</si>
  <si>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</si>
  <si>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</si>
  <si>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</si>
  <si>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</si>
  <si>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</si>
  <si>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</si>
  <si>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</si>
  <si>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</si>
  <si>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</si>
  <si>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</si>
  <si>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</si>
  <si>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</si>
  <si>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</si>
  <si>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</si>
  <si>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</si>
  <si>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</si>
  <si>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</si>
  <si>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</si>
  <si>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</si>
  <si>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</si>
  <si>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</si>
  <si>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RE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</si>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</sst>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0.0000000"/>
    <numFmt numFmtId="196" formatCode="0.000000"/>
    <numFmt numFmtId="197" formatCode="0.00000"/>
    <numFmt numFmtId="198" formatCode="#,##0.0000"/>
    <numFmt numFmtId="199" formatCode="#,##0.00000"/>
    <numFmt numFmtId="200" formatCode="0.000%"/>
    <numFmt numFmtId="201" formatCode="[$€-2]\ #,##0.00_);[Red]\([$€-2]\ #,##0.00\)"/>
  </numFmts>
  <fonts count="9">
    <font>
      <sz val="10"/>
      <name val="Arial"/>
      <family val="0"/>
    </font>
    <font>
      <sz val="13"/>
      <name val="Times New Roman"/>
      <family val="0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12"/>
      <name val="Helv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0" fillId="0" borderId="0">
      <alignment/>
      <protection/>
    </xf>
    <xf numFmtId="9" fontId="1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 quotePrefix="1">
      <alignment horizontal="center" vertical="center" wrapText="1"/>
      <protection/>
    </xf>
    <xf numFmtId="43" fontId="5" fillId="0" borderId="1" xfId="15" applyFont="1" applyBorder="1" applyAlignment="1" applyProtection="1" quotePrefix="1">
      <alignment horizontal="center" vertical="center" wrapText="1"/>
      <protection/>
    </xf>
    <xf numFmtId="164" fontId="5" fillId="0" borderId="1" xfId="0" applyNumberFormat="1" applyFont="1" applyBorder="1" applyAlignment="1" applyProtection="1" quotePrefix="1">
      <alignment horizontal="center" vertical="center" wrapText="1"/>
      <protection/>
    </xf>
    <xf numFmtId="4" fontId="5" fillId="0" borderId="1" xfId="0" applyNumberFormat="1" applyFont="1" applyBorder="1" applyAlignment="1" applyProtection="1" quotePrefix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 quotePrefix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center" vertical="center" wrapText="1"/>
      <protection/>
    </xf>
    <xf numFmtId="170" fontId="6" fillId="0" borderId="1" xfId="15" applyNumberFormat="1" applyFont="1" applyBorder="1" applyAlignment="1" applyProtection="1" quotePrefix="1">
      <alignment horizontal="center" vertical="center" wrapText="1"/>
      <protection/>
    </xf>
    <xf numFmtId="179" fontId="6" fillId="0" borderId="1" xfId="0" applyNumberFormat="1" applyFont="1" applyBorder="1" applyAlignment="1" applyProtection="1" quotePrefix="1">
      <alignment horizontal="center" vertical="center" wrapText="1"/>
      <protection/>
    </xf>
    <xf numFmtId="179" fontId="5" fillId="2" borderId="1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 locked="0"/>
    </xf>
    <xf numFmtId="164" fontId="0" fillId="0" borderId="0" xfId="21">
      <alignment/>
      <protection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166" fontId="5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70" fontId="0" fillId="0" borderId="0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0" fillId="2" borderId="0" xfId="15" applyNumberFormat="1" applyFill="1" applyBorder="1" applyAlignment="1">
      <alignment/>
    </xf>
    <xf numFmtId="37" fontId="5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0" xfId="0" applyFont="1" applyFill="1" applyAlignment="1" applyProtection="1" quotePrefix="1">
      <alignment horizontal="left"/>
      <protection/>
    </xf>
    <xf numFmtId="43" fontId="0" fillId="0" borderId="0" xfId="15" applyAlignment="1">
      <alignment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4" fontId="7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21" applyFont="1">
      <alignment/>
      <protection/>
    </xf>
    <xf numFmtId="3" fontId="0" fillId="0" borderId="0" xfId="0" applyNumberFormat="1" applyFont="1" applyAlignment="1" applyProtection="1">
      <alignment/>
      <protection/>
    </xf>
    <xf numFmtId="43" fontId="0" fillId="0" borderId="0" xfId="15" applyFont="1" applyAlignment="1">
      <alignment/>
    </xf>
    <xf numFmtId="4" fontId="0" fillId="0" borderId="0" xfId="0" applyNumberFormat="1" applyFont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0" fontId="0" fillId="0" borderId="0" xfId="15" applyNumberFormat="1" applyFont="1" applyAlignment="1">
      <alignment/>
    </xf>
    <xf numFmtId="179" fontId="0" fillId="2" borderId="0" xfId="15" applyNumberFormat="1" applyFont="1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79" fontId="0" fillId="2" borderId="0" xfId="0" applyNumberFormat="1" applyFill="1" applyAlignment="1">
      <alignment/>
    </xf>
    <xf numFmtId="43" fontId="5" fillId="0" borderId="0" xfId="15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70" fontId="0" fillId="0" borderId="0" xfId="15" applyNumberFormat="1" applyAlignment="1" applyProtection="1">
      <alignment/>
      <protection/>
    </xf>
    <xf numFmtId="170" fontId="5" fillId="0" borderId="0" xfId="15" applyNumberFormat="1" applyFont="1" applyAlignment="1" applyProtection="1">
      <alignment/>
      <protection/>
    </xf>
    <xf numFmtId="179" fontId="0" fillId="2" borderId="0" xfId="22" applyNumberFormat="1" applyFill="1" applyAlignment="1">
      <alignment/>
    </xf>
    <xf numFmtId="170" fontId="5" fillId="0" borderId="0" xfId="15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quotePrefix="1">
      <alignment horizontal="left"/>
    </xf>
    <xf numFmtId="170" fontId="0" fillId="0" borderId="0" xfId="15" applyNumberFormat="1" applyFont="1" applyFill="1" applyBorder="1" applyAlignment="1">
      <alignment/>
    </xf>
    <xf numFmtId="178" fontId="0" fillId="0" borderId="0" xfId="22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 Taxes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15"/>
  <sheetViews>
    <sheetView tabSelected="1" defaultGridColor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7109375" defaultRowHeight="12.75"/>
  <cols>
    <col min="1" max="1" width="10.7109375" style="0" customWidth="1"/>
    <col min="2" max="2" width="28.00390625" style="59" customWidth="1"/>
    <col min="3" max="3" width="12.8515625" style="43" customWidth="1"/>
    <col min="4" max="4" width="7.421875" style="0" customWidth="1"/>
    <col min="5" max="5" width="5.28125" style="0" customWidth="1"/>
    <col min="6" max="6" width="20.28125" style="21" customWidth="1"/>
    <col min="7" max="7" width="14.28125" style="38" customWidth="1"/>
    <col min="8" max="8" width="15.28125" style="0" customWidth="1"/>
    <col min="9" max="9" width="17.57421875" style="24" bestFit="1" customWidth="1"/>
    <col min="10" max="12" width="14.8515625" style="24" bestFit="1" customWidth="1"/>
    <col min="13" max="13" width="17.57421875" style="0" bestFit="1" customWidth="1"/>
    <col min="14" max="15" width="17.57421875" style="24" bestFit="1" customWidth="1"/>
    <col min="16" max="16" width="14.8515625" style="24" bestFit="1" customWidth="1"/>
    <col min="17" max="17" width="17.57421875" style="0" bestFit="1" customWidth="1"/>
    <col min="18" max="18" width="17.57421875" style="24" bestFit="1" customWidth="1"/>
    <col min="19" max="19" width="15.8515625" style="24" bestFit="1" customWidth="1"/>
    <col min="20" max="20" width="17.57421875" style="0" bestFit="1" customWidth="1"/>
    <col min="21" max="21" width="18.7109375" style="0" bestFit="1" customWidth="1"/>
    <col min="22" max="24" width="13.57421875" style="0" customWidth="1"/>
    <col min="25" max="25" width="13.421875" style="0" customWidth="1"/>
    <col min="26" max="26" width="13.7109375" style="0" customWidth="1"/>
    <col min="27" max="27" width="13.7109375" style="61" customWidth="1"/>
    <col min="28" max="28" width="10.7109375" style="0" customWidth="1"/>
    <col min="29" max="29" width="15.140625" style="36" customWidth="1"/>
    <col min="30" max="30" width="12.8515625" style="32" customWidth="1"/>
    <col min="31" max="31" width="12.57421875" style="32" customWidth="1"/>
    <col min="32" max="32" width="12.8515625" style="32" customWidth="1"/>
    <col min="33" max="33" width="4.140625" style="52" customWidth="1"/>
    <col min="34" max="34" width="18.00390625" style="0" customWidth="1"/>
    <col min="35" max="38" width="10.7109375" style="0" customWidth="1"/>
    <col min="40" max="40" width="12.8515625" style="0" bestFit="1" customWidth="1"/>
  </cols>
  <sheetData>
    <row r="1" spans="1:41" s="16" customFormat="1" ht="63.7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8" t="s">
        <v>11</v>
      </c>
      <c r="M1" s="4" t="s">
        <v>12</v>
      </c>
      <c r="N1" s="8" t="s">
        <v>13</v>
      </c>
      <c r="O1" s="8" t="s">
        <v>14</v>
      </c>
      <c r="P1" s="8" t="s">
        <v>15</v>
      </c>
      <c r="Q1" s="4" t="s">
        <v>16</v>
      </c>
      <c r="R1" s="9" t="s">
        <v>17</v>
      </c>
      <c r="S1" s="9" t="s">
        <v>18</v>
      </c>
      <c r="T1" s="4" t="s">
        <v>19</v>
      </c>
      <c r="U1" s="7" t="s">
        <v>20</v>
      </c>
      <c r="V1" s="10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2" t="s">
        <v>26</v>
      </c>
      <c r="AB1" s="10" t="s">
        <v>27</v>
      </c>
      <c r="AC1" s="13" t="s">
        <v>28</v>
      </c>
      <c r="AD1" s="14" t="s">
        <v>29</v>
      </c>
      <c r="AE1" s="14" t="s">
        <v>30</v>
      </c>
      <c r="AF1" s="14" t="s">
        <v>31</v>
      </c>
      <c r="AG1" s="15"/>
      <c r="AH1" s="7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N1" s="10" t="s">
        <v>37</v>
      </c>
      <c r="AO1" s="10" t="s">
        <v>38</v>
      </c>
    </row>
    <row r="2" spans="1:41" s="35" customFormat="1" ht="12.75">
      <c r="A2" s="17" t="s">
        <v>39</v>
      </c>
      <c r="B2" s="18" t="s">
        <v>40</v>
      </c>
      <c r="C2" s="19" t="s">
        <v>41</v>
      </c>
      <c r="D2"/>
      <c r="E2" s="20"/>
      <c r="F2" s="21">
        <v>476112407</v>
      </c>
      <c r="G2" s="22">
        <v>49.06</v>
      </c>
      <c r="H2" s="23">
        <f aca="true" t="shared" si="0" ref="H2:H65">G2/100</f>
        <v>0.49060000000000004</v>
      </c>
      <c r="I2" s="24">
        <v>2164464.53</v>
      </c>
      <c r="J2" s="24">
        <v>0</v>
      </c>
      <c r="K2" s="24">
        <v>109195.09</v>
      </c>
      <c r="L2" s="24">
        <v>176892.92</v>
      </c>
      <c r="M2" s="25">
        <f aca="true" t="shared" si="1" ref="M2:M65">SUM(I2:L2)</f>
        <v>2450552.5399999996</v>
      </c>
      <c r="N2" s="24">
        <v>9748529</v>
      </c>
      <c r="O2" s="24">
        <v>0</v>
      </c>
      <c r="P2" s="24">
        <v>0</v>
      </c>
      <c r="Q2" s="26">
        <f aca="true" t="shared" si="2" ref="Q2:Q65">SUM(N2:P2)</f>
        <v>9748529</v>
      </c>
      <c r="R2" s="24">
        <v>5971991.11</v>
      </c>
      <c r="S2" s="24">
        <v>0</v>
      </c>
      <c r="T2" s="26">
        <f aca="true" t="shared" si="3" ref="T2:T65">R2+S2</f>
        <v>5971991.11</v>
      </c>
      <c r="U2" s="26">
        <f aca="true" t="shared" si="4" ref="U2:U65">M2+Q2+T2</f>
        <v>18171072.65</v>
      </c>
      <c r="V2" s="27">
        <f aca="true" t="shared" si="5" ref="V2:V65">(R2/$F2)*100</f>
        <v>1.254323773587358</v>
      </c>
      <c r="W2" s="27">
        <f aca="true" t="shared" si="6" ref="W2:W65">(S2/$F2)*100</f>
        <v>0</v>
      </c>
      <c r="X2" s="27">
        <f aca="true" t="shared" si="7" ref="X2:X65">(T2/$F2)*100</f>
        <v>1.254323773587358</v>
      </c>
      <c r="Y2" s="28">
        <f aca="true" t="shared" si="8" ref="Y2:Y65">(Q2/F2)*100</f>
        <v>2.047526772390958</v>
      </c>
      <c r="Z2" s="28">
        <f aca="true" t="shared" si="9" ref="Z2:Z65">(M2/F2)*100</f>
        <v>0.5147004161141299</v>
      </c>
      <c r="AA2" s="29"/>
      <c r="AB2" s="28">
        <f aca="true" t="shared" si="10" ref="AB2:AB65">((U2/F2)*100)-AA2</f>
        <v>3.816550962092445</v>
      </c>
      <c r="AC2" s="30">
        <v>116201.01975780752</v>
      </c>
      <c r="AD2" s="31">
        <f aca="true" t="shared" si="11" ref="AD2:AD65">AC2/100*AB2</f>
        <v>4434.871137527834</v>
      </c>
      <c r="AE2" s="32">
        <v>891</v>
      </c>
      <c r="AF2" s="31">
        <f aca="true" t="shared" si="12" ref="AF2:AF65">AD2-AE2</f>
        <v>3543.8711375278344</v>
      </c>
      <c r="AG2" s="33"/>
      <c r="AH2" s="34">
        <f aca="true" t="shared" si="13" ref="AH2:AH65">F2/H2</f>
        <v>970469643.2939258</v>
      </c>
      <c r="AI2" s="27">
        <f aca="true" t="shared" si="14" ref="AI2:AI65">(M2/AH2)*100</f>
        <v>0.25251202414559215</v>
      </c>
      <c r="AJ2" s="27">
        <f aca="true" t="shared" si="15" ref="AJ2:AJ65">(Q2/AH2)*100</f>
        <v>1.0045166345350038</v>
      </c>
      <c r="AK2" s="27">
        <f aca="true" t="shared" si="16" ref="AK2:AK65">(T2/AH2)*100</f>
        <v>0.6153712433219579</v>
      </c>
      <c r="AL2" s="27">
        <f aca="true" t="shared" si="17" ref="AL2:AL65">ROUND(AI2,3)+ROUND(AJ2,3)+ROUND(AK2,3)</f>
        <v>1.873</v>
      </c>
      <c r="AN2" s="36">
        <v>116201.01975780752</v>
      </c>
      <c r="AO2" s="30">
        <f aca="true" t="shared" si="18" ref="AO2:AO65">AN2*AB2/100</f>
        <v>4434.871137527835</v>
      </c>
    </row>
    <row r="3" spans="1:41" ht="12.75">
      <c r="A3" s="17" t="s">
        <v>42</v>
      </c>
      <c r="B3" s="37" t="s">
        <v>43</v>
      </c>
      <c r="C3" s="19" t="s">
        <v>41</v>
      </c>
      <c r="D3" s="17"/>
      <c r="E3" s="20"/>
      <c r="F3" s="21">
        <v>8155061595</v>
      </c>
      <c r="G3" s="38">
        <v>36.7</v>
      </c>
      <c r="H3" s="23">
        <f t="shared" si="0"/>
        <v>0.36700000000000005</v>
      </c>
      <c r="I3" s="24">
        <v>41670885.7</v>
      </c>
      <c r="J3" s="24">
        <v>0</v>
      </c>
      <c r="K3" s="24">
        <v>0</v>
      </c>
      <c r="L3" s="24">
        <v>3684845</v>
      </c>
      <c r="M3" s="25">
        <f t="shared" si="1"/>
        <v>45355730.7</v>
      </c>
      <c r="N3" s="24">
        <v>105019962.5</v>
      </c>
      <c r="O3" s="24">
        <v>0</v>
      </c>
      <c r="P3" s="24">
        <v>0</v>
      </c>
      <c r="Q3" s="26">
        <f t="shared" si="2"/>
        <v>105019962.5</v>
      </c>
      <c r="R3" s="24">
        <v>153464985</v>
      </c>
      <c r="S3" s="24">
        <v>0</v>
      </c>
      <c r="T3" s="26">
        <f t="shared" si="3"/>
        <v>153464985</v>
      </c>
      <c r="U3" s="26">
        <f t="shared" si="4"/>
        <v>303840678.2</v>
      </c>
      <c r="V3" s="27">
        <f t="shared" si="5"/>
        <v>1.8818372272515007</v>
      </c>
      <c r="W3" s="27">
        <f t="shared" si="6"/>
        <v>0</v>
      </c>
      <c r="X3" s="27">
        <f t="shared" si="7"/>
        <v>1.8818372272515007</v>
      </c>
      <c r="Y3" s="28">
        <f t="shared" si="8"/>
        <v>1.2877887098288678</v>
      </c>
      <c r="Z3" s="28">
        <f t="shared" si="9"/>
        <v>0.5561666232883923</v>
      </c>
      <c r="AA3" s="29"/>
      <c r="AB3" s="28">
        <f t="shared" si="10"/>
        <v>3.7257925603687605</v>
      </c>
      <c r="AC3" s="36">
        <v>82271.60068846816</v>
      </c>
      <c r="AD3" s="31">
        <f t="shared" si="11"/>
        <v>3065.2691777472405</v>
      </c>
      <c r="AE3" s="32">
        <v>708</v>
      </c>
      <c r="AF3" s="31">
        <f t="shared" si="12"/>
        <v>2357.2691777472405</v>
      </c>
      <c r="AG3" s="33"/>
      <c r="AH3" s="34">
        <f t="shared" si="13"/>
        <v>22220876280.65395</v>
      </c>
      <c r="AI3" s="27">
        <f t="shared" si="14"/>
        <v>0.20411315074683997</v>
      </c>
      <c r="AJ3" s="27">
        <f t="shared" si="15"/>
        <v>0.47261845650719453</v>
      </c>
      <c r="AK3" s="27">
        <f t="shared" si="16"/>
        <v>0.6906342624013008</v>
      </c>
      <c r="AL3" s="27">
        <f t="shared" si="17"/>
        <v>1.3679999999999999</v>
      </c>
      <c r="AN3" s="36">
        <v>82271.60068846816</v>
      </c>
      <c r="AO3" s="30">
        <f t="shared" si="18"/>
        <v>3065.269177747241</v>
      </c>
    </row>
    <row r="4" spans="1:41" ht="12.75">
      <c r="A4" s="17" t="s">
        <v>44</v>
      </c>
      <c r="B4" s="18" t="s">
        <v>45</v>
      </c>
      <c r="C4" s="19" t="s">
        <v>41</v>
      </c>
      <c r="E4" s="20"/>
      <c r="F4" s="21">
        <v>4667422755</v>
      </c>
      <c r="G4" s="38">
        <v>102.64</v>
      </c>
      <c r="H4" s="23">
        <f t="shared" si="0"/>
        <v>1.0264</v>
      </c>
      <c r="I4" s="24">
        <v>10235501.27</v>
      </c>
      <c r="J4" s="24">
        <v>1291608.44</v>
      </c>
      <c r="K4" s="24">
        <v>526298.35</v>
      </c>
      <c r="L4" s="24">
        <v>852588.25</v>
      </c>
      <c r="M4" s="25">
        <f t="shared" si="1"/>
        <v>12905996.309999999</v>
      </c>
      <c r="N4" s="24">
        <v>13511382</v>
      </c>
      <c r="O4" s="24">
        <v>0</v>
      </c>
      <c r="P4" s="24">
        <v>1510113.9</v>
      </c>
      <c r="Q4" s="26">
        <f t="shared" si="2"/>
        <v>15021495.9</v>
      </c>
      <c r="R4" s="24">
        <v>16383093.07</v>
      </c>
      <c r="S4" s="24">
        <v>0</v>
      </c>
      <c r="T4" s="26">
        <f t="shared" si="3"/>
        <v>16383093.07</v>
      </c>
      <c r="U4" s="26">
        <f t="shared" si="4"/>
        <v>44310585.28</v>
      </c>
      <c r="V4" s="27">
        <f t="shared" si="5"/>
        <v>0.3510094099029176</v>
      </c>
      <c r="W4" s="27">
        <f t="shared" si="6"/>
        <v>0</v>
      </c>
      <c r="X4" s="27">
        <f t="shared" si="7"/>
        <v>0.3510094099029176</v>
      </c>
      <c r="Y4" s="28">
        <f t="shared" si="8"/>
        <v>0.3218370541624529</v>
      </c>
      <c r="Z4" s="28">
        <f t="shared" si="9"/>
        <v>0.27651226356503456</v>
      </c>
      <c r="AA4" s="29"/>
      <c r="AB4" s="28">
        <f t="shared" si="10"/>
        <v>0.9493587276304052</v>
      </c>
      <c r="AC4" s="36">
        <v>527457.8822412156</v>
      </c>
      <c r="AD4" s="31">
        <f t="shared" si="11"/>
        <v>5007.467439631485</v>
      </c>
      <c r="AE4" s="32">
        <v>974</v>
      </c>
      <c r="AF4" s="31">
        <f t="shared" si="12"/>
        <v>4033.467439631485</v>
      </c>
      <c r="AG4" s="33"/>
      <c r="AH4" s="34">
        <f t="shared" si="13"/>
        <v>4547372130.748246</v>
      </c>
      <c r="AI4" s="27">
        <f t="shared" si="14"/>
        <v>0.2838121873231515</v>
      </c>
      <c r="AJ4" s="27">
        <f t="shared" si="15"/>
        <v>0.33033355239234163</v>
      </c>
      <c r="AK4" s="27">
        <f t="shared" si="16"/>
        <v>0.3602760583243546</v>
      </c>
      <c r="AL4" s="27">
        <f t="shared" si="17"/>
        <v>0.974</v>
      </c>
      <c r="AN4" s="36">
        <v>527457.8822412156</v>
      </c>
      <c r="AO4" s="30">
        <f t="shared" si="18"/>
        <v>5007.467439631485</v>
      </c>
    </row>
    <row r="5" spans="1:41" ht="12.75">
      <c r="A5" s="17" t="s">
        <v>46</v>
      </c>
      <c r="B5" s="18" t="s">
        <v>47</v>
      </c>
      <c r="C5" s="19" t="s">
        <v>41</v>
      </c>
      <c r="E5" s="20" t="s">
        <v>48</v>
      </c>
      <c r="F5" s="21">
        <v>295454759</v>
      </c>
      <c r="G5" s="38">
        <v>93.38</v>
      </c>
      <c r="H5" s="23">
        <f t="shared" si="0"/>
        <v>0.9338</v>
      </c>
      <c r="I5" s="24">
        <v>681965.96</v>
      </c>
      <c r="J5" s="24">
        <v>84540.99</v>
      </c>
      <c r="K5" s="24">
        <v>34448.35</v>
      </c>
      <c r="L5" s="24">
        <v>55805.34</v>
      </c>
      <c r="M5" s="25">
        <f t="shared" si="1"/>
        <v>856760.6399999999</v>
      </c>
      <c r="N5" s="24">
        <v>0</v>
      </c>
      <c r="O5" s="24">
        <v>3988253.14</v>
      </c>
      <c r="P5" s="24">
        <v>0</v>
      </c>
      <c r="Q5" s="26">
        <f t="shared" si="2"/>
        <v>3988253.14</v>
      </c>
      <c r="R5" s="24">
        <v>1851638.27</v>
      </c>
      <c r="S5" s="24">
        <v>0</v>
      </c>
      <c r="T5" s="26">
        <f t="shared" si="3"/>
        <v>1851638.27</v>
      </c>
      <c r="U5" s="26">
        <f t="shared" si="4"/>
        <v>6696652.050000001</v>
      </c>
      <c r="V5" s="27">
        <f t="shared" si="5"/>
        <v>0.626707884573286</v>
      </c>
      <c r="W5" s="27">
        <f t="shared" si="6"/>
        <v>0</v>
      </c>
      <c r="X5" s="27">
        <f t="shared" si="7"/>
        <v>0.626707884573286</v>
      </c>
      <c r="Y5" s="28">
        <f t="shared" si="8"/>
        <v>1.349869317894453</v>
      </c>
      <c r="Z5" s="28">
        <f t="shared" si="9"/>
        <v>0.2899803147188433</v>
      </c>
      <c r="AA5" s="29"/>
      <c r="AB5" s="28">
        <f t="shared" si="10"/>
        <v>2.2665575171865826</v>
      </c>
      <c r="AC5" s="36">
        <v>180584.95842781558</v>
      </c>
      <c r="AD5" s="31">
        <f t="shared" si="11"/>
        <v>4093.061950153919</v>
      </c>
      <c r="AE5" s="32">
        <v>865</v>
      </c>
      <c r="AF5" s="31">
        <f t="shared" si="12"/>
        <v>3228.061950153919</v>
      </c>
      <c r="AG5" s="33"/>
      <c r="AH5" s="34">
        <f t="shared" si="13"/>
        <v>316400470.1220818</v>
      </c>
      <c r="AI5" s="27">
        <f t="shared" si="14"/>
        <v>0.2707836178844558</v>
      </c>
      <c r="AJ5" s="27">
        <f t="shared" si="15"/>
        <v>1.2605079690498404</v>
      </c>
      <c r="AK5" s="27">
        <f t="shared" si="16"/>
        <v>0.5852198226145344</v>
      </c>
      <c r="AL5" s="27">
        <f t="shared" si="17"/>
        <v>2.117</v>
      </c>
      <c r="AN5" s="36">
        <v>179444.92635024549</v>
      </c>
      <c r="AO5" s="30">
        <f t="shared" si="18"/>
        <v>4067.222467401416</v>
      </c>
    </row>
    <row r="6" spans="1:41" ht="12.75">
      <c r="A6" s="17" t="s">
        <v>49</v>
      </c>
      <c r="B6" s="18" t="s">
        <v>50</v>
      </c>
      <c r="C6" s="19" t="s">
        <v>41</v>
      </c>
      <c r="E6" s="20"/>
      <c r="F6" s="21">
        <v>274598634</v>
      </c>
      <c r="G6" s="38">
        <v>47.14</v>
      </c>
      <c r="H6" s="23">
        <f t="shared" si="0"/>
        <v>0.4714</v>
      </c>
      <c r="I6" s="24">
        <v>1290080.58</v>
      </c>
      <c r="J6" s="24">
        <v>159942.7</v>
      </c>
      <c r="K6" s="24">
        <v>65172.68</v>
      </c>
      <c r="L6" s="24">
        <v>105577.87</v>
      </c>
      <c r="M6" s="25">
        <f t="shared" si="1"/>
        <v>1620773.83</v>
      </c>
      <c r="N6" s="24">
        <v>0</v>
      </c>
      <c r="O6" s="24">
        <v>7801418.37</v>
      </c>
      <c r="P6" s="24">
        <v>0</v>
      </c>
      <c r="Q6" s="26">
        <f t="shared" si="2"/>
        <v>7801418.37</v>
      </c>
      <c r="R6" s="24">
        <v>1632339.78</v>
      </c>
      <c r="S6" s="24">
        <v>0</v>
      </c>
      <c r="T6" s="26">
        <f t="shared" si="3"/>
        <v>1632339.78</v>
      </c>
      <c r="U6" s="26">
        <f t="shared" si="4"/>
        <v>11054531.979999999</v>
      </c>
      <c r="V6" s="27">
        <f t="shared" si="5"/>
        <v>0.5944457028872183</v>
      </c>
      <c r="W6" s="27">
        <f t="shared" si="6"/>
        <v>0</v>
      </c>
      <c r="X6" s="27">
        <f t="shared" si="7"/>
        <v>0.5944457028872183</v>
      </c>
      <c r="Y6" s="28">
        <f t="shared" si="8"/>
        <v>2.841025920762592</v>
      </c>
      <c r="Z6" s="28">
        <f t="shared" si="9"/>
        <v>0.5902337554963948</v>
      </c>
      <c r="AA6" s="29"/>
      <c r="AB6" s="28">
        <f t="shared" si="10"/>
        <v>4.0257053791462045</v>
      </c>
      <c r="AC6" s="36">
        <v>90471.096877502</v>
      </c>
      <c r="AD6" s="31">
        <f t="shared" si="11"/>
        <v>3642.0998135701716</v>
      </c>
      <c r="AE6" s="32">
        <v>872</v>
      </c>
      <c r="AF6" s="31">
        <f t="shared" si="12"/>
        <v>2770.0998135701716</v>
      </c>
      <c r="AG6" s="33"/>
      <c r="AH6" s="34">
        <f t="shared" si="13"/>
        <v>582517254.9851506</v>
      </c>
      <c r="AI6" s="27">
        <f t="shared" si="14"/>
        <v>0.2782361923410005</v>
      </c>
      <c r="AJ6" s="27">
        <f t="shared" si="15"/>
        <v>1.339259619047486</v>
      </c>
      <c r="AK6" s="27">
        <f t="shared" si="16"/>
        <v>0.28022170434103477</v>
      </c>
      <c r="AL6" s="27">
        <f t="shared" si="17"/>
        <v>1.897</v>
      </c>
      <c r="AN6" s="36">
        <v>89892.58483452031</v>
      </c>
      <c r="AO6" s="30">
        <f t="shared" si="18"/>
        <v>3618.8106231368497</v>
      </c>
    </row>
    <row r="7" spans="1:41" ht="12.75">
      <c r="A7" s="17" t="s">
        <v>51</v>
      </c>
      <c r="B7" s="18" t="s">
        <v>52</v>
      </c>
      <c r="C7" s="19" t="s">
        <v>41</v>
      </c>
      <c r="E7" s="20"/>
      <c r="F7" s="21">
        <v>29499474</v>
      </c>
      <c r="G7" s="38">
        <v>43.69</v>
      </c>
      <c r="H7" s="23">
        <f t="shared" si="0"/>
        <v>0.43689999999999996</v>
      </c>
      <c r="I7" s="24">
        <v>114715.24</v>
      </c>
      <c r="J7" s="24">
        <v>14214.82</v>
      </c>
      <c r="K7" s="24">
        <v>5792.19</v>
      </c>
      <c r="L7" s="24">
        <v>9383.18</v>
      </c>
      <c r="M7" s="25">
        <f t="shared" si="1"/>
        <v>144105.43</v>
      </c>
      <c r="N7" s="24">
        <v>759100</v>
      </c>
      <c r="O7" s="24">
        <v>0</v>
      </c>
      <c r="P7" s="24">
        <v>0</v>
      </c>
      <c r="Q7" s="26">
        <f t="shared" si="2"/>
        <v>759100</v>
      </c>
      <c r="R7" s="24">
        <v>84657.53</v>
      </c>
      <c r="S7" s="24">
        <v>0</v>
      </c>
      <c r="T7" s="26">
        <f t="shared" si="3"/>
        <v>84657.53</v>
      </c>
      <c r="U7" s="26">
        <f t="shared" si="4"/>
        <v>987862.96</v>
      </c>
      <c r="V7" s="27">
        <f t="shared" si="5"/>
        <v>0.2869797949617678</v>
      </c>
      <c r="W7" s="27">
        <f t="shared" si="6"/>
        <v>0</v>
      </c>
      <c r="X7" s="27">
        <f t="shared" si="7"/>
        <v>0.2869797949617678</v>
      </c>
      <c r="Y7" s="28">
        <f t="shared" si="8"/>
        <v>2.5732662216282227</v>
      </c>
      <c r="Z7" s="28">
        <f t="shared" si="9"/>
        <v>0.4885016932844294</v>
      </c>
      <c r="AA7" s="29"/>
      <c r="AB7" s="28">
        <f t="shared" si="10"/>
        <v>3.34874770987442</v>
      </c>
      <c r="AC7" s="36">
        <v>118154.46009389672</v>
      </c>
      <c r="AD7" s="31">
        <f t="shared" si="11"/>
        <v>3956.694776508852</v>
      </c>
      <c r="AE7" s="32">
        <v>853</v>
      </c>
      <c r="AF7" s="31">
        <f t="shared" si="12"/>
        <v>3103.694776508852</v>
      </c>
      <c r="AG7" s="33"/>
      <c r="AH7" s="34">
        <f t="shared" si="13"/>
        <v>67519967.95605402</v>
      </c>
      <c r="AI7" s="27">
        <f t="shared" si="14"/>
        <v>0.21342638979596718</v>
      </c>
      <c r="AJ7" s="27">
        <f t="shared" si="15"/>
        <v>1.1242600122293707</v>
      </c>
      <c r="AK7" s="27">
        <f t="shared" si="16"/>
        <v>0.12538147241879635</v>
      </c>
      <c r="AL7" s="27">
        <f t="shared" si="17"/>
        <v>1.4620000000000002</v>
      </c>
      <c r="AN7" s="36">
        <v>118613.80952380953</v>
      </c>
      <c r="AO7" s="30">
        <f t="shared" si="18"/>
        <v>3972.0772300233784</v>
      </c>
    </row>
    <row r="8" spans="1:41" ht="12.75">
      <c r="A8" s="17" t="s">
        <v>53</v>
      </c>
      <c r="B8" s="18" t="s">
        <v>54</v>
      </c>
      <c r="C8" s="19" t="s">
        <v>41</v>
      </c>
      <c r="E8" s="20"/>
      <c r="F8" s="21">
        <v>299694731</v>
      </c>
      <c r="G8" s="38">
        <v>91.09</v>
      </c>
      <c r="H8" s="23">
        <f t="shared" si="0"/>
        <v>0.9109</v>
      </c>
      <c r="I8" s="24">
        <v>730358.4</v>
      </c>
      <c r="J8" s="24">
        <v>90741.16</v>
      </c>
      <c r="K8" s="24">
        <v>36974.77</v>
      </c>
      <c r="L8" s="24">
        <v>59898.07</v>
      </c>
      <c r="M8" s="25">
        <f t="shared" si="1"/>
        <v>917972.4</v>
      </c>
      <c r="N8" s="24">
        <v>1949606</v>
      </c>
      <c r="O8" s="24">
        <v>1359754.85</v>
      </c>
      <c r="P8" s="24">
        <v>0</v>
      </c>
      <c r="Q8" s="26">
        <f t="shared" si="2"/>
        <v>3309360.85</v>
      </c>
      <c r="R8" s="24">
        <v>3201310</v>
      </c>
      <c r="S8" s="24">
        <v>0</v>
      </c>
      <c r="T8" s="26">
        <f t="shared" si="3"/>
        <v>3201310</v>
      </c>
      <c r="U8" s="26">
        <f t="shared" si="4"/>
        <v>7428643.25</v>
      </c>
      <c r="V8" s="27">
        <f t="shared" si="5"/>
        <v>1.0681902845999653</v>
      </c>
      <c r="W8" s="27">
        <f t="shared" si="6"/>
        <v>0</v>
      </c>
      <c r="X8" s="27">
        <f t="shared" si="7"/>
        <v>1.0681902845999653</v>
      </c>
      <c r="Y8" s="28">
        <f t="shared" si="8"/>
        <v>1.104243921458866</v>
      </c>
      <c r="Z8" s="28">
        <f t="shared" si="9"/>
        <v>0.30630248217477</v>
      </c>
      <c r="AA8" s="29"/>
      <c r="AB8" s="28">
        <f t="shared" si="10"/>
        <v>2.4787366882336013</v>
      </c>
      <c r="AC8" s="36">
        <v>188509.92676973148</v>
      </c>
      <c r="AD8" s="31">
        <f t="shared" si="11"/>
        <v>4672.664715803629</v>
      </c>
      <c r="AE8" s="32">
        <v>935</v>
      </c>
      <c r="AF8" s="31">
        <f t="shared" si="12"/>
        <v>3737.6647158036294</v>
      </c>
      <c r="AG8" s="33"/>
      <c r="AH8" s="34">
        <f t="shared" si="13"/>
        <v>329009475.2442639</v>
      </c>
      <c r="AI8" s="27">
        <f t="shared" si="14"/>
        <v>0.27901093101299806</v>
      </c>
      <c r="AJ8" s="27">
        <f t="shared" si="15"/>
        <v>1.0058557880568813</v>
      </c>
      <c r="AK8" s="27">
        <f t="shared" si="16"/>
        <v>0.9730145302421084</v>
      </c>
      <c r="AL8" s="27">
        <f t="shared" si="17"/>
        <v>2.258</v>
      </c>
      <c r="AN8" s="36">
        <v>188509.92676973148</v>
      </c>
      <c r="AO8" s="30">
        <f t="shared" si="18"/>
        <v>4672.6647158036285</v>
      </c>
    </row>
    <row r="9" spans="1:41" ht="12.75">
      <c r="A9" s="17" t="s">
        <v>55</v>
      </c>
      <c r="B9" s="18" t="s">
        <v>56</v>
      </c>
      <c r="C9" s="19" t="s">
        <v>41</v>
      </c>
      <c r="E9" s="20"/>
      <c r="F9" s="21">
        <v>2422334498</v>
      </c>
      <c r="G9" s="38">
        <v>47.61</v>
      </c>
      <c r="H9" s="23">
        <f t="shared" si="0"/>
        <v>0.47609999999999997</v>
      </c>
      <c r="I9" s="24">
        <v>11666184.25</v>
      </c>
      <c r="J9" s="24">
        <v>1443580.64</v>
      </c>
      <c r="K9" s="24">
        <v>588223.24</v>
      </c>
      <c r="L9" s="24">
        <v>952904.81</v>
      </c>
      <c r="M9" s="25">
        <f t="shared" si="1"/>
        <v>14650892.940000001</v>
      </c>
      <c r="N9" s="24">
        <v>61189264</v>
      </c>
      <c r="O9" s="24">
        <v>0</v>
      </c>
      <c r="P9" s="24">
        <v>0</v>
      </c>
      <c r="Q9" s="26">
        <f t="shared" si="2"/>
        <v>61189264</v>
      </c>
      <c r="R9" s="24">
        <v>10376361</v>
      </c>
      <c r="S9" s="24">
        <v>484467</v>
      </c>
      <c r="T9" s="26">
        <f t="shared" si="3"/>
        <v>10860828</v>
      </c>
      <c r="U9" s="26">
        <f t="shared" si="4"/>
        <v>86700984.94</v>
      </c>
      <c r="V9" s="27">
        <f t="shared" si="5"/>
        <v>0.4283620205453557</v>
      </c>
      <c r="W9" s="27">
        <f t="shared" si="6"/>
        <v>0.02000000414476201</v>
      </c>
      <c r="X9" s="27">
        <f t="shared" si="7"/>
        <v>0.4483620246901177</v>
      </c>
      <c r="Y9" s="28">
        <f t="shared" si="8"/>
        <v>2.526045187009511</v>
      </c>
      <c r="Z9" s="28">
        <f t="shared" si="9"/>
        <v>0.6048253431595226</v>
      </c>
      <c r="AA9" s="29"/>
      <c r="AB9" s="28">
        <f t="shared" si="10"/>
        <v>3.5792325548591513</v>
      </c>
      <c r="AC9" s="36">
        <v>136332.33781944655</v>
      </c>
      <c r="AD9" s="31">
        <f t="shared" si="11"/>
        <v>4879.651418034186</v>
      </c>
      <c r="AE9" s="32">
        <v>880</v>
      </c>
      <c r="AF9" s="31">
        <f t="shared" si="12"/>
        <v>3999.6514180341856</v>
      </c>
      <c r="AG9" s="33"/>
      <c r="AH9" s="34">
        <f t="shared" si="13"/>
        <v>5087869140.936778</v>
      </c>
      <c r="AI9" s="27">
        <f t="shared" si="14"/>
        <v>0.2879573458782487</v>
      </c>
      <c r="AJ9" s="27">
        <f t="shared" si="15"/>
        <v>1.202650113535228</v>
      </c>
      <c r="AK9" s="27">
        <f t="shared" si="16"/>
        <v>0.21346515995496507</v>
      </c>
      <c r="AL9" s="27">
        <f t="shared" si="17"/>
        <v>1.7040000000000002</v>
      </c>
      <c r="AN9" s="36">
        <v>136297.10803240215</v>
      </c>
      <c r="AO9" s="30">
        <f t="shared" si="18"/>
        <v>4878.390462027284</v>
      </c>
    </row>
    <row r="10" spans="1:41" ht="12.75">
      <c r="A10" s="17" t="s">
        <v>57</v>
      </c>
      <c r="B10" s="18" t="s">
        <v>58</v>
      </c>
      <c r="C10" s="19" t="s">
        <v>41</v>
      </c>
      <c r="E10" s="20"/>
      <c r="F10" s="21">
        <v>116367942</v>
      </c>
      <c r="G10" s="38">
        <v>54.54</v>
      </c>
      <c r="H10" s="23">
        <f t="shared" si="0"/>
        <v>0.5454</v>
      </c>
      <c r="I10" s="24">
        <v>488984.49</v>
      </c>
      <c r="J10" s="24">
        <v>60535.51</v>
      </c>
      <c r="K10" s="24">
        <v>24666.72</v>
      </c>
      <c r="L10" s="24">
        <v>39959.37</v>
      </c>
      <c r="M10" s="25">
        <f t="shared" si="1"/>
        <v>614146.09</v>
      </c>
      <c r="N10" s="24">
        <v>2090870</v>
      </c>
      <c r="O10" s="24">
        <v>0</v>
      </c>
      <c r="P10" s="24">
        <v>0</v>
      </c>
      <c r="Q10" s="26">
        <f t="shared" si="2"/>
        <v>2090870</v>
      </c>
      <c r="R10" s="24">
        <v>198198</v>
      </c>
      <c r="S10" s="24">
        <v>0</v>
      </c>
      <c r="T10" s="26">
        <f t="shared" si="3"/>
        <v>198198</v>
      </c>
      <c r="U10" s="26">
        <f t="shared" si="4"/>
        <v>2903214.09</v>
      </c>
      <c r="V10" s="27">
        <f t="shared" si="5"/>
        <v>0.17032010414002166</v>
      </c>
      <c r="W10" s="27">
        <f t="shared" si="6"/>
        <v>0</v>
      </c>
      <c r="X10" s="27">
        <f t="shared" si="7"/>
        <v>0.17032010414002166</v>
      </c>
      <c r="Y10" s="28">
        <f t="shared" si="8"/>
        <v>1.7967749227703969</v>
      </c>
      <c r="Z10" s="28">
        <f t="shared" si="9"/>
        <v>0.527762268065203</v>
      </c>
      <c r="AA10" s="29"/>
      <c r="AB10" s="28">
        <f t="shared" si="10"/>
        <v>2.4948572949756214</v>
      </c>
      <c r="AC10" s="36">
        <v>133412.2972972973</v>
      </c>
      <c r="AD10" s="31">
        <f t="shared" si="11"/>
        <v>3328.4464315161854</v>
      </c>
      <c r="AE10" s="32">
        <v>803</v>
      </c>
      <c r="AF10" s="31">
        <f t="shared" si="12"/>
        <v>2525.4464315161854</v>
      </c>
      <c r="AG10" s="33"/>
      <c r="AH10" s="34">
        <f t="shared" si="13"/>
        <v>213362563.25632563</v>
      </c>
      <c r="AI10" s="27">
        <f t="shared" si="14"/>
        <v>0.2878415410027617</v>
      </c>
      <c r="AJ10" s="27">
        <f t="shared" si="15"/>
        <v>0.9799610428789743</v>
      </c>
      <c r="AK10" s="27">
        <f t="shared" si="16"/>
        <v>0.09289258479796782</v>
      </c>
      <c r="AL10" s="27">
        <f t="shared" si="17"/>
        <v>1.361</v>
      </c>
      <c r="AN10" s="36">
        <v>132881.69209431345</v>
      </c>
      <c r="AO10" s="30">
        <f t="shared" si="18"/>
        <v>3315.2085889020223</v>
      </c>
    </row>
    <row r="11" spans="1:41" ht="12.75">
      <c r="A11" s="17" t="s">
        <v>59</v>
      </c>
      <c r="B11" s="18" t="s">
        <v>60</v>
      </c>
      <c r="C11" s="19" t="s">
        <v>41</v>
      </c>
      <c r="D11" s="17"/>
      <c r="E11" s="20"/>
      <c r="F11" s="21">
        <v>103743473</v>
      </c>
      <c r="G11" s="38">
        <v>54.99</v>
      </c>
      <c r="H11" s="23">
        <f t="shared" si="0"/>
        <v>0.5499</v>
      </c>
      <c r="I11" s="24">
        <v>419077.06</v>
      </c>
      <c r="J11" s="24">
        <v>51917.82</v>
      </c>
      <c r="K11" s="24">
        <v>21155.22</v>
      </c>
      <c r="L11" s="24">
        <v>34270.85</v>
      </c>
      <c r="M11" s="25">
        <f t="shared" si="1"/>
        <v>526420.95</v>
      </c>
      <c r="N11" s="24">
        <v>1647919</v>
      </c>
      <c r="O11" s="24">
        <v>0</v>
      </c>
      <c r="P11" s="24">
        <v>0</v>
      </c>
      <c r="Q11" s="26">
        <f t="shared" si="2"/>
        <v>1647919</v>
      </c>
      <c r="R11" s="24">
        <v>470976.73</v>
      </c>
      <c r="S11" s="24">
        <v>0</v>
      </c>
      <c r="T11" s="26">
        <f t="shared" si="3"/>
        <v>470976.73</v>
      </c>
      <c r="U11" s="26">
        <f t="shared" si="4"/>
        <v>2645316.68</v>
      </c>
      <c r="V11" s="27">
        <f t="shared" si="5"/>
        <v>0.45398203509149915</v>
      </c>
      <c r="W11" s="27">
        <f t="shared" si="6"/>
        <v>0</v>
      </c>
      <c r="X11" s="27">
        <f t="shared" si="7"/>
        <v>0.45398203509149915</v>
      </c>
      <c r="Y11" s="28">
        <f t="shared" si="8"/>
        <v>1.5884555937316653</v>
      </c>
      <c r="Z11" s="28">
        <f t="shared" si="9"/>
        <v>0.5074256093200195</v>
      </c>
      <c r="AA11" s="29"/>
      <c r="AB11" s="28">
        <f t="shared" si="10"/>
        <v>2.5498632381431845</v>
      </c>
      <c r="AC11" s="36">
        <v>117243.39339339339</v>
      </c>
      <c r="AD11" s="31">
        <f t="shared" si="11"/>
        <v>2989.5461872897336</v>
      </c>
      <c r="AE11" s="32">
        <v>648</v>
      </c>
      <c r="AF11" s="31">
        <f t="shared" si="12"/>
        <v>2341.5461872897336</v>
      </c>
      <c r="AG11" s="33"/>
      <c r="AH11" s="34">
        <f t="shared" si="13"/>
        <v>188658797.96326602</v>
      </c>
      <c r="AI11" s="27">
        <f t="shared" si="14"/>
        <v>0.2790333425650788</v>
      </c>
      <c r="AJ11" s="27">
        <f t="shared" si="15"/>
        <v>0.873491730993043</v>
      </c>
      <c r="AK11" s="27">
        <f t="shared" si="16"/>
        <v>0.24964472109681546</v>
      </c>
      <c r="AL11" s="27">
        <f t="shared" si="17"/>
        <v>1.4020000000000001</v>
      </c>
      <c r="AN11" s="36">
        <v>116547.93893129771</v>
      </c>
      <c r="AO11" s="30">
        <f t="shared" si="18"/>
        <v>2971.8130496227295</v>
      </c>
    </row>
    <row r="12" spans="1:41" ht="12.75">
      <c r="A12" s="17" t="s">
        <v>61</v>
      </c>
      <c r="B12" s="18" t="s">
        <v>62</v>
      </c>
      <c r="C12" s="19" t="s">
        <v>41</v>
      </c>
      <c r="E12" s="20"/>
      <c r="F12" s="21">
        <v>1900451760</v>
      </c>
      <c r="G12" s="38">
        <v>48.55</v>
      </c>
      <c r="H12" s="23">
        <f t="shared" si="0"/>
        <v>0.4855</v>
      </c>
      <c r="I12" s="24">
        <v>8798708.27</v>
      </c>
      <c r="J12" s="24">
        <v>1096358.21</v>
      </c>
      <c r="K12" s="24">
        <v>446738.73</v>
      </c>
      <c r="L12" s="24">
        <v>723703.95</v>
      </c>
      <c r="M12" s="25">
        <f t="shared" si="1"/>
        <v>11065509.16</v>
      </c>
      <c r="N12" s="24">
        <v>28386594</v>
      </c>
      <c r="O12" s="24">
        <v>13982440.18</v>
      </c>
      <c r="P12" s="24">
        <v>0</v>
      </c>
      <c r="Q12" s="26">
        <f t="shared" si="2"/>
        <v>42369034.18</v>
      </c>
      <c r="R12" s="24">
        <v>11549314.18</v>
      </c>
      <c r="S12" s="24">
        <v>0</v>
      </c>
      <c r="T12" s="26">
        <f t="shared" si="3"/>
        <v>11549314.18</v>
      </c>
      <c r="U12" s="26">
        <f t="shared" si="4"/>
        <v>64983857.52</v>
      </c>
      <c r="V12" s="27">
        <f t="shared" si="5"/>
        <v>0.6077141458197287</v>
      </c>
      <c r="W12" s="27">
        <f t="shared" si="6"/>
        <v>0</v>
      </c>
      <c r="X12" s="27">
        <f t="shared" si="7"/>
        <v>0.6077141458197287</v>
      </c>
      <c r="Y12" s="28">
        <f t="shared" si="8"/>
        <v>2.22941908191345</v>
      </c>
      <c r="Z12" s="28">
        <f t="shared" si="9"/>
        <v>0.5822567766729317</v>
      </c>
      <c r="AA12" s="29"/>
      <c r="AB12" s="28">
        <f t="shared" si="10"/>
        <v>3.41939000440611</v>
      </c>
      <c r="AC12" s="36">
        <v>121742.26614571363</v>
      </c>
      <c r="AD12" s="31">
        <f t="shared" si="11"/>
        <v>4162.842879724015</v>
      </c>
      <c r="AE12" s="32">
        <v>870</v>
      </c>
      <c r="AF12" s="31">
        <f t="shared" si="12"/>
        <v>3292.842879724015</v>
      </c>
      <c r="AG12" s="33"/>
      <c r="AH12" s="34">
        <f t="shared" si="13"/>
        <v>3914421750.7724</v>
      </c>
      <c r="AI12" s="27">
        <f t="shared" si="14"/>
        <v>0.2826856650747083</v>
      </c>
      <c r="AJ12" s="27">
        <f t="shared" si="15"/>
        <v>1.08238296426898</v>
      </c>
      <c r="AK12" s="27">
        <f t="shared" si="16"/>
        <v>0.29504521779547827</v>
      </c>
      <c r="AL12" s="27">
        <f t="shared" si="17"/>
        <v>1.66</v>
      </c>
      <c r="AN12" s="36">
        <v>121655.63450992508</v>
      </c>
      <c r="AO12" s="30">
        <f t="shared" si="18"/>
        <v>4159.880606229208</v>
      </c>
    </row>
    <row r="13" spans="1:41" ht="12.75">
      <c r="A13" s="17" t="s">
        <v>63</v>
      </c>
      <c r="B13" s="18" t="s">
        <v>64</v>
      </c>
      <c r="C13" s="19" t="s">
        <v>41</v>
      </c>
      <c r="E13" s="20"/>
      <c r="F13" s="21">
        <v>1266509452</v>
      </c>
      <c r="G13" s="38">
        <v>46.82</v>
      </c>
      <c r="H13" s="23">
        <f t="shared" si="0"/>
        <v>0.4682</v>
      </c>
      <c r="I13" s="24">
        <v>6291165.53</v>
      </c>
      <c r="J13" s="24">
        <v>781585.42</v>
      </c>
      <c r="K13" s="24">
        <v>318476.64</v>
      </c>
      <c r="L13" s="24">
        <v>515923.04</v>
      </c>
      <c r="M13" s="25">
        <f t="shared" si="1"/>
        <v>7907150.63</v>
      </c>
      <c r="N13" s="24">
        <v>18374298</v>
      </c>
      <c r="O13" s="24">
        <v>9615264.58</v>
      </c>
      <c r="P13" s="24">
        <v>0</v>
      </c>
      <c r="Q13" s="26">
        <f t="shared" si="2"/>
        <v>27989562.58</v>
      </c>
      <c r="R13" s="24">
        <v>11439130.05</v>
      </c>
      <c r="S13" s="24">
        <v>0</v>
      </c>
      <c r="T13" s="26">
        <f t="shared" si="3"/>
        <v>11439130.05</v>
      </c>
      <c r="U13" s="26">
        <f t="shared" si="4"/>
        <v>47335843.260000005</v>
      </c>
      <c r="V13" s="27">
        <f t="shared" si="5"/>
        <v>0.9032013169689318</v>
      </c>
      <c r="W13" s="27">
        <f t="shared" si="6"/>
        <v>0</v>
      </c>
      <c r="X13" s="27">
        <f t="shared" si="7"/>
        <v>0.9032013169689318</v>
      </c>
      <c r="Y13" s="28">
        <f t="shared" si="8"/>
        <v>2.2099766042646163</v>
      </c>
      <c r="Z13" s="28">
        <f t="shared" si="9"/>
        <v>0.6243262233466538</v>
      </c>
      <c r="AA13" s="29"/>
      <c r="AB13" s="28">
        <f t="shared" si="10"/>
        <v>3.737504144580202</v>
      </c>
      <c r="AC13" s="36">
        <v>102295.11751877877</v>
      </c>
      <c r="AD13" s="31">
        <f t="shared" si="11"/>
        <v>3823.284256967545</v>
      </c>
      <c r="AE13" s="32">
        <v>804</v>
      </c>
      <c r="AF13" s="31">
        <f t="shared" si="12"/>
        <v>3019.284256967545</v>
      </c>
      <c r="AG13" s="33"/>
      <c r="AH13" s="34">
        <f t="shared" si="13"/>
        <v>2705060768.902179</v>
      </c>
      <c r="AI13" s="27">
        <f t="shared" si="14"/>
        <v>0.29230953777090324</v>
      </c>
      <c r="AJ13" s="27">
        <f t="shared" si="15"/>
        <v>1.0347110461166933</v>
      </c>
      <c r="AK13" s="27">
        <f t="shared" si="16"/>
        <v>0.42287885660485386</v>
      </c>
      <c r="AL13" s="27">
        <f t="shared" si="17"/>
        <v>1.75</v>
      </c>
      <c r="AN13" s="36">
        <v>102021.40941233846</v>
      </c>
      <c r="AO13" s="30">
        <f t="shared" si="18"/>
        <v>3813.054405145286</v>
      </c>
    </row>
    <row r="14" spans="1:41" ht="12.75">
      <c r="A14" s="17" t="s">
        <v>65</v>
      </c>
      <c r="B14" s="18" t="s">
        <v>66</v>
      </c>
      <c r="C14" s="19" t="s">
        <v>41</v>
      </c>
      <c r="E14" s="20"/>
      <c r="F14" s="21">
        <v>816529774</v>
      </c>
      <c r="G14" s="38">
        <v>55.68</v>
      </c>
      <c r="H14" s="23">
        <f t="shared" si="0"/>
        <v>0.5568</v>
      </c>
      <c r="I14" s="24">
        <v>3333784.13</v>
      </c>
      <c r="J14" s="24">
        <v>413088.43</v>
      </c>
      <c r="K14" s="24">
        <v>168323.27</v>
      </c>
      <c r="L14" s="24">
        <v>272678.88</v>
      </c>
      <c r="M14" s="25">
        <f t="shared" si="1"/>
        <v>4187874.71</v>
      </c>
      <c r="N14" s="24">
        <v>16642570</v>
      </c>
      <c r="O14" s="24">
        <v>0</v>
      </c>
      <c r="P14" s="24">
        <v>0</v>
      </c>
      <c r="Q14" s="26">
        <f t="shared" si="2"/>
        <v>16642570</v>
      </c>
      <c r="R14" s="24">
        <v>6168533</v>
      </c>
      <c r="S14" s="24">
        <v>0</v>
      </c>
      <c r="T14" s="26">
        <f t="shared" si="3"/>
        <v>6168533</v>
      </c>
      <c r="U14" s="26">
        <f t="shared" si="4"/>
        <v>26998977.71</v>
      </c>
      <c r="V14" s="27">
        <f t="shared" si="5"/>
        <v>0.7554572039402448</v>
      </c>
      <c r="W14" s="27">
        <f t="shared" si="6"/>
        <v>0</v>
      </c>
      <c r="X14" s="27">
        <f t="shared" si="7"/>
        <v>0.7554572039402448</v>
      </c>
      <c r="Y14" s="28">
        <f t="shared" si="8"/>
        <v>2.038207366091711</v>
      </c>
      <c r="Z14" s="28">
        <f t="shared" si="9"/>
        <v>0.5128869568937483</v>
      </c>
      <c r="AA14" s="29"/>
      <c r="AB14" s="28">
        <f t="shared" si="10"/>
        <v>3.306551526925704</v>
      </c>
      <c r="AC14" s="36">
        <v>132186.5074241446</v>
      </c>
      <c r="AD14" s="31">
        <f t="shared" si="11"/>
        <v>4370.814979622813</v>
      </c>
      <c r="AE14" s="32">
        <v>938</v>
      </c>
      <c r="AF14" s="31">
        <f t="shared" si="12"/>
        <v>3432.8149796228126</v>
      </c>
      <c r="AG14" s="33"/>
      <c r="AH14" s="34">
        <f t="shared" si="13"/>
        <v>1466468703.3045979</v>
      </c>
      <c r="AI14" s="27">
        <f t="shared" si="14"/>
        <v>0.285575457598439</v>
      </c>
      <c r="AJ14" s="27">
        <f t="shared" si="15"/>
        <v>1.1348738614398646</v>
      </c>
      <c r="AK14" s="27">
        <f t="shared" si="16"/>
        <v>0.4206385711539282</v>
      </c>
      <c r="AL14" s="27">
        <f t="shared" si="17"/>
        <v>1.842</v>
      </c>
      <c r="AN14" s="36">
        <v>131944.68275245756</v>
      </c>
      <c r="AO14" s="30">
        <f t="shared" si="18"/>
        <v>4362.818922248662</v>
      </c>
    </row>
    <row r="15" spans="1:41" ht="12.75">
      <c r="A15" s="17" t="s">
        <v>67</v>
      </c>
      <c r="B15" s="18" t="s">
        <v>68</v>
      </c>
      <c r="C15" s="19" t="s">
        <v>41</v>
      </c>
      <c r="E15" s="20"/>
      <c r="F15" s="21">
        <v>773023780</v>
      </c>
      <c r="G15" s="38">
        <v>62.2</v>
      </c>
      <c r="H15" s="23">
        <f t="shared" si="0"/>
        <v>0.622</v>
      </c>
      <c r="I15" s="24">
        <v>2858345.46</v>
      </c>
      <c r="J15" s="24">
        <v>0</v>
      </c>
      <c r="K15" s="24">
        <v>144378.89</v>
      </c>
      <c r="L15" s="24">
        <v>233889.67</v>
      </c>
      <c r="M15" s="25">
        <f t="shared" si="1"/>
        <v>3236614.02</v>
      </c>
      <c r="N15" s="24">
        <v>9410719</v>
      </c>
      <c r="O15" s="24">
        <v>4716512.69</v>
      </c>
      <c r="P15" s="24">
        <v>1352682</v>
      </c>
      <c r="Q15" s="26">
        <f t="shared" si="2"/>
        <v>15479913.690000001</v>
      </c>
      <c r="R15" s="24">
        <v>6355642</v>
      </c>
      <c r="S15" s="24">
        <v>0</v>
      </c>
      <c r="T15" s="26">
        <f t="shared" si="3"/>
        <v>6355642</v>
      </c>
      <c r="U15" s="26">
        <f t="shared" si="4"/>
        <v>25072169.71</v>
      </c>
      <c r="V15" s="27">
        <f t="shared" si="5"/>
        <v>0.8221793642622481</v>
      </c>
      <c r="W15" s="27">
        <f t="shared" si="6"/>
        <v>0</v>
      </c>
      <c r="X15" s="27">
        <f t="shared" si="7"/>
        <v>0.8221793642622481</v>
      </c>
      <c r="Y15" s="28">
        <f t="shared" si="8"/>
        <v>2.0025145526570998</v>
      </c>
      <c r="Z15" s="28">
        <f t="shared" si="9"/>
        <v>0.4186952722204743</v>
      </c>
      <c r="AA15" s="29"/>
      <c r="AB15" s="28">
        <f t="shared" si="10"/>
        <v>3.2433891891398217</v>
      </c>
      <c r="AC15" s="36">
        <v>244474.652014652</v>
      </c>
      <c r="AD15" s="31">
        <f t="shared" si="11"/>
        <v>7929.264433630423</v>
      </c>
      <c r="AE15" s="32">
        <v>1162</v>
      </c>
      <c r="AF15" s="31">
        <f t="shared" si="12"/>
        <v>6767.264433630423</v>
      </c>
      <c r="AG15" s="33"/>
      <c r="AH15" s="34">
        <f t="shared" si="13"/>
        <v>1242803504.823151</v>
      </c>
      <c r="AI15" s="27">
        <f t="shared" si="14"/>
        <v>0.260428459321135</v>
      </c>
      <c r="AJ15" s="27">
        <f t="shared" si="15"/>
        <v>1.2455640517527158</v>
      </c>
      <c r="AK15" s="27">
        <f t="shared" si="16"/>
        <v>0.5113955645711185</v>
      </c>
      <c r="AL15" s="27">
        <f t="shared" si="17"/>
        <v>2.017</v>
      </c>
      <c r="AN15" s="36">
        <v>244379.1788856305</v>
      </c>
      <c r="AO15" s="30">
        <f t="shared" si="18"/>
        <v>7926.167868485205</v>
      </c>
    </row>
    <row r="16" spans="1:41" ht="12.75">
      <c r="A16" s="17" t="s">
        <v>69</v>
      </c>
      <c r="B16" s="37" t="s">
        <v>70</v>
      </c>
      <c r="C16" s="19" t="s">
        <v>41</v>
      </c>
      <c r="E16" s="20"/>
      <c r="F16" s="21">
        <v>1549659019</v>
      </c>
      <c r="G16" s="38">
        <v>83.83</v>
      </c>
      <c r="H16" s="23">
        <f t="shared" si="0"/>
        <v>0.8382999999999999</v>
      </c>
      <c r="I16" s="24">
        <v>4088762.31</v>
      </c>
      <c r="J16" s="24">
        <v>506643.47</v>
      </c>
      <c r="K16" s="24">
        <v>206444.63</v>
      </c>
      <c r="L16" s="24">
        <v>334434.39</v>
      </c>
      <c r="M16" s="25">
        <f t="shared" si="1"/>
        <v>5136284.8</v>
      </c>
      <c r="N16" s="24">
        <v>965223</v>
      </c>
      <c r="O16" s="24">
        <v>0</v>
      </c>
      <c r="P16" s="24">
        <v>0</v>
      </c>
      <c r="Q16" s="26">
        <f t="shared" si="2"/>
        <v>965223</v>
      </c>
      <c r="R16" s="24">
        <v>4665252.53</v>
      </c>
      <c r="S16" s="24">
        <v>0</v>
      </c>
      <c r="T16" s="26">
        <f t="shared" si="3"/>
        <v>4665252.53</v>
      </c>
      <c r="U16" s="26">
        <f t="shared" si="4"/>
        <v>10766760.33</v>
      </c>
      <c r="V16" s="27">
        <f t="shared" si="5"/>
        <v>0.3010502615607982</v>
      </c>
      <c r="W16" s="27">
        <f t="shared" si="6"/>
        <v>0</v>
      </c>
      <c r="X16" s="27">
        <f t="shared" si="7"/>
        <v>0.3010502615607982</v>
      </c>
      <c r="Y16" s="28">
        <f t="shared" si="8"/>
        <v>0.06228615380323224</v>
      </c>
      <c r="Z16" s="28">
        <f t="shared" si="9"/>
        <v>0.3314461269882752</v>
      </c>
      <c r="AA16" s="29"/>
      <c r="AB16" s="28">
        <f t="shared" si="10"/>
        <v>0.6947825423523057</v>
      </c>
      <c r="AC16" s="36">
        <v>941640.7525510204</v>
      </c>
      <c r="AD16" s="31">
        <f t="shared" si="11"/>
        <v>6542.355560399364</v>
      </c>
      <c r="AE16" s="32">
        <v>1024</v>
      </c>
      <c r="AF16" s="31">
        <f t="shared" si="12"/>
        <v>5518.355560399364</v>
      </c>
      <c r="AG16" s="33"/>
      <c r="AH16" s="34">
        <f t="shared" si="13"/>
        <v>1848573325.778361</v>
      </c>
      <c r="AI16" s="27">
        <f t="shared" si="14"/>
        <v>0.2778512882542711</v>
      </c>
      <c r="AJ16" s="27">
        <f t="shared" si="15"/>
        <v>0.05221448273324959</v>
      </c>
      <c r="AK16" s="27">
        <f t="shared" si="16"/>
        <v>0.25237043426641714</v>
      </c>
      <c r="AL16" s="27">
        <f t="shared" si="17"/>
        <v>0.5820000000000001</v>
      </c>
      <c r="AN16" s="36">
        <v>941640.7525510204</v>
      </c>
      <c r="AO16" s="30">
        <f t="shared" si="18"/>
        <v>6542.355560399364</v>
      </c>
    </row>
    <row r="17" spans="1:41" ht="12.75">
      <c r="A17" s="17" t="s">
        <v>71</v>
      </c>
      <c r="B17" s="37" t="s">
        <v>72</v>
      </c>
      <c r="C17" s="19" t="s">
        <v>41</v>
      </c>
      <c r="E17" s="20"/>
      <c r="F17" s="21">
        <v>3361487250</v>
      </c>
      <c r="G17" s="38">
        <v>84.43</v>
      </c>
      <c r="H17" s="23">
        <f t="shared" si="0"/>
        <v>0.8443</v>
      </c>
      <c r="I17" s="24">
        <v>9352245.26</v>
      </c>
      <c r="J17" s="24">
        <v>0</v>
      </c>
      <c r="K17" s="24">
        <v>471813.96</v>
      </c>
      <c r="L17" s="24">
        <v>764325.1</v>
      </c>
      <c r="M17" s="25">
        <f t="shared" si="1"/>
        <v>10588384.32</v>
      </c>
      <c r="N17" s="24">
        <v>10173118</v>
      </c>
      <c r="O17" s="24">
        <v>0</v>
      </c>
      <c r="P17" s="24">
        <v>1483750</v>
      </c>
      <c r="Q17" s="26">
        <f t="shared" si="2"/>
        <v>11656868</v>
      </c>
      <c r="R17" s="24">
        <v>17394435.12</v>
      </c>
      <c r="S17" s="24">
        <v>0</v>
      </c>
      <c r="T17" s="26">
        <f t="shared" si="3"/>
        <v>17394435.12</v>
      </c>
      <c r="U17" s="26">
        <f t="shared" si="4"/>
        <v>39639687.44</v>
      </c>
      <c r="V17" s="27">
        <f t="shared" si="5"/>
        <v>0.5174624749803826</v>
      </c>
      <c r="W17" s="27">
        <f t="shared" si="6"/>
        <v>0</v>
      </c>
      <c r="X17" s="27">
        <f t="shared" si="7"/>
        <v>0.5174624749803826</v>
      </c>
      <c r="Y17" s="28">
        <f t="shared" si="8"/>
        <v>0.3467770999280155</v>
      </c>
      <c r="Z17" s="28">
        <f t="shared" si="9"/>
        <v>0.3149910599839401</v>
      </c>
      <c r="AA17" s="29"/>
      <c r="AB17" s="28">
        <f t="shared" si="10"/>
        <v>1.1792306348923383</v>
      </c>
      <c r="AC17" s="36">
        <v>494969.6955648277</v>
      </c>
      <c r="AD17" s="31">
        <f t="shared" si="11"/>
        <v>5836.834283533792</v>
      </c>
      <c r="AE17" s="32">
        <v>1036</v>
      </c>
      <c r="AF17" s="31">
        <f t="shared" si="12"/>
        <v>4800.834283533792</v>
      </c>
      <c r="AG17" s="33"/>
      <c r="AH17" s="34">
        <f t="shared" si="13"/>
        <v>3981389612.6969085</v>
      </c>
      <c r="AI17" s="27">
        <f t="shared" si="14"/>
        <v>0.2659469519444407</v>
      </c>
      <c r="AJ17" s="27">
        <f t="shared" si="15"/>
        <v>0.2927839054692235</v>
      </c>
      <c r="AK17" s="27">
        <f t="shared" si="16"/>
        <v>0.43689356762593706</v>
      </c>
      <c r="AL17" s="27">
        <f t="shared" si="17"/>
        <v>0.996</v>
      </c>
      <c r="AN17" s="36">
        <v>494969.6955648277</v>
      </c>
      <c r="AO17" s="30">
        <f t="shared" si="18"/>
        <v>5836.834283533792</v>
      </c>
    </row>
    <row r="18" spans="1:41" ht="12.75">
      <c r="A18" s="17" t="s">
        <v>73</v>
      </c>
      <c r="B18" s="37" t="s">
        <v>74</v>
      </c>
      <c r="C18" s="19" t="s">
        <v>41</v>
      </c>
      <c r="E18" s="20"/>
      <c r="F18" s="21">
        <v>283981376</v>
      </c>
      <c r="G18" s="38">
        <v>47.33</v>
      </c>
      <c r="H18" s="23">
        <f t="shared" si="0"/>
        <v>0.4733</v>
      </c>
      <c r="I18" s="24">
        <v>1386069.62</v>
      </c>
      <c r="J18" s="24">
        <v>171481.01</v>
      </c>
      <c r="K18" s="24">
        <v>69874.25</v>
      </c>
      <c r="L18" s="24">
        <v>113194.29</v>
      </c>
      <c r="M18" s="25">
        <f t="shared" si="1"/>
        <v>1740619.1700000002</v>
      </c>
      <c r="N18" s="24">
        <v>3514062</v>
      </c>
      <c r="O18" s="24">
        <v>2225589.39</v>
      </c>
      <c r="P18" s="24">
        <v>0</v>
      </c>
      <c r="Q18" s="26">
        <f t="shared" si="2"/>
        <v>5739651.390000001</v>
      </c>
      <c r="R18" s="24">
        <v>2785997.44</v>
      </c>
      <c r="S18" s="24">
        <v>0</v>
      </c>
      <c r="T18" s="26">
        <f t="shared" si="3"/>
        <v>2785997.44</v>
      </c>
      <c r="U18" s="26">
        <f t="shared" si="4"/>
        <v>10266268</v>
      </c>
      <c r="V18" s="27">
        <f t="shared" si="5"/>
        <v>0.9810493488136349</v>
      </c>
      <c r="W18" s="27">
        <f t="shared" si="6"/>
        <v>0</v>
      </c>
      <c r="X18" s="27">
        <f t="shared" si="7"/>
        <v>0.9810493488136349</v>
      </c>
      <c r="Y18" s="28">
        <f t="shared" si="8"/>
        <v>2.0211365515744246</v>
      </c>
      <c r="Z18" s="28">
        <f t="shared" si="9"/>
        <v>0.6129342686190803</v>
      </c>
      <c r="AA18" s="29"/>
      <c r="AB18" s="28">
        <f t="shared" si="10"/>
        <v>3.6151201690071395</v>
      </c>
      <c r="AC18" s="36">
        <v>112061.23467998185</v>
      </c>
      <c r="AD18" s="31">
        <f t="shared" si="11"/>
        <v>4051.148296554447</v>
      </c>
      <c r="AE18" s="32">
        <v>837</v>
      </c>
      <c r="AF18" s="31">
        <f t="shared" si="12"/>
        <v>3214.148296554447</v>
      </c>
      <c r="AG18" s="33"/>
      <c r="AH18" s="34">
        <f t="shared" si="13"/>
        <v>600002907.2469893</v>
      </c>
      <c r="AI18" s="27">
        <f t="shared" si="14"/>
        <v>0.29010178933741065</v>
      </c>
      <c r="AJ18" s="27">
        <f t="shared" si="15"/>
        <v>0.9566039298601751</v>
      </c>
      <c r="AK18" s="27">
        <f t="shared" si="16"/>
        <v>0.46433065679349333</v>
      </c>
      <c r="AL18" s="27">
        <f t="shared" si="17"/>
        <v>1.7109999999999999</v>
      </c>
      <c r="AN18" s="36">
        <v>112075.25629077353</v>
      </c>
      <c r="AO18" s="30">
        <f t="shared" si="18"/>
        <v>4051.655194634197</v>
      </c>
    </row>
    <row r="19" spans="1:41" ht="12.75">
      <c r="A19" s="17" t="s">
        <v>75</v>
      </c>
      <c r="B19" s="18" t="s">
        <v>76</v>
      </c>
      <c r="C19" s="19" t="s">
        <v>41</v>
      </c>
      <c r="E19" s="20"/>
      <c r="F19" s="21">
        <v>550805426</v>
      </c>
      <c r="G19" s="38">
        <v>45.34</v>
      </c>
      <c r="H19" s="23">
        <f t="shared" si="0"/>
        <v>0.4534</v>
      </c>
      <c r="I19" s="24">
        <v>2872266.84</v>
      </c>
      <c r="J19" s="24">
        <v>0</v>
      </c>
      <c r="K19" s="24">
        <v>144948.58</v>
      </c>
      <c r="L19" s="24">
        <v>234812.55</v>
      </c>
      <c r="M19" s="25">
        <f t="shared" si="1"/>
        <v>3252027.9699999997</v>
      </c>
      <c r="N19" s="24">
        <v>8346617.06</v>
      </c>
      <c r="O19" s="24">
        <v>4424444.3</v>
      </c>
      <c r="P19" s="24">
        <v>0</v>
      </c>
      <c r="Q19" s="26">
        <f t="shared" si="2"/>
        <v>12771061.36</v>
      </c>
      <c r="R19" s="24">
        <v>6488460.1</v>
      </c>
      <c r="S19" s="24">
        <v>0</v>
      </c>
      <c r="T19" s="26">
        <f t="shared" si="3"/>
        <v>6488460.1</v>
      </c>
      <c r="U19" s="26">
        <f t="shared" si="4"/>
        <v>22511549.43</v>
      </c>
      <c r="V19" s="27">
        <f t="shared" si="5"/>
        <v>1.177994949526877</v>
      </c>
      <c r="W19" s="27">
        <f t="shared" si="6"/>
        <v>0</v>
      </c>
      <c r="X19" s="27">
        <f t="shared" si="7"/>
        <v>1.177994949526877</v>
      </c>
      <c r="Y19" s="28">
        <f t="shared" si="8"/>
        <v>2.3186157501651046</v>
      </c>
      <c r="Z19" s="28">
        <f t="shared" si="9"/>
        <v>0.590413205188723</v>
      </c>
      <c r="AA19" s="29"/>
      <c r="AB19" s="28">
        <f t="shared" si="10"/>
        <v>4.087023904880704</v>
      </c>
      <c r="AC19" s="36">
        <v>133223.09669129457</v>
      </c>
      <c r="AD19" s="31">
        <f t="shared" si="11"/>
        <v>5444.859808595543</v>
      </c>
      <c r="AE19" s="32">
        <v>985</v>
      </c>
      <c r="AF19" s="31">
        <f t="shared" si="12"/>
        <v>4459.859808595543</v>
      </c>
      <c r="AG19" s="33"/>
      <c r="AH19" s="34">
        <f t="shared" si="13"/>
        <v>1214833317.1592412</v>
      </c>
      <c r="AI19" s="27">
        <f t="shared" si="14"/>
        <v>0.267693347232567</v>
      </c>
      <c r="AJ19" s="27">
        <f t="shared" si="15"/>
        <v>1.0512603811248584</v>
      </c>
      <c r="AK19" s="27">
        <f t="shared" si="16"/>
        <v>0.534102910115486</v>
      </c>
      <c r="AL19" s="27">
        <f t="shared" si="17"/>
        <v>1.853</v>
      </c>
      <c r="AN19" s="36">
        <v>133152.5706940874</v>
      </c>
      <c r="AO19" s="30">
        <f t="shared" si="18"/>
        <v>5441.977394230531</v>
      </c>
    </row>
    <row r="20" spans="1:41" ht="12.75">
      <c r="A20" s="17" t="s">
        <v>77</v>
      </c>
      <c r="B20" s="18" t="s">
        <v>78</v>
      </c>
      <c r="C20" s="19" t="s">
        <v>41</v>
      </c>
      <c r="E20" s="20"/>
      <c r="F20" s="21">
        <v>556480599</v>
      </c>
      <c r="G20" s="38">
        <v>46.41</v>
      </c>
      <c r="H20" s="23">
        <f t="shared" si="0"/>
        <v>0.46409999999999996</v>
      </c>
      <c r="I20" s="24">
        <v>2525187.56</v>
      </c>
      <c r="J20" s="24">
        <v>313084.35</v>
      </c>
      <c r="K20" s="24">
        <v>127574.1</v>
      </c>
      <c r="L20" s="24">
        <v>206666.38</v>
      </c>
      <c r="M20" s="25">
        <f t="shared" si="1"/>
        <v>3172512.39</v>
      </c>
      <c r="N20" s="24">
        <v>7569369.5</v>
      </c>
      <c r="O20" s="24">
        <v>0</v>
      </c>
      <c r="P20" s="24">
        <v>0</v>
      </c>
      <c r="Q20" s="26">
        <f t="shared" si="2"/>
        <v>7569369.5</v>
      </c>
      <c r="R20" s="24">
        <v>14105923</v>
      </c>
      <c r="S20" s="24">
        <v>0</v>
      </c>
      <c r="T20" s="26">
        <f t="shared" si="3"/>
        <v>14105923</v>
      </c>
      <c r="U20" s="26">
        <f t="shared" si="4"/>
        <v>24847804.89</v>
      </c>
      <c r="V20" s="27">
        <f t="shared" si="5"/>
        <v>2.5348454241438882</v>
      </c>
      <c r="W20" s="27">
        <f t="shared" si="6"/>
        <v>0</v>
      </c>
      <c r="X20" s="27">
        <f t="shared" si="7"/>
        <v>2.5348454241438882</v>
      </c>
      <c r="Y20" s="28">
        <f t="shared" si="8"/>
        <v>1.360221634609044</v>
      </c>
      <c r="Z20" s="28">
        <f t="shared" si="9"/>
        <v>0.5701029641825842</v>
      </c>
      <c r="AA20" s="29"/>
      <c r="AB20" s="28">
        <f t="shared" si="10"/>
        <v>4.465170022935517</v>
      </c>
      <c r="AC20" s="36">
        <v>71218.30207305035</v>
      </c>
      <c r="AD20" s="31">
        <f t="shared" si="11"/>
        <v>3180.018275009508</v>
      </c>
      <c r="AE20" s="32">
        <v>759</v>
      </c>
      <c r="AF20" s="31">
        <f t="shared" si="12"/>
        <v>2421.018275009508</v>
      </c>
      <c r="AG20" s="33"/>
      <c r="AH20" s="34">
        <f t="shared" si="13"/>
        <v>1199053219.1338074</v>
      </c>
      <c r="AI20" s="27">
        <f t="shared" si="14"/>
        <v>0.26458478567713734</v>
      </c>
      <c r="AJ20" s="27">
        <f t="shared" si="15"/>
        <v>0.6312788606220574</v>
      </c>
      <c r="AK20" s="27">
        <f t="shared" si="16"/>
        <v>1.1764217613451784</v>
      </c>
      <c r="AL20" s="27">
        <f t="shared" si="17"/>
        <v>2.072</v>
      </c>
      <c r="AN20" s="36">
        <v>71218.30207305035</v>
      </c>
      <c r="AO20" s="30">
        <f t="shared" si="18"/>
        <v>3180.018275009508</v>
      </c>
    </row>
    <row r="21" spans="1:41" ht="12.75">
      <c r="A21" s="17" t="s">
        <v>79</v>
      </c>
      <c r="B21" s="18" t="s">
        <v>80</v>
      </c>
      <c r="C21" s="19" t="s">
        <v>41</v>
      </c>
      <c r="E21" s="20"/>
      <c r="F21" s="21">
        <v>73058758</v>
      </c>
      <c r="G21" s="38">
        <v>48.56</v>
      </c>
      <c r="H21" s="23">
        <f t="shared" si="0"/>
        <v>0.48560000000000003</v>
      </c>
      <c r="I21" s="24">
        <v>345678.45</v>
      </c>
      <c r="J21" s="24">
        <v>42881.53</v>
      </c>
      <c r="K21" s="24">
        <v>17473.16</v>
      </c>
      <c r="L21" s="24">
        <v>28306.02</v>
      </c>
      <c r="M21" s="25">
        <f t="shared" si="1"/>
        <v>434339.16</v>
      </c>
      <c r="N21" s="24">
        <v>1352425</v>
      </c>
      <c r="O21" s="24">
        <v>0</v>
      </c>
      <c r="P21" s="24">
        <v>0</v>
      </c>
      <c r="Q21" s="26">
        <f t="shared" si="2"/>
        <v>1352425</v>
      </c>
      <c r="R21" s="24">
        <v>445017</v>
      </c>
      <c r="S21" s="24">
        <v>14612</v>
      </c>
      <c r="T21" s="26">
        <f t="shared" si="3"/>
        <v>459629</v>
      </c>
      <c r="U21" s="26">
        <f t="shared" si="4"/>
        <v>2246393.16</v>
      </c>
      <c r="V21" s="27">
        <f t="shared" si="5"/>
        <v>0.6091220439307221</v>
      </c>
      <c r="W21" s="27">
        <f t="shared" si="6"/>
        <v>0.02000034000030496</v>
      </c>
      <c r="X21" s="27">
        <f t="shared" si="7"/>
        <v>0.6291223839310272</v>
      </c>
      <c r="Y21" s="28">
        <f t="shared" si="8"/>
        <v>1.8511469904812778</v>
      </c>
      <c r="Z21" s="28">
        <f t="shared" si="9"/>
        <v>0.5945066298553829</v>
      </c>
      <c r="AA21" s="29"/>
      <c r="AB21" s="28">
        <f t="shared" si="10"/>
        <v>3.0747760042676884</v>
      </c>
      <c r="AC21" s="36">
        <v>149482.56070640177</v>
      </c>
      <c r="AD21" s="31">
        <f t="shared" si="11"/>
        <v>4596.253907165322</v>
      </c>
      <c r="AE21" s="32">
        <v>886</v>
      </c>
      <c r="AF21" s="31">
        <f t="shared" si="12"/>
        <v>3710.253907165322</v>
      </c>
      <c r="AG21" s="33"/>
      <c r="AH21" s="34">
        <f t="shared" si="13"/>
        <v>150450490.11532125</v>
      </c>
      <c r="AI21" s="27">
        <f t="shared" si="14"/>
        <v>0.28869241945777396</v>
      </c>
      <c r="AJ21" s="27">
        <f t="shared" si="15"/>
        <v>0.8989169785777087</v>
      </c>
      <c r="AK21" s="27">
        <f t="shared" si="16"/>
        <v>0.30550182963690675</v>
      </c>
      <c r="AL21" s="27">
        <f t="shared" si="17"/>
        <v>1.494</v>
      </c>
      <c r="AN21" s="36">
        <v>149031.09619686802</v>
      </c>
      <c r="AO21" s="30">
        <f t="shared" si="18"/>
        <v>4582.372384758393</v>
      </c>
    </row>
    <row r="22" spans="1:41" ht="12.75">
      <c r="A22" s="17" t="s">
        <v>81</v>
      </c>
      <c r="B22" s="18" t="s">
        <v>82</v>
      </c>
      <c r="C22" s="19" t="s">
        <v>41</v>
      </c>
      <c r="E22" s="20"/>
      <c r="F22" s="21">
        <v>687720915</v>
      </c>
      <c r="G22" s="38">
        <v>44.12</v>
      </c>
      <c r="H22" s="23">
        <f t="shared" si="0"/>
        <v>0.4412</v>
      </c>
      <c r="I22" s="24">
        <v>3550495.9</v>
      </c>
      <c r="J22" s="24">
        <v>447877.4</v>
      </c>
      <c r="K22" s="24">
        <v>182498.91</v>
      </c>
      <c r="L22" s="24">
        <v>295643.01</v>
      </c>
      <c r="M22" s="25">
        <f t="shared" si="1"/>
        <v>4476515.22</v>
      </c>
      <c r="N22" s="24">
        <v>8624791</v>
      </c>
      <c r="O22" s="24">
        <v>5860339</v>
      </c>
      <c r="P22" s="24">
        <v>0</v>
      </c>
      <c r="Q22" s="26">
        <f t="shared" si="2"/>
        <v>14485130</v>
      </c>
      <c r="R22" s="24">
        <v>7451280.53</v>
      </c>
      <c r="S22" s="24">
        <v>0</v>
      </c>
      <c r="T22" s="26">
        <f t="shared" si="3"/>
        <v>7451280.53</v>
      </c>
      <c r="U22" s="26">
        <f t="shared" si="4"/>
        <v>26412925.75</v>
      </c>
      <c r="V22" s="27">
        <f t="shared" si="5"/>
        <v>1.0834744687094473</v>
      </c>
      <c r="W22" s="27">
        <f t="shared" si="6"/>
        <v>0</v>
      </c>
      <c r="X22" s="27">
        <f t="shared" si="7"/>
        <v>1.0834744687094473</v>
      </c>
      <c r="Y22" s="28">
        <f t="shared" si="8"/>
        <v>2.106251196388291</v>
      </c>
      <c r="Z22" s="28">
        <f t="shared" si="9"/>
        <v>0.6509203257254433</v>
      </c>
      <c r="AA22" s="29"/>
      <c r="AB22" s="28">
        <f t="shared" si="10"/>
        <v>3.840645990823181</v>
      </c>
      <c r="AC22" s="36">
        <v>124649.93299383543</v>
      </c>
      <c r="AD22" s="31">
        <f t="shared" si="11"/>
        <v>4787.362654091522</v>
      </c>
      <c r="AE22" s="32">
        <v>913</v>
      </c>
      <c r="AF22" s="31">
        <f t="shared" si="12"/>
        <v>3874.362654091522</v>
      </c>
      <c r="AG22" s="33"/>
      <c r="AH22" s="34">
        <f t="shared" si="13"/>
        <v>1558750940.6165006</v>
      </c>
      <c r="AI22" s="27">
        <f t="shared" si="14"/>
        <v>0.28718604771006556</v>
      </c>
      <c r="AJ22" s="27">
        <f t="shared" si="15"/>
        <v>0.9292780278465138</v>
      </c>
      <c r="AK22" s="27">
        <f t="shared" si="16"/>
        <v>0.4780289355946082</v>
      </c>
      <c r="AL22" s="27">
        <f t="shared" si="17"/>
        <v>1.694</v>
      </c>
      <c r="AN22" s="36">
        <v>124649.93299383543</v>
      </c>
      <c r="AO22" s="30">
        <f t="shared" si="18"/>
        <v>4787.362654091523</v>
      </c>
    </row>
    <row r="23" spans="1:41" ht="12.75">
      <c r="A23" s="17" t="s">
        <v>83</v>
      </c>
      <c r="B23" s="18" t="s">
        <v>84</v>
      </c>
      <c r="C23" s="19" t="s">
        <v>41</v>
      </c>
      <c r="E23" s="20"/>
      <c r="F23" s="21">
        <v>2674012188</v>
      </c>
      <c r="G23" s="38">
        <v>92.38</v>
      </c>
      <c r="H23" s="23">
        <f t="shared" si="0"/>
        <v>0.9238</v>
      </c>
      <c r="I23" s="24">
        <v>5839901.25</v>
      </c>
      <c r="J23" s="24">
        <v>791385.7</v>
      </c>
      <c r="K23" s="24">
        <v>322470</v>
      </c>
      <c r="L23" s="24">
        <v>522392.18</v>
      </c>
      <c r="M23" s="25">
        <f t="shared" si="1"/>
        <v>7476149.13</v>
      </c>
      <c r="N23" s="24">
        <v>15395507</v>
      </c>
      <c r="O23" s="24">
        <v>0</v>
      </c>
      <c r="P23" s="24">
        <v>1737589.74</v>
      </c>
      <c r="Q23" s="26">
        <f t="shared" si="2"/>
        <v>17133096.74</v>
      </c>
      <c r="R23" s="24">
        <v>17885895.45</v>
      </c>
      <c r="S23" s="24">
        <v>0</v>
      </c>
      <c r="T23" s="26">
        <f t="shared" si="3"/>
        <v>17885895.45</v>
      </c>
      <c r="U23" s="26">
        <f t="shared" si="4"/>
        <v>42495141.31999999</v>
      </c>
      <c r="V23" s="27">
        <f t="shared" si="5"/>
        <v>0.6688786060985598</v>
      </c>
      <c r="W23" s="27">
        <f t="shared" si="6"/>
        <v>0</v>
      </c>
      <c r="X23" s="27">
        <f t="shared" si="7"/>
        <v>0.6688786060985598</v>
      </c>
      <c r="Y23" s="28">
        <f t="shared" si="8"/>
        <v>0.6407262022546921</v>
      </c>
      <c r="Z23" s="28">
        <f t="shared" si="9"/>
        <v>0.27958545452972333</v>
      </c>
      <c r="AA23" s="29"/>
      <c r="AB23" s="28">
        <f t="shared" si="10"/>
        <v>1.5891902628829753</v>
      </c>
      <c r="AC23" s="36">
        <v>399305.5377720871</v>
      </c>
      <c r="AD23" s="31">
        <f t="shared" si="11"/>
        <v>6345.724725426509</v>
      </c>
      <c r="AE23" s="32">
        <v>972</v>
      </c>
      <c r="AF23" s="31">
        <f t="shared" si="12"/>
        <v>5373.724725426509</v>
      </c>
      <c r="AG23" s="33"/>
      <c r="AH23" s="34">
        <f t="shared" si="13"/>
        <v>2894579116.6919246</v>
      </c>
      <c r="AI23" s="27">
        <f t="shared" si="14"/>
        <v>0.25828104289455844</v>
      </c>
      <c r="AJ23" s="27">
        <f t="shared" si="15"/>
        <v>0.5919028656428846</v>
      </c>
      <c r="AK23" s="27">
        <f t="shared" si="16"/>
        <v>0.6179100563138495</v>
      </c>
      <c r="AL23" s="27">
        <f t="shared" si="17"/>
        <v>1.468</v>
      </c>
      <c r="AN23" s="36">
        <v>399305.5377720871</v>
      </c>
      <c r="AO23" s="30">
        <f t="shared" si="18"/>
        <v>6345.7247254265085</v>
      </c>
    </row>
    <row r="24" spans="1:41" ht="12.75">
      <c r="A24" s="17" t="s">
        <v>85</v>
      </c>
      <c r="B24" s="18" t="s">
        <v>86</v>
      </c>
      <c r="C24" s="19" t="s">
        <v>41</v>
      </c>
      <c r="E24" s="20"/>
      <c r="F24" s="21">
        <v>94354890</v>
      </c>
      <c r="G24" s="38">
        <v>70.35</v>
      </c>
      <c r="H24" s="23">
        <f t="shared" si="0"/>
        <v>0.7034999999999999</v>
      </c>
      <c r="I24" s="24">
        <v>290579.87</v>
      </c>
      <c r="J24" s="24">
        <v>36000.4</v>
      </c>
      <c r="K24" s="24">
        <v>14669.27</v>
      </c>
      <c r="L24" s="24">
        <v>23763.79</v>
      </c>
      <c r="M24" s="25">
        <f t="shared" si="1"/>
        <v>365013.33</v>
      </c>
      <c r="N24" s="24">
        <v>1673651</v>
      </c>
      <c r="O24" s="24">
        <v>0</v>
      </c>
      <c r="P24" s="24">
        <v>0</v>
      </c>
      <c r="Q24" s="26">
        <f t="shared" si="2"/>
        <v>1673651</v>
      </c>
      <c r="R24" s="24">
        <v>551396</v>
      </c>
      <c r="S24" s="24">
        <v>9435</v>
      </c>
      <c r="T24" s="26">
        <f t="shared" si="3"/>
        <v>560831</v>
      </c>
      <c r="U24" s="26">
        <f t="shared" si="4"/>
        <v>2599495.33</v>
      </c>
      <c r="V24" s="27">
        <f t="shared" si="5"/>
        <v>0.5843851866077105</v>
      </c>
      <c r="W24" s="27">
        <f t="shared" si="6"/>
        <v>0.009999481743871462</v>
      </c>
      <c r="X24" s="27">
        <f t="shared" si="7"/>
        <v>0.594384668351582</v>
      </c>
      <c r="Y24" s="28">
        <f t="shared" si="8"/>
        <v>1.7737830016017186</v>
      </c>
      <c r="Z24" s="28">
        <f t="shared" si="9"/>
        <v>0.3868515240704536</v>
      </c>
      <c r="AA24" s="29"/>
      <c r="AB24" s="28">
        <f t="shared" si="10"/>
        <v>2.7550191940237547</v>
      </c>
      <c r="AC24" s="36">
        <v>118480.06134969325</v>
      </c>
      <c r="AD24" s="31">
        <f t="shared" si="11"/>
        <v>3264.148431275169</v>
      </c>
      <c r="AE24" s="32">
        <v>677</v>
      </c>
      <c r="AF24" s="31">
        <f t="shared" si="12"/>
        <v>2587.148431275169</v>
      </c>
      <c r="AG24" s="33"/>
      <c r="AH24" s="34">
        <f t="shared" si="13"/>
        <v>134122089.55223882</v>
      </c>
      <c r="AI24" s="27">
        <f t="shared" si="14"/>
        <v>0.27215004718356406</v>
      </c>
      <c r="AJ24" s="27">
        <f t="shared" si="15"/>
        <v>1.2478563416268091</v>
      </c>
      <c r="AK24" s="27">
        <f t="shared" si="16"/>
        <v>0.41814961418533786</v>
      </c>
      <c r="AL24" s="27">
        <f t="shared" si="17"/>
        <v>1.938</v>
      </c>
      <c r="AN24" s="36">
        <v>118584.89984591679</v>
      </c>
      <c r="AO24" s="30">
        <f t="shared" si="18"/>
        <v>3267.0367519688534</v>
      </c>
    </row>
    <row r="25" spans="1:41" ht="12.75">
      <c r="A25" s="17" t="s">
        <v>87</v>
      </c>
      <c r="B25" s="18" t="s">
        <v>88</v>
      </c>
      <c r="C25" s="19" t="s">
        <v>89</v>
      </c>
      <c r="E25" s="20"/>
      <c r="F25" s="39">
        <v>1297519683</v>
      </c>
      <c r="G25" s="38">
        <v>70.29</v>
      </c>
      <c r="H25" s="23">
        <f t="shared" si="0"/>
        <v>0.7029000000000001</v>
      </c>
      <c r="I25" s="40">
        <v>3103132.26</v>
      </c>
      <c r="J25" s="40">
        <v>0</v>
      </c>
      <c r="K25" s="40">
        <v>0</v>
      </c>
      <c r="L25" s="40">
        <v>181460.65</v>
      </c>
      <c r="M25" s="25">
        <f t="shared" si="1"/>
        <v>3284592.9099999997</v>
      </c>
      <c r="N25" s="40">
        <v>12967856</v>
      </c>
      <c r="O25" s="40">
        <v>7469023.52</v>
      </c>
      <c r="P25" s="40">
        <v>0</v>
      </c>
      <c r="Q25" s="26">
        <f t="shared" si="2"/>
        <v>20436879.52</v>
      </c>
      <c r="R25" s="40">
        <v>7952133</v>
      </c>
      <c r="S25" s="40">
        <v>64876</v>
      </c>
      <c r="T25" s="26">
        <f t="shared" si="3"/>
        <v>8017009</v>
      </c>
      <c r="U25" s="26">
        <f t="shared" si="4"/>
        <v>31738481.43</v>
      </c>
      <c r="V25" s="27">
        <f t="shared" si="5"/>
        <v>0.6128718588386918</v>
      </c>
      <c r="W25" s="27">
        <f t="shared" si="6"/>
        <v>0.00500000122156143</v>
      </c>
      <c r="X25" s="27">
        <f t="shared" si="7"/>
        <v>0.6178718600602531</v>
      </c>
      <c r="Y25" s="28">
        <f t="shared" si="8"/>
        <v>1.5750727937126792</v>
      </c>
      <c r="Z25" s="28">
        <f t="shared" si="9"/>
        <v>0.2531439756201371</v>
      </c>
      <c r="AA25" s="29"/>
      <c r="AB25" s="28">
        <f t="shared" si="10"/>
        <v>2.4460886293930693</v>
      </c>
      <c r="AC25" s="36">
        <v>532395.0166112956</v>
      </c>
      <c r="AD25" s="31">
        <f t="shared" si="11"/>
        <v>13022.853964784244</v>
      </c>
      <c r="AE25" s="32">
        <v>1446</v>
      </c>
      <c r="AF25" s="31">
        <f t="shared" si="12"/>
        <v>11576.853964784244</v>
      </c>
      <c r="AG25" s="33"/>
      <c r="AH25" s="34">
        <f t="shared" si="13"/>
        <v>1845952031.5834398</v>
      </c>
      <c r="AI25" s="27">
        <f t="shared" si="14"/>
        <v>0.17793490046339436</v>
      </c>
      <c r="AJ25" s="27">
        <f t="shared" si="15"/>
        <v>1.1071186667006425</v>
      </c>
      <c r="AK25" s="27">
        <f t="shared" si="16"/>
        <v>0.43430213043635196</v>
      </c>
      <c r="AL25" s="27">
        <f t="shared" si="17"/>
        <v>1.7189999999999999</v>
      </c>
      <c r="AN25" s="36">
        <v>532195.8214624882</v>
      </c>
      <c r="AO25" s="30">
        <f t="shared" si="18"/>
        <v>13017.981474898963</v>
      </c>
    </row>
    <row r="26" spans="1:41" ht="12.75">
      <c r="A26" s="17" t="s">
        <v>90</v>
      </c>
      <c r="B26" s="18" t="s">
        <v>91</v>
      </c>
      <c r="C26" s="19" t="s">
        <v>89</v>
      </c>
      <c r="E26" s="20"/>
      <c r="F26" s="39">
        <v>1801859730</v>
      </c>
      <c r="G26" s="38">
        <v>89.55</v>
      </c>
      <c r="H26" s="23">
        <f t="shared" si="0"/>
        <v>0.8955</v>
      </c>
      <c r="I26" s="40">
        <v>3159660.15</v>
      </c>
      <c r="J26" s="40">
        <v>0</v>
      </c>
      <c r="K26" s="40">
        <v>0</v>
      </c>
      <c r="L26" s="40">
        <v>184741.67</v>
      </c>
      <c r="M26" s="25">
        <f t="shared" si="1"/>
        <v>3344401.82</v>
      </c>
      <c r="N26" s="40">
        <v>4881191</v>
      </c>
      <c r="O26" s="40">
        <v>0</v>
      </c>
      <c r="P26" s="40">
        <v>0</v>
      </c>
      <c r="Q26" s="26">
        <f t="shared" si="2"/>
        <v>4881191</v>
      </c>
      <c r="R26" s="40">
        <v>2670664</v>
      </c>
      <c r="S26" s="40">
        <v>90100</v>
      </c>
      <c r="T26" s="26">
        <f t="shared" si="3"/>
        <v>2760764</v>
      </c>
      <c r="U26" s="26">
        <f t="shared" si="4"/>
        <v>10986356.82</v>
      </c>
      <c r="V26" s="27">
        <f t="shared" si="5"/>
        <v>0.14821708679842688</v>
      </c>
      <c r="W26" s="27">
        <f t="shared" si="6"/>
        <v>0.005000389236735981</v>
      </c>
      <c r="X26" s="27">
        <f t="shared" si="7"/>
        <v>0.15321747603516286</v>
      </c>
      <c r="Y26" s="28">
        <f t="shared" si="8"/>
        <v>0.27089739110824124</v>
      </c>
      <c r="Z26" s="28">
        <f t="shared" si="9"/>
        <v>0.18560833367423113</v>
      </c>
      <c r="AA26" s="29"/>
      <c r="AB26" s="28">
        <f t="shared" si="10"/>
        <v>0.6097232008176352</v>
      </c>
      <c r="AC26" s="36">
        <v>2481382.2256568777</v>
      </c>
      <c r="AD26" s="31">
        <f t="shared" si="11"/>
        <v>15129.56313079499</v>
      </c>
      <c r="AE26" s="32">
        <v>1194</v>
      </c>
      <c r="AF26" s="31">
        <f t="shared" si="12"/>
        <v>13935.56313079499</v>
      </c>
      <c r="AG26" s="33"/>
      <c r="AH26" s="34">
        <f t="shared" si="13"/>
        <v>2012127001.675042</v>
      </c>
      <c r="AI26" s="27">
        <f t="shared" si="14"/>
        <v>0.16621226280527396</v>
      </c>
      <c r="AJ26" s="27">
        <f t="shared" si="15"/>
        <v>0.24258861373743007</v>
      </c>
      <c r="AK26" s="27">
        <f t="shared" si="16"/>
        <v>0.13720624978948834</v>
      </c>
      <c r="AL26" s="27">
        <f t="shared" si="17"/>
        <v>0.546</v>
      </c>
      <c r="AN26" s="36">
        <v>2481382.2256568777</v>
      </c>
      <c r="AO26" s="30">
        <f t="shared" si="18"/>
        <v>15129.56313079499</v>
      </c>
    </row>
    <row r="27" spans="1:41" ht="12.75">
      <c r="A27" s="17" t="s">
        <v>92</v>
      </c>
      <c r="B27" s="18" t="s">
        <v>93</v>
      </c>
      <c r="C27" s="19" t="s">
        <v>89</v>
      </c>
      <c r="E27" s="20"/>
      <c r="F27" s="39">
        <v>2393894036</v>
      </c>
      <c r="G27" s="38">
        <v>73.06</v>
      </c>
      <c r="H27" s="23">
        <f t="shared" si="0"/>
        <v>0.7306</v>
      </c>
      <c r="I27" s="40">
        <v>5250003.81</v>
      </c>
      <c r="J27" s="40">
        <v>0</v>
      </c>
      <c r="K27" s="40">
        <v>0</v>
      </c>
      <c r="L27" s="40">
        <v>306355.35</v>
      </c>
      <c r="M27" s="25">
        <f t="shared" si="1"/>
        <v>5556359.159999999</v>
      </c>
      <c r="N27" s="40">
        <v>40614138.5</v>
      </c>
      <c r="O27" s="40">
        <v>0</v>
      </c>
      <c r="P27" s="40">
        <v>0</v>
      </c>
      <c r="Q27" s="26">
        <f t="shared" si="2"/>
        <v>40614138.5</v>
      </c>
      <c r="R27" s="40">
        <v>23506040</v>
      </c>
      <c r="S27" s="40">
        <v>0</v>
      </c>
      <c r="T27" s="26">
        <f t="shared" si="3"/>
        <v>23506040</v>
      </c>
      <c r="U27" s="26">
        <f t="shared" si="4"/>
        <v>69676537.66</v>
      </c>
      <c r="V27" s="27">
        <f t="shared" si="5"/>
        <v>0.9819164777767966</v>
      </c>
      <c r="W27" s="27">
        <f t="shared" si="6"/>
        <v>0</v>
      </c>
      <c r="X27" s="27">
        <f t="shared" si="7"/>
        <v>0.9819164777767966</v>
      </c>
      <c r="Y27" s="28">
        <f t="shared" si="8"/>
        <v>1.6965721075884745</v>
      </c>
      <c r="Z27" s="28">
        <f t="shared" si="9"/>
        <v>0.23210547653496885</v>
      </c>
      <c r="AA27" s="29"/>
      <c r="AB27" s="28">
        <f t="shared" si="10"/>
        <v>2.91059406190024</v>
      </c>
      <c r="AC27" s="36">
        <v>302476.404159395</v>
      </c>
      <c r="AD27" s="31">
        <f t="shared" si="11"/>
        <v>8803.860258112723</v>
      </c>
      <c r="AE27" s="32">
        <v>1365</v>
      </c>
      <c r="AF27" s="31">
        <f t="shared" si="12"/>
        <v>7438.860258112723</v>
      </c>
      <c r="AG27" s="33"/>
      <c r="AH27" s="34">
        <f t="shared" si="13"/>
        <v>3276613791.404325</v>
      </c>
      <c r="AI27" s="27">
        <f t="shared" si="14"/>
        <v>0.16957626115644825</v>
      </c>
      <c r="AJ27" s="27">
        <f t="shared" si="15"/>
        <v>1.2395155818041397</v>
      </c>
      <c r="AK27" s="27">
        <f t="shared" si="16"/>
        <v>0.7173881786637277</v>
      </c>
      <c r="AL27" s="27">
        <f t="shared" si="17"/>
        <v>2.127</v>
      </c>
      <c r="AN27" s="36">
        <v>302476.404159395</v>
      </c>
      <c r="AO27" s="30">
        <f t="shared" si="18"/>
        <v>8803.860258112722</v>
      </c>
    </row>
    <row r="28" spans="1:41" ht="12.75">
      <c r="A28" s="17" t="s">
        <v>94</v>
      </c>
      <c r="B28" s="18" t="s">
        <v>95</v>
      </c>
      <c r="C28" s="19" t="s">
        <v>89</v>
      </c>
      <c r="E28" s="20"/>
      <c r="F28" s="39">
        <v>474040356</v>
      </c>
      <c r="G28" s="38">
        <v>52.25</v>
      </c>
      <c r="H28" s="23">
        <f t="shared" si="0"/>
        <v>0.5225</v>
      </c>
      <c r="I28" s="40">
        <v>1508353.68</v>
      </c>
      <c r="J28" s="40">
        <v>0</v>
      </c>
      <c r="K28" s="40">
        <v>0</v>
      </c>
      <c r="L28" s="40">
        <v>87815.86</v>
      </c>
      <c r="M28" s="25">
        <f t="shared" si="1"/>
        <v>1596169.54</v>
      </c>
      <c r="N28" s="40">
        <v>11385570</v>
      </c>
      <c r="O28" s="40">
        <v>0</v>
      </c>
      <c r="P28" s="40">
        <v>0</v>
      </c>
      <c r="Q28" s="26">
        <f t="shared" si="2"/>
        <v>11385570</v>
      </c>
      <c r="R28" s="40">
        <v>4673237</v>
      </c>
      <c r="S28" s="40">
        <v>0</v>
      </c>
      <c r="T28" s="26">
        <f t="shared" si="3"/>
        <v>4673237</v>
      </c>
      <c r="U28" s="26">
        <f t="shared" si="4"/>
        <v>17654976.54</v>
      </c>
      <c r="V28" s="27">
        <f t="shared" si="5"/>
        <v>0.98583104599643</v>
      </c>
      <c r="W28" s="27">
        <f t="shared" si="6"/>
        <v>0</v>
      </c>
      <c r="X28" s="27">
        <f t="shared" si="7"/>
        <v>0.98583104599643</v>
      </c>
      <c r="Y28" s="28">
        <f t="shared" si="8"/>
        <v>2.4018144986795176</v>
      </c>
      <c r="Z28" s="28">
        <f t="shared" si="9"/>
        <v>0.3367159609508014</v>
      </c>
      <c r="AA28" s="29"/>
      <c r="AB28" s="28">
        <f t="shared" si="10"/>
        <v>3.7243615056267485</v>
      </c>
      <c r="AC28" s="36">
        <v>195638.7308263236</v>
      </c>
      <c r="AD28" s="31">
        <f t="shared" si="11"/>
        <v>7286.2935809923265</v>
      </c>
      <c r="AE28" s="32">
        <v>1131</v>
      </c>
      <c r="AF28" s="31">
        <f t="shared" si="12"/>
        <v>6155.2935809923265</v>
      </c>
      <c r="AG28" s="33"/>
      <c r="AH28" s="34">
        <f t="shared" si="13"/>
        <v>907254269.8564594</v>
      </c>
      <c r="AI28" s="27">
        <f t="shared" si="14"/>
        <v>0.17593408959679374</v>
      </c>
      <c r="AJ28" s="27">
        <f t="shared" si="15"/>
        <v>1.2549480755600477</v>
      </c>
      <c r="AK28" s="27">
        <f t="shared" si="16"/>
        <v>0.5150967215331346</v>
      </c>
      <c r="AL28" s="27">
        <f t="shared" si="17"/>
        <v>1.9459999999999997</v>
      </c>
      <c r="AN28" s="36">
        <v>195638.7308263236</v>
      </c>
      <c r="AO28" s="30">
        <f t="shared" si="18"/>
        <v>7286.2935809923265</v>
      </c>
    </row>
    <row r="29" spans="1:41" ht="12.75">
      <c r="A29" s="17" t="s">
        <v>96</v>
      </c>
      <c r="B29" s="18" t="s">
        <v>97</v>
      </c>
      <c r="C29" s="19" t="s">
        <v>89</v>
      </c>
      <c r="E29" s="20"/>
      <c r="F29" s="39">
        <v>975202440</v>
      </c>
      <c r="G29" s="38">
        <v>41.42</v>
      </c>
      <c r="H29" s="23">
        <f t="shared" si="0"/>
        <v>0.4142</v>
      </c>
      <c r="I29" s="40">
        <v>3567458.36</v>
      </c>
      <c r="J29" s="40">
        <v>0</v>
      </c>
      <c r="K29" s="40">
        <v>0</v>
      </c>
      <c r="L29" s="40">
        <v>211618.65</v>
      </c>
      <c r="M29" s="25">
        <f t="shared" si="1"/>
        <v>3779077.01</v>
      </c>
      <c r="N29" s="40">
        <v>9052968</v>
      </c>
      <c r="O29" s="40">
        <v>5872619.95</v>
      </c>
      <c r="P29" s="40">
        <v>0</v>
      </c>
      <c r="Q29" s="26">
        <f t="shared" si="2"/>
        <v>14925587.95</v>
      </c>
      <c r="R29" s="40">
        <v>13472710.55</v>
      </c>
      <c r="S29" s="40">
        <v>0</v>
      </c>
      <c r="T29" s="26">
        <f t="shared" si="3"/>
        <v>13472710.55</v>
      </c>
      <c r="U29" s="26">
        <f t="shared" si="4"/>
        <v>32177375.51</v>
      </c>
      <c r="V29" s="27">
        <f t="shared" si="5"/>
        <v>1.3815296186092398</v>
      </c>
      <c r="W29" s="27">
        <f t="shared" si="6"/>
        <v>0</v>
      </c>
      <c r="X29" s="27">
        <f t="shared" si="7"/>
        <v>1.3815296186092398</v>
      </c>
      <c r="Y29" s="28">
        <f t="shared" si="8"/>
        <v>1.5305117520009486</v>
      </c>
      <c r="Z29" s="28">
        <f t="shared" si="9"/>
        <v>0.3875171815607844</v>
      </c>
      <c r="AA29" s="29"/>
      <c r="AB29" s="28">
        <f t="shared" si="10"/>
        <v>3.299558552170973</v>
      </c>
      <c r="AC29" s="36">
        <v>156563.7173350582</v>
      </c>
      <c r="AD29" s="31">
        <f t="shared" si="11"/>
        <v>5165.911524925702</v>
      </c>
      <c r="AE29" s="32">
        <v>883</v>
      </c>
      <c r="AF29" s="31">
        <f t="shared" si="12"/>
        <v>4282.911524925702</v>
      </c>
      <c r="AG29" s="33"/>
      <c r="AH29" s="34">
        <f t="shared" si="13"/>
        <v>2354424046.3544183</v>
      </c>
      <c r="AI29" s="27">
        <f t="shared" si="14"/>
        <v>0.16050961660247692</v>
      </c>
      <c r="AJ29" s="27">
        <f t="shared" si="15"/>
        <v>0.6339379676787928</v>
      </c>
      <c r="AK29" s="27">
        <f t="shared" si="16"/>
        <v>0.5722295680279471</v>
      </c>
      <c r="AL29" s="27">
        <f t="shared" si="17"/>
        <v>1.367</v>
      </c>
      <c r="AN29" s="36">
        <v>156563.7173350582</v>
      </c>
      <c r="AO29" s="30">
        <f t="shared" si="18"/>
        <v>5165.911524925701</v>
      </c>
    </row>
    <row r="30" spans="1:41" ht="12.75">
      <c r="A30" s="17" t="s">
        <v>98</v>
      </c>
      <c r="B30" s="18" t="s">
        <v>99</v>
      </c>
      <c r="C30" s="19" t="s">
        <v>89</v>
      </c>
      <c r="E30" s="20"/>
      <c r="F30" s="39">
        <v>2456887669</v>
      </c>
      <c r="G30" s="38">
        <v>68.64</v>
      </c>
      <c r="H30" s="23">
        <f t="shared" si="0"/>
        <v>0.6864</v>
      </c>
      <c r="I30" s="40">
        <v>5741178.98</v>
      </c>
      <c r="J30" s="40">
        <v>0</v>
      </c>
      <c r="K30" s="40">
        <v>0</v>
      </c>
      <c r="L30" s="40">
        <v>334915.55</v>
      </c>
      <c r="M30" s="25">
        <f t="shared" si="1"/>
        <v>6076094.53</v>
      </c>
      <c r="N30" s="40">
        <v>24210467.5</v>
      </c>
      <c r="O30" s="40">
        <v>0</v>
      </c>
      <c r="P30" s="40">
        <v>0</v>
      </c>
      <c r="Q30" s="26">
        <f t="shared" si="2"/>
        <v>24210467.5</v>
      </c>
      <c r="R30" s="40">
        <v>19728802</v>
      </c>
      <c r="S30" s="40">
        <v>0</v>
      </c>
      <c r="T30" s="26">
        <f t="shared" si="3"/>
        <v>19728802</v>
      </c>
      <c r="U30" s="26">
        <f t="shared" si="4"/>
        <v>50015364.03</v>
      </c>
      <c r="V30" s="27">
        <f t="shared" si="5"/>
        <v>0.8029997565183757</v>
      </c>
      <c r="W30" s="27">
        <f t="shared" si="6"/>
        <v>0</v>
      </c>
      <c r="X30" s="27">
        <f t="shared" si="7"/>
        <v>0.8029997565183757</v>
      </c>
      <c r="Y30" s="28">
        <f t="shared" si="8"/>
        <v>0.9854120644373668</v>
      </c>
      <c r="Z30" s="28">
        <f t="shared" si="9"/>
        <v>0.24730860131155635</v>
      </c>
      <c r="AA30" s="29"/>
      <c r="AB30" s="28">
        <f t="shared" si="10"/>
        <v>2.0357204222672993</v>
      </c>
      <c r="AC30" s="36">
        <v>331615.6542426646</v>
      </c>
      <c r="AD30" s="31">
        <f t="shared" si="11"/>
        <v>6750.767596853239</v>
      </c>
      <c r="AE30" s="32">
        <v>1129</v>
      </c>
      <c r="AF30" s="31">
        <f t="shared" si="12"/>
        <v>5621.767596853239</v>
      </c>
      <c r="AG30" s="33"/>
      <c r="AH30" s="34">
        <f t="shared" si="13"/>
        <v>3579381802.156177</v>
      </c>
      <c r="AI30" s="27">
        <f t="shared" si="14"/>
        <v>0.16975262394025228</v>
      </c>
      <c r="AJ30" s="27">
        <f t="shared" si="15"/>
        <v>0.6763868410298086</v>
      </c>
      <c r="AK30" s="27">
        <f t="shared" si="16"/>
        <v>0.5511790328742132</v>
      </c>
      <c r="AL30" s="27">
        <f t="shared" si="17"/>
        <v>1.3970000000000002</v>
      </c>
      <c r="AN30" s="36">
        <v>331615.6542426646</v>
      </c>
      <c r="AO30" s="30">
        <f t="shared" si="18"/>
        <v>6750.7675968532385</v>
      </c>
    </row>
    <row r="31" spans="1:41" ht="12.75">
      <c r="A31" s="17" t="s">
        <v>100</v>
      </c>
      <c r="B31" s="18" t="s">
        <v>101</v>
      </c>
      <c r="C31" s="19" t="s">
        <v>89</v>
      </c>
      <c r="E31" s="20"/>
      <c r="F31" s="39">
        <v>2373108216</v>
      </c>
      <c r="G31" s="38">
        <v>104.23</v>
      </c>
      <c r="H31" s="23">
        <f t="shared" si="0"/>
        <v>1.0423</v>
      </c>
      <c r="I31" s="40">
        <v>3814010.44</v>
      </c>
      <c r="J31" s="40">
        <v>0</v>
      </c>
      <c r="K31" s="40">
        <v>0</v>
      </c>
      <c r="L31" s="40">
        <v>223062.42</v>
      </c>
      <c r="M31" s="25">
        <f t="shared" si="1"/>
        <v>4037072.86</v>
      </c>
      <c r="N31" s="40">
        <v>15102300</v>
      </c>
      <c r="O31" s="40">
        <v>9174059.87</v>
      </c>
      <c r="P31" s="40">
        <v>0</v>
      </c>
      <c r="Q31" s="26">
        <f t="shared" si="2"/>
        <v>24276359.869999997</v>
      </c>
      <c r="R31" s="40">
        <v>8508631</v>
      </c>
      <c r="S31" s="40">
        <v>237311</v>
      </c>
      <c r="T31" s="26">
        <f t="shared" si="3"/>
        <v>8745942</v>
      </c>
      <c r="U31" s="26">
        <f t="shared" si="4"/>
        <v>37059374.73</v>
      </c>
      <c r="V31" s="27">
        <f t="shared" si="5"/>
        <v>0.35854374202714406</v>
      </c>
      <c r="W31" s="27">
        <f t="shared" si="6"/>
        <v>0.010000007517566994</v>
      </c>
      <c r="X31" s="27">
        <f t="shared" si="7"/>
        <v>0.36854374954471103</v>
      </c>
      <c r="Y31" s="28">
        <f t="shared" si="8"/>
        <v>1.0229773638776192</v>
      </c>
      <c r="Z31" s="28">
        <f t="shared" si="9"/>
        <v>0.17011752067525604</v>
      </c>
      <c r="AA31" s="29"/>
      <c r="AB31" s="28">
        <f t="shared" si="10"/>
        <v>1.5616386340975863</v>
      </c>
      <c r="AC31" s="36">
        <v>780971.5404699739</v>
      </c>
      <c r="AD31" s="31">
        <f t="shared" si="11"/>
        <v>12195.95329728618</v>
      </c>
      <c r="AE31" s="32">
        <v>1517</v>
      </c>
      <c r="AF31" s="31">
        <f t="shared" si="12"/>
        <v>10678.95329728618</v>
      </c>
      <c r="AG31" s="33"/>
      <c r="AH31" s="34">
        <f t="shared" si="13"/>
        <v>2276799593.2073298</v>
      </c>
      <c r="AI31" s="27">
        <f t="shared" si="14"/>
        <v>0.1773134917998194</v>
      </c>
      <c r="AJ31" s="27">
        <f t="shared" si="15"/>
        <v>1.0662493063696425</v>
      </c>
      <c r="AK31" s="27">
        <f t="shared" si="16"/>
        <v>0.38413315015045235</v>
      </c>
      <c r="AL31" s="27">
        <f t="shared" si="17"/>
        <v>1.6270000000000002</v>
      </c>
      <c r="AN31" s="36">
        <v>780296.824803885</v>
      </c>
      <c r="AO31" s="30">
        <f t="shared" si="18"/>
        <v>12185.416676774224</v>
      </c>
    </row>
    <row r="32" spans="1:41" ht="12.75">
      <c r="A32" s="17" t="s">
        <v>102</v>
      </c>
      <c r="B32" s="18" t="s">
        <v>103</v>
      </c>
      <c r="C32" s="19" t="s">
        <v>89</v>
      </c>
      <c r="E32" s="20"/>
      <c r="F32" s="39">
        <v>1797946077</v>
      </c>
      <c r="G32" s="38">
        <v>71.1</v>
      </c>
      <c r="H32" s="23">
        <f t="shared" si="0"/>
        <v>0.711</v>
      </c>
      <c r="I32" s="40">
        <v>3979472.93</v>
      </c>
      <c r="J32" s="40">
        <v>0</v>
      </c>
      <c r="K32" s="40">
        <v>0</v>
      </c>
      <c r="L32" s="40">
        <v>233803.03</v>
      </c>
      <c r="M32" s="25">
        <f t="shared" si="1"/>
        <v>4213275.96</v>
      </c>
      <c r="N32" s="40">
        <v>21537369</v>
      </c>
      <c r="O32" s="40">
        <v>0</v>
      </c>
      <c r="P32" s="40">
        <v>0</v>
      </c>
      <c r="Q32" s="26">
        <f t="shared" si="2"/>
        <v>21537369</v>
      </c>
      <c r="R32" s="40">
        <v>9825290</v>
      </c>
      <c r="S32" s="40">
        <v>179795</v>
      </c>
      <c r="T32" s="26">
        <f t="shared" si="3"/>
        <v>10005085</v>
      </c>
      <c r="U32" s="26">
        <f t="shared" si="4"/>
        <v>35755729.96</v>
      </c>
      <c r="V32" s="27">
        <f t="shared" si="5"/>
        <v>0.5464730074883107</v>
      </c>
      <c r="W32" s="27">
        <f t="shared" si="6"/>
        <v>0.010000021819341806</v>
      </c>
      <c r="X32" s="27">
        <f t="shared" si="7"/>
        <v>0.5564730293076526</v>
      </c>
      <c r="Y32" s="28">
        <f t="shared" si="8"/>
        <v>1.1978873713463432</v>
      </c>
      <c r="Z32" s="28">
        <f t="shared" si="9"/>
        <v>0.23433828266029802</v>
      </c>
      <c r="AA32" s="29"/>
      <c r="AB32" s="28">
        <f t="shared" si="10"/>
        <v>1.988698683314294</v>
      </c>
      <c r="AC32" s="36">
        <v>595755.0553505535</v>
      </c>
      <c r="AD32" s="31">
        <f t="shared" si="11"/>
        <v>11847.772941534799</v>
      </c>
      <c r="AE32" s="32">
        <v>1345</v>
      </c>
      <c r="AF32" s="31">
        <f t="shared" si="12"/>
        <v>10502.772941534799</v>
      </c>
      <c r="AG32" s="33"/>
      <c r="AH32" s="34">
        <f t="shared" si="13"/>
        <v>2528756789.029536</v>
      </c>
      <c r="AI32" s="27">
        <f t="shared" si="14"/>
        <v>0.16661451897147192</v>
      </c>
      <c r="AJ32" s="27">
        <f t="shared" si="15"/>
        <v>0.85169792102725</v>
      </c>
      <c r="AK32" s="27">
        <f t="shared" si="16"/>
        <v>0.39565232383774096</v>
      </c>
      <c r="AL32" s="27">
        <f t="shared" si="17"/>
        <v>1.415</v>
      </c>
      <c r="AN32" s="36">
        <v>595755.0553505535</v>
      </c>
      <c r="AO32" s="30">
        <f t="shared" si="18"/>
        <v>11847.7729415348</v>
      </c>
    </row>
    <row r="33" spans="1:41" ht="12.75">
      <c r="A33" s="17" t="s">
        <v>104</v>
      </c>
      <c r="B33" s="18" t="s">
        <v>105</v>
      </c>
      <c r="C33" s="19" t="s">
        <v>89</v>
      </c>
      <c r="E33" s="20"/>
      <c r="F33" s="39">
        <v>1143304777</v>
      </c>
      <c r="G33" s="38">
        <v>82.69</v>
      </c>
      <c r="H33" s="23">
        <f t="shared" si="0"/>
        <v>0.8269</v>
      </c>
      <c r="I33" s="40">
        <v>2362811.28</v>
      </c>
      <c r="J33" s="40">
        <v>0</v>
      </c>
      <c r="K33" s="40">
        <v>0</v>
      </c>
      <c r="L33" s="40">
        <v>137812.55</v>
      </c>
      <c r="M33" s="25">
        <f t="shared" si="1"/>
        <v>2500623.8299999996</v>
      </c>
      <c r="N33" s="40">
        <v>10700566</v>
      </c>
      <c r="O33" s="40">
        <v>5490172.48</v>
      </c>
      <c r="P33" s="40">
        <v>0</v>
      </c>
      <c r="Q33" s="26">
        <f t="shared" si="2"/>
        <v>16190738.48</v>
      </c>
      <c r="R33" s="40">
        <v>4846201</v>
      </c>
      <c r="S33" s="40">
        <v>0</v>
      </c>
      <c r="T33" s="26">
        <f t="shared" si="3"/>
        <v>4846201</v>
      </c>
      <c r="U33" s="26">
        <f t="shared" si="4"/>
        <v>23537563.31</v>
      </c>
      <c r="V33" s="27">
        <f t="shared" si="5"/>
        <v>0.4238765635805613</v>
      </c>
      <c r="W33" s="27">
        <f t="shared" si="6"/>
        <v>0</v>
      </c>
      <c r="X33" s="27">
        <f t="shared" si="7"/>
        <v>0.4238765635805613</v>
      </c>
      <c r="Y33" s="28">
        <f t="shared" si="8"/>
        <v>1.4161349454415864</v>
      </c>
      <c r="Z33" s="28">
        <f t="shared" si="9"/>
        <v>0.21871891732680127</v>
      </c>
      <c r="AA33" s="29"/>
      <c r="AB33" s="28">
        <f t="shared" si="10"/>
        <v>2.0587304263489488</v>
      </c>
      <c r="AC33" s="36">
        <v>673903.3104309806</v>
      </c>
      <c r="AD33" s="31">
        <f t="shared" si="11"/>
        <v>13873.852496015408</v>
      </c>
      <c r="AE33" s="32">
        <v>1525</v>
      </c>
      <c r="AF33" s="31">
        <f t="shared" si="12"/>
        <v>12348.852496015408</v>
      </c>
      <c r="AG33" s="33"/>
      <c r="AH33" s="34">
        <f t="shared" si="13"/>
        <v>1382639710.9686782</v>
      </c>
      <c r="AI33" s="27">
        <f t="shared" si="14"/>
        <v>0.18085867273753198</v>
      </c>
      <c r="AJ33" s="27">
        <f t="shared" si="15"/>
        <v>1.1710019863856478</v>
      </c>
      <c r="AK33" s="27">
        <f t="shared" si="16"/>
        <v>0.3505035304247661</v>
      </c>
      <c r="AL33" s="27">
        <f t="shared" si="17"/>
        <v>1.703</v>
      </c>
      <c r="AN33" s="36">
        <v>673903.3104309806</v>
      </c>
      <c r="AO33" s="30">
        <f t="shared" si="18"/>
        <v>13873.852496015406</v>
      </c>
    </row>
    <row r="34" spans="1:41" ht="12.75">
      <c r="A34" s="17" t="s">
        <v>106</v>
      </c>
      <c r="B34" s="18" t="s">
        <v>107</v>
      </c>
      <c r="C34" s="19" t="s">
        <v>89</v>
      </c>
      <c r="E34" s="20"/>
      <c r="F34" s="39">
        <v>2084122878</v>
      </c>
      <c r="G34" s="38">
        <v>91.55</v>
      </c>
      <c r="H34" s="23">
        <f t="shared" si="0"/>
        <v>0.9155</v>
      </c>
      <c r="I34" s="40">
        <v>3762286</v>
      </c>
      <c r="J34" s="40">
        <v>0</v>
      </c>
      <c r="K34" s="40">
        <v>0</v>
      </c>
      <c r="L34" s="40">
        <v>219298.55</v>
      </c>
      <c r="M34" s="25">
        <f t="shared" si="1"/>
        <v>3981584.55</v>
      </c>
      <c r="N34" s="40">
        <v>29200115.5</v>
      </c>
      <c r="O34" s="40">
        <v>0</v>
      </c>
      <c r="P34" s="40">
        <v>0</v>
      </c>
      <c r="Q34" s="26">
        <f t="shared" si="2"/>
        <v>29200115.5</v>
      </c>
      <c r="R34" s="40">
        <v>13205697</v>
      </c>
      <c r="S34" s="40">
        <v>0</v>
      </c>
      <c r="T34" s="26">
        <f t="shared" si="3"/>
        <v>13205697</v>
      </c>
      <c r="U34" s="26">
        <f t="shared" si="4"/>
        <v>46387397.05</v>
      </c>
      <c r="V34" s="27">
        <f t="shared" si="5"/>
        <v>0.6336333207316771</v>
      </c>
      <c r="W34" s="27">
        <f t="shared" si="6"/>
        <v>0</v>
      </c>
      <c r="X34" s="27">
        <f t="shared" si="7"/>
        <v>0.6336333207316771</v>
      </c>
      <c r="Y34" s="28">
        <f t="shared" si="8"/>
        <v>1.4010745627446637</v>
      </c>
      <c r="Z34" s="28">
        <f t="shared" si="9"/>
        <v>0.19104365639999465</v>
      </c>
      <c r="AA34" s="29"/>
      <c r="AB34" s="28">
        <f t="shared" si="10"/>
        <v>2.2257515398763354</v>
      </c>
      <c r="AC34" s="36">
        <v>382704.30150753766</v>
      </c>
      <c r="AD34" s="31">
        <f t="shared" si="11"/>
        <v>8518.046883976993</v>
      </c>
      <c r="AE34" s="32">
        <v>1371</v>
      </c>
      <c r="AF34" s="31">
        <f t="shared" si="12"/>
        <v>7147.046883976993</v>
      </c>
      <c r="AG34" s="33"/>
      <c r="AH34" s="34">
        <f t="shared" si="13"/>
        <v>2276485939.923539</v>
      </c>
      <c r="AI34" s="27">
        <f t="shared" si="14"/>
        <v>0.1749004674341951</v>
      </c>
      <c r="AJ34" s="27">
        <f t="shared" si="15"/>
        <v>1.2826837621927396</v>
      </c>
      <c r="AK34" s="27">
        <f t="shared" si="16"/>
        <v>0.5800913051298504</v>
      </c>
      <c r="AL34" s="27">
        <f t="shared" si="17"/>
        <v>2.038</v>
      </c>
      <c r="AN34" s="36">
        <v>382704.30150753766</v>
      </c>
      <c r="AO34" s="30">
        <f t="shared" si="18"/>
        <v>8518.046883976993</v>
      </c>
    </row>
    <row r="35" spans="1:41" ht="12.75">
      <c r="A35" s="17" t="s">
        <v>108</v>
      </c>
      <c r="B35" s="18" t="s">
        <v>109</v>
      </c>
      <c r="C35" s="19" t="s">
        <v>89</v>
      </c>
      <c r="E35" s="20"/>
      <c r="F35" s="39">
        <v>2049282597</v>
      </c>
      <c r="G35" s="38">
        <v>80</v>
      </c>
      <c r="H35" s="23">
        <f t="shared" si="0"/>
        <v>0.8</v>
      </c>
      <c r="I35" s="40">
        <v>4224266.53</v>
      </c>
      <c r="J35" s="40">
        <v>0</v>
      </c>
      <c r="K35" s="40">
        <v>0</v>
      </c>
      <c r="L35" s="40">
        <v>246921.69</v>
      </c>
      <c r="M35" s="25">
        <f t="shared" si="1"/>
        <v>4471188.220000001</v>
      </c>
      <c r="N35" s="40">
        <v>25741715.5</v>
      </c>
      <c r="O35" s="40">
        <v>0</v>
      </c>
      <c r="P35" s="40">
        <v>0</v>
      </c>
      <c r="Q35" s="26">
        <f t="shared" si="2"/>
        <v>25741715.5</v>
      </c>
      <c r="R35" s="40">
        <v>13762496.71</v>
      </c>
      <c r="S35" s="40">
        <v>0</v>
      </c>
      <c r="T35" s="26">
        <f t="shared" si="3"/>
        <v>13762496.71</v>
      </c>
      <c r="U35" s="26">
        <f t="shared" si="4"/>
        <v>43975400.43</v>
      </c>
      <c r="V35" s="27">
        <f t="shared" si="5"/>
        <v>0.6715763228628052</v>
      </c>
      <c r="W35" s="27">
        <f t="shared" si="6"/>
        <v>0</v>
      </c>
      <c r="X35" s="27">
        <f t="shared" si="7"/>
        <v>0.6715763228628052</v>
      </c>
      <c r="Y35" s="28">
        <f t="shared" si="8"/>
        <v>1.2561330261470034</v>
      </c>
      <c r="Z35" s="28">
        <f t="shared" si="9"/>
        <v>0.21818309619890852</v>
      </c>
      <c r="AA35" s="29">
        <v>0.0039</v>
      </c>
      <c r="AB35" s="28">
        <f t="shared" si="10"/>
        <v>2.141992445208717</v>
      </c>
      <c r="AC35" s="36">
        <v>331087.4029335634</v>
      </c>
      <c r="AD35" s="31">
        <f t="shared" si="11"/>
        <v>7091.867157874673</v>
      </c>
      <c r="AE35" s="32">
        <v>1095</v>
      </c>
      <c r="AF35" s="31">
        <f t="shared" si="12"/>
        <v>5996.867157874673</v>
      </c>
      <c r="AG35" s="33"/>
      <c r="AH35" s="34">
        <f t="shared" si="13"/>
        <v>2561603246.25</v>
      </c>
      <c r="AI35" s="27">
        <f t="shared" si="14"/>
        <v>0.1745464769591268</v>
      </c>
      <c r="AJ35" s="27">
        <f t="shared" si="15"/>
        <v>1.0049064209176026</v>
      </c>
      <c r="AK35" s="27">
        <f t="shared" si="16"/>
        <v>0.5372610582902443</v>
      </c>
      <c r="AL35" s="27">
        <f t="shared" si="17"/>
        <v>1.717</v>
      </c>
      <c r="AN35" s="36">
        <v>331087.4029335634</v>
      </c>
      <c r="AO35" s="30">
        <f t="shared" si="18"/>
        <v>7091.867157874672</v>
      </c>
    </row>
    <row r="36" spans="1:41" ht="12.75">
      <c r="A36" s="17" t="s">
        <v>110</v>
      </c>
      <c r="B36" s="18" t="s">
        <v>111</v>
      </c>
      <c r="C36" s="19" t="s">
        <v>89</v>
      </c>
      <c r="E36" s="20"/>
      <c r="F36" s="39">
        <v>929872429</v>
      </c>
      <c r="G36" s="38">
        <v>54.83</v>
      </c>
      <c r="H36" s="23">
        <f t="shared" si="0"/>
        <v>0.5483</v>
      </c>
      <c r="I36" s="40">
        <v>2846921.86</v>
      </c>
      <c r="J36" s="40">
        <v>0</v>
      </c>
      <c r="K36" s="40">
        <v>0</v>
      </c>
      <c r="L36" s="40">
        <v>168166.52</v>
      </c>
      <c r="M36" s="25">
        <f t="shared" si="1"/>
        <v>3015088.38</v>
      </c>
      <c r="N36" s="40">
        <v>11412227</v>
      </c>
      <c r="O36" s="40">
        <v>4401697.05</v>
      </c>
      <c r="P36" s="40">
        <v>0</v>
      </c>
      <c r="Q36" s="26">
        <f t="shared" si="2"/>
        <v>15813924.05</v>
      </c>
      <c r="R36" s="40">
        <v>5146661.81</v>
      </c>
      <c r="S36" s="40">
        <v>0</v>
      </c>
      <c r="T36" s="26">
        <f t="shared" si="3"/>
        <v>5146661.81</v>
      </c>
      <c r="U36" s="26">
        <f t="shared" si="4"/>
        <v>23975674.24</v>
      </c>
      <c r="V36" s="27">
        <f t="shared" si="5"/>
        <v>0.5534804183338142</v>
      </c>
      <c r="W36" s="27">
        <f t="shared" si="6"/>
        <v>0</v>
      </c>
      <c r="X36" s="27">
        <f t="shared" si="7"/>
        <v>0.5534804183338142</v>
      </c>
      <c r="Y36" s="28">
        <f t="shared" si="8"/>
        <v>1.7006552250405524</v>
      </c>
      <c r="Z36" s="28">
        <f t="shared" si="9"/>
        <v>0.3242475296576408</v>
      </c>
      <c r="AA36" s="29"/>
      <c r="AB36" s="28">
        <f t="shared" si="10"/>
        <v>2.578383173032007</v>
      </c>
      <c r="AC36" s="36">
        <v>145859.9478079332</v>
      </c>
      <c r="AD36" s="31">
        <f t="shared" si="11"/>
        <v>3760.828350473018</v>
      </c>
      <c r="AE36" s="32">
        <v>785</v>
      </c>
      <c r="AF36" s="31">
        <f t="shared" si="12"/>
        <v>2975.828350473018</v>
      </c>
      <c r="AG36" s="33"/>
      <c r="AH36" s="34">
        <f t="shared" si="13"/>
        <v>1695919075.3237278</v>
      </c>
      <c r="AI36" s="27">
        <f t="shared" si="14"/>
        <v>0.17778492051128447</v>
      </c>
      <c r="AJ36" s="27">
        <f t="shared" si="15"/>
        <v>0.932469259889735</v>
      </c>
      <c r="AK36" s="27">
        <f t="shared" si="16"/>
        <v>0.30347331337243033</v>
      </c>
      <c r="AL36" s="27">
        <f t="shared" si="17"/>
        <v>1.413</v>
      </c>
      <c r="AN36" s="36">
        <v>145859.9478079332</v>
      </c>
      <c r="AO36" s="30">
        <f t="shared" si="18"/>
        <v>3760.828350473018</v>
      </c>
    </row>
    <row r="37" spans="1:41" ht="12.75">
      <c r="A37" s="17" t="s">
        <v>112</v>
      </c>
      <c r="B37" s="18" t="s">
        <v>113</v>
      </c>
      <c r="C37" s="19" t="s">
        <v>89</v>
      </c>
      <c r="E37" s="20"/>
      <c r="F37" s="39">
        <v>1116344757</v>
      </c>
      <c r="G37" s="38">
        <v>40.54</v>
      </c>
      <c r="H37" s="23">
        <f t="shared" si="0"/>
        <v>0.4054</v>
      </c>
      <c r="I37" s="40">
        <v>4642107.78</v>
      </c>
      <c r="J37" s="40">
        <v>0</v>
      </c>
      <c r="K37" s="40">
        <v>0</v>
      </c>
      <c r="L37" s="40">
        <v>270448.49</v>
      </c>
      <c r="M37" s="25">
        <f t="shared" si="1"/>
        <v>4912556.2700000005</v>
      </c>
      <c r="N37" s="40">
        <v>12131790</v>
      </c>
      <c r="O37" s="40">
        <v>0</v>
      </c>
      <c r="P37" s="40">
        <v>0</v>
      </c>
      <c r="Q37" s="26">
        <f t="shared" si="2"/>
        <v>12131790</v>
      </c>
      <c r="R37" s="40">
        <v>15666724.31</v>
      </c>
      <c r="S37" s="40">
        <v>331913.71</v>
      </c>
      <c r="T37" s="26">
        <f t="shared" si="3"/>
        <v>15998638.020000001</v>
      </c>
      <c r="U37" s="26">
        <f t="shared" si="4"/>
        <v>33042984.29</v>
      </c>
      <c r="V37" s="27">
        <f t="shared" si="5"/>
        <v>1.4033948036000854</v>
      </c>
      <c r="W37" s="27">
        <f t="shared" si="6"/>
        <v>0.02973218693586788</v>
      </c>
      <c r="X37" s="27">
        <f t="shared" si="7"/>
        <v>1.4331269905359534</v>
      </c>
      <c r="Y37" s="28">
        <f t="shared" si="8"/>
        <v>1.0867422383567482</v>
      </c>
      <c r="Z37" s="28">
        <f t="shared" si="9"/>
        <v>0.44005727076657913</v>
      </c>
      <c r="AA37" s="29"/>
      <c r="AB37" s="28">
        <f t="shared" si="10"/>
        <v>2.9599264996592805</v>
      </c>
      <c r="AC37" s="36">
        <v>213688.8485288776</v>
      </c>
      <c r="AD37" s="31">
        <f t="shared" si="11"/>
        <v>6325.032854423028</v>
      </c>
      <c r="AE37" s="32">
        <v>922</v>
      </c>
      <c r="AF37" s="31">
        <f t="shared" si="12"/>
        <v>5403.032854423028</v>
      </c>
      <c r="AG37" s="33"/>
      <c r="AH37" s="34">
        <f t="shared" si="13"/>
        <v>2753687116.4282193</v>
      </c>
      <c r="AI37" s="27">
        <f t="shared" si="14"/>
        <v>0.1783992175687712</v>
      </c>
      <c r="AJ37" s="27">
        <f t="shared" si="15"/>
        <v>0.4405653034298256</v>
      </c>
      <c r="AK37" s="27">
        <f t="shared" si="16"/>
        <v>0.5809896819632754</v>
      </c>
      <c r="AL37" s="27">
        <f t="shared" si="17"/>
        <v>1.2</v>
      </c>
      <c r="AN37" s="36">
        <v>213688.8485288776</v>
      </c>
      <c r="AO37" s="30">
        <f t="shared" si="18"/>
        <v>6325.032854423028</v>
      </c>
    </row>
    <row r="38" spans="1:41" ht="12.75">
      <c r="A38" s="17" t="s">
        <v>114</v>
      </c>
      <c r="B38" s="18" t="s">
        <v>115</v>
      </c>
      <c r="C38" s="19" t="s">
        <v>89</v>
      </c>
      <c r="E38" s="20" t="s">
        <v>116</v>
      </c>
      <c r="F38" s="39">
        <v>1365915507</v>
      </c>
      <c r="G38" s="38">
        <v>101.48</v>
      </c>
      <c r="H38" s="23">
        <f t="shared" si="0"/>
        <v>1.0148000000000001</v>
      </c>
      <c r="I38" s="40">
        <v>2234744.92</v>
      </c>
      <c r="J38" s="40">
        <v>0</v>
      </c>
      <c r="K38" s="40">
        <v>0</v>
      </c>
      <c r="L38" s="40">
        <v>130147.48</v>
      </c>
      <c r="M38" s="25">
        <f t="shared" si="1"/>
        <v>2364892.4</v>
      </c>
      <c r="N38" s="40">
        <v>15039240</v>
      </c>
      <c r="O38" s="40">
        <v>0</v>
      </c>
      <c r="P38" s="40">
        <v>0</v>
      </c>
      <c r="Q38" s="26">
        <f t="shared" si="2"/>
        <v>15039240</v>
      </c>
      <c r="R38" s="40">
        <v>6947691</v>
      </c>
      <c r="S38" s="40">
        <v>0</v>
      </c>
      <c r="T38" s="26">
        <f t="shared" si="3"/>
        <v>6947691</v>
      </c>
      <c r="U38" s="26">
        <f t="shared" si="4"/>
        <v>24351823.4</v>
      </c>
      <c r="V38" s="27">
        <f t="shared" si="5"/>
        <v>0.5086472014114121</v>
      </c>
      <c r="W38" s="27">
        <f t="shared" si="6"/>
        <v>0</v>
      </c>
      <c r="X38" s="27">
        <f t="shared" si="7"/>
        <v>0.5086472014114121</v>
      </c>
      <c r="Y38" s="28">
        <f t="shared" si="8"/>
        <v>1.101037357210412</v>
      </c>
      <c r="Z38" s="28">
        <f t="shared" si="9"/>
        <v>0.17313606792517364</v>
      </c>
      <c r="AA38" s="29"/>
      <c r="AB38" s="28">
        <f t="shared" si="10"/>
        <v>1.7828206265469975</v>
      </c>
      <c r="AC38" s="36">
        <v>518855.25274725276</v>
      </c>
      <c r="AD38" s="31">
        <f t="shared" si="11"/>
        <v>9250.25846790058</v>
      </c>
      <c r="AE38" s="32">
        <v>1343</v>
      </c>
      <c r="AF38" s="31">
        <f t="shared" si="12"/>
        <v>7907.2584679005795</v>
      </c>
      <c r="AG38" s="33"/>
      <c r="AH38" s="34">
        <f t="shared" si="13"/>
        <v>1345994784.1939297</v>
      </c>
      <c r="AI38" s="27">
        <f t="shared" si="14"/>
        <v>0.17569848173046623</v>
      </c>
      <c r="AJ38" s="27">
        <f t="shared" si="15"/>
        <v>1.1173327100971262</v>
      </c>
      <c r="AK38" s="27">
        <f t="shared" si="16"/>
        <v>0.516175179992301</v>
      </c>
      <c r="AL38" s="27">
        <f t="shared" si="17"/>
        <v>1.809</v>
      </c>
      <c r="AN38" s="36">
        <v>518961.7414248021</v>
      </c>
      <c r="AO38" s="30">
        <f t="shared" si="18"/>
        <v>9252.156970008866</v>
      </c>
    </row>
    <row r="39" spans="1:41" ht="12.75">
      <c r="A39" s="17" t="s">
        <v>117</v>
      </c>
      <c r="B39" s="18" t="s">
        <v>118</v>
      </c>
      <c r="C39" s="19" t="s">
        <v>89</v>
      </c>
      <c r="E39" s="20" t="s">
        <v>116</v>
      </c>
      <c r="F39" s="39">
        <v>4992356340</v>
      </c>
      <c r="G39" s="38">
        <v>98.05</v>
      </c>
      <c r="H39" s="23">
        <f t="shared" si="0"/>
        <v>0.9804999999999999</v>
      </c>
      <c r="I39" s="40">
        <v>8121384.14</v>
      </c>
      <c r="J39" s="40">
        <v>0</v>
      </c>
      <c r="K39" s="40">
        <v>0</v>
      </c>
      <c r="L39" s="40">
        <v>474900.35</v>
      </c>
      <c r="M39" s="25">
        <f t="shared" si="1"/>
        <v>8596284.49</v>
      </c>
      <c r="N39" s="40">
        <v>43841870.5</v>
      </c>
      <c r="O39" s="40">
        <v>0</v>
      </c>
      <c r="P39" s="40">
        <v>371028</v>
      </c>
      <c r="Q39" s="26">
        <f t="shared" si="2"/>
        <v>44212898.5</v>
      </c>
      <c r="R39" s="40">
        <v>38576150.23</v>
      </c>
      <c r="S39" s="40">
        <v>0</v>
      </c>
      <c r="T39" s="26">
        <f t="shared" si="3"/>
        <v>38576150.23</v>
      </c>
      <c r="U39" s="26">
        <f t="shared" si="4"/>
        <v>91385333.22</v>
      </c>
      <c r="V39" s="27">
        <f t="shared" si="5"/>
        <v>0.7727042623323638</v>
      </c>
      <c r="W39" s="27">
        <f t="shared" si="6"/>
        <v>0</v>
      </c>
      <c r="X39" s="27">
        <f t="shared" si="7"/>
        <v>0.7727042623323638</v>
      </c>
      <c r="Y39" s="28">
        <f t="shared" si="8"/>
        <v>0.8856118331489135</v>
      </c>
      <c r="Z39" s="28">
        <f t="shared" si="9"/>
        <v>0.17218892051283344</v>
      </c>
      <c r="AA39" s="29">
        <v>0.023</v>
      </c>
      <c r="AB39" s="28">
        <f t="shared" si="10"/>
        <v>1.8075050159941106</v>
      </c>
      <c r="AC39" s="36">
        <v>561149.5421107942</v>
      </c>
      <c r="AD39" s="31">
        <f t="shared" si="11"/>
        <v>10142.80612088059</v>
      </c>
      <c r="AE39" s="32">
        <v>1110</v>
      </c>
      <c r="AF39" s="31">
        <f t="shared" si="12"/>
        <v>9032.80612088059</v>
      </c>
      <c r="AG39" s="33"/>
      <c r="AH39" s="34">
        <f t="shared" si="13"/>
        <v>5091643386.027537</v>
      </c>
      <c r="AI39" s="27">
        <f t="shared" si="14"/>
        <v>0.16883123656283316</v>
      </c>
      <c r="AJ39" s="27">
        <f t="shared" si="15"/>
        <v>0.8683424024025095</v>
      </c>
      <c r="AK39" s="27">
        <f t="shared" si="16"/>
        <v>0.7576365292168826</v>
      </c>
      <c r="AL39" s="27">
        <f t="shared" si="17"/>
        <v>1.795</v>
      </c>
      <c r="AN39" s="36">
        <v>561149.5421107942</v>
      </c>
      <c r="AO39" s="30">
        <f t="shared" si="18"/>
        <v>10142.80612088059</v>
      </c>
    </row>
    <row r="40" spans="1:41" ht="12.75">
      <c r="A40" s="17" t="s">
        <v>119</v>
      </c>
      <c r="B40" s="18" t="s">
        <v>120</v>
      </c>
      <c r="C40" s="19" t="s">
        <v>89</v>
      </c>
      <c r="E40" s="20"/>
      <c r="F40" s="39">
        <v>2047021897</v>
      </c>
      <c r="G40" s="38">
        <v>63.07</v>
      </c>
      <c r="H40" s="23">
        <f t="shared" si="0"/>
        <v>0.6307</v>
      </c>
      <c r="I40" s="40">
        <v>5217560.02</v>
      </c>
      <c r="J40" s="40">
        <v>0</v>
      </c>
      <c r="K40" s="40">
        <v>0</v>
      </c>
      <c r="L40" s="40">
        <v>314077.9</v>
      </c>
      <c r="M40" s="25">
        <f t="shared" si="1"/>
        <v>5531637.92</v>
      </c>
      <c r="N40" s="40">
        <v>8932706</v>
      </c>
      <c r="O40" s="40">
        <v>0</v>
      </c>
      <c r="P40" s="40">
        <v>0</v>
      </c>
      <c r="Q40" s="26">
        <f t="shared" si="2"/>
        <v>8932706</v>
      </c>
      <c r="R40" s="40">
        <v>9226775.97</v>
      </c>
      <c r="S40" s="40">
        <v>0</v>
      </c>
      <c r="T40" s="26">
        <f t="shared" si="3"/>
        <v>9226775.97</v>
      </c>
      <c r="U40" s="26">
        <f t="shared" si="4"/>
        <v>23691119.89</v>
      </c>
      <c r="V40" s="27">
        <f t="shared" si="5"/>
        <v>0.450741439723837</v>
      </c>
      <c r="W40" s="27">
        <f t="shared" si="6"/>
        <v>0</v>
      </c>
      <c r="X40" s="27">
        <f t="shared" si="7"/>
        <v>0.450741439723837</v>
      </c>
      <c r="Y40" s="28">
        <f t="shared" si="8"/>
        <v>0.43637569354247113</v>
      </c>
      <c r="Z40" s="28">
        <f t="shared" si="9"/>
        <v>0.2702285660992126</v>
      </c>
      <c r="AA40" s="29"/>
      <c r="AB40" s="28">
        <f t="shared" si="10"/>
        <v>1.1573456993655207</v>
      </c>
      <c r="AC40" s="36">
        <v>710192.2597402597</v>
      </c>
      <c r="AD40" s="31">
        <f t="shared" si="11"/>
        <v>8219.379575330704</v>
      </c>
      <c r="AE40" s="32">
        <v>1129</v>
      </c>
      <c r="AF40" s="31">
        <f t="shared" si="12"/>
        <v>7090.379575330704</v>
      </c>
      <c r="AG40" s="33"/>
      <c r="AH40" s="34">
        <f t="shared" si="13"/>
        <v>3245634845.409862</v>
      </c>
      <c r="AI40" s="27">
        <f t="shared" si="14"/>
        <v>0.17043315663877337</v>
      </c>
      <c r="AJ40" s="27">
        <f t="shared" si="15"/>
        <v>0.2752221499172366</v>
      </c>
      <c r="AK40" s="27">
        <f t="shared" si="16"/>
        <v>0.28428262603382404</v>
      </c>
      <c r="AL40" s="27">
        <f t="shared" si="17"/>
        <v>0.7290000000000001</v>
      </c>
      <c r="AN40" s="36">
        <v>710192.2597402597</v>
      </c>
      <c r="AO40" s="30">
        <f t="shared" si="18"/>
        <v>8219.379575330704</v>
      </c>
    </row>
    <row r="41" spans="1:41" ht="12.75">
      <c r="A41" s="17" t="s">
        <v>121</v>
      </c>
      <c r="B41" s="18" t="s">
        <v>122</v>
      </c>
      <c r="C41" s="19" t="s">
        <v>89</v>
      </c>
      <c r="E41" s="20" t="s">
        <v>116</v>
      </c>
      <c r="F41" s="39">
        <v>5074119673</v>
      </c>
      <c r="G41" s="38">
        <v>95.16</v>
      </c>
      <c r="H41" s="23">
        <f t="shared" si="0"/>
        <v>0.9516</v>
      </c>
      <c r="I41" s="40">
        <v>8667501.51</v>
      </c>
      <c r="J41" s="40">
        <v>0</v>
      </c>
      <c r="K41" s="40">
        <v>0</v>
      </c>
      <c r="L41" s="40">
        <v>504672.61</v>
      </c>
      <c r="M41" s="25">
        <f t="shared" si="1"/>
        <v>9172174.12</v>
      </c>
      <c r="N41" s="40">
        <v>64546304</v>
      </c>
      <c r="O41" s="40">
        <v>0</v>
      </c>
      <c r="P41" s="40">
        <v>0</v>
      </c>
      <c r="Q41" s="26">
        <f t="shared" si="2"/>
        <v>64546304</v>
      </c>
      <c r="R41" s="40">
        <v>28743570.45</v>
      </c>
      <c r="S41" s="40">
        <v>253555</v>
      </c>
      <c r="T41" s="26">
        <f t="shared" si="3"/>
        <v>28997125.45</v>
      </c>
      <c r="U41" s="26">
        <f t="shared" si="4"/>
        <v>102715603.57000001</v>
      </c>
      <c r="V41" s="27">
        <f t="shared" si="5"/>
        <v>0.5664740349532549</v>
      </c>
      <c r="W41" s="27">
        <f t="shared" si="6"/>
        <v>0.004997024436557865</v>
      </c>
      <c r="X41" s="27">
        <f t="shared" si="7"/>
        <v>0.5714710593898127</v>
      </c>
      <c r="Y41" s="28">
        <f t="shared" si="8"/>
        <v>1.2720690121570966</v>
      </c>
      <c r="Z41" s="28">
        <f t="shared" si="9"/>
        <v>0.18076385089626953</v>
      </c>
      <c r="AA41" s="29"/>
      <c r="AB41" s="28">
        <f t="shared" si="10"/>
        <v>2.024303922443179</v>
      </c>
      <c r="AC41" s="36">
        <v>408826.8522148177</v>
      </c>
      <c r="AD41" s="31">
        <f t="shared" si="11"/>
        <v>8275.898005385532</v>
      </c>
      <c r="AE41" s="32">
        <v>1287</v>
      </c>
      <c r="AF41" s="31">
        <f t="shared" si="12"/>
        <v>6988.898005385532</v>
      </c>
      <c r="AG41" s="33"/>
      <c r="AH41" s="34">
        <f t="shared" si="13"/>
        <v>5332198059.058428</v>
      </c>
      <c r="AI41" s="27">
        <f t="shared" si="14"/>
        <v>0.1720148805128901</v>
      </c>
      <c r="AJ41" s="27">
        <f t="shared" si="15"/>
        <v>1.2105008719686932</v>
      </c>
      <c r="AK41" s="27">
        <f t="shared" si="16"/>
        <v>0.5438118601153458</v>
      </c>
      <c r="AL41" s="27">
        <f t="shared" si="17"/>
        <v>1.927</v>
      </c>
      <c r="AN41" s="36">
        <v>408826.8522148177</v>
      </c>
      <c r="AO41" s="30">
        <f t="shared" si="18"/>
        <v>8275.898005385532</v>
      </c>
    </row>
    <row r="42" spans="1:41" ht="12.75">
      <c r="A42" s="17" t="s">
        <v>123</v>
      </c>
      <c r="B42" s="18" t="s">
        <v>124</v>
      </c>
      <c r="C42" s="19" t="s">
        <v>89</v>
      </c>
      <c r="D42" s="17"/>
      <c r="E42" s="20"/>
      <c r="F42" s="39">
        <v>619922889</v>
      </c>
      <c r="G42" s="38">
        <v>47.64</v>
      </c>
      <c r="H42" s="23">
        <f t="shared" si="0"/>
        <v>0.4764</v>
      </c>
      <c r="I42" s="40">
        <v>2157065.97</v>
      </c>
      <c r="J42" s="40">
        <v>0</v>
      </c>
      <c r="K42" s="40">
        <v>0</v>
      </c>
      <c r="L42" s="40">
        <v>126622.49</v>
      </c>
      <c r="M42" s="25">
        <f t="shared" si="1"/>
        <v>2283688.4600000004</v>
      </c>
      <c r="N42" s="40">
        <v>11426217</v>
      </c>
      <c r="O42" s="40">
        <v>0</v>
      </c>
      <c r="P42" s="40">
        <v>0</v>
      </c>
      <c r="Q42" s="26">
        <f t="shared" si="2"/>
        <v>11426217</v>
      </c>
      <c r="R42" s="40">
        <v>9794445.86</v>
      </c>
      <c r="S42" s="40">
        <v>0</v>
      </c>
      <c r="T42" s="26">
        <f t="shared" si="3"/>
        <v>9794445.86</v>
      </c>
      <c r="U42" s="26">
        <f t="shared" si="4"/>
        <v>23504351.32</v>
      </c>
      <c r="V42" s="27">
        <f t="shared" si="5"/>
        <v>1.5799458341987433</v>
      </c>
      <c r="W42" s="27">
        <f t="shared" si="6"/>
        <v>0</v>
      </c>
      <c r="X42" s="27">
        <f t="shared" si="7"/>
        <v>1.5799458341987433</v>
      </c>
      <c r="Y42" s="28">
        <f t="shared" si="8"/>
        <v>1.8431674653006724</v>
      </c>
      <c r="Z42" s="28">
        <f t="shared" si="9"/>
        <v>0.36838266508981904</v>
      </c>
      <c r="AA42" s="29"/>
      <c r="AB42" s="28">
        <f t="shared" si="10"/>
        <v>3.7914959645892345</v>
      </c>
      <c r="AC42" s="36">
        <v>187424.53012048194</v>
      </c>
      <c r="AD42" s="31">
        <f t="shared" si="11"/>
        <v>7106.193496168407</v>
      </c>
      <c r="AE42" s="32">
        <v>1138</v>
      </c>
      <c r="AF42" s="31">
        <f t="shared" si="12"/>
        <v>5968.193496168407</v>
      </c>
      <c r="AG42" s="33"/>
      <c r="AH42" s="34">
        <f t="shared" si="13"/>
        <v>1301265510.0755668</v>
      </c>
      <c r="AI42" s="27">
        <f t="shared" si="14"/>
        <v>0.17549750164878977</v>
      </c>
      <c r="AJ42" s="27">
        <f t="shared" si="15"/>
        <v>0.8780849804692403</v>
      </c>
      <c r="AK42" s="27">
        <f t="shared" si="16"/>
        <v>0.7526861954122813</v>
      </c>
      <c r="AL42" s="27">
        <f t="shared" si="17"/>
        <v>1.806</v>
      </c>
      <c r="AN42" s="36">
        <v>187424.53012048194</v>
      </c>
      <c r="AO42" s="30">
        <f t="shared" si="18"/>
        <v>7106.193496168407</v>
      </c>
    </row>
    <row r="43" spans="1:41" ht="12.75">
      <c r="A43" s="17" t="s">
        <v>125</v>
      </c>
      <c r="B43" s="18" t="s">
        <v>126</v>
      </c>
      <c r="C43" s="19" t="s">
        <v>89</v>
      </c>
      <c r="E43" s="20"/>
      <c r="F43" s="39">
        <v>6013133358</v>
      </c>
      <c r="G43" s="38">
        <v>94.62</v>
      </c>
      <c r="H43" s="23">
        <f t="shared" si="0"/>
        <v>0.9462</v>
      </c>
      <c r="I43" s="40">
        <v>10309536.91</v>
      </c>
      <c r="J43" s="40">
        <v>0</v>
      </c>
      <c r="K43" s="40">
        <v>0</v>
      </c>
      <c r="L43" s="40">
        <v>608543.13</v>
      </c>
      <c r="M43" s="25">
        <f t="shared" si="1"/>
        <v>10918080.040000001</v>
      </c>
      <c r="N43" s="40">
        <v>43433482</v>
      </c>
      <c r="O43" s="40">
        <v>0</v>
      </c>
      <c r="P43" s="40">
        <v>0</v>
      </c>
      <c r="Q43" s="26">
        <f t="shared" si="2"/>
        <v>43433482</v>
      </c>
      <c r="R43" s="40">
        <v>49011392.24</v>
      </c>
      <c r="S43" s="40">
        <v>0</v>
      </c>
      <c r="T43" s="26">
        <f t="shared" si="3"/>
        <v>49011392.24</v>
      </c>
      <c r="U43" s="26">
        <f t="shared" si="4"/>
        <v>103362954.28</v>
      </c>
      <c r="V43" s="27">
        <f t="shared" si="5"/>
        <v>0.8150724309946362</v>
      </c>
      <c r="W43" s="27">
        <f t="shared" si="6"/>
        <v>0</v>
      </c>
      <c r="X43" s="27">
        <f t="shared" si="7"/>
        <v>0.8150724309946362</v>
      </c>
      <c r="Y43" s="28">
        <f t="shared" si="8"/>
        <v>0.7223103066925195</v>
      </c>
      <c r="Z43" s="28">
        <f t="shared" si="9"/>
        <v>0.18157056213420505</v>
      </c>
      <c r="AA43" s="29"/>
      <c r="AB43" s="28">
        <f t="shared" si="10"/>
        <v>1.718953299821361</v>
      </c>
      <c r="AC43" s="36">
        <v>414815.07413509063</v>
      </c>
      <c r="AD43" s="31">
        <f t="shared" si="11"/>
        <v>7130.477405001565</v>
      </c>
      <c r="AE43" s="32">
        <v>944</v>
      </c>
      <c r="AF43" s="31">
        <f t="shared" si="12"/>
        <v>6186.477405001565</v>
      </c>
      <c r="AG43" s="33"/>
      <c r="AH43" s="34">
        <f t="shared" si="13"/>
        <v>6355034197.8440075</v>
      </c>
      <c r="AI43" s="27">
        <f t="shared" si="14"/>
        <v>0.17180206589138483</v>
      </c>
      <c r="AJ43" s="27">
        <f t="shared" si="15"/>
        <v>0.683450012192462</v>
      </c>
      <c r="AK43" s="27">
        <f t="shared" si="16"/>
        <v>0.7712215342071248</v>
      </c>
      <c r="AL43" s="27">
        <f t="shared" si="17"/>
        <v>1.626</v>
      </c>
      <c r="AN43" s="36">
        <v>414815.07413509063</v>
      </c>
      <c r="AO43" s="30">
        <f t="shared" si="18"/>
        <v>7130.477405001566</v>
      </c>
    </row>
    <row r="44" spans="1:41" ht="12.75">
      <c r="A44" s="17" t="s">
        <v>127</v>
      </c>
      <c r="B44" s="18" t="s">
        <v>128</v>
      </c>
      <c r="C44" s="19" t="s">
        <v>89</v>
      </c>
      <c r="E44" s="20" t="s">
        <v>116</v>
      </c>
      <c r="F44" s="39">
        <v>4894273619</v>
      </c>
      <c r="G44" s="38">
        <v>105.28</v>
      </c>
      <c r="H44" s="23">
        <f t="shared" si="0"/>
        <v>1.0528</v>
      </c>
      <c r="I44" s="40">
        <v>7641424.8</v>
      </c>
      <c r="J44" s="40">
        <v>0</v>
      </c>
      <c r="K44" s="40">
        <v>0</v>
      </c>
      <c r="L44" s="40">
        <v>446571.88</v>
      </c>
      <c r="M44" s="25">
        <f t="shared" si="1"/>
        <v>8087996.68</v>
      </c>
      <c r="N44" s="40">
        <v>22757720.5</v>
      </c>
      <c r="O44" s="40">
        <v>15315667.85</v>
      </c>
      <c r="P44" s="40">
        <v>0</v>
      </c>
      <c r="Q44" s="26">
        <f t="shared" si="2"/>
        <v>38073388.35</v>
      </c>
      <c r="R44" s="40">
        <v>7998980.98</v>
      </c>
      <c r="S44" s="40">
        <v>0</v>
      </c>
      <c r="T44" s="26">
        <f t="shared" si="3"/>
        <v>7998980.98</v>
      </c>
      <c r="U44" s="26">
        <f t="shared" si="4"/>
        <v>54160366.010000005</v>
      </c>
      <c r="V44" s="27">
        <f t="shared" si="5"/>
        <v>0.1634355085695915</v>
      </c>
      <c r="W44" s="27">
        <f t="shared" si="6"/>
        <v>0</v>
      </c>
      <c r="X44" s="27">
        <f t="shared" si="7"/>
        <v>0.1634355085695915</v>
      </c>
      <c r="Y44" s="28">
        <f t="shared" si="8"/>
        <v>0.7779170376211858</v>
      </c>
      <c r="Z44" s="28">
        <f t="shared" si="9"/>
        <v>0.16525428101530096</v>
      </c>
      <c r="AA44" s="29"/>
      <c r="AB44" s="28">
        <f t="shared" si="10"/>
        <v>1.1066068272060783</v>
      </c>
      <c r="AC44" s="36">
        <v>1270559.8203939744</v>
      </c>
      <c r="AD44" s="31">
        <f t="shared" si="11"/>
        <v>14060.101716217006</v>
      </c>
      <c r="AE44" s="32">
        <v>1335</v>
      </c>
      <c r="AF44" s="31">
        <f t="shared" si="12"/>
        <v>12725.101716217006</v>
      </c>
      <c r="AG44" s="33"/>
      <c r="AH44" s="34">
        <f t="shared" si="13"/>
        <v>4648816127.469605</v>
      </c>
      <c r="AI44" s="27">
        <f t="shared" si="14"/>
        <v>0.17397970705290883</v>
      </c>
      <c r="AJ44" s="27">
        <f t="shared" si="15"/>
        <v>0.8189910572075844</v>
      </c>
      <c r="AK44" s="27">
        <f t="shared" si="16"/>
        <v>0.1720649034220659</v>
      </c>
      <c r="AL44" s="27">
        <f t="shared" si="17"/>
        <v>1.1649999999999998</v>
      </c>
      <c r="AN44" s="36">
        <v>1270562.1119814331</v>
      </c>
      <c r="AO44" s="30">
        <f t="shared" si="18"/>
        <v>14060.127075080276</v>
      </c>
    </row>
    <row r="45" spans="1:41" ht="12.75">
      <c r="A45" s="17" t="s">
        <v>129</v>
      </c>
      <c r="B45" s="18" t="s">
        <v>130</v>
      </c>
      <c r="C45" s="19" t="s">
        <v>89</v>
      </c>
      <c r="E45" s="20"/>
      <c r="F45" s="39">
        <v>1185151116</v>
      </c>
      <c r="G45" s="38">
        <v>42.54</v>
      </c>
      <c r="H45" s="23">
        <f t="shared" si="0"/>
        <v>0.4254</v>
      </c>
      <c r="I45" s="40">
        <v>4355892.02</v>
      </c>
      <c r="J45" s="40">
        <v>0</v>
      </c>
      <c r="K45" s="40">
        <v>0</v>
      </c>
      <c r="L45" s="40">
        <v>256414.25</v>
      </c>
      <c r="M45" s="25">
        <f t="shared" si="1"/>
        <v>4612306.27</v>
      </c>
      <c r="N45" s="40">
        <v>21189603.5</v>
      </c>
      <c r="O45" s="40">
        <v>0</v>
      </c>
      <c r="P45" s="40">
        <v>0</v>
      </c>
      <c r="Q45" s="26">
        <f t="shared" si="2"/>
        <v>21189603.5</v>
      </c>
      <c r="R45" s="40">
        <v>18028132</v>
      </c>
      <c r="S45" s="40">
        <v>0</v>
      </c>
      <c r="T45" s="26">
        <f t="shared" si="3"/>
        <v>18028132</v>
      </c>
      <c r="U45" s="26">
        <f t="shared" si="4"/>
        <v>43830041.769999996</v>
      </c>
      <c r="V45" s="27">
        <f t="shared" si="5"/>
        <v>1.5211673647869222</v>
      </c>
      <c r="W45" s="27">
        <f t="shared" si="6"/>
        <v>0</v>
      </c>
      <c r="X45" s="27">
        <f t="shared" si="7"/>
        <v>1.5211673647869222</v>
      </c>
      <c r="Y45" s="28">
        <f t="shared" si="8"/>
        <v>1.7879241907577972</v>
      </c>
      <c r="Z45" s="28">
        <f t="shared" si="9"/>
        <v>0.38917452869360497</v>
      </c>
      <c r="AA45" s="29"/>
      <c r="AB45" s="28">
        <f t="shared" si="10"/>
        <v>3.698266084238324</v>
      </c>
      <c r="AC45" s="36">
        <v>162718.95795246802</v>
      </c>
      <c r="AD45" s="31">
        <f t="shared" si="11"/>
        <v>6017.780034582143</v>
      </c>
      <c r="AE45" s="32">
        <v>986</v>
      </c>
      <c r="AF45" s="31">
        <f t="shared" si="12"/>
        <v>5031.780034582143</v>
      </c>
      <c r="AG45" s="33"/>
      <c r="AH45" s="34">
        <f t="shared" si="13"/>
        <v>2785968772.9196053</v>
      </c>
      <c r="AI45" s="27">
        <f t="shared" si="14"/>
        <v>0.16555484450625954</v>
      </c>
      <c r="AJ45" s="27">
        <f t="shared" si="15"/>
        <v>0.7605829507483668</v>
      </c>
      <c r="AK45" s="27">
        <f t="shared" si="16"/>
        <v>0.6471045969803567</v>
      </c>
      <c r="AL45" s="27">
        <f t="shared" si="17"/>
        <v>1.574</v>
      </c>
      <c r="AN45" s="36">
        <v>162718.95795246802</v>
      </c>
      <c r="AO45" s="30">
        <f t="shared" si="18"/>
        <v>6017.780034582144</v>
      </c>
    </row>
    <row r="46" spans="1:41" ht="12.75">
      <c r="A46" s="17" t="s">
        <v>131</v>
      </c>
      <c r="B46" s="18" t="s">
        <v>132</v>
      </c>
      <c r="C46" s="19" t="s">
        <v>89</v>
      </c>
      <c r="E46" s="20" t="s">
        <v>48</v>
      </c>
      <c r="F46" s="39">
        <v>2282055921</v>
      </c>
      <c r="G46" s="38">
        <v>88.57</v>
      </c>
      <c r="H46" s="23">
        <f t="shared" si="0"/>
        <v>0.8856999999999999</v>
      </c>
      <c r="I46" s="40">
        <v>4270313.09</v>
      </c>
      <c r="J46" s="40">
        <v>0</v>
      </c>
      <c r="K46" s="40">
        <v>0</v>
      </c>
      <c r="L46" s="40">
        <v>248673.24</v>
      </c>
      <c r="M46" s="25">
        <f t="shared" si="1"/>
        <v>4518986.33</v>
      </c>
      <c r="N46" s="40">
        <v>35647959</v>
      </c>
      <c r="O46" s="40">
        <v>0</v>
      </c>
      <c r="P46" s="40">
        <v>0</v>
      </c>
      <c r="Q46" s="26">
        <f t="shared" si="2"/>
        <v>35647959</v>
      </c>
      <c r="R46" s="40">
        <v>10677932</v>
      </c>
      <c r="S46" s="40">
        <v>0</v>
      </c>
      <c r="T46" s="26">
        <f t="shared" si="3"/>
        <v>10677932</v>
      </c>
      <c r="U46" s="26">
        <f t="shared" si="4"/>
        <v>50844877.33</v>
      </c>
      <c r="V46" s="27">
        <f t="shared" si="5"/>
        <v>0.4679084286120787</v>
      </c>
      <c r="W46" s="27">
        <f t="shared" si="6"/>
        <v>0</v>
      </c>
      <c r="X46" s="27">
        <f t="shared" si="7"/>
        <v>0.4679084286120787</v>
      </c>
      <c r="Y46" s="28">
        <f t="shared" si="8"/>
        <v>1.5620983987271888</v>
      </c>
      <c r="Z46" s="28">
        <f t="shared" si="9"/>
        <v>0.1980225939432621</v>
      </c>
      <c r="AA46" s="29"/>
      <c r="AB46" s="28">
        <f t="shared" si="10"/>
        <v>2.2280294212825296</v>
      </c>
      <c r="AC46" s="36">
        <v>539850.3904216554</v>
      </c>
      <c r="AD46" s="31">
        <f t="shared" si="11"/>
        <v>12028.025529503084</v>
      </c>
      <c r="AE46" s="32">
        <v>1506</v>
      </c>
      <c r="AF46" s="31">
        <f t="shared" si="12"/>
        <v>10522.025529503084</v>
      </c>
      <c r="AG46" s="33"/>
      <c r="AH46" s="34">
        <f t="shared" si="13"/>
        <v>2576556306.8759174</v>
      </c>
      <c r="AI46" s="27">
        <f t="shared" si="14"/>
        <v>0.17538861145554724</v>
      </c>
      <c r="AJ46" s="27">
        <f t="shared" si="15"/>
        <v>1.383550551752671</v>
      </c>
      <c r="AK46" s="27">
        <f t="shared" si="16"/>
        <v>0.4144264952217181</v>
      </c>
      <c r="AL46" s="27">
        <f t="shared" si="17"/>
        <v>1.9729999999999999</v>
      </c>
      <c r="AN46" s="36">
        <v>539850.3904216554</v>
      </c>
      <c r="AO46" s="30">
        <f t="shared" si="18"/>
        <v>12028.025529503084</v>
      </c>
    </row>
    <row r="47" spans="1:41" ht="12.75">
      <c r="A47" s="17" t="s">
        <v>133</v>
      </c>
      <c r="B47" s="18" t="s">
        <v>134</v>
      </c>
      <c r="C47" s="19" t="s">
        <v>89</v>
      </c>
      <c r="E47" s="20" t="s">
        <v>116</v>
      </c>
      <c r="F47" s="39">
        <v>6298631089</v>
      </c>
      <c r="G47" s="38">
        <v>105.79</v>
      </c>
      <c r="H47" s="23">
        <f t="shared" si="0"/>
        <v>1.0579</v>
      </c>
      <c r="I47" s="40">
        <v>9887410.03</v>
      </c>
      <c r="J47" s="40">
        <v>0</v>
      </c>
      <c r="K47" s="40">
        <v>0</v>
      </c>
      <c r="L47" s="40">
        <v>588879.26</v>
      </c>
      <c r="M47" s="25">
        <f t="shared" si="1"/>
        <v>10476289.29</v>
      </c>
      <c r="N47" s="40">
        <v>56010195</v>
      </c>
      <c r="O47" s="40">
        <v>0</v>
      </c>
      <c r="P47" s="40">
        <v>0</v>
      </c>
      <c r="Q47" s="26">
        <f t="shared" si="2"/>
        <v>56010195</v>
      </c>
      <c r="R47" s="40">
        <v>58290255</v>
      </c>
      <c r="S47" s="40">
        <v>0</v>
      </c>
      <c r="T47" s="26">
        <f t="shared" si="3"/>
        <v>58290255</v>
      </c>
      <c r="U47" s="26">
        <f t="shared" si="4"/>
        <v>124776739.28999999</v>
      </c>
      <c r="V47" s="27">
        <f t="shared" si="5"/>
        <v>0.9254432300662718</v>
      </c>
      <c r="W47" s="27">
        <f t="shared" si="6"/>
        <v>0</v>
      </c>
      <c r="X47" s="27">
        <f t="shared" si="7"/>
        <v>0.9254432300662718</v>
      </c>
      <c r="Y47" s="28">
        <f t="shared" si="8"/>
        <v>0.889243935842136</v>
      </c>
      <c r="Z47" s="28">
        <f t="shared" si="9"/>
        <v>0.16632644684169404</v>
      </c>
      <c r="AA47" s="29"/>
      <c r="AB47" s="28">
        <f t="shared" si="10"/>
        <v>1.981013612750102</v>
      </c>
      <c r="AC47" s="36">
        <v>335193.29431845894</v>
      </c>
      <c r="AD47" s="31">
        <f t="shared" si="11"/>
        <v>6640.224789474186</v>
      </c>
      <c r="AE47" s="32">
        <v>1058</v>
      </c>
      <c r="AF47" s="31">
        <f t="shared" si="12"/>
        <v>5582.224789474186</v>
      </c>
      <c r="AG47" s="33"/>
      <c r="AH47" s="34">
        <f t="shared" si="13"/>
        <v>5953900263.730031</v>
      </c>
      <c r="AI47" s="27">
        <f t="shared" si="14"/>
        <v>0.1759567481138281</v>
      </c>
      <c r="AJ47" s="27">
        <f t="shared" si="15"/>
        <v>0.9407311597273957</v>
      </c>
      <c r="AK47" s="27">
        <f t="shared" si="16"/>
        <v>0.979026393087109</v>
      </c>
      <c r="AL47" s="27">
        <f t="shared" si="17"/>
        <v>2.096</v>
      </c>
      <c r="AN47" s="36">
        <v>335193.29431845894</v>
      </c>
      <c r="AO47" s="30">
        <f t="shared" si="18"/>
        <v>6640.224789474185</v>
      </c>
    </row>
    <row r="48" spans="1:41" ht="12.75">
      <c r="A48" s="17" t="s">
        <v>135</v>
      </c>
      <c r="B48" s="18" t="s">
        <v>136</v>
      </c>
      <c r="C48" s="19" t="s">
        <v>89</v>
      </c>
      <c r="E48" s="20"/>
      <c r="F48" s="39">
        <v>1074000773</v>
      </c>
      <c r="G48" s="38">
        <v>96.78</v>
      </c>
      <c r="H48" s="23">
        <f t="shared" si="0"/>
        <v>0.9678</v>
      </c>
      <c r="I48" s="40">
        <v>1809271.85</v>
      </c>
      <c r="J48" s="40">
        <v>0</v>
      </c>
      <c r="K48" s="40">
        <v>0</v>
      </c>
      <c r="L48" s="40">
        <v>105794.82</v>
      </c>
      <c r="M48" s="25">
        <f t="shared" si="1"/>
        <v>1915066.6700000002</v>
      </c>
      <c r="N48" s="40">
        <v>8942844</v>
      </c>
      <c r="O48" s="40">
        <v>3544439.46</v>
      </c>
      <c r="P48" s="40">
        <v>0</v>
      </c>
      <c r="Q48" s="26">
        <f t="shared" si="2"/>
        <v>12487283.46</v>
      </c>
      <c r="R48" s="40">
        <v>3599582</v>
      </c>
      <c r="S48" s="40">
        <v>110924</v>
      </c>
      <c r="T48" s="26">
        <f t="shared" si="3"/>
        <v>3710506</v>
      </c>
      <c r="U48" s="26">
        <f t="shared" si="4"/>
        <v>18112856.130000003</v>
      </c>
      <c r="V48" s="27">
        <f t="shared" si="5"/>
        <v>0.33515636957553663</v>
      </c>
      <c r="W48" s="27">
        <f t="shared" si="6"/>
        <v>0.010328111747085306</v>
      </c>
      <c r="X48" s="27">
        <f t="shared" si="7"/>
        <v>0.34548448132262194</v>
      </c>
      <c r="Y48" s="28">
        <f t="shared" si="8"/>
        <v>1.1626884983629338</v>
      </c>
      <c r="Z48" s="28">
        <f t="shared" si="9"/>
        <v>0.17831147966967062</v>
      </c>
      <c r="AA48" s="29"/>
      <c r="AB48" s="28">
        <f t="shared" si="10"/>
        <v>1.6864844593552264</v>
      </c>
      <c r="AC48" s="36">
        <v>645753.125</v>
      </c>
      <c r="AD48" s="31">
        <f t="shared" si="11"/>
        <v>10890.52609892573</v>
      </c>
      <c r="AE48" s="32">
        <v>1495</v>
      </c>
      <c r="AF48" s="31">
        <f t="shared" si="12"/>
        <v>9395.52609892573</v>
      </c>
      <c r="AG48" s="33"/>
      <c r="AH48" s="34">
        <f t="shared" si="13"/>
        <v>1109734214.7137837</v>
      </c>
      <c r="AI48" s="27">
        <f t="shared" si="14"/>
        <v>0.17256985002430725</v>
      </c>
      <c r="AJ48" s="27">
        <f t="shared" si="15"/>
        <v>1.1252499287156472</v>
      </c>
      <c r="AK48" s="27">
        <f t="shared" si="16"/>
        <v>0.3343598810240335</v>
      </c>
      <c r="AL48" s="27">
        <f t="shared" si="17"/>
        <v>1.6320000000000001</v>
      </c>
      <c r="AN48" s="36">
        <v>645753.125</v>
      </c>
      <c r="AO48" s="30">
        <f t="shared" si="18"/>
        <v>10890.52609892573</v>
      </c>
    </row>
    <row r="49" spans="1:41" ht="12.75">
      <c r="A49" s="17" t="s">
        <v>137</v>
      </c>
      <c r="B49" s="18" t="s">
        <v>138</v>
      </c>
      <c r="C49" s="19" t="s">
        <v>89</v>
      </c>
      <c r="E49" s="20"/>
      <c r="F49" s="39">
        <v>1853773480</v>
      </c>
      <c r="G49" s="38">
        <v>98.16</v>
      </c>
      <c r="H49" s="23">
        <f t="shared" si="0"/>
        <v>0.9815999999999999</v>
      </c>
      <c r="I49" s="40">
        <v>3016780.91</v>
      </c>
      <c r="J49" s="40">
        <v>0</v>
      </c>
      <c r="K49" s="40">
        <v>0</v>
      </c>
      <c r="L49" s="40">
        <v>177385.57</v>
      </c>
      <c r="M49" s="25">
        <f t="shared" si="1"/>
        <v>3194166.48</v>
      </c>
      <c r="N49" s="40">
        <v>19902335</v>
      </c>
      <c r="O49" s="40">
        <v>0</v>
      </c>
      <c r="P49" s="40">
        <v>0</v>
      </c>
      <c r="Q49" s="26">
        <f t="shared" si="2"/>
        <v>19902335</v>
      </c>
      <c r="R49" s="40">
        <v>11904720.52</v>
      </c>
      <c r="S49" s="40">
        <v>0</v>
      </c>
      <c r="T49" s="26">
        <f t="shared" si="3"/>
        <v>11904720.52</v>
      </c>
      <c r="U49" s="26">
        <f t="shared" si="4"/>
        <v>35001222</v>
      </c>
      <c r="V49" s="27">
        <f t="shared" si="5"/>
        <v>0.6421885224078187</v>
      </c>
      <c r="W49" s="27">
        <f t="shared" si="6"/>
        <v>0</v>
      </c>
      <c r="X49" s="27">
        <f t="shared" si="7"/>
        <v>0.6421885224078187</v>
      </c>
      <c r="Y49" s="28">
        <f t="shared" si="8"/>
        <v>1.07361202513265</v>
      </c>
      <c r="Z49" s="28">
        <f t="shared" si="9"/>
        <v>0.17230619136918499</v>
      </c>
      <c r="AA49" s="29"/>
      <c r="AB49" s="28">
        <f t="shared" si="10"/>
        <v>1.8881067389096537</v>
      </c>
      <c r="AC49" s="36">
        <v>436872.50379362673</v>
      </c>
      <c r="AD49" s="31">
        <f t="shared" si="11"/>
        <v>8248.6191845708</v>
      </c>
      <c r="AE49" s="32">
        <v>1270</v>
      </c>
      <c r="AF49" s="31">
        <f t="shared" si="12"/>
        <v>6978.6191845708</v>
      </c>
      <c r="AG49" s="33"/>
      <c r="AH49" s="34">
        <f t="shared" si="13"/>
        <v>1888522290.1385496</v>
      </c>
      <c r="AI49" s="27">
        <f t="shared" si="14"/>
        <v>0.16913575744799195</v>
      </c>
      <c r="AJ49" s="27">
        <f t="shared" si="15"/>
        <v>1.053857563870209</v>
      </c>
      <c r="AK49" s="27">
        <f t="shared" si="16"/>
        <v>0.6303722535955147</v>
      </c>
      <c r="AL49" s="27">
        <f t="shared" si="17"/>
        <v>1.8530000000000002</v>
      </c>
      <c r="AN49" s="36">
        <v>436872.50379362673</v>
      </c>
      <c r="AO49" s="30">
        <f t="shared" si="18"/>
        <v>8248.6191845708</v>
      </c>
    </row>
    <row r="50" spans="1:41" ht="12.75">
      <c r="A50" s="17" t="s">
        <v>139</v>
      </c>
      <c r="B50" s="18" t="s">
        <v>140</v>
      </c>
      <c r="C50" s="19" t="s">
        <v>89</v>
      </c>
      <c r="E50" s="20"/>
      <c r="F50" s="39">
        <v>750686547</v>
      </c>
      <c r="G50" s="38">
        <v>77.6</v>
      </c>
      <c r="H50" s="23">
        <f t="shared" si="0"/>
        <v>0.7759999999999999</v>
      </c>
      <c r="I50" s="40">
        <v>1591957.91</v>
      </c>
      <c r="J50" s="40">
        <v>0</v>
      </c>
      <c r="K50" s="40">
        <v>0</v>
      </c>
      <c r="L50" s="40">
        <v>92775.96</v>
      </c>
      <c r="M50" s="25">
        <f t="shared" si="1"/>
        <v>1684733.8699999999</v>
      </c>
      <c r="N50" s="40">
        <v>6902290</v>
      </c>
      <c r="O50" s="40">
        <v>3804764.34</v>
      </c>
      <c r="P50" s="40">
        <v>0</v>
      </c>
      <c r="Q50" s="26">
        <f t="shared" si="2"/>
        <v>10707054.34</v>
      </c>
      <c r="R50" s="40">
        <v>4727201</v>
      </c>
      <c r="S50" s="40">
        <v>0</v>
      </c>
      <c r="T50" s="26">
        <f t="shared" si="3"/>
        <v>4727201</v>
      </c>
      <c r="U50" s="26">
        <f t="shared" si="4"/>
        <v>17118989.21</v>
      </c>
      <c r="V50" s="27">
        <f t="shared" si="5"/>
        <v>0.6297170262197332</v>
      </c>
      <c r="W50" s="27">
        <f t="shared" si="6"/>
        <v>0</v>
      </c>
      <c r="X50" s="27">
        <f t="shared" si="7"/>
        <v>0.6297170262197332</v>
      </c>
      <c r="Y50" s="28">
        <f t="shared" si="8"/>
        <v>1.4263016145405893</v>
      </c>
      <c r="Z50" s="28">
        <f t="shared" si="9"/>
        <v>0.22442574423809408</v>
      </c>
      <c r="AA50" s="29"/>
      <c r="AB50" s="28">
        <f t="shared" si="10"/>
        <v>2.280444384998417</v>
      </c>
      <c r="AC50" s="36">
        <v>585180.7692307692</v>
      </c>
      <c r="AD50" s="31">
        <f t="shared" si="11"/>
        <v>13344.72199401362</v>
      </c>
      <c r="AE50" s="32">
        <v>1516</v>
      </c>
      <c r="AF50" s="31">
        <f t="shared" si="12"/>
        <v>11828.72199401362</v>
      </c>
      <c r="AG50" s="33"/>
      <c r="AH50" s="34">
        <f t="shared" si="13"/>
        <v>967379570.8762888</v>
      </c>
      <c r="AI50" s="27">
        <f t="shared" si="14"/>
        <v>0.17415437752876098</v>
      </c>
      <c r="AJ50" s="27">
        <f t="shared" si="15"/>
        <v>1.1068100528834972</v>
      </c>
      <c r="AK50" s="27">
        <f t="shared" si="16"/>
        <v>0.48866041234651286</v>
      </c>
      <c r="AL50" s="27">
        <f t="shared" si="17"/>
        <v>1.77</v>
      </c>
      <c r="AN50" s="36">
        <v>585180.7692307692</v>
      </c>
      <c r="AO50" s="30">
        <f t="shared" si="18"/>
        <v>13344.72199401362</v>
      </c>
    </row>
    <row r="51" spans="1:41" ht="12.75">
      <c r="A51" s="17" t="s">
        <v>141</v>
      </c>
      <c r="B51" s="18" t="s">
        <v>142</v>
      </c>
      <c r="C51" s="19" t="s">
        <v>89</v>
      </c>
      <c r="E51" s="20" t="s">
        <v>116</v>
      </c>
      <c r="F51" s="39">
        <v>1964439900</v>
      </c>
      <c r="G51" s="38">
        <v>99.16</v>
      </c>
      <c r="H51" s="23">
        <f t="shared" si="0"/>
        <v>0.9915999999999999</v>
      </c>
      <c r="I51" s="40">
        <v>3354161.59</v>
      </c>
      <c r="J51" s="40">
        <v>0</v>
      </c>
      <c r="K51" s="40">
        <v>0</v>
      </c>
      <c r="L51" s="40">
        <v>195537.22</v>
      </c>
      <c r="M51" s="25">
        <f t="shared" si="1"/>
        <v>3549698.81</v>
      </c>
      <c r="N51" s="40">
        <v>15715433</v>
      </c>
      <c r="O51" s="40">
        <v>8931912.46</v>
      </c>
      <c r="P51" s="40">
        <v>0</v>
      </c>
      <c r="Q51" s="26">
        <f t="shared" si="2"/>
        <v>24647345.46</v>
      </c>
      <c r="R51" s="40">
        <v>6636744.62</v>
      </c>
      <c r="S51" s="40">
        <v>196400</v>
      </c>
      <c r="T51" s="26">
        <f t="shared" si="3"/>
        <v>6833144.62</v>
      </c>
      <c r="U51" s="26">
        <f t="shared" si="4"/>
        <v>35030188.89</v>
      </c>
      <c r="V51" s="27">
        <f t="shared" si="5"/>
        <v>0.33784411627965816</v>
      </c>
      <c r="W51" s="27">
        <f t="shared" si="6"/>
        <v>0.009997760684864933</v>
      </c>
      <c r="X51" s="27">
        <f t="shared" si="7"/>
        <v>0.34784187696452307</v>
      </c>
      <c r="Y51" s="28">
        <f t="shared" si="8"/>
        <v>1.254675465510551</v>
      </c>
      <c r="Z51" s="28">
        <f t="shared" si="9"/>
        <v>0.180697755629989</v>
      </c>
      <c r="AA51" s="29"/>
      <c r="AB51" s="28">
        <f t="shared" si="10"/>
        <v>1.7832150981050632</v>
      </c>
      <c r="AC51" s="36">
        <v>552144.7847180109</v>
      </c>
      <c r="AD51" s="31">
        <f t="shared" si="11"/>
        <v>9845.929164491268</v>
      </c>
      <c r="AE51" s="32">
        <v>1334</v>
      </c>
      <c r="AF51" s="31">
        <f t="shared" si="12"/>
        <v>8511.929164491268</v>
      </c>
      <c r="AG51" s="33"/>
      <c r="AH51" s="34">
        <f t="shared" si="13"/>
        <v>1981080980.2339654</v>
      </c>
      <c r="AI51" s="27">
        <f t="shared" si="14"/>
        <v>0.17917989448269708</v>
      </c>
      <c r="AJ51" s="27">
        <f t="shared" si="15"/>
        <v>1.2441361916002622</v>
      </c>
      <c r="AK51" s="27">
        <f t="shared" si="16"/>
        <v>0.3449200051980211</v>
      </c>
      <c r="AL51" s="27">
        <f t="shared" si="17"/>
        <v>1.768</v>
      </c>
      <c r="AN51" s="36">
        <v>551913.7439320388</v>
      </c>
      <c r="AO51" s="30">
        <f t="shared" si="18"/>
        <v>9841.809210313033</v>
      </c>
    </row>
    <row r="52" spans="1:41" ht="12.75">
      <c r="A52" s="17" t="s">
        <v>143</v>
      </c>
      <c r="B52" s="18" t="s">
        <v>144</v>
      </c>
      <c r="C52" s="19" t="s">
        <v>89</v>
      </c>
      <c r="E52" s="20"/>
      <c r="F52" s="39">
        <v>1359069432</v>
      </c>
      <c r="G52" s="38">
        <v>99.35</v>
      </c>
      <c r="H52" s="23">
        <f t="shared" si="0"/>
        <v>0.9934999999999999</v>
      </c>
      <c r="I52" s="40">
        <v>2303185.38</v>
      </c>
      <c r="J52" s="40">
        <v>0</v>
      </c>
      <c r="K52" s="40">
        <v>0</v>
      </c>
      <c r="L52" s="40">
        <v>134263.04</v>
      </c>
      <c r="M52" s="25">
        <f t="shared" si="1"/>
        <v>2437448.42</v>
      </c>
      <c r="N52" s="40">
        <v>10424388</v>
      </c>
      <c r="O52" s="40">
        <v>0</v>
      </c>
      <c r="P52" s="40">
        <v>0</v>
      </c>
      <c r="Q52" s="26">
        <f t="shared" si="2"/>
        <v>10424388</v>
      </c>
      <c r="R52" s="40">
        <v>5241934</v>
      </c>
      <c r="S52" s="40">
        <v>0</v>
      </c>
      <c r="T52" s="26">
        <f t="shared" si="3"/>
        <v>5241934</v>
      </c>
      <c r="U52" s="26">
        <f t="shared" si="4"/>
        <v>18103770.42</v>
      </c>
      <c r="V52" s="27">
        <f t="shared" si="5"/>
        <v>0.3857002355123237</v>
      </c>
      <c r="W52" s="27">
        <f t="shared" si="6"/>
        <v>0</v>
      </c>
      <c r="X52" s="27">
        <f t="shared" si="7"/>
        <v>0.3857002355123237</v>
      </c>
      <c r="Y52" s="28">
        <f t="shared" si="8"/>
        <v>0.7670239470149455</v>
      </c>
      <c r="Z52" s="28">
        <f t="shared" si="9"/>
        <v>0.17934686503934258</v>
      </c>
      <c r="AA52" s="29"/>
      <c r="AB52" s="28">
        <f t="shared" si="10"/>
        <v>1.332071047566612</v>
      </c>
      <c r="AC52" s="36">
        <v>897577.4825174825</v>
      </c>
      <c r="AD52" s="31">
        <f t="shared" si="11"/>
        <v>11956.369774092653</v>
      </c>
      <c r="AE52" s="32">
        <v>1357</v>
      </c>
      <c r="AF52" s="31">
        <f t="shared" si="12"/>
        <v>10599.369774092653</v>
      </c>
      <c r="AG52" s="33"/>
      <c r="AH52" s="34">
        <f t="shared" si="13"/>
        <v>1367961179.667841</v>
      </c>
      <c r="AI52" s="27">
        <f t="shared" si="14"/>
        <v>0.17818111041658688</v>
      </c>
      <c r="AJ52" s="27">
        <f t="shared" si="15"/>
        <v>0.7620382913593483</v>
      </c>
      <c r="AK52" s="27">
        <f t="shared" si="16"/>
        <v>0.3831931839814936</v>
      </c>
      <c r="AL52" s="27">
        <f t="shared" si="17"/>
        <v>1.323</v>
      </c>
      <c r="AN52" s="36">
        <v>897577.4825174825</v>
      </c>
      <c r="AO52" s="30">
        <f t="shared" si="18"/>
        <v>11956.369774092653</v>
      </c>
    </row>
    <row r="53" spans="1:41" ht="12.75">
      <c r="A53" s="17" t="s">
        <v>145</v>
      </c>
      <c r="B53" s="18" t="s">
        <v>146</v>
      </c>
      <c r="C53" s="19" t="s">
        <v>89</v>
      </c>
      <c r="D53" s="17"/>
      <c r="E53" s="20"/>
      <c r="F53" s="39">
        <v>715534888</v>
      </c>
      <c r="G53" s="38">
        <v>46.76</v>
      </c>
      <c r="H53" s="23">
        <f t="shared" si="0"/>
        <v>0.46759999999999996</v>
      </c>
      <c r="I53" s="40">
        <v>2574924.76</v>
      </c>
      <c r="J53" s="40">
        <v>0</v>
      </c>
      <c r="K53" s="40">
        <v>0</v>
      </c>
      <c r="L53" s="40">
        <v>149935.47</v>
      </c>
      <c r="M53" s="25">
        <f t="shared" si="1"/>
        <v>2724860.23</v>
      </c>
      <c r="N53" s="40">
        <v>15842430.72</v>
      </c>
      <c r="O53" s="40">
        <v>0</v>
      </c>
      <c r="P53" s="40">
        <v>0</v>
      </c>
      <c r="Q53" s="26">
        <f t="shared" si="2"/>
        <v>15842430.72</v>
      </c>
      <c r="R53" s="40">
        <v>8583438.78</v>
      </c>
      <c r="S53" s="40">
        <v>0</v>
      </c>
      <c r="T53" s="26">
        <f t="shared" si="3"/>
        <v>8583438.78</v>
      </c>
      <c r="U53" s="26">
        <f t="shared" si="4"/>
        <v>27150729.729999997</v>
      </c>
      <c r="V53" s="27">
        <f t="shared" si="5"/>
        <v>1.1995835456733173</v>
      </c>
      <c r="W53" s="27">
        <f t="shared" si="6"/>
        <v>0</v>
      </c>
      <c r="X53" s="27">
        <f t="shared" si="7"/>
        <v>1.1995835456733173</v>
      </c>
      <c r="Y53" s="28">
        <f t="shared" si="8"/>
        <v>2.2140682426095766</v>
      </c>
      <c r="Z53" s="28">
        <f t="shared" si="9"/>
        <v>0.3808144474431273</v>
      </c>
      <c r="AA53" s="29"/>
      <c r="AB53" s="28">
        <f t="shared" si="10"/>
        <v>3.7944662357260204</v>
      </c>
      <c r="AC53" s="36">
        <v>255275.03069995905</v>
      </c>
      <c r="AD53" s="31">
        <f t="shared" si="11"/>
        <v>9686.32484814918</v>
      </c>
      <c r="AE53" s="32">
        <v>1370</v>
      </c>
      <c r="AF53" s="31">
        <f t="shared" si="12"/>
        <v>8316.32484814918</v>
      </c>
      <c r="AG53" s="33"/>
      <c r="AH53" s="34">
        <f t="shared" si="13"/>
        <v>1530228588.5372114</v>
      </c>
      <c r="AI53" s="27">
        <f t="shared" si="14"/>
        <v>0.1780688356244063</v>
      </c>
      <c r="AJ53" s="27">
        <f t="shared" si="15"/>
        <v>1.035298310244238</v>
      </c>
      <c r="AK53" s="27">
        <f t="shared" si="16"/>
        <v>0.5609252659568431</v>
      </c>
      <c r="AL53" s="27">
        <f t="shared" si="17"/>
        <v>1.774</v>
      </c>
      <c r="AN53" s="36">
        <v>255275.03069995905</v>
      </c>
      <c r="AO53" s="30">
        <f t="shared" si="18"/>
        <v>9686.32484814918</v>
      </c>
    </row>
    <row r="54" spans="1:41" ht="12.75">
      <c r="A54" s="17" t="s">
        <v>147</v>
      </c>
      <c r="B54" s="18" t="s">
        <v>148</v>
      </c>
      <c r="C54" s="19" t="s">
        <v>89</v>
      </c>
      <c r="E54" s="20"/>
      <c r="F54" s="39">
        <v>1233156597</v>
      </c>
      <c r="G54" s="38">
        <v>92.9</v>
      </c>
      <c r="H54" s="23">
        <f t="shared" si="0"/>
        <v>0.929</v>
      </c>
      <c r="I54" s="40">
        <v>2097396</v>
      </c>
      <c r="J54" s="40">
        <v>0</v>
      </c>
      <c r="K54" s="40">
        <v>0</v>
      </c>
      <c r="L54" s="40">
        <v>122182.92</v>
      </c>
      <c r="M54" s="25">
        <f t="shared" si="1"/>
        <v>2219578.92</v>
      </c>
      <c r="N54" s="40">
        <v>14624293</v>
      </c>
      <c r="O54" s="40">
        <v>0</v>
      </c>
      <c r="P54" s="40">
        <v>0</v>
      </c>
      <c r="Q54" s="26">
        <f t="shared" si="2"/>
        <v>14624293</v>
      </c>
      <c r="R54" s="40">
        <v>8452968</v>
      </c>
      <c r="S54" s="40">
        <v>0</v>
      </c>
      <c r="T54" s="26">
        <f t="shared" si="3"/>
        <v>8452968</v>
      </c>
      <c r="U54" s="26">
        <f t="shared" si="4"/>
        <v>25296839.92</v>
      </c>
      <c r="V54" s="27">
        <f t="shared" si="5"/>
        <v>0.6854740120244437</v>
      </c>
      <c r="W54" s="27">
        <f t="shared" si="6"/>
        <v>0</v>
      </c>
      <c r="X54" s="27">
        <f t="shared" si="7"/>
        <v>0.6854740120244437</v>
      </c>
      <c r="Y54" s="28">
        <f t="shared" si="8"/>
        <v>1.1859234289933414</v>
      </c>
      <c r="Z54" s="28">
        <f t="shared" si="9"/>
        <v>0.1799916511333394</v>
      </c>
      <c r="AA54" s="29"/>
      <c r="AB54" s="28">
        <f t="shared" si="10"/>
        <v>2.0513890921511244</v>
      </c>
      <c r="AC54" s="36">
        <v>356359.6514745308</v>
      </c>
      <c r="AD54" s="31">
        <f t="shared" si="11"/>
        <v>7310.323019176289</v>
      </c>
      <c r="AE54" s="32">
        <v>1165</v>
      </c>
      <c r="AF54" s="31">
        <f t="shared" si="12"/>
        <v>6145.323019176289</v>
      </c>
      <c r="AG54" s="33"/>
      <c r="AH54" s="34">
        <f t="shared" si="13"/>
        <v>1327402149.6232507</v>
      </c>
      <c r="AI54" s="27">
        <f t="shared" si="14"/>
        <v>0.1672122439028723</v>
      </c>
      <c r="AJ54" s="27">
        <f t="shared" si="15"/>
        <v>1.1017228655348144</v>
      </c>
      <c r="AK54" s="27">
        <f t="shared" si="16"/>
        <v>0.6368053571707082</v>
      </c>
      <c r="AL54" s="27">
        <f t="shared" si="17"/>
        <v>1.9060000000000001</v>
      </c>
      <c r="AN54" s="36">
        <v>356359.6514745308</v>
      </c>
      <c r="AO54" s="30">
        <f t="shared" si="18"/>
        <v>7310.323019176289</v>
      </c>
    </row>
    <row r="55" spans="1:41" ht="12.75">
      <c r="A55" s="17" t="s">
        <v>149</v>
      </c>
      <c r="B55" s="18" t="s">
        <v>150</v>
      </c>
      <c r="C55" s="19" t="s">
        <v>89</v>
      </c>
      <c r="E55" s="20"/>
      <c r="F55" s="39">
        <v>1950189705</v>
      </c>
      <c r="G55" s="38">
        <v>80.78</v>
      </c>
      <c r="H55" s="23">
        <f t="shared" si="0"/>
        <v>0.8078</v>
      </c>
      <c r="I55" s="40">
        <v>4010582.84</v>
      </c>
      <c r="J55" s="40">
        <v>0</v>
      </c>
      <c r="K55" s="40">
        <v>0</v>
      </c>
      <c r="L55" s="40">
        <v>234208.22</v>
      </c>
      <c r="M55" s="25">
        <f t="shared" si="1"/>
        <v>4244791.06</v>
      </c>
      <c r="N55" s="40">
        <v>32197863</v>
      </c>
      <c r="O55" s="40">
        <v>0</v>
      </c>
      <c r="P55" s="40">
        <v>0</v>
      </c>
      <c r="Q55" s="26">
        <f t="shared" si="2"/>
        <v>32197863</v>
      </c>
      <c r="R55" s="40">
        <v>16842440.16</v>
      </c>
      <c r="S55" s="40">
        <v>0</v>
      </c>
      <c r="T55" s="26">
        <f t="shared" si="3"/>
        <v>16842440.16</v>
      </c>
      <c r="U55" s="26">
        <f t="shared" si="4"/>
        <v>53285094.22</v>
      </c>
      <c r="V55" s="27">
        <f t="shared" si="5"/>
        <v>0.8636308620037556</v>
      </c>
      <c r="W55" s="27">
        <f t="shared" si="6"/>
        <v>0</v>
      </c>
      <c r="X55" s="27">
        <f t="shared" si="7"/>
        <v>0.8636308620037556</v>
      </c>
      <c r="Y55" s="28">
        <f t="shared" si="8"/>
        <v>1.6510118434862726</v>
      </c>
      <c r="Z55" s="28">
        <f t="shared" si="9"/>
        <v>0.21766041781048165</v>
      </c>
      <c r="AA55" s="29"/>
      <c r="AB55" s="28">
        <f t="shared" si="10"/>
        <v>2.7323031233005097</v>
      </c>
      <c r="AC55" s="36">
        <v>318679.80117487576</v>
      </c>
      <c r="AD55" s="31">
        <f t="shared" si="11"/>
        <v>8707.298160828985</v>
      </c>
      <c r="AE55" s="32">
        <v>1268</v>
      </c>
      <c r="AF55" s="31">
        <f t="shared" si="12"/>
        <v>7439.298160828985</v>
      </c>
      <c r="AG55" s="33"/>
      <c r="AH55" s="34">
        <f t="shared" si="13"/>
        <v>2414198693.9836593</v>
      </c>
      <c r="AI55" s="27">
        <f t="shared" si="14"/>
        <v>0.1758260855073071</v>
      </c>
      <c r="AJ55" s="27">
        <f t="shared" si="15"/>
        <v>1.333687367168211</v>
      </c>
      <c r="AK55" s="27">
        <f t="shared" si="16"/>
        <v>0.6976410103266338</v>
      </c>
      <c r="AL55" s="27">
        <f t="shared" si="17"/>
        <v>2.208</v>
      </c>
      <c r="AN55" s="36">
        <v>318679.80117487576</v>
      </c>
      <c r="AO55" s="30">
        <f t="shared" si="18"/>
        <v>8707.298160828985</v>
      </c>
    </row>
    <row r="56" spans="1:41" ht="12.75">
      <c r="A56" s="17" t="s">
        <v>151</v>
      </c>
      <c r="B56" s="18" t="s">
        <v>152</v>
      </c>
      <c r="C56" s="19" t="s">
        <v>89</v>
      </c>
      <c r="E56" s="20"/>
      <c r="F56" s="39">
        <v>3472059121</v>
      </c>
      <c r="G56" s="38">
        <v>103.11</v>
      </c>
      <c r="H56" s="23">
        <f t="shared" si="0"/>
        <v>1.0311</v>
      </c>
      <c r="I56" s="40">
        <v>5256990.9</v>
      </c>
      <c r="J56" s="40">
        <v>0</v>
      </c>
      <c r="K56" s="40">
        <v>0</v>
      </c>
      <c r="L56" s="40">
        <v>311781.99</v>
      </c>
      <c r="M56" s="25">
        <f t="shared" si="1"/>
        <v>5568772.890000001</v>
      </c>
      <c r="N56" s="40">
        <v>27014424</v>
      </c>
      <c r="O56" s="40">
        <v>0</v>
      </c>
      <c r="P56" s="40">
        <v>0</v>
      </c>
      <c r="Q56" s="26">
        <f t="shared" si="2"/>
        <v>27014424</v>
      </c>
      <c r="R56" s="40">
        <v>22655215.47</v>
      </c>
      <c r="S56" s="40">
        <v>0</v>
      </c>
      <c r="T56" s="26">
        <f t="shared" si="3"/>
        <v>22655215.47</v>
      </c>
      <c r="U56" s="26">
        <f t="shared" si="4"/>
        <v>55238412.36</v>
      </c>
      <c r="V56" s="27">
        <f t="shared" si="5"/>
        <v>0.6525008555578683</v>
      </c>
      <c r="W56" s="27">
        <f t="shared" si="6"/>
        <v>0</v>
      </c>
      <c r="X56" s="27">
        <f t="shared" si="7"/>
        <v>0.6525008555578683</v>
      </c>
      <c r="Y56" s="28">
        <f t="shared" si="8"/>
        <v>0.7780519587529223</v>
      </c>
      <c r="Z56" s="28">
        <f t="shared" si="9"/>
        <v>0.16038819317097686</v>
      </c>
      <c r="AA56" s="29"/>
      <c r="AB56" s="28">
        <f t="shared" si="10"/>
        <v>1.5909410074817676</v>
      </c>
      <c r="AC56" s="36">
        <v>412008.2677165354</v>
      </c>
      <c r="AD56" s="31">
        <f t="shared" si="11"/>
        <v>6554.808485317628</v>
      </c>
      <c r="AE56" s="32">
        <v>1013</v>
      </c>
      <c r="AF56" s="31">
        <f t="shared" si="12"/>
        <v>5541.808485317628</v>
      </c>
      <c r="AG56" s="33"/>
      <c r="AH56" s="34">
        <f t="shared" si="13"/>
        <v>3367335002.4245954</v>
      </c>
      <c r="AI56" s="27">
        <f t="shared" si="14"/>
        <v>0.1653762659785942</v>
      </c>
      <c r="AJ56" s="27">
        <f t="shared" si="15"/>
        <v>0.8022493746701381</v>
      </c>
      <c r="AK56" s="27">
        <f t="shared" si="16"/>
        <v>0.6727936321657179</v>
      </c>
      <c r="AL56" s="27">
        <f t="shared" si="17"/>
        <v>1.6400000000000001</v>
      </c>
      <c r="AN56" s="36">
        <v>412008.2677165354</v>
      </c>
      <c r="AO56" s="30">
        <f t="shared" si="18"/>
        <v>6554.808485317627</v>
      </c>
    </row>
    <row r="57" spans="1:41" ht="12.75">
      <c r="A57" s="17" t="s">
        <v>153</v>
      </c>
      <c r="B57" s="18" t="s">
        <v>154</v>
      </c>
      <c r="C57" s="19" t="s">
        <v>89</v>
      </c>
      <c r="D57" s="17"/>
      <c r="E57" s="20"/>
      <c r="F57" s="39">
        <v>4105452839</v>
      </c>
      <c r="G57" s="38">
        <v>61.04</v>
      </c>
      <c r="H57" s="23">
        <f t="shared" si="0"/>
        <v>0.6103999999999999</v>
      </c>
      <c r="I57" s="40">
        <v>11014151.42</v>
      </c>
      <c r="J57" s="40">
        <v>0</v>
      </c>
      <c r="K57" s="40">
        <v>0</v>
      </c>
      <c r="L57" s="40">
        <v>643827.14</v>
      </c>
      <c r="M57" s="25">
        <f t="shared" si="1"/>
        <v>11657978.56</v>
      </c>
      <c r="N57" s="40">
        <v>48521801</v>
      </c>
      <c r="O57" s="40">
        <v>0</v>
      </c>
      <c r="P57" s="40">
        <v>0</v>
      </c>
      <c r="Q57" s="26">
        <f t="shared" si="2"/>
        <v>48521801</v>
      </c>
      <c r="R57" s="40">
        <v>17361017.83</v>
      </c>
      <c r="S57" s="40">
        <v>410545.28</v>
      </c>
      <c r="T57" s="26">
        <f t="shared" si="3"/>
        <v>17771563.11</v>
      </c>
      <c r="U57" s="26">
        <f t="shared" si="4"/>
        <v>77951342.67</v>
      </c>
      <c r="V57" s="27">
        <f t="shared" si="5"/>
        <v>0.4228770493982527</v>
      </c>
      <c r="W57" s="27">
        <f t="shared" si="6"/>
        <v>0.00999999990500439</v>
      </c>
      <c r="X57" s="27">
        <f t="shared" si="7"/>
        <v>0.43287704930325716</v>
      </c>
      <c r="Y57" s="28">
        <f t="shared" si="8"/>
        <v>1.181886698077839</v>
      </c>
      <c r="Z57" s="28">
        <f t="shared" si="9"/>
        <v>0.28396328047552566</v>
      </c>
      <c r="AA57" s="29"/>
      <c r="AB57" s="28">
        <f t="shared" si="10"/>
        <v>1.898727027856622</v>
      </c>
      <c r="AC57" s="36">
        <v>355279.2092113839</v>
      </c>
      <c r="AD57" s="31">
        <f t="shared" si="11"/>
        <v>6745.782369651819</v>
      </c>
      <c r="AE57" s="32">
        <v>972</v>
      </c>
      <c r="AF57" s="31">
        <f t="shared" si="12"/>
        <v>5773.782369651819</v>
      </c>
      <c r="AG57" s="33"/>
      <c r="AH57" s="34">
        <f t="shared" si="13"/>
        <v>6725840168.741809</v>
      </c>
      <c r="AI57" s="27">
        <f t="shared" si="14"/>
        <v>0.17333118640226083</v>
      </c>
      <c r="AJ57" s="27">
        <f t="shared" si="15"/>
        <v>0.7214236405067129</v>
      </c>
      <c r="AK57" s="27">
        <f t="shared" si="16"/>
        <v>0.26422815089470814</v>
      </c>
      <c r="AL57" s="27">
        <f t="shared" si="17"/>
        <v>1.158</v>
      </c>
      <c r="AN57" s="36">
        <v>355040.6916050457</v>
      </c>
      <c r="AO57" s="30">
        <f t="shared" si="18"/>
        <v>6741.253571394079</v>
      </c>
    </row>
    <row r="58" spans="1:41" ht="12.75">
      <c r="A58" s="17" t="s">
        <v>155</v>
      </c>
      <c r="B58" s="18" t="s">
        <v>156</v>
      </c>
      <c r="C58" s="19" t="s">
        <v>89</v>
      </c>
      <c r="E58" s="20"/>
      <c r="F58" s="39">
        <v>616354245</v>
      </c>
      <c r="G58" s="38">
        <v>43.98</v>
      </c>
      <c r="H58" s="23">
        <f t="shared" si="0"/>
        <v>0.43979999999999997</v>
      </c>
      <c r="I58" s="40">
        <v>2326353.3</v>
      </c>
      <c r="J58" s="40">
        <v>0</v>
      </c>
      <c r="K58" s="40">
        <v>0</v>
      </c>
      <c r="L58" s="40">
        <v>135628.89</v>
      </c>
      <c r="M58" s="25">
        <f t="shared" si="1"/>
        <v>2461982.19</v>
      </c>
      <c r="N58" s="40">
        <v>13901964</v>
      </c>
      <c r="O58" s="40">
        <v>0</v>
      </c>
      <c r="P58" s="40">
        <v>0</v>
      </c>
      <c r="Q58" s="26">
        <f t="shared" si="2"/>
        <v>13901964</v>
      </c>
      <c r="R58" s="40">
        <v>9091144.13</v>
      </c>
      <c r="S58" s="40">
        <v>0</v>
      </c>
      <c r="T58" s="26">
        <f t="shared" si="3"/>
        <v>9091144.13</v>
      </c>
      <c r="U58" s="26">
        <f t="shared" si="4"/>
        <v>25455090.32</v>
      </c>
      <c r="V58" s="27">
        <f t="shared" si="5"/>
        <v>1.4749868608433128</v>
      </c>
      <c r="W58" s="27">
        <f t="shared" si="6"/>
        <v>0</v>
      </c>
      <c r="X58" s="27">
        <f t="shared" si="7"/>
        <v>1.4749868608433128</v>
      </c>
      <c r="Y58" s="28">
        <f t="shared" si="8"/>
        <v>2.2555152516228714</v>
      </c>
      <c r="Z58" s="28">
        <f t="shared" si="9"/>
        <v>0.3994427246947898</v>
      </c>
      <c r="AA58" s="29"/>
      <c r="AB58" s="28">
        <f t="shared" si="10"/>
        <v>4.1299448371609735</v>
      </c>
      <c r="AC58" s="36">
        <v>179699.8901098901</v>
      </c>
      <c r="AD58" s="31">
        <f t="shared" si="11"/>
        <v>7421.50633397735</v>
      </c>
      <c r="AE58" s="32">
        <v>1179</v>
      </c>
      <c r="AF58" s="31">
        <f t="shared" si="12"/>
        <v>6242.50633397735</v>
      </c>
      <c r="AG58" s="33"/>
      <c r="AH58" s="34">
        <f t="shared" si="13"/>
        <v>1401442121.4188268</v>
      </c>
      <c r="AI58" s="27">
        <f t="shared" si="14"/>
        <v>0.1756749103207685</v>
      </c>
      <c r="AJ58" s="27">
        <f t="shared" si="15"/>
        <v>0.9919756076637389</v>
      </c>
      <c r="AK58" s="27">
        <f t="shared" si="16"/>
        <v>0.6486992213988889</v>
      </c>
      <c r="AL58" s="27">
        <f t="shared" si="17"/>
        <v>1.817</v>
      </c>
      <c r="AN58" s="36">
        <v>179699.8901098901</v>
      </c>
      <c r="AO58" s="30">
        <f t="shared" si="18"/>
        <v>7421.50633397735</v>
      </c>
    </row>
    <row r="59" spans="1:41" ht="12.75">
      <c r="A59" s="17" t="s">
        <v>157</v>
      </c>
      <c r="B59" s="18" t="s">
        <v>158</v>
      </c>
      <c r="C59" s="19" t="s">
        <v>89</v>
      </c>
      <c r="E59" s="20"/>
      <c r="F59" s="39">
        <v>862570429</v>
      </c>
      <c r="G59" s="38">
        <v>65.45</v>
      </c>
      <c r="H59" s="23">
        <f t="shared" si="0"/>
        <v>0.6545000000000001</v>
      </c>
      <c r="I59" s="40">
        <v>2330740.42</v>
      </c>
      <c r="J59" s="40">
        <v>0</v>
      </c>
      <c r="K59" s="40">
        <v>0</v>
      </c>
      <c r="L59" s="40">
        <v>135846.62</v>
      </c>
      <c r="M59" s="25">
        <f t="shared" si="1"/>
        <v>2466587.04</v>
      </c>
      <c r="N59" s="40">
        <v>15468991</v>
      </c>
      <c r="O59" s="40">
        <v>0</v>
      </c>
      <c r="P59" s="40">
        <v>0</v>
      </c>
      <c r="Q59" s="26">
        <f t="shared" si="2"/>
        <v>15468991</v>
      </c>
      <c r="R59" s="40">
        <v>5974169</v>
      </c>
      <c r="S59" s="40">
        <v>86257.04</v>
      </c>
      <c r="T59" s="26">
        <f t="shared" si="3"/>
        <v>6060426.04</v>
      </c>
      <c r="U59" s="26">
        <f t="shared" si="4"/>
        <v>23996004.08</v>
      </c>
      <c r="V59" s="27">
        <f t="shared" si="5"/>
        <v>0.6926007197958325</v>
      </c>
      <c r="W59" s="27">
        <f t="shared" si="6"/>
        <v>0.00999999966379557</v>
      </c>
      <c r="X59" s="27">
        <f t="shared" si="7"/>
        <v>0.702600719459628</v>
      </c>
      <c r="Y59" s="28">
        <f t="shared" si="8"/>
        <v>1.7933597628582745</v>
      </c>
      <c r="Z59" s="28">
        <f t="shared" si="9"/>
        <v>0.2859577556883764</v>
      </c>
      <c r="AA59" s="29"/>
      <c r="AB59" s="28">
        <f t="shared" si="10"/>
        <v>2.7819182380062784</v>
      </c>
      <c r="AC59" s="36">
        <v>312351.5027322404</v>
      </c>
      <c r="AD59" s="31">
        <f t="shared" si="11"/>
        <v>8689.363421194876</v>
      </c>
      <c r="AE59" s="32">
        <v>1332</v>
      </c>
      <c r="AF59" s="31">
        <f t="shared" si="12"/>
        <v>7357.363421194876</v>
      </c>
      <c r="AG59" s="33"/>
      <c r="AH59" s="34">
        <f t="shared" si="13"/>
        <v>1317907454.5454543</v>
      </c>
      <c r="AI59" s="27">
        <f t="shared" si="14"/>
        <v>0.18715935109804238</v>
      </c>
      <c r="AJ59" s="27">
        <f t="shared" si="15"/>
        <v>1.173753964790741</v>
      </c>
      <c r="AK59" s="27">
        <f t="shared" si="16"/>
        <v>0.4598521708863266</v>
      </c>
      <c r="AL59" s="27">
        <f t="shared" si="17"/>
        <v>1.821</v>
      </c>
      <c r="AN59" s="36">
        <v>312351.5027322404</v>
      </c>
      <c r="AO59" s="30">
        <f t="shared" si="18"/>
        <v>8689.363421194874</v>
      </c>
    </row>
    <row r="60" spans="1:41" ht="12.75">
      <c r="A60" s="17" t="s">
        <v>159</v>
      </c>
      <c r="B60" s="18" t="s">
        <v>160</v>
      </c>
      <c r="C60" s="19" t="s">
        <v>89</v>
      </c>
      <c r="E60" s="20"/>
      <c r="F60" s="39">
        <v>2303040681</v>
      </c>
      <c r="G60" s="38">
        <v>108.35</v>
      </c>
      <c r="H60" s="23">
        <f t="shared" si="0"/>
        <v>1.0835</v>
      </c>
      <c r="I60" s="40">
        <v>3600106.46</v>
      </c>
      <c r="J60" s="40">
        <v>0</v>
      </c>
      <c r="K60" s="40">
        <v>0</v>
      </c>
      <c r="L60" s="40">
        <v>209753.12</v>
      </c>
      <c r="M60" s="25">
        <f t="shared" si="1"/>
        <v>3809859.58</v>
      </c>
      <c r="N60" s="40">
        <v>12102121.5</v>
      </c>
      <c r="O60" s="40">
        <v>8794054.82</v>
      </c>
      <c r="P60" s="40">
        <v>0</v>
      </c>
      <c r="Q60" s="26">
        <f t="shared" si="2"/>
        <v>20896176.32</v>
      </c>
      <c r="R60" s="40">
        <v>8543939</v>
      </c>
      <c r="S60" s="40">
        <v>115152</v>
      </c>
      <c r="T60" s="26">
        <f t="shared" si="3"/>
        <v>8659091</v>
      </c>
      <c r="U60" s="26">
        <f t="shared" si="4"/>
        <v>33365126.9</v>
      </c>
      <c r="V60" s="27">
        <f t="shared" si="5"/>
        <v>0.37098515325791587</v>
      </c>
      <c r="W60" s="27">
        <f t="shared" si="6"/>
        <v>0.00499999852151982</v>
      </c>
      <c r="X60" s="27">
        <f t="shared" si="7"/>
        <v>0.3759851517794357</v>
      </c>
      <c r="Y60" s="28">
        <f t="shared" si="8"/>
        <v>0.9073298831580648</v>
      </c>
      <c r="Z60" s="28">
        <f t="shared" si="9"/>
        <v>0.16542736788938206</v>
      </c>
      <c r="AA60" s="29"/>
      <c r="AB60" s="28">
        <f t="shared" si="10"/>
        <v>1.4487424028268825</v>
      </c>
      <c r="AC60" s="36">
        <v>655093.9602756384</v>
      </c>
      <c r="AD60" s="31">
        <f t="shared" si="11"/>
        <v>9490.623980871065</v>
      </c>
      <c r="AE60" s="32">
        <v>1286</v>
      </c>
      <c r="AF60" s="31">
        <f t="shared" si="12"/>
        <v>8204.623980871065</v>
      </c>
      <c r="AG60" s="33"/>
      <c r="AH60" s="34">
        <f t="shared" si="13"/>
        <v>2125556696.8158746</v>
      </c>
      <c r="AI60" s="27">
        <f t="shared" si="14"/>
        <v>0.17924055310814546</v>
      </c>
      <c r="AJ60" s="27">
        <f t="shared" si="15"/>
        <v>0.9830919284017631</v>
      </c>
      <c r="AK60" s="27">
        <f t="shared" si="16"/>
        <v>0.40737991195301854</v>
      </c>
      <c r="AL60" s="27">
        <f t="shared" si="17"/>
        <v>1.569</v>
      </c>
      <c r="AN60" s="36">
        <v>654980.0324675324</v>
      </c>
      <c r="AO60" s="30">
        <f t="shared" si="18"/>
        <v>9488.973460406425</v>
      </c>
    </row>
    <row r="61" spans="1:41" ht="12.75">
      <c r="A61" s="17" t="s">
        <v>161</v>
      </c>
      <c r="B61" s="18" t="s">
        <v>162</v>
      </c>
      <c r="C61" s="19" t="s">
        <v>89</v>
      </c>
      <c r="E61" s="20"/>
      <c r="F61" s="39">
        <v>804469433</v>
      </c>
      <c r="G61" s="38">
        <v>96.74</v>
      </c>
      <c r="H61" s="23">
        <f t="shared" si="0"/>
        <v>0.9673999999999999</v>
      </c>
      <c r="I61" s="40">
        <v>1354626.74</v>
      </c>
      <c r="J61" s="40">
        <v>0</v>
      </c>
      <c r="K61" s="40">
        <v>0</v>
      </c>
      <c r="L61" s="40">
        <v>79645.09</v>
      </c>
      <c r="M61" s="25">
        <f t="shared" si="1"/>
        <v>1434271.83</v>
      </c>
      <c r="N61" s="40">
        <v>6127472</v>
      </c>
      <c r="O61" s="40">
        <v>0</v>
      </c>
      <c r="P61" s="40">
        <v>0</v>
      </c>
      <c r="Q61" s="26">
        <f t="shared" si="2"/>
        <v>6127472</v>
      </c>
      <c r="R61" s="40">
        <v>4631217</v>
      </c>
      <c r="S61" s="40">
        <v>0</v>
      </c>
      <c r="T61" s="26">
        <f t="shared" si="3"/>
        <v>4631217</v>
      </c>
      <c r="U61" s="26">
        <f t="shared" si="4"/>
        <v>12192960.83</v>
      </c>
      <c r="V61" s="27">
        <f t="shared" si="5"/>
        <v>0.5756858881175166</v>
      </c>
      <c r="W61" s="27">
        <f t="shared" si="6"/>
        <v>0</v>
      </c>
      <c r="X61" s="27">
        <f t="shared" si="7"/>
        <v>0.5756858881175166</v>
      </c>
      <c r="Y61" s="28">
        <f t="shared" si="8"/>
        <v>0.7616786603251835</v>
      </c>
      <c r="Z61" s="28">
        <f t="shared" si="9"/>
        <v>0.17828792135101545</v>
      </c>
      <c r="AA61" s="29"/>
      <c r="AB61" s="28">
        <f t="shared" si="10"/>
        <v>1.5156524697937155</v>
      </c>
      <c r="AC61" s="36">
        <v>384570.6700167504</v>
      </c>
      <c r="AD61" s="31">
        <f t="shared" si="11"/>
        <v>5828.754858211118</v>
      </c>
      <c r="AE61" s="32">
        <v>1037</v>
      </c>
      <c r="AF61" s="31">
        <f t="shared" si="12"/>
        <v>4791.754858211118</v>
      </c>
      <c r="AG61" s="33"/>
      <c r="AH61" s="34">
        <f t="shared" si="13"/>
        <v>831578905.3132107</v>
      </c>
      <c r="AI61" s="27">
        <f t="shared" si="14"/>
        <v>0.17247573511497236</v>
      </c>
      <c r="AJ61" s="27">
        <f t="shared" si="15"/>
        <v>0.7368479359985824</v>
      </c>
      <c r="AK61" s="27">
        <f t="shared" si="16"/>
        <v>0.5569185281648855</v>
      </c>
      <c r="AL61" s="27">
        <f t="shared" si="17"/>
        <v>1.4660000000000002</v>
      </c>
      <c r="AN61" s="36">
        <v>384570.6700167504</v>
      </c>
      <c r="AO61" s="30">
        <f t="shared" si="18"/>
        <v>5828.754858211117</v>
      </c>
    </row>
    <row r="62" spans="1:41" ht="12.75">
      <c r="A62" s="17" t="s">
        <v>163</v>
      </c>
      <c r="B62" s="18" t="s">
        <v>164</v>
      </c>
      <c r="C62" s="19" t="s">
        <v>89</v>
      </c>
      <c r="E62" s="20"/>
      <c r="F62" s="39">
        <v>1946685143</v>
      </c>
      <c r="G62" s="38">
        <v>91.85</v>
      </c>
      <c r="H62" s="23">
        <f t="shared" si="0"/>
        <v>0.9185</v>
      </c>
      <c r="I62" s="40">
        <v>3527693.58</v>
      </c>
      <c r="J62" s="40">
        <v>0</v>
      </c>
      <c r="K62" s="40">
        <v>0</v>
      </c>
      <c r="L62" s="40">
        <v>205492.86</v>
      </c>
      <c r="M62" s="25">
        <f t="shared" si="1"/>
        <v>3733186.44</v>
      </c>
      <c r="N62" s="40">
        <v>23147645</v>
      </c>
      <c r="O62" s="40">
        <v>0</v>
      </c>
      <c r="P62" s="40">
        <v>0</v>
      </c>
      <c r="Q62" s="26">
        <f t="shared" si="2"/>
        <v>23147645</v>
      </c>
      <c r="R62" s="40">
        <v>11775409.71</v>
      </c>
      <c r="S62" s="40">
        <v>97334</v>
      </c>
      <c r="T62" s="26">
        <f t="shared" si="3"/>
        <v>11872743.71</v>
      </c>
      <c r="U62" s="26">
        <f t="shared" si="4"/>
        <v>38753575.150000006</v>
      </c>
      <c r="V62" s="27">
        <f t="shared" si="5"/>
        <v>0.6048954425086502</v>
      </c>
      <c r="W62" s="27">
        <f t="shared" si="6"/>
        <v>0.004999986790365102</v>
      </c>
      <c r="X62" s="27">
        <f t="shared" si="7"/>
        <v>0.6098954292990153</v>
      </c>
      <c r="Y62" s="28">
        <f t="shared" si="8"/>
        <v>1.1890800668631805</v>
      </c>
      <c r="Z62" s="28">
        <f t="shared" si="9"/>
        <v>0.19177145587328293</v>
      </c>
      <c r="AA62" s="29"/>
      <c r="AB62" s="28">
        <f t="shared" si="10"/>
        <v>1.990746952035479</v>
      </c>
      <c r="AC62" s="36">
        <v>410125.5963740458</v>
      </c>
      <c r="AD62" s="31">
        <f t="shared" si="11"/>
        <v>8164.562809333648</v>
      </c>
      <c r="AE62" s="32">
        <v>1284</v>
      </c>
      <c r="AF62" s="31">
        <f t="shared" si="12"/>
        <v>6880.562809333648</v>
      </c>
      <c r="AG62" s="33"/>
      <c r="AH62" s="34">
        <f t="shared" si="13"/>
        <v>2119417684.267828</v>
      </c>
      <c r="AI62" s="27">
        <f t="shared" si="14"/>
        <v>0.1761420822196104</v>
      </c>
      <c r="AJ62" s="27">
        <f t="shared" si="15"/>
        <v>1.0921700414138311</v>
      </c>
      <c r="AK62" s="27">
        <f t="shared" si="16"/>
        <v>0.5601889518111456</v>
      </c>
      <c r="AL62" s="27">
        <f t="shared" si="17"/>
        <v>1.828</v>
      </c>
      <c r="AN62" s="36">
        <v>410125.5963740458</v>
      </c>
      <c r="AO62" s="30">
        <f t="shared" si="18"/>
        <v>8164.562809333649</v>
      </c>
    </row>
    <row r="63" spans="1:41" ht="12.75">
      <c r="A63" s="17" t="s">
        <v>165</v>
      </c>
      <c r="B63" s="18" t="s">
        <v>166</v>
      </c>
      <c r="C63" s="19" t="s">
        <v>89</v>
      </c>
      <c r="E63" s="20"/>
      <c r="F63" s="39">
        <v>812629529</v>
      </c>
      <c r="G63" s="38">
        <v>44.97</v>
      </c>
      <c r="H63" s="23">
        <f t="shared" si="0"/>
        <v>0.4497</v>
      </c>
      <c r="I63" s="40">
        <v>2955637.9</v>
      </c>
      <c r="J63" s="40">
        <v>0</v>
      </c>
      <c r="K63" s="40">
        <v>0</v>
      </c>
      <c r="L63" s="40">
        <v>172099.8</v>
      </c>
      <c r="M63" s="25">
        <f t="shared" si="1"/>
        <v>3127737.6999999997</v>
      </c>
      <c r="N63" s="40">
        <v>18855447.5</v>
      </c>
      <c r="O63" s="40">
        <v>0</v>
      </c>
      <c r="P63" s="40">
        <v>0</v>
      </c>
      <c r="Q63" s="26">
        <f t="shared" si="2"/>
        <v>18855447.5</v>
      </c>
      <c r="R63" s="40">
        <v>12638041.1</v>
      </c>
      <c r="S63" s="40">
        <v>0</v>
      </c>
      <c r="T63" s="26">
        <f t="shared" si="3"/>
        <v>12638041.1</v>
      </c>
      <c r="U63" s="26">
        <f t="shared" si="4"/>
        <v>34621226.3</v>
      </c>
      <c r="V63" s="27">
        <f t="shared" si="5"/>
        <v>1.55520328132206</v>
      </c>
      <c r="W63" s="27">
        <f t="shared" si="6"/>
        <v>0</v>
      </c>
      <c r="X63" s="27">
        <f t="shared" si="7"/>
        <v>1.55520328132206</v>
      </c>
      <c r="Y63" s="28">
        <f t="shared" si="8"/>
        <v>2.3203005585094854</v>
      </c>
      <c r="Z63" s="28">
        <f t="shared" si="9"/>
        <v>0.38489097287036933</v>
      </c>
      <c r="AA63" s="29"/>
      <c r="AB63" s="28">
        <f t="shared" si="10"/>
        <v>4.2603948127019144</v>
      </c>
      <c r="AC63" s="36">
        <v>178482.05607476635</v>
      </c>
      <c r="AD63" s="31">
        <f t="shared" si="11"/>
        <v>7604.0402586130685</v>
      </c>
      <c r="AE63" s="32">
        <v>1107</v>
      </c>
      <c r="AF63" s="31">
        <f t="shared" si="12"/>
        <v>6497.0402586130685</v>
      </c>
      <c r="AG63" s="33"/>
      <c r="AH63" s="34">
        <f t="shared" si="13"/>
        <v>1807048096.5087836</v>
      </c>
      <c r="AI63" s="27">
        <f t="shared" si="14"/>
        <v>0.17308547049980508</v>
      </c>
      <c r="AJ63" s="27">
        <f t="shared" si="15"/>
        <v>1.0434391611617155</v>
      </c>
      <c r="AK63" s="27">
        <f t="shared" si="16"/>
        <v>0.6993749156105302</v>
      </c>
      <c r="AL63" s="27">
        <f t="shared" si="17"/>
        <v>1.915</v>
      </c>
      <c r="AN63" s="36">
        <v>178482.05607476635</v>
      </c>
      <c r="AO63" s="30">
        <f t="shared" si="18"/>
        <v>7604.0402586130685</v>
      </c>
    </row>
    <row r="64" spans="1:41" ht="12.75">
      <c r="A64" s="17" t="s">
        <v>167</v>
      </c>
      <c r="B64" s="18" t="s">
        <v>168</v>
      </c>
      <c r="C64" s="19" t="s">
        <v>89</v>
      </c>
      <c r="D64" s="17"/>
      <c r="E64" s="20" t="s">
        <v>116</v>
      </c>
      <c r="F64" s="39">
        <v>963926829</v>
      </c>
      <c r="G64" s="38">
        <v>98.55</v>
      </c>
      <c r="H64" s="23">
        <f t="shared" si="0"/>
        <v>0.9854999999999999</v>
      </c>
      <c r="I64" s="40">
        <v>1617367.44</v>
      </c>
      <c r="J64" s="40">
        <v>0</v>
      </c>
      <c r="K64" s="40">
        <v>0</v>
      </c>
      <c r="L64" s="40">
        <v>95293</v>
      </c>
      <c r="M64" s="25">
        <f t="shared" si="1"/>
        <v>1712660.44</v>
      </c>
      <c r="N64" s="40">
        <v>7171268.8</v>
      </c>
      <c r="O64" s="40">
        <v>3935975.17</v>
      </c>
      <c r="P64" s="40">
        <v>0</v>
      </c>
      <c r="Q64" s="26">
        <f t="shared" si="2"/>
        <v>11107243.969999999</v>
      </c>
      <c r="R64" s="40">
        <v>4197326</v>
      </c>
      <c r="S64" s="40">
        <v>96393</v>
      </c>
      <c r="T64" s="26">
        <f t="shared" si="3"/>
        <v>4293719</v>
      </c>
      <c r="U64" s="26">
        <f t="shared" si="4"/>
        <v>17113623.409999996</v>
      </c>
      <c r="V64" s="27">
        <f t="shared" si="5"/>
        <v>0.4354403128663203</v>
      </c>
      <c r="W64" s="27">
        <f t="shared" si="6"/>
        <v>0.010000032896687846</v>
      </c>
      <c r="X64" s="27">
        <f t="shared" si="7"/>
        <v>0.4454403457630081</v>
      </c>
      <c r="Y64" s="28">
        <f t="shared" si="8"/>
        <v>1.1522911942935452</v>
      </c>
      <c r="Z64" s="28">
        <f t="shared" si="9"/>
        <v>0.17767535755558891</v>
      </c>
      <c r="AA64" s="29"/>
      <c r="AB64" s="28">
        <f t="shared" si="10"/>
        <v>1.7754068976121418</v>
      </c>
      <c r="AC64" s="36">
        <v>487248.7341772152</v>
      </c>
      <c r="AD64" s="31">
        <f t="shared" si="11"/>
        <v>8650.647635110128</v>
      </c>
      <c r="AE64" s="32">
        <v>1313</v>
      </c>
      <c r="AF64" s="31">
        <f t="shared" si="12"/>
        <v>7337.647635110128</v>
      </c>
      <c r="AG64" s="33"/>
      <c r="AH64" s="34">
        <f t="shared" si="13"/>
        <v>978109415.5251142</v>
      </c>
      <c r="AI64" s="27">
        <f t="shared" si="14"/>
        <v>0.17509906487103286</v>
      </c>
      <c r="AJ64" s="27">
        <f t="shared" si="15"/>
        <v>1.1355829719762889</v>
      </c>
      <c r="AK64" s="27">
        <f t="shared" si="16"/>
        <v>0.4389814607494445</v>
      </c>
      <c r="AL64" s="27">
        <f t="shared" si="17"/>
        <v>1.75</v>
      </c>
      <c r="AN64" s="36">
        <v>487248.7341772152</v>
      </c>
      <c r="AO64" s="30">
        <f t="shared" si="18"/>
        <v>8650.647635110128</v>
      </c>
    </row>
    <row r="65" spans="1:41" ht="12.75">
      <c r="A65" s="17" t="s">
        <v>169</v>
      </c>
      <c r="B65" s="18" t="s">
        <v>170</v>
      </c>
      <c r="C65" s="19" t="s">
        <v>89</v>
      </c>
      <c r="D65" s="17"/>
      <c r="E65" s="20"/>
      <c r="F65" s="39">
        <v>745106346</v>
      </c>
      <c r="G65" s="38">
        <v>49.23</v>
      </c>
      <c r="H65" s="23">
        <f t="shared" si="0"/>
        <v>0.49229999999999996</v>
      </c>
      <c r="I65" s="40">
        <v>2610117.81</v>
      </c>
      <c r="J65" s="40">
        <v>0</v>
      </c>
      <c r="K65" s="40">
        <v>0</v>
      </c>
      <c r="L65" s="40">
        <v>152017.84</v>
      </c>
      <c r="M65" s="25">
        <f t="shared" si="1"/>
        <v>2762135.65</v>
      </c>
      <c r="N65" s="40">
        <v>7522454</v>
      </c>
      <c r="O65" s="40">
        <v>6645956.26</v>
      </c>
      <c r="P65" s="40">
        <v>0</v>
      </c>
      <c r="Q65" s="26">
        <f t="shared" si="2"/>
        <v>14168410.26</v>
      </c>
      <c r="R65" s="40">
        <v>5231525</v>
      </c>
      <c r="S65" s="40">
        <v>74510.63</v>
      </c>
      <c r="T65" s="26">
        <f t="shared" si="3"/>
        <v>5306035.63</v>
      </c>
      <c r="U65" s="26">
        <f t="shared" si="4"/>
        <v>22236581.54</v>
      </c>
      <c r="V65" s="27">
        <f t="shared" si="5"/>
        <v>0.7021178960674158</v>
      </c>
      <c r="W65" s="27">
        <f t="shared" si="6"/>
        <v>0.009999999382638462</v>
      </c>
      <c r="X65" s="27">
        <f t="shared" si="7"/>
        <v>0.7121178954500543</v>
      </c>
      <c r="Y65" s="28">
        <f t="shared" si="8"/>
        <v>1.9015285987109283</v>
      </c>
      <c r="Z65" s="28">
        <f t="shared" si="9"/>
        <v>0.3707035465243507</v>
      </c>
      <c r="AA65" s="29"/>
      <c r="AB65" s="28">
        <f t="shared" si="10"/>
        <v>2.984350040685333</v>
      </c>
      <c r="AC65" s="36">
        <v>355043.2008953553</v>
      </c>
      <c r="AD65" s="31">
        <f t="shared" si="11"/>
        <v>10595.731910371045</v>
      </c>
      <c r="AE65" s="32">
        <v>1315</v>
      </c>
      <c r="AF65" s="31">
        <f t="shared" si="12"/>
        <v>9280.731910371045</v>
      </c>
      <c r="AG65" s="33"/>
      <c r="AH65" s="34">
        <f t="shared" si="13"/>
        <v>1513520914.0767825</v>
      </c>
      <c r="AI65" s="27">
        <f t="shared" si="14"/>
        <v>0.18249735595393787</v>
      </c>
      <c r="AJ65" s="27">
        <f t="shared" si="15"/>
        <v>0.93612252914539</v>
      </c>
      <c r="AK65" s="27">
        <f t="shared" si="16"/>
        <v>0.35057563993006174</v>
      </c>
      <c r="AL65" s="27">
        <f t="shared" si="17"/>
        <v>1.469</v>
      </c>
      <c r="AN65" s="36">
        <v>355043.2008953553</v>
      </c>
      <c r="AO65" s="30">
        <f t="shared" si="18"/>
        <v>10595.731910371045</v>
      </c>
    </row>
    <row r="66" spans="1:41" ht="12.75">
      <c r="A66" s="17" t="s">
        <v>171</v>
      </c>
      <c r="B66" s="18" t="s">
        <v>172</v>
      </c>
      <c r="C66" s="19" t="s">
        <v>89</v>
      </c>
      <c r="E66" s="20"/>
      <c r="F66" s="39">
        <v>2526995660</v>
      </c>
      <c r="G66" s="38">
        <v>95.23</v>
      </c>
      <c r="H66" s="23">
        <f aca="true" t="shared" si="19" ref="H66:H129">G66/100</f>
        <v>0.9523</v>
      </c>
      <c r="I66" s="40">
        <v>4437287.96</v>
      </c>
      <c r="J66" s="40">
        <v>0</v>
      </c>
      <c r="K66" s="40">
        <v>0</v>
      </c>
      <c r="L66" s="40">
        <v>260455.58</v>
      </c>
      <c r="M66" s="25">
        <f aca="true" t="shared" si="20" ref="M66:M129">SUM(I66:L66)</f>
        <v>4697743.54</v>
      </c>
      <c r="N66" s="40">
        <v>22002323.48</v>
      </c>
      <c r="O66" s="40">
        <v>9583163.03</v>
      </c>
      <c r="P66" s="40">
        <v>0</v>
      </c>
      <c r="Q66" s="26">
        <f aca="true" t="shared" si="21" ref="Q66:Q129">SUM(N66:P66)</f>
        <v>31585486.509999998</v>
      </c>
      <c r="R66" s="40">
        <v>11657044.23</v>
      </c>
      <c r="S66" s="40">
        <v>252500</v>
      </c>
      <c r="T66" s="26">
        <f aca="true" t="shared" si="22" ref="T66:T129">R66+S66</f>
        <v>11909544.23</v>
      </c>
      <c r="U66" s="26">
        <f aca="true" t="shared" si="23" ref="U66:U129">M66+Q66+T66</f>
        <v>48192774.28</v>
      </c>
      <c r="V66" s="27">
        <f aca="true" t="shared" si="24" ref="V66:V129">(R66/$F66)*100</f>
        <v>0.4613005243546797</v>
      </c>
      <c r="W66" s="27">
        <f aca="true" t="shared" si="25" ref="W66:W129">(S66/$F66)*100</f>
        <v>0.009992102637801918</v>
      </c>
      <c r="X66" s="27">
        <f aca="true" t="shared" si="26" ref="X66:X129">(T66/$F66)*100</f>
        <v>0.4712926269924817</v>
      </c>
      <c r="Y66" s="28">
        <f aca="true" t="shared" si="27" ref="Y66:Y129">(Q66/F66)*100</f>
        <v>1.24992246761516</v>
      </c>
      <c r="Z66" s="28">
        <f aca="true" t="shared" si="28" ref="Z66:Z129">(M66/F66)*100</f>
        <v>0.18590231927822146</v>
      </c>
      <c r="AA66" s="29"/>
      <c r="AB66" s="28">
        <f aca="true" t="shared" si="29" ref="AB66:AB129">((U66/F66)*100)-AA66</f>
        <v>1.9071174138858633</v>
      </c>
      <c r="AC66" s="36">
        <v>482528.5358678434</v>
      </c>
      <c r="AD66" s="31">
        <f aca="true" t="shared" si="30" ref="AD66:AD129">AC66/100*AB66</f>
        <v>9202.385734504136</v>
      </c>
      <c r="AE66" s="32">
        <v>1305</v>
      </c>
      <c r="AF66" s="31">
        <f aca="true" t="shared" si="31" ref="AF66:AF129">AD66-AE66</f>
        <v>7897.385734504136</v>
      </c>
      <c r="AG66" s="33"/>
      <c r="AH66" s="34">
        <f aca="true" t="shared" si="32" ref="AH66:AH129">F66/H66</f>
        <v>2653570996.534705</v>
      </c>
      <c r="AI66" s="27">
        <f aca="true" t="shared" si="33" ref="AI66:AI129">(M66/AH66)*100</f>
        <v>0.17703477864865033</v>
      </c>
      <c r="AJ66" s="27">
        <f aca="true" t="shared" si="34" ref="AJ66:AJ129">(Q66/AH66)*100</f>
        <v>1.190301165909917</v>
      </c>
      <c r="AK66" s="27">
        <f aca="true" t="shared" si="35" ref="AK66:AK129">(T66/AH66)*100</f>
        <v>0.44881196868494033</v>
      </c>
      <c r="AL66" s="27">
        <f aca="true" t="shared" si="36" ref="AL66:AL129">ROUND(AI66,3)+ROUND(AJ66,3)+ROUND(AK66,3)</f>
        <v>1.816</v>
      </c>
      <c r="AN66" s="36">
        <v>482155.1528878822</v>
      </c>
      <c r="AO66" s="30">
        <f aca="true" t="shared" si="37" ref="AO66:AO129">AN66*AB66/100</f>
        <v>9195.26488267281</v>
      </c>
    </row>
    <row r="67" spans="1:41" ht="12.75">
      <c r="A67" s="17" t="s">
        <v>173</v>
      </c>
      <c r="B67" s="18" t="s">
        <v>174</v>
      </c>
      <c r="C67" s="19" t="s">
        <v>89</v>
      </c>
      <c r="E67" s="20"/>
      <c r="F67" s="39">
        <v>1265537977</v>
      </c>
      <c r="G67" s="38">
        <v>66.55</v>
      </c>
      <c r="H67" s="23">
        <f t="shared" si="19"/>
        <v>0.6655</v>
      </c>
      <c r="I67" s="40">
        <v>3215248.29</v>
      </c>
      <c r="J67" s="40">
        <v>0</v>
      </c>
      <c r="K67" s="40">
        <v>0</v>
      </c>
      <c r="L67" s="40">
        <v>187180.62</v>
      </c>
      <c r="M67" s="25">
        <f t="shared" si="20"/>
        <v>3402428.91</v>
      </c>
      <c r="N67" s="40">
        <v>11467034</v>
      </c>
      <c r="O67" s="40">
        <v>6777914.93</v>
      </c>
      <c r="P67" s="40">
        <v>0</v>
      </c>
      <c r="Q67" s="26">
        <f t="shared" si="21"/>
        <v>18244948.93</v>
      </c>
      <c r="R67" s="40">
        <v>3252043</v>
      </c>
      <c r="S67" s="40">
        <v>126557</v>
      </c>
      <c r="T67" s="26">
        <f t="shared" si="22"/>
        <v>3378600</v>
      </c>
      <c r="U67" s="26">
        <f t="shared" si="23"/>
        <v>25025977.84</v>
      </c>
      <c r="V67" s="27">
        <f t="shared" si="24"/>
        <v>0.256969214603032</v>
      </c>
      <c r="W67" s="27">
        <f t="shared" si="25"/>
        <v>0.01000025303863323</v>
      </c>
      <c r="X67" s="27">
        <f t="shared" si="26"/>
        <v>0.26696946764166524</v>
      </c>
      <c r="Y67" s="28">
        <f t="shared" si="27"/>
        <v>1.4416753397831854</v>
      </c>
      <c r="Z67" s="28">
        <f t="shared" si="28"/>
        <v>0.26885237518241617</v>
      </c>
      <c r="AA67" s="29"/>
      <c r="AB67" s="28">
        <f t="shared" si="29"/>
        <v>1.9774971826072667</v>
      </c>
      <c r="AC67" s="36">
        <v>608074.1784037559</v>
      </c>
      <c r="AD67" s="31">
        <f t="shared" si="30"/>
        <v>12024.649746096558</v>
      </c>
      <c r="AE67" s="32">
        <v>1383</v>
      </c>
      <c r="AF67" s="31">
        <f t="shared" si="31"/>
        <v>10641.649746096558</v>
      </c>
      <c r="AG67" s="33"/>
      <c r="AH67" s="34">
        <f t="shared" si="32"/>
        <v>1901634826.446281</v>
      </c>
      <c r="AI67" s="27">
        <f t="shared" si="33"/>
        <v>0.178921255683898</v>
      </c>
      <c r="AJ67" s="27">
        <f t="shared" si="34"/>
        <v>0.9594349386257097</v>
      </c>
      <c r="AK67" s="27">
        <f t="shared" si="35"/>
        <v>0.17766818071552823</v>
      </c>
      <c r="AL67" s="27">
        <f t="shared" si="36"/>
        <v>1.3159999999999998</v>
      </c>
      <c r="AN67" s="36">
        <v>608510.6005221932</v>
      </c>
      <c r="AO67" s="30">
        <f t="shared" si="37"/>
        <v>12033.27998119293</v>
      </c>
    </row>
    <row r="68" spans="1:41" ht="12.75">
      <c r="A68" s="17" t="s">
        <v>175</v>
      </c>
      <c r="B68" s="18" t="s">
        <v>176</v>
      </c>
      <c r="C68" s="19" t="s">
        <v>89</v>
      </c>
      <c r="E68" s="20"/>
      <c r="F68" s="39">
        <v>840814283</v>
      </c>
      <c r="G68" s="38">
        <v>45.92</v>
      </c>
      <c r="H68" s="23">
        <f t="shared" si="19"/>
        <v>0.4592</v>
      </c>
      <c r="I68" s="40">
        <v>3136143.73</v>
      </c>
      <c r="J68" s="40">
        <v>0</v>
      </c>
      <c r="K68" s="40">
        <v>0</v>
      </c>
      <c r="L68" s="40">
        <v>183312.27</v>
      </c>
      <c r="M68" s="25">
        <f t="shared" si="20"/>
        <v>3319456</v>
      </c>
      <c r="N68" s="40">
        <v>9685540</v>
      </c>
      <c r="O68" s="40">
        <v>12258824.7</v>
      </c>
      <c r="P68" s="40">
        <v>0</v>
      </c>
      <c r="Q68" s="26">
        <f t="shared" si="21"/>
        <v>21944364.7</v>
      </c>
      <c r="R68" s="40">
        <v>8272722.46</v>
      </c>
      <c r="S68" s="40">
        <v>0</v>
      </c>
      <c r="T68" s="26">
        <f t="shared" si="22"/>
        <v>8272722.46</v>
      </c>
      <c r="U68" s="26">
        <f t="shared" si="23"/>
        <v>33536543.16</v>
      </c>
      <c r="V68" s="27">
        <f t="shared" si="24"/>
        <v>0.9838941401522314</v>
      </c>
      <c r="W68" s="27">
        <f t="shared" si="25"/>
        <v>0</v>
      </c>
      <c r="X68" s="27">
        <f t="shared" si="26"/>
        <v>0.9838941401522314</v>
      </c>
      <c r="Y68" s="28">
        <f t="shared" si="27"/>
        <v>2.609894377828974</v>
      </c>
      <c r="Z68" s="28">
        <f t="shared" si="28"/>
        <v>0.3947906294070411</v>
      </c>
      <c r="AA68" s="29"/>
      <c r="AB68" s="28">
        <f t="shared" si="29"/>
        <v>3.9885791473882466</v>
      </c>
      <c r="AC68" s="36">
        <v>278023.7968927624</v>
      </c>
      <c r="AD68" s="31">
        <f t="shared" si="30"/>
        <v>11089.199187641772</v>
      </c>
      <c r="AE68" s="32">
        <v>1435</v>
      </c>
      <c r="AF68" s="31">
        <f t="shared" si="31"/>
        <v>9654.199187641772</v>
      </c>
      <c r="AG68" s="33"/>
      <c r="AH68" s="34">
        <f t="shared" si="32"/>
        <v>1831041557.0557492</v>
      </c>
      <c r="AI68" s="27">
        <f t="shared" si="33"/>
        <v>0.18128785702371328</v>
      </c>
      <c r="AJ68" s="27">
        <f t="shared" si="34"/>
        <v>1.1984634982990647</v>
      </c>
      <c r="AK68" s="27">
        <f t="shared" si="35"/>
        <v>0.4518041891579047</v>
      </c>
      <c r="AL68" s="27">
        <f t="shared" si="36"/>
        <v>1.831</v>
      </c>
      <c r="AN68" s="36">
        <v>278023.7968927624</v>
      </c>
      <c r="AO68" s="30">
        <f t="shared" si="37"/>
        <v>11089.199187641774</v>
      </c>
    </row>
    <row r="69" spans="1:41" ht="12.75">
      <c r="A69" s="17" t="s">
        <v>177</v>
      </c>
      <c r="B69" s="18" t="s">
        <v>178</v>
      </c>
      <c r="C69" s="19" t="s">
        <v>89</v>
      </c>
      <c r="E69" s="20"/>
      <c r="F69" s="39">
        <v>1112429021</v>
      </c>
      <c r="G69" s="38">
        <v>42.96</v>
      </c>
      <c r="H69" s="23">
        <f t="shared" si="19"/>
        <v>0.4296</v>
      </c>
      <c r="I69" s="40">
        <v>4081007.86</v>
      </c>
      <c r="J69" s="40">
        <v>0</v>
      </c>
      <c r="K69" s="40">
        <v>0</v>
      </c>
      <c r="L69" s="40">
        <v>238893.93</v>
      </c>
      <c r="M69" s="25">
        <f t="shared" si="20"/>
        <v>4319901.79</v>
      </c>
      <c r="N69" s="40">
        <v>17891557</v>
      </c>
      <c r="O69" s="40">
        <v>0</v>
      </c>
      <c r="P69" s="40">
        <v>0</v>
      </c>
      <c r="Q69" s="26">
        <f t="shared" si="21"/>
        <v>17891557</v>
      </c>
      <c r="R69" s="40">
        <v>11287863</v>
      </c>
      <c r="S69" s="40">
        <v>0</v>
      </c>
      <c r="T69" s="26">
        <f t="shared" si="22"/>
        <v>11287863</v>
      </c>
      <c r="U69" s="26">
        <f t="shared" si="23"/>
        <v>33499321.79</v>
      </c>
      <c r="V69" s="27">
        <f t="shared" si="24"/>
        <v>1.014704110276893</v>
      </c>
      <c r="W69" s="27">
        <f t="shared" si="25"/>
        <v>0</v>
      </c>
      <c r="X69" s="27">
        <f t="shared" si="26"/>
        <v>1.014704110276893</v>
      </c>
      <c r="Y69" s="28">
        <f t="shared" si="27"/>
        <v>1.6083324564758905</v>
      </c>
      <c r="Z69" s="28">
        <f t="shared" si="28"/>
        <v>0.3883305548893982</v>
      </c>
      <c r="AA69" s="29"/>
      <c r="AB69" s="28">
        <f t="shared" si="29"/>
        <v>3.0113671216421816</v>
      </c>
      <c r="AC69" s="36">
        <v>261842.61158021714</v>
      </c>
      <c r="AD69" s="31">
        <f t="shared" si="30"/>
        <v>7885.042315575903</v>
      </c>
      <c r="AE69" s="32">
        <v>1143</v>
      </c>
      <c r="AF69" s="31">
        <f t="shared" si="31"/>
        <v>6742.042315575903</v>
      </c>
      <c r="AG69" s="33"/>
      <c r="AH69" s="34">
        <f t="shared" si="32"/>
        <v>2589453028.3985105</v>
      </c>
      <c r="AI69" s="27">
        <f t="shared" si="33"/>
        <v>0.16682680638048544</v>
      </c>
      <c r="AJ69" s="27">
        <f t="shared" si="34"/>
        <v>0.6909396233020425</v>
      </c>
      <c r="AK69" s="27">
        <f t="shared" si="35"/>
        <v>0.43591688577495313</v>
      </c>
      <c r="AL69" s="27">
        <f t="shared" si="36"/>
        <v>1.294</v>
      </c>
      <c r="AN69" s="36">
        <v>261842.61158021714</v>
      </c>
      <c r="AO69" s="30">
        <f t="shared" si="37"/>
        <v>7885.042315575903</v>
      </c>
    </row>
    <row r="70" spans="1:41" ht="12.75">
      <c r="A70" s="17" t="s">
        <v>179</v>
      </c>
      <c r="B70" s="18" t="s">
        <v>180</v>
      </c>
      <c r="C70" s="19" t="s">
        <v>89</v>
      </c>
      <c r="E70" s="20"/>
      <c r="F70" s="39">
        <v>6893670571</v>
      </c>
      <c r="G70" s="38">
        <v>74.83</v>
      </c>
      <c r="H70" s="23">
        <f t="shared" si="19"/>
        <v>0.7483</v>
      </c>
      <c r="I70" s="40">
        <v>14537765.32</v>
      </c>
      <c r="J70" s="40">
        <v>0</v>
      </c>
      <c r="K70" s="40">
        <v>0</v>
      </c>
      <c r="L70" s="40">
        <v>898132.83</v>
      </c>
      <c r="M70" s="25">
        <f t="shared" si="20"/>
        <v>15435898.15</v>
      </c>
      <c r="N70" s="40">
        <v>62168404</v>
      </c>
      <c r="O70" s="40">
        <v>0</v>
      </c>
      <c r="P70" s="40">
        <v>0</v>
      </c>
      <c r="Q70" s="26">
        <f t="shared" si="21"/>
        <v>62168404</v>
      </c>
      <c r="R70" s="40">
        <v>33362040.95</v>
      </c>
      <c r="S70" s="40">
        <v>0</v>
      </c>
      <c r="T70" s="26">
        <f t="shared" si="22"/>
        <v>33362040.95</v>
      </c>
      <c r="U70" s="26">
        <f t="shared" si="23"/>
        <v>110966343.10000001</v>
      </c>
      <c r="V70" s="27">
        <f t="shared" si="24"/>
        <v>0.48395177295454206</v>
      </c>
      <c r="W70" s="27">
        <f t="shared" si="25"/>
        <v>0</v>
      </c>
      <c r="X70" s="27">
        <f t="shared" si="26"/>
        <v>0.48395177295454206</v>
      </c>
      <c r="Y70" s="28">
        <f t="shared" si="27"/>
        <v>0.9018186082393811</v>
      </c>
      <c r="Z70" s="28">
        <f t="shared" si="28"/>
        <v>0.22391406712898468</v>
      </c>
      <c r="AA70" s="29"/>
      <c r="AB70" s="28">
        <f t="shared" si="29"/>
        <v>1.609684448322908</v>
      </c>
      <c r="AC70" s="36">
        <v>452215.33161068044</v>
      </c>
      <c r="AD70" s="31">
        <f t="shared" si="30"/>
        <v>7279.239865868991</v>
      </c>
      <c r="AE70" s="32">
        <v>1135</v>
      </c>
      <c r="AF70" s="31">
        <f t="shared" si="31"/>
        <v>6144.239865868991</v>
      </c>
      <c r="AG70" s="33"/>
      <c r="AH70" s="34">
        <f t="shared" si="32"/>
        <v>9212442297.207003</v>
      </c>
      <c r="AI70" s="27">
        <f t="shared" si="33"/>
        <v>0.16755489643261923</v>
      </c>
      <c r="AJ70" s="27">
        <f t="shared" si="34"/>
        <v>0.6748308645455289</v>
      </c>
      <c r="AK70" s="27">
        <f t="shared" si="35"/>
        <v>0.3621411117018838</v>
      </c>
      <c r="AL70" s="27">
        <f t="shared" si="36"/>
        <v>1.205</v>
      </c>
      <c r="AN70" s="36">
        <v>452255.8414378924</v>
      </c>
      <c r="AO70" s="30">
        <f t="shared" si="37"/>
        <v>7279.891946257663</v>
      </c>
    </row>
    <row r="71" spans="1:41" ht="12.75">
      <c r="A71" s="17" t="s">
        <v>181</v>
      </c>
      <c r="B71" s="18" t="s">
        <v>182</v>
      </c>
      <c r="C71" s="19" t="s">
        <v>89</v>
      </c>
      <c r="E71" s="20"/>
      <c r="F71" s="39">
        <v>1719004988</v>
      </c>
      <c r="G71" s="38">
        <v>85.64</v>
      </c>
      <c r="H71" s="23">
        <f t="shared" si="19"/>
        <v>0.8564</v>
      </c>
      <c r="I71" s="40">
        <v>3459258.59</v>
      </c>
      <c r="J71" s="40">
        <v>0</v>
      </c>
      <c r="K71" s="40">
        <v>0</v>
      </c>
      <c r="L71" s="40">
        <v>201555.32</v>
      </c>
      <c r="M71" s="25">
        <f t="shared" si="20"/>
        <v>3660813.9099999997</v>
      </c>
      <c r="N71" s="40">
        <v>19593499.5</v>
      </c>
      <c r="O71" s="40">
        <v>0</v>
      </c>
      <c r="P71" s="40">
        <v>0</v>
      </c>
      <c r="Q71" s="26">
        <f t="shared" si="21"/>
        <v>19593499.5</v>
      </c>
      <c r="R71" s="40">
        <v>7372198.44</v>
      </c>
      <c r="S71" s="40">
        <v>171900</v>
      </c>
      <c r="T71" s="26">
        <f t="shared" si="22"/>
        <v>7544098.44</v>
      </c>
      <c r="U71" s="26">
        <f t="shared" si="23"/>
        <v>30798411.85</v>
      </c>
      <c r="V71" s="27">
        <f t="shared" si="24"/>
        <v>0.4288642843658811</v>
      </c>
      <c r="W71" s="27">
        <f t="shared" si="25"/>
        <v>0.009999970983213924</v>
      </c>
      <c r="X71" s="27">
        <f t="shared" si="26"/>
        <v>0.438864255349095</v>
      </c>
      <c r="Y71" s="28">
        <f t="shared" si="27"/>
        <v>1.1398163261176062</v>
      </c>
      <c r="Z71" s="28">
        <f t="shared" si="28"/>
        <v>0.21296121509567137</v>
      </c>
      <c r="AA71" s="29"/>
      <c r="AB71" s="28">
        <f t="shared" si="29"/>
        <v>1.7916417965623728</v>
      </c>
      <c r="AC71" s="36">
        <v>513894.8168624741</v>
      </c>
      <c r="AD71" s="31">
        <f t="shared" si="30"/>
        <v>9207.154329275747</v>
      </c>
      <c r="AE71" s="32">
        <v>1255</v>
      </c>
      <c r="AF71" s="31">
        <f t="shared" si="31"/>
        <v>7952.154329275747</v>
      </c>
      <c r="AG71" s="33"/>
      <c r="AH71" s="34">
        <f t="shared" si="32"/>
        <v>2007245432.0411022</v>
      </c>
      <c r="AI71" s="27">
        <f t="shared" si="33"/>
        <v>0.18237998460793298</v>
      </c>
      <c r="AJ71" s="27">
        <f t="shared" si="34"/>
        <v>0.9761387016871181</v>
      </c>
      <c r="AK71" s="27">
        <f t="shared" si="35"/>
        <v>0.375843348280965</v>
      </c>
      <c r="AL71" s="27">
        <f t="shared" si="36"/>
        <v>1.5339999999999998</v>
      </c>
      <c r="AN71" s="36">
        <v>513894.8168624741</v>
      </c>
      <c r="AO71" s="30">
        <f t="shared" si="37"/>
        <v>9207.154329275747</v>
      </c>
    </row>
    <row r="72" spans="1:41" ht="12.75">
      <c r="A72" s="17" t="s">
        <v>183</v>
      </c>
      <c r="B72" s="18" t="s">
        <v>184</v>
      </c>
      <c r="C72" s="19" t="s">
        <v>89</v>
      </c>
      <c r="E72" s="20"/>
      <c r="F72" s="39">
        <v>2770445552</v>
      </c>
      <c r="G72" s="38">
        <v>72.43</v>
      </c>
      <c r="H72" s="23">
        <f t="shared" si="19"/>
        <v>0.7243</v>
      </c>
      <c r="I72" s="40">
        <v>6184785.69</v>
      </c>
      <c r="J72" s="40">
        <v>0</v>
      </c>
      <c r="K72" s="40">
        <v>0</v>
      </c>
      <c r="L72" s="40">
        <v>360883.54</v>
      </c>
      <c r="M72" s="25">
        <f t="shared" si="20"/>
        <v>6545669.23</v>
      </c>
      <c r="N72" s="40">
        <v>42061180.86</v>
      </c>
      <c r="O72" s="40">
        <v>0</v>
      </c>
      <c r="P72" s="40">
        <v>0</v>
      </c>
      <c r="Q72" s="26">
        <f t="shared" si="21"/>
        <v>42061180.86</v>
      </c>
      <c r="R72" s="40">
        <v>13692585</v>
      </c>
      <c r="S72" s="40">
        <v>0</v>
      </c>
      <c r="T72" s="26">
        <f t="shared" si="22"/>
        <v>13692585</v>
      </c>
      <c r="U72" s="26">
        <f t="shared" si="23"/>
        <v>62299435.09</v>
      </c>
      <c r="V72" s="27">
        <f t="shared" si="24"/>
        <v>0.49423765033444705</v>
      </c>
      <c r="W72" s="27">
        <f t="shared" si="25"/>
        <v>0</v>
      </c>
      <c r="X72" s="27">
        <f t="shared" si="26"/>
        <v>0.49423765033444705</v>
      </c>
      <c r="Y72" s="28">
        <f t="shared" si="27"/>
        <v>1.5182099799664281</v>
      </c>
      <c r="Z72" s="28">
        <f t="shared" si="28"/>
        <v>0.23626774492191863</v>
      </c>
      <c r="AA72" s="29"/>
      <c r="AB72" s="28">
        <f t="shared" si="29"/>
        <v>2.248715375222794</v>
      </c>
      <c r="AC72" s="36">
        <v>427206.59928656364</v>
      </c>
      <c r="AD72" s="31">
        <f t="shared" si="30"/>
        <v>9606.660482123387</v>
      </c>
      <c r="AE72" s="32">
        <v>1280</v>
      </c>
      <c r="AF72" s="31">
        <f t="shared" si="31"/>
        <v>8326.660482123387</v>
      </c>
      <c r="AG72" s="33"/>
      <c r="AH72" s="34">
        <f t="shared" si="32"/>
        <v>3824997310.5066957</v>
      </c>
      <c r="AI72" s="27">
        <f t="shared" si="33"/>
        <v>0.17112872764694567</v>
      </c>
      <c r="AJ72" s="27">
        <f t="shared" si="34"/>
        <v>1.0996394884896838</v>
      </c>
      <c r="AK72" s="27">
        <f t="shared" si="35"/>
        <v>0.35797633013724</v>
      </c>
      <c r="AL72" s="27">
        <f t="shared" si="36"/>
        <v>1.629</v>
      </c>
      <c r="AN72" s="36">
        <v>427206.59928656364</v>
      </c>
      <c r="AO72" s="30">
        <f t="shared" si="37"/>
        <v>9606.660482123387</v>
      </c>
    </row>
    <row r="73" spans="1:41" ht="12.75">
      <c r="A73" s="17" t="s">
        <v>185</v>
      </c>
      <c r="B73" s="18" t="s">
        <v>186</v>
      </c>
      <c r="C73" s="19" t="s">
        <v>89</v>
      </c>
      <c r="E73" s="20"/>
      <c r="F73" s="39">
        <v>1853343069</v>
      </c>
      <c r="G73" s="38">
        <v>89.67</v>
      </c>
      <c r="H73" s="23">
        <f t="shared" si="19"/>
        <v>0.8967</v>
      </c>
      <c r="I73" s="40">
        <v>3259703.48</v>
      </c>
      <c r="J73" s="40">
        <v>0</v>
      </c>
      <c r="K73" s="40">
        <v>0</v>
      </c>
      <c r="L73" s="40">
        <v>190053.67</v>
      </c>
      <c r="M73" s="25">
        <f t="shared" si="20"/>
        <v>3449757.15</v>
      </c>
      <c r="N73" s="40">
        <v>14092494</v>
      </c>
      <c r="O73" s="40">
        <v>0</v>
      </c>
      <c r="P73" s="40">
        <v>0</v>
      </c>
      <c r="Q73" s="26">
        <f t="shared" si="21"/>
        <v>14092494</v>
      </c>
      <c r="R73" s="40">
        <v>7724494</v>
      </c>
      <c r="S73" s="40">
        <v>0</v>
      </c>
      <c r="T73" s="26">
        <f t="shared" si="22"/>
        <v>7724494</v>
      </c>
      <c r="U73" s="26">
        <f t="shared" si="23"/>
        <v>25266745.15</v>
      </c>
      <c r="V73" s="27">
        <f t="shared" si="24"/>
        <v>0.4167870551979279</v>
      </c>
      <c r="W73" s="27">
        <f t="shared" si="25"/>
        <v>0</v>
      </c>
      <c r="X73" s="27">
        <f t="shared" si="26"/>
        <v>0.4167870551979279</v>
      </c>
      <c r="Y73" s="28">
        <f t="shared" si="27"/>
        <v>0.7603823725741087</v>
      </c>
      <c r="Z73" s="28">
        <f t="shared" si="28"/>
        <v>0.1861369979310614</v>
      </c>
      <c r="AA73" s="29"/>
      <c r="AB73" s="28">
        <f t="shared" si="29"/>
        <v>1.3633064257030978</v>
      </c>
      <c r="AC73" s="36">
        <v>498400.32</v>
      </c>
      <c r="AD73" s="31">
        <f t="shared" si="30"/>
        <v>6794.723588284802</v>
      </c>
      <c r="AE73" s="32">
        <v>1048</v>
      </c>
      <c r="AF73" s="31">
        <f t="shared" si="31"/>
        <v>5746.723588284802</v>
      </c>
      <c r="AG73" s="33"/>
      <c r="AH73" s="34">
        <f t="shared" si="32"/>
        <v>2066848521.2445633</v>
      </c>
      <c r="AI73" s="27">
        <f t="shared" si="33"/>
        <v>0.16690904604478277</v>
      </c>
      <c r="AJ73" s="27">
        <f t="shared" si="34"/>
        <v>0.6818348734872032</v>
      </c>
      <c r="AK73" s="27">
        <f t="shared" si="35"/>
        <v>0.3737329523959819</v>
      </c>
      <c r="AL73" s="27">
        <f t="shared" si="36"/>
        <v>1.223</v>
      </c>
      <c r="AN73" s="36">
        <v>498400.32</v>
      </c>
      <c r="AO73" s="30">
        <f t="shared" si="37"/>
        <v>6794.723588284801</v>
      </c>
    </row>
    <row r="74" spans="1:41" ht="12.75">
      <c r="A74" s="17" t="s">
        <v>187</v>
      </c>
      <c r="B74" s="18" t="s">
        <v>188</v>
      </c>
      <c r="C74" s="19" t="s">
        <v>89</v>
      </c>
      <c r="E74" s="20"/>
      <c r="F74" s="39">
        <v>872909861</v>
      </c>
      <c r="G74" s="38">
        <v>53.12</v>
      </c>
      <c r="H74" s="23">
        <f t="shared" si="19"/>
        <v>0.5312</v>
      </c>
      <c r="I74" s="40">
        <v>2644256.74</v>
      </c>
      <c r="J74" s="40">
        <v>0</v>
      </c>
      <c r="K74" s="40">
        <v>0</v>
      </c>
      <c r="L74" s="40">
        <v>154891.32</v>
      </c>
      <c r="M74" s="25">
        <f t="shared" si="20"/>
        <v>2799148.06</v>
      </c>
      <c r="N74" s="40">
        <v>20694264</v>
      </c>
      <c r="O74" s="40">
        <v>0</v>
      </c>
      <c r="P74" s="40">
        <v>0</v>
      </c>
      <c r="Q74" s="26">
        <f t="shared" si="21"/>
        <v>20694264</v>
      </c>
      <c r="R74" s="40">
        <v>12197118</v>
      </c>
      <c r="S74" s="40">
        <v>0</v>
      </c>
      <c r="T74" s="26">
        <f t="shared" si="22"/>
        <v>12197118</v>
      </c>
      <c r="U74" s="26">
        <f t="shared" si="23"/>
        <v>35690530.06</v>
      </c>
      <c r="V74" s="27">
        <f t="shared" si="24"/>
        <v>1.3972941015956744</v>
      </c>
      <c r="W74" s="27">
        <f t="shared" si="25"/>
        <v>0</v>
      </c>
      <c r="X74" s="27">
        <f t="shared" si="26"/>
        <v>1.3972941015956744</v>
      </c>
      <c r="Y74" s="28">
        <f t="shared" si="27"/>
        <v>2.3707217577188073</v>
      </c>
      <c r="Z74" s="28">
        <f t="shared" si="28"/>
        <v>0.3206686262878637</v>
      </c>
      <c r="AA74" s="29"/>
      <c r="AB74" s="28">
        <f t="shared" si="29"/>
        <v>4.088684485602346</v>
      </c>
      <c r="AC74" s="36">
        <v>195988.92769821864</v>
      </c>
      <c r="AD74" s="31">
        <f t="shared" si="30"/>
        <v>8013.368880295464</v>
      </c>
      <c r="AE74" s="32">
        <v>1238</v>
      </c>
      <c r="AF74" s="31">
        <f t="shared" si="31"/>
        <v>6775.368880295464</v>
      </c>
      <c r="AG74" s="33"/>
      <c r="AH74" s="34">
        <f t="shared" si="32"/>
        <v>1643279105.7981927</v>
      </c>
      <c r="AI74" s="27">
        <f t="shared" si="33"/>
        <v>0.1703391742841132</v>
      </c>
      <c r="AJ74" s="27">
        <f t="shared" si="34"/>
        <v>1.2593273977002306</v>
      </c>
      <c r="AK74" s="27">
        <f t="shared" si="35"/>
        <v>0.7422426267676222</v>
      </c>
      <c r="AL74" s="27">
        <f t="shared" si="36"/>
        <v>2.171</v>
      </c>
      <c r="AN74" s="36">
        <v>195988.92769821864</v>
      </c>
      <c r="AO74" s="30">
        <f t="shared" si="37"/>
        <v>8013.368880295464</v>
      </c>
    </row>
    <row r="75" spans="1:41" ht="12.75">
      <c r="A75" s="17" t="s">
        <v>189</v>
      </c>
      <c r="B75" s="18" t="s">
        <v>190</v>
      </c>
      <c r="C75" s="19" t="s">
        <v>89</v>
      </c>
      <c r="D75" s="17"/>
      <c r="E75" s="20"/>
      <c r="F75" s="39">
        <v>3953480368</v>
      </c>
      <c r="G75" s="38">
        <v>58.71</v>
      </c>
      <c r="H75" s="23">
        <f t="shared" si="19"/>
        <v>0.5871</v>
      </c>
      <c r="I75" s="40">
        <v>11181717.22</v>
      </c>
      <c r="J75" s="40">
        <v>0</v>
      </c>
      <c r="K75" s="40">
        <v>0</v>
      </c>
      <c r="L75" s="40">
        <v>651406.09</v>
      </c>
      <c r="M75" s="25">
        <f t="shared" si="20"/>
        <v>11833123.31</v>
      </c>
      <c r="N75" s="40">
        <v>72400666</v>
      </c>
      <c r="O75" s="40">
        <v>0</v>
      </c>
      <c r="P75" s="40">
        <v>0</v>
      </c>
      <c r="Q75" s="26">
        <f t="shared" si="21"/>
        <v>72400666</v>
      </c>
      <c r="R75" s="40">
        <v>25903147.5</v>
      </c>
      <c r="S75" s="40">
        <v>197674.02</v>
      </c>
      <c r="T75" s="26">
        <f t="shared" si="22"/>
        <v>26100821.52</v>
      </c>
      <c r="U75" s="26">
        <f t="shared" si="23"/>
        <v>110334610.83</v>
      </c>
      <c r="V75" s="27">
        <f t="shared" si="24"/>
        <v>0.6551985867860518</v>
      </c>
      <c r="W75" s="27">
        <f t="shared" si="25"/>
        <v>0.00500000004047067</v>
      </c>
      <c r="X75" s="27">
        <f t="shared" si="26"/>
        <v>0.6601985868265224</v>
      </c>
      <c r="Y75" s="28">
        <f t="shared" si="27"/>
        <v>1.8313146711444603</v>
      </c>
      <c r="Z75" s="28">
        <f t="shared" si="28"/>
        <v>0.2993090191057704</v>
      </c>
      <c r="AA75" s="29"/>
      <c r="AB75" s="28">
        <f t="shared" si="29"/>
        <v>2.790822277076753</v>
      </c>
      <c r="AC75" s="36">
        <v>473770.08868583717</v>
      </c>
      <c r="AD75" s="31">
        <f t="shared" si="30"/>
        <v>13222.081177170632</v>
      </c>
      <c r="AE75" s="32">
        <v>1386</v>
      </c>
      <c r="AF75" s="31">
        <f t="shared" si="31"/>
        <v>11836.081177170632</v>
      </c>
      <c r="AG75" s="33"/>
      <c r="AH75" s="34">
        <f t="shared" si="32"/>
        <v>6733913077.840232</v>
      </c>
      <c r="AI75" s="27">
        <f t="shared" si="33"/>
        <v>0.1757243251169978</v>
      </c>
      <c r="AJ75" s="27">
        <f t="shared" si="34"/>
        <v>1.0751648434289127</v>
      </c>
      <c r="AK75" s="27">
        <f t="shared" si="35"/>
        <v>0.3876025903258513</v>
      </c>
      <c r="AL75" s="27">
        <f t="shared" si="36"/>
        <v>1.6389999999999998</v>
      </c>
      <c r="AN75" s="36">
        <v>473770.08868583717</v>
      </c>
      <c r="AO75" s="30">
        <f t="shared" si="37"/>
        <v>13222.081177170632</v>
      </c>
    </row>
    <row r="76" spans="1:41" ht="12.75">
      <c r="A76" s="17" t="s">
        <v>191</v>
      </c>
      <c r="B76" s="18" t="s">
        <v>192</v>
      </c>
      <c r="C76" s="19" t="s">
        <v>89</v>
      </c>
      <c r="E76" s="20"/>
      <c r="F76" s="39">
        <v>1619895547</v>
      </c>
      <c r="G76" s="38">
        <v>85.71</v>
      </c>
      <c r="H76" s="23">
        <f t="shared" si="19"/>
        <v>0.8571</v>
      </c>
      <c r="I76" s="40">
        <v>3086785.92</v>
      </c>
      <c r="J76" s="40">
        <v>0</v>
      </c>
      <c r="K76" s="40">
        <v>0</v>
      </c>
      <c r="L76" s="40">
        <v>179869.36</v>
      </c>
      <c r="M76" s="25">
        <f t="shared" si="20"/>
        <v>3266655.28</v>
      </c>
      <c r="N76" s="40">
        <v>12372030</v>
      </c>
      <c r="O76" s="40">
        <v>11857796.3</v>
      </c>
      <c r="P76" s="40">
        <v>0</v>
      </c>
      <c r="Q76" s="26">
        <f t="shared" si="21"/>
        <v>24229826.3</v>
      </c>
      <c r="R76" s="40">
        <v>8296059</v>
      </c>
      <c r="S76" s="40">
        <v>161989.55</v>
      </c>
      <c r="T76" s="26">
        <f t="shared" si="22"/>
        <v>8458048.55</v>
      </c>
      <c r="U76" s="26">
        <f t="shared" si="23"/>
        <v>35954530.13</v>
      </c>
      <c r="V76" s="27">
        <f t="shared" si="24"/>
        <v>0.5121354284456219</v>
      </c>
      <c r="W76" s="27">
        <f t="shared" si="25"/>
        <v>0.009999999709857835</v>
      </c>
      <c r="X76" s="27">
        <f t="shared" si="26"/>
        <v>0.5221354281554798</v>
      </c>
      <c r="Y76" s="28">
        <f t="shared" si="27"/>
        <v>1.4957647327861936</v>
      </c>
      <c r="Z76" s="28">
        <f t="shared" si="28"/>
        <v>0.20165839001469887</v>
      </c>
      <c r="AA76" s="29"/>
      <c r="AB76" s="28">
        <f t="shared" si="29"/>
        <v>2.2195585509563727</v>
      </c>
      <c r="AC76" s="36">
        <v>435698.78806712246</v>
      </c>
      <c r="AD76" s="31">
        <f t="shared" si="30"/>
        <v>9670.589706957102</v>
      </c>
      <c r="AE76" s="32">
        <v>1437</v>
      </c>
      <c r="AF76" s="31">
        <f t="shared" si="31"/>
        <v>8233.589706957102</v>
      </c>
      <c r="AG76" s="33"/>
      <c r="AH76" s="34">
        <f t="shared" si="32"/>
        <v>1889972636.7985067</v>
      </c>
      <c r="AI76" s="27">
        <f t="shared" si="33"/>
        <v>0.1728414060815984</v>
      </c>
      <c r="AJ76" s="27">
        <f t="shared" si="34"/>
        <v>1.2820199524710465</v>
      </c>
      <c r="AK76" s="27">
        <f t="shared" si="35"/>
        <v>0.4475222754720617</v>
      </c>
      <c r="AL76" s="27">
        <f t="shared" si="36"/>
        <v>1.903</v>
      </c>
      <c r="AN76" s="36">
        <v>435698.78806712246</v>
      </c>
      <c r="AO76" s="30">
        <f t="shared" si="37"/>
        <v>9670.5897069571</v>
      </c>
    </row>
    <row r="77" spans="1:41" ht="12.75">
      <c r="A77" s="17" t="s">
        <v>193</v>
      </c>
      <c r="B77" s="18" t="s">
        <v>194</v>
      </c>
      <c r="C77" s="19" t="s">
        <v>89</v>
      </c>
      <c r="E77" s="20"/>
      <c r="F77" s="39">
        <v>1002449208</v>
      </c>
      <c r="G77" s="38">
        <v>44.75</v>
      </c>
      <c r="H77" s="23">
        <f t="shared" si="19"/>
        <v>0.4475</v>
      </c>
      <c r="I77" s="40">
        <v>3681038.98</v>
      </c>
      <c r="J77" s="40">
        <v>0</v>
      </c>
      <c r="K77" s="40">
        <v>0</v>
      </c>
      <c r="L77" s="40">
        <v>214481.75</v>
      </c>
      <c r="M77" s="25">
        <f t="shared" si="20"/>
        <v>3895520.73</v>
      </c>
      <c r="N77" s="40">
        <v>16795819.5</v>
      </c>
      <c r="O77" s="40">
        <v>10036416.74</v>
      </c>
      <c r="P77" s="40">
        <v>0</v>
      </c>
      <c r="Q77" s="26">
        <f t="shared" si="21"/>
        <v>26832236.240000002</v>
      </c>
      <c r="R77" s="40">
        <v>7749132</v>
      </c>
      <c r="S77" s="40">
        <v>100245</v>
      </c>
      <c r="T77" s="26">
        <f t="shared" si="22"/>
        <v>7849377</v>
      </c>
      <c r="U77" s="26">
        <f t="shared" si="23"/>
        <v>38577133.97</v>
      </c>
      <c r="V77" s="27">
        <f t="shared" si="24"/>
        <v>0.773019913443834</v>
      </c>
      <c r="W77" s="27">
        <f t="shared" si="25"/>
        <v>0.010000007900649666</v>
      </c>
      <c r="X77" s="27">
        <f t="shared" si="26"/>
        <v>0.7830199213444837</v>
      </c>
      <c r="Y77" s="28">
        <f t="shared" si="27"/>
        <v>2.6766679075474915</v>
      </c>
      <c r="Z77" s="28">
        <f t="shared" si="28"/>
        <v>0.3886003100119163</v>
      </c>
      <c r="AA77" s="29"/>
      <c r="AB77" s="28">
        <f t="shared" si="29"/>
        <v>3.8482881389038917</v>
      </c>
      <c r="AC77" s="36">
        <v>284714.0458409229</v>
      </c>
      <c r="AD77" s="31">
        <f t="shared" si="30"/>
        <v>10956.616855889626</v>
      </c>
      <c r="AE77" s="32">
        <v>1386</v>
      </c>
      <c r="AF77" s="31">
        <f t="shared" si="31"/>
        <v>9570.616855889626</v>
      </c>
      <c r="AG77" s="33"/>
      <c r="AH77" s="34">
        <f t="shared" si="32"/>
        <v>2240109962.0111732</v>
      </c>
      <c r="AI77" s="27">
        <f t="shared" si="33"/>
        <v>0.17389863873033257</v>
      </c>
      <c r="AJ77" s="27">
        <f t="shared" si="34"/>
        <v>1.1978088886275025</v>
      </c>
      <c r="AK77" s="27">
        <f t="shared" si="35"/>
        <v>0.35040141480165643</v>
      </c>
      <c r="AL77" s="27">
        <f t="shared" si="36"/>
        <v>1.722</v>
      </c>
      <c r="AN77" s="36">
        <v>284583.6826601883</v>
      </c>
      <c r="AO77" s="30">
        <f t="shared" si="37"/>
        <v>10951.600105067917</v>
      </c>
    </row>
    <row r="78" spans="1:41" ht="12.75">
      <c r="A78" s="17" t="s">
        <v>195</v>
      </c>
      <c r="B78" s="18" t="s">
        <v>196</v>
      </c>
      <c r="C78" s="19" t="s">
        <v>89</v>
      </c>
      <c r="E78" s="20"/>
      <c r="F78" s="39">
        <v>706878653</v>
      </c>
      <c r="G78" s="38">
        <v>61.37</v>
      </c>
      <c r="H78" s="23">
        <f t="shared" si="19"/>
        <v>0.6137</v>
      </c>
      <c r="I78" s="40">
        <v>1744716.21</v>
      </c>
      <c r="J78" s="40">
        <v>0</v>
      </c>
      <c r="K78" s="40">
        <v>0</v>
      </c>
      <c r="L78" s="40">
        <v>103744.81</v>
      </c>
      <c r="M78" s="25">
        <f t="shared" si="20"/>
        <v>1848461.02</v>
      </c>
      <c r="N78" s="40">
        <v>8889109</v>
      </c>
      <c r="O78" s="40">
        <v>0</v>
      </c>
      <c r="P78" s="40">
        <v>0</v>
      </c>
      <c r="Q78" s="26">
        <f t="shared" si="21"/>
        <v>8889109</v>
      </c>
      <c r="R78" s="40">
        <v>6794597.78</v>
      </c>
      <c r="S78" s="40">
        <v>0</v>
      </c>
      <c r="T78" s="26">
        <f t="shared" si="22"/>
        <v>6794597.78</v>
      </c>
      <c r="U78" s="26">
        <f t="shared" si="23"/>
        <v>17532167.8</v>
      </c>
      <c r="V78" s="27">
        <f t="shared" si="24"/>
        <v>0.9612113410362104</v>
      </c>
      <c r="W78" s="27">
        <f t="shared" si="25"/>
        <v>0</v>
      </c>
      <c r="X78" s="27">
        <f t="shared" si="26"/>
        <v>0.9612113410362104</v>
      </c>
      <c r="Y78" s="28">
        <f t="shared" si="27"/>
        <v>1.2575155526729422</v>
      </c>
      <c r="Z78" s="28">
        <f t="shared" si="28"/>
        <v>0.26149622883009876</v>
      </c>
      <c r="AA78" s="29"/>
      <c r="AB78" s="28">
        <f t="shared" si="29"/>
        <v>2.4802231225392513</v>
      </c>
      <c r="AC78" s="36">
        <v>230691.89789123196</v>
      </c>
      <c r="AD78" s="31">
        <f t="shared" si="30"/>
        <v>5721.673793322975</v>
      </c>
      <c r="AE78" s="32">
        <v>1033</v>
      </c>
      <c r="AF78" s="31">
        <f t="shared" si="31"/>
        <v>4688.673793322975</v>
      </c>
      <c r="AG78" s="33"/>
      <c r="AH78" s="34">
        <f t="shared" si="32"/>
        <v>1151830948.3460975</v>
      </c>
      <c r="AI78" s="27">
        <f t="shared" si="33"/>
        <v>0.16048023563303163</v>
      </c>
      <c r="AJ78" s="27">
        <f t="shared" si="34"/>
        <v>0.7717372946753847</v>
      </c>
      <c r="AK78" s="27">
        <f t="shared" si="35"/>
        <v>0.5898953999939223</v>
      </c>
      <c r="AL78" s="27">
        <f t="shared" si="36"/>
        <v>1.522</v>
      </c>
      <c r="AN78" s="36">
        <v>230691.89789123196</v>
      </c>
      <c r="AO78" s="30">
        <f t="shared" si="37"/>
        <v>5721.673793322975</v>
      </c>
    </row>
    <row r="79" spans="1:41" ht="12.75">
      <c r="A79" s="17" t="s">
        <v>197</v>
      </c>
      <c r="B79" s="18" t="s">
        <v>198</v>
      </c>
      <c r="C79" s="19" t="s">
        <v>89</v>
      </c>
      <c r="E79" s="20"/>
      <c r="F79" s="39">
        <v>266820621</v>
      </c>
      <c r="G79" s="38">
        <v>125.59</v>
      </c>
      <c r="H79" s="23">
        <f t="shared" si="19"/>
        <v>1.2559</v>
      </c>
      <c r="I79" s="40">
        <v>340879.35</v>
      </c>
      <c r="J79" s="40">
        <v>0</v>
      </c>
      <c r="K79" s="40">
        <v>0</v>
      </c>
      <c r="L79" s="40">
        <v>19943.15</v>
      </c>
      <c r="M79" s="25">
        <f t="shared" si="20"/>
        <v>360822.5</v>
      </c>
      <c r="N79" s="40">
        <v>390707</v>
      </c>
      <c r="O79" s="40">
        <v>0</v>
      </c>
      <c r="P79" s="40">
        <v>0</v>
      </c>
      <c r="Q79" s="26">
        <f t="shared" si="21"/>
        <v>390707</v>
      </c>
      <c r="R79" s="40">
        <v>846009</v>
      </c>
      <c r="S79" s="40">
        <v>0</v>
      </c>
      <c r="T79" s="26">
        <f t="shared" si="22"/>
        <v>846009</v>
      </c>
      <c r="U79" s="26">
        <f t="shared" si="23"/>
        <v>1597538.5</v>
      </c>
      <c r="V79" s="27">
        <f t="shared" si="24"/>
        <v>0.31707032118780654</v>
      </c>
      <c r="W79" s="27">
        <f t="shared" si="25"/>
        <v>0</v>
      </c>
      <c r="X79" s="27">
        <f t="shared" si="26"/>
        <v>0.31707032118780654</v>
      </c>
      <c r="Y79" s="28">
        <f t="shared" si="27"/>
        <v>0.14643058641258466</v>
      </c>
      <c r="Z79" s="28">
        <f t="shared" si="28"/>
        <v>0.13523036512234188</v>
      </c>
      <c r="AA79" s="29"/>
      <c r="AB79" s="28">
        <f t="shared" si="29"/>
        <v>0.5987312727227331</v>
      </c>
      <c r="AC79" s="36">
        <v>2044338.3561643835</v>
      </c>
      <c r="AD79" s="31">
        <f t="shared" si="30"/>
        <v>12240.093058622013</v>
      </c>
      <c r="AE79" s="32">
        <v>1353</v>
      </c>
      <c r="AF79" s="31">
        <f t="shared" si="31"/>
        <v>10887.093058622013</v>
      </c>
      <c r="AG79" s="33"/>
      <c r="AH79" s="34">
        <f t="shared" si="32"/>
        <v>212453715.26395413</v>
      </c>
      <c r="AI79" s="27">
        <f t="shared" si="33"/>
        <v>0.16983581555714916</v>
      </c>
      <c r="AJ79" s="27">
        <f t="shared" si="34"/>
        <v>0.1839021734755651</v>
      </c>
      <c r="AK79" s="27">
        <f t="shared" si="35"/>
        <v>0.39820861637976623</v>
      </c>
      <c r="AL79" s="27">
        <f t="shared" si="36"/>
        <v>0.752</v>
      </c>
      <c r="AN79" s="36">
        <v>2044338.3561643835</v>
      </c>
      <c r="AO79" s="30">
        <f t="shared" si="37"/>
        <v>12240.093058622013</v>
      </c>
    </row>
    <row r="80" spans="1:41" ht="12.75">
      <c r="A80" s="17" t="s">
        <v>199</v>
      </c>
      <c r="B80" s="18" t="s">
        <v>200</v>
      </c>
      <c r="C80" s="19" t="s">
        <v>89</v>
      </c>
      <c r="E80" s="20"/>
      <c r="F80" s="39">
        <v>2881009587</v>
      </c>
      <c r="G80" s="38">
        <v>96.01</v>
      </c>
      <c r="H80" s="23">
        <f t="shared" si="19"/>
        <v>0.9601000000000001</v>
      </c>
      <c r="I80" s="40">
        <v>4852117.65</v>
      </c>
      <c r="J80" s="40">
        <v>0</v>
      </c>
      <c r="K80" s="40">
        <v>0</v>
      </c>
      <c r="L80" s="40">
        <v>282962.15</v>
      </c>
      <c r="M80" s="25">
        <f t="shared" si="20"/>
        <v>5135079.800000001</v>
      </c>
      <c r="N80" s="40">
        <v>32841103.61</v>
      </c>
      <c r="O80" s="40">
        <v>0</v>
      </c>
      <c r="P80" s="40">
        <v>0</v>
      </c>
      <c r="Q80" s="26">
        <f t="shared" si="21"/>
        <v>32841103.61</v>
      </c>
      <c r="R80" s="40">
        <v>18349278</v>
      </c>
      <c r="S80" s="40">
        <v>0</v>
      </c>
      <c r="T80" s="26">
        <f t="shared" si="22"/>
        <v>18349278</v>
      </c>
      <c r="U80" s="26">
        <f t="shared" si="23"/>
        <v>56325461.41</v>
      </c>
      <c r="V80" s="27">
        <f t="shared" si="24"/>
        <v>0.6369044408181623</v>
      </c>
      <c r="W80" s="27">
        <f t="shared" si="25"/>
        <v>0</v>
      </c>
      <c r="X80" s="27">
        <f t="shared" si="26"/>
        <v>0.6369044408181623</v>
      </c>
      <c r="Y80" s="28">
        <f t="shared" si="27"/>
        <v>1.1399164986534285</v>
      </c>
      <c r="Z80" s="28">
        <f t="shared" si="28"/>
        <v>0.17823890011234456</v>
      </c>
      <c r="AA80" s="29"/>
      <c r="AB80" s="28">
        <f t="shared" si="29"/>
        <v>1.9550598395839354</v>
      </c>
      <c r="AC80" s="36">
        <v>448676.2447510498</v>
      </c>
      <c r="AD80" s="31">
        <f t="shared" si="30"/>
        <v>8771.8890708811</v>
      </c>
      <c r="AE80" s="32">
        <v>1245</v>
      </c>
      <c r="AF80" s="31">
        <f t="shared" si="31"/>
        <v>7526.8890708810995</v>
      </c>
      <c r="AG80" s="33"/>
      <c r="AH80" s="34">
        <f t="shared" si="32"/>
        <v>3000739076.1379023</v>
      </c>
      <c r="AI80" s="27">
        <f t="shared" si="33"/>
        <v>0.171127167997862</v>
      </c>
      <c r="AJ80" s="27">
        <f t="shared" si="34"/>
        <v>1.0944338303571566</v>
      </c>
      <c r="AK80" s="27">
        <f t="shared" si="35"/>
        <v>0.6114919536295177</v>
      </c>
      <c r="AL80" s="27">
        <f t="shared" si="36"/>
        <v>1.8760000000000001</v>
      </c>
      <c r="AN80" s="36">
        <v>448676.2447510498</v>
      </c>
      <c r="AO80" s="30">
        <f t="shared" si="37"/>
        <v>8771.8890708811</v>
      </c>
    </row>
    <row r="81" spans="1:41" ht="12.75">
      <c r="A81" s="17" t="s">
        <v>201</v>
      </c>
      <c r="B81" s="18" t="s">
        <v>202</v>
      </c>
      <c r="C81" s="19" t="s">
        <v>89</v>
      </c>
      <c r="E81" s="20"/>
      <c r="F81" s="39">
        <v>1186063206</v>
      </c>
      <c r="G81" s="38">
        <v>48.48</v>
      </c>
      <c r="H81" s="23">
        <f t="shared" si="19"/>
        <v>0.48479999999999995</v>
      </c>
      <c r="I81" s="40">
        <v>4008768.19</v>
      </c>
      <c r="J81" s="40">
        <v>0</v>
      </c>
      <c r="K81" s="40">
        <v>0</v>
      </c>
      <c r="L81" s="40">
        <v>234010.54</v>
      </c>
      <c r="M81" s="25">
        <f t="shared" si="20"/>
        <v>4242778.7299999995</v>
      </c>
      <c r="N81" s="40">
        <v>22966002</v>
      </c>
      <c r="O81" s="40">
        <v>0</v>
      </c>
      <c r="P81" s="40">
        <v>0</v>
      </c>
      <c r="Q81" s="26">
        <f t="shared" si="21"/>
        <v>22966002</v>
      </c>
      <c r="R81" s="40">
        <v>11919054.74</v>
      </c>
      <c r="S81" s="40">
        <v>0</v>
      </c>
      <c r="T81" s="26">
        <f t="shared" si="22"/>
        <v>11919054.74</v>
      </c>
      <c r="U81" s="26">
        <f t="shared" si="23"/>
        <v>39127835.47</v>
      </c>
      <c r="V81" s="27">
        <f t="shared" si="24"/>
        <v>1.0049257644705993</v>
      </c>
      <c r="W81" s="27">
        <f t="shared" si="25"/>
        <v>0</v>
      </c>
      <c r="X81" s="27">
        <f t="shared" si="26"/>
        <v>1.0049257644705993</v>
      </c>
      <c r="Y81" s="28">
        <f t="shared" si="27"/>
        <v>1.9363219332511692</v>
      </c>
      <c r="Z81" s="28">
        <f t="shared" si="28"/>
        <v>0.3577194460241944</v>
      </c>
      <c r="AA81" s="29"/>
      <c r="AB81" s="28">
        <f t="shared" si="29"/>
        <v>3.298967143745963</v>
      </c>
      <c r="AC81" s="36">
        <v>187296.64494327782</v>
      </c>
      <c r="AD81" s="31">
        <f t="shared" si="30"/>
        <v>6178.854778017269</v>
      </c>
      <c r="AE81" s="32">
        <v>1044</v>
      </c>
      <c r="AF81" s="31">
        <f t="shared" si="31"/>
        <v>5134.854778017269</v>
      </c>
      <c r="AG81" s="33"/>
      <c r="AH81" s="34">
        <f t="shared" si="32"/>
        <v>2446500012.376238</v>
      </c>
      <c r="AI81" s="27">
        <f t="shared" si="33"/>
        <v>0.1734223874325294</v>
      </c>
      <c r="AJ81" s="27">
        <f t="shared" si="34"/>
        <v>0.9387288732401667</v>
      </c>
      <c r="AK81" s="27">
        <f t="shared" si="35"/>
        <v>0.48718801061534656</v>
      </c>
      <c r="AL81" s="27">
        <f t="shared" si="36"/>
        <v>1.5989999999999998</v>
      </c>
      <c r="AN81" s="36">
        <v>187296.64494327782</v>
      </c>
      <c r="AO81" s="30">
        <f t="shared" si="37"/>
        <v>6178.85477801727</v>
      </c>
    </row>
    <row r="82" spans="1:41" ht="12.75">
      <c r="A82" s="17" t="s">
        <v>203</v>
      </c>
      <c r="B82" s="18" t="s">
        <v>204</v>
      </c>
      <c r="C82" s="19" t="s">
        <v>89</v>
      </c>
      <c r="E82" s="20"/>
      <c r="F82" s="39">
        <v>2131618846</v>
      </c>
      <c r="G82" s="38">
        <v>83.12</v>
      </c>
      <c r="H82" s="23">
        <f t="shared" si="19"/>
        <v>0.8312</v>
      </c>
      <c r="I82" s="40">
        <v>4172887.09</v>
      </c>
      <c r="J82" s="40">
        <v>0</v>
      </c>
      <c r="K82" s="40">
        <v>0</v>
      </c>
      <c r="L82" s="40">
        <v>244226.07</v>
      </c>
      <c r="M82" s="25">
        <f t="shared" si="20"/>
        <v>4417113.16</v>
      </c>
      <c r="N82" s="40">
        <v>6413100</v>
      </c>
      <c r="O82" s="40">
        <v>0</v>
      </c>
      <c r="P82" s="40">
        <v>0</v>
      </c>
      <c r="Q82" s="26">
        <f t="shared" si="21"/>
        <v>6413100</v>
      </c>
      <c r="R82" s="40">
        <v>6873603.44</v>
      </c>
      <c r="S82" s="40">
        <v>0</v>
      </c>
      <c r="T82" s="26">
        <f t="shared" si="22"/>
        <v>6873603.44</v>
      </c>
      <c r="U82" s="26">
        <f t="shared" si="23"/>
        <v>17703816.6</v>
      </c>
      <c r="V82" s="27">
        <f t="shared" si="24"/>
        <v>0.32245931081433127</v>
      </c>
      <c r="W82" s="27">
        <f t="shared" si="25"/>
        <v>0</v>
      </c>
      <c r="X82" s="27">
        <f t="shared" si="26"/>
        <v>0.32245931081433127</v>
      </c>
      <c r="Y82" s="28">
        <f t="shared" si="27"/>
        <v>0.30085585009882204</v>
      </c>
      <c r="Z82" s="28">
        <f t="shared" si="28"/>
        <v>0.207218713997052</v>
      </c>
      <c r="AA82" s="29"/>
      <c r="AB82" s="28">
        <f t="shared" si="29"/>
        <v>0.8305338749102054</v>
      </c>
      <c r="AC82" s="36">
        <v>1641001.1419249591</v>
      </c>
      <c r="AD82" s="31">
        <f t="shared" si="30"/>
        <v>13629.070371350082</v>
      </c>
      <c r="AE82" s="32">
        <v>1149</v>
      </c>
      <c r="AF82" s="31">
        <f t="shared" si="31"/>
        <v>12480.070371350082</v>
      </c>
      <c r="AG82" s="33"/>
      <c r="AH82" s="34">
        <f t="shared" si="32"/>
        <v>2564507755.052935</v>
      </c>
      <c r="AI82" s="27">
        <f t="shared" si="33"/>
        <v>0.17224019507434965</v>
      </c>
      <c r="AJ82" s="27">
        <f t="shared" si="34"/>
        <v>0.2500713826021409</v>
      </c>
      <c r="AK82" s="27">
        <f t="shared" si="35"/>
        <v>0.2680281791488721</v>
      </c>
      <c r="AL82" s="27">
        <f t="shared" si="36"/>
        <v>0.69</v>
      </c>
      <c r="AN82" s="36">
        <v>1640329.1564291564</v>
      </c>
      <c r="AO82" s="30">
        <f t="shared" si="37"/>
        <v>13623.489304172957</v>
      </c>
    </row>
    <row r="83" spans="1:41" ht="12.75">
      <c r="A83" s="17" t="s">
        <v>205</v>
      </c>
      <c r="B83" s="18" t="s">
        <v>206</v>
      </c>
      <c r="C83" s="19" t="s">
        <v>89</v>
      </c>
      <c r="E83" s="20"/>
      <c r="F83" s="39">
        <v>382057348</v>
      </c>
      <c r="G83" s="38">
        <v>57.21</v>
      </c>
      <c r="H83" s="23">
        <f t="shared" si="19"/>
        <v>0.5721</v>
      </c>
      <c r="I83" s="40">
        <v>991465.26</v>
      </c>
      <c r="J83" s="40">
        <v>0</v>
      </c>
      <c r="K83" s="40">
        <v>0</v>
      </c>
      <c r="L83" s="40">
        <v>57724.68</v>
      </c>
      <c r="M83" s="25">
        <f t="shared" si="20"/>
        <v>1049189.94</v>
      </c>
      <c r="N83" s="40">
        <v>5814508.5</v>
      </c>
      <c r="O83" s="40">
        <v>0</v>
      </c>
      <c r="P83" s="40">
        <v>0</v>
      </c>
      <c r="Q83" s="26">
        <f t="shared" si="21"/>
        <v>5814508.5</v>
      </c>
      <c r="R83" s="40">
        <v>5022175</v>
      </c>
      <c r="S83" s="40">
        <v>0</v>
      </c>
      <c r="T83" s="26">
        <f t="shared" si="22"/>
        <v>5022175</v>
      </c>
      <c r="U83" s="26">
        <f t="shared" si="23"/>
        <v>11885873.44</v>
      </c>
      <c r="V83" s="27">
        <f t="shared" si="24"/>
        <v>1.3145081559850014</v>
      </c>
      <c r="W83" s="27">
        <f t="shared" si="25"/>
        <v>0</v>
      </c>
      <c r="X83" s="27">
        <f t="shared" si="26"/>
        <v>1.3145081559850014</v>
      </c>
      <c r="Y83" s="28">
        <f t="shared" si="27"/>
        <v>1.5218941686209893</v>
      </c>
      <c r="Z83" s="28">
        <f t="shared" si="28"/>
        <v>0.27461582547549906</v>
      </c>
      <c r="AA83" s="29">
        <v>0.078</v>
      </c>
      <c r="AB83" s="28">
        <f t="shared" si="29"/>
        <v>3.0330181500814897</v>
      </c>
      <c r="AC83" s="36">
        <v>228286.21359223302</v>
      </c>
      <c r="AD83" s="31">
        <f t="shared" si="30"/>
        <v>6923.962292386224</v>
      </c>
      <c r="AE83" s="32">
        <v>1097</v>
      </c>
      <c r="AF83" s="31">
        <f t="shared" si="31"/>
        <v>5826.962292386224</v>
      </c>
      <c r="AG83" s="33"/>
      <c r="AH83" s="34">
        <f t="shared" si="32"/>
        <v>667815675.581192</v>
      </c>
      <c r="AI83" s="27">
        <f t="shared" si="33"/>
        <v>0.157107713754533</v>
      </c>
      <c r="AJ83" s="27">
        <f t="shared" si="34"/>
        <v>0.8706756538680681</v>
      </c>
      <c r="AK83" s="27">
        <f t="shared" si="35"/>
        <v>0.7520301160390195</v>
      </c>
      <c r="AL83" s="27">
        <f t="shared" si="36"/>
        <v>1.78</v>
      </c>
      <c r="AN83" s="36">
        <v>228286.21359223302</v>
      </c>
      <c r="AO83" s="30">
        <f t="shared" si="37"/>
        <v>6923.962292386224</v>
      </c>
    </row>
    <row r="84" spans="1:41" ht="12.75">
      <c r="A84" s="17" t="s">
        <v>207</v>
      </c>
      <c r="B84" s="18" t="s">
        <v>208</v>
      </c>
      <c r="C84" s="19" t="s">
        <v>89</v>
      </c>
      <c r="E84" s="20"/>
      <c r="F84" s="39">
        <v>6080678681</v>
      </c>
      <c r="G84" s="38">
        <v>99</v>
      </c>
      <c r="H84" s="23">
        <f t="shared" si="19"/>
        <v>0.99</v>
      </c>
      <c r="I84" s="40">
        <v>9850514.68</v>
      </c>
      <c r="J84" s="40">
        <v>0</v>
      </c>
      <c r="K84" s="40">
        <v>0</v>
      </c>
      <c r="L84" s="40">
        <v>574763.65</v>
      </c>
      <c r="M84" s="25">
        <f t="shared" si="20"/>
        <v>10425278.33</v>
      </c>
      <c r="N84" s="40">
        <v>74190490.5</v>
      </c>
      <c r="O84" s="40">
        <v>0</v>
      </c>
      <c r="P84" s="40">
        <v>0</v>
      </c>
      <c r="Q84" s="26">
        <f t="shared" si="21"/>
        <v>74190490.5</v>
      </c>
      <c r="R84" s="40">
        <v>45134087.94</v>
      </c>
      <c r="S84" s="40">
        <v>608067.87</v>
      </c>
      <c r="T84" s="26">
        <f t="shared" si="22"/>
        <v>45742155.809999995</v>
      </c>
      <c r="U84" s="26">
        <f t="shared" si="23"/>
        <v>130357924.63999999</v>
      </c>
      <c r="V84" s="27">
        <f t="shared" si="24"/>
        <v>0.7422541184593141</v>
      </c>
      <c r="W84" s="27">
        <f t="shared" si="25"/>
        <v>0.010000000031246513</v>
      </c>
      <c r="X84" s="27">
        <f t="shared" si="26"/>
        <v>0.7522541184905606</v>
      </c>
      <c r="Y84" s="28">
        <f t="shared" si="27"/>
        <v>1.2201021364904447</v>
      </c>
      <c r="Z84" s="28">
        <f t="shared" si="28"/>
        <v>0.17144925553417842</v>
      </c>
      <c r="AA84" s="29"/>
      <c r="AB84" s="28">
        <f t="shared" si="29"/>
        <v>2.1438055105151834</v>
      </c>
      <c r="AC84" s="36">
        <v>464580.19319390284</v>
      </c>
      <c r="AD84" s="31">
        <f t="shared" si="30"/>
        <v>9959.695782452975</v>
      </c>
      <c r="AE84" s="32">
        <v>1355</v>
      </c>
      <c r="AF84" s="31">
        <f t="shared" si="31"/>
        <v>8604.695782452975</v>
      </c>
      <c r="AG84" s="33"/>
      <c r="AH84" s="34">
        <f t="shared" si="32"/>
        <v>6142099677.777778</v>
      </c>
      <c r="AI84" s="27">
        <f t="shared" si="33"/>
        <v>0.16973476297883666</v>
      </c>
      <c r="AJ84" s="27">
        <f t="shared" si="34"/>
        <v>1.2079011151255405</v>
      </c>
      <c r="AK84" s="27">
        <f t="shared" si="35"/>
        <v>0.744731577305655</v>
      </c>
      <c r="AL84" s="27">
        <f t="shared" si="36"/>
        <v>2.1229999999999998</v>
      </c>
      <c r="AN84" s="36">
        <v>464580.19319390284</v>
      </c>
      <c r="AO84" s="30">
        <f t="shared" si="37"/>
        <v>9959.695782452975</v>
      </c>
    </row>
    <row r="85" spans="1:41" ht="12.75">
      <c r="A85" s="17" t="s">
        <v>209</v>
      </c>
      <c r="B85" s="18" t="s">
        <v>210</v>
      </c>
      <c r="C85" s="19" t="s">
        <v>89</v>
      </c>
      <c r="E85" s="20"/>
      <c r="F85" s="39">
        <v>2961681275</v>
      </c>
      <c r="G85" s="38">
        <v>71.65</v>
      </c>
      <c r="H85" s="23">
        <f t="shared" si="19"/>
        <v>0.7165</v>
      </c>
      <c r="I85" s="40">
        <v>6950938.95</v>
      </c>
      <c r="J85" s="40">
        <v>0</v>
      </c>
      <c r="K85" s="40">
        <v>0</v>
      </c>
      <c r="L85" s="40">
        <v>404936.7</v>
      </c>
      <c r="M85" s="25">
        <f t="shared" si="20"/>
        <v>7355875.65</v>
      </c>
      <c r="N85" s="40">
        <v>46538389</v>
      </c>
      <c r="O85" s="40">
        <v>0</v>
      </c>
      <c r="P85" s="40">
        <v>0</v>
      </c>
      <c r="Q85" s="26">
        <f t="shared" si="21"/>
        <v>46538389</v>
      </c>
      <c r="R85" s="40">
        <v>17777021</v>
      </c>
      <c r="S85" s="40">
        <v>296168</v>
      </c>
      <c r="T85" s="26">
        <f t="shared" si="22"/>
        <v>18073189</v>
      </c>
      <c r="U85" s="26">
        <f t="shared" si="23"/>
        <v>71967453.65</v>
      </c>
      <c r="V85" s="27">
        <f t="shared" si="24"/>
        <v>0.6002341018278545</v>
      </c>
      <c r="W85" s="27">
        <f t="shared" si="25"/>
        <v>0.009999995695012793</v>
      </c>
      <c r="X85" s="27">
        <f t="shared" si="26"/>
        <v>0.6102340975228673</v>
      </c>
      <c r="Y85" s="28">
        <f t="shared" si="27"/>
        <v>1.5713503472786754</v>
      </c>
      <c r="Z85" s="28">
        <f t="shared" si="28"/>
        <v>0.24836823975935765</v>
      </c>
      <c r="AA85" s="29"/>
      <c r="AB85" s="28">
        <f t="shared" si="29"/>
        <v>2.4299526845609005</v>
      </c>
      <c r="AC85" s="36">
        <v>636494.7380729654</v>
      </c>
      <c r="AD85" s="31">
        <f t="shared" si="30"/>
        <v>15466.520974892896</v>
      </c>
      <c r="AE85" s="32">
        <v>1434</v>
      </c>
      <c r="AF85" s="31">
        <f t="shared" si="31"/>
        <v>14032.520974892896</v>
      </c>
      <c r="AG85" s="33"/>
      <c r="AH85" s="34">
        <f t="shared" si="32"/>
        <v>4133539811.5840893</v>
      </c>
      <c r="AI85" s="27">
        <f t="shared" si="33"/>
        <v>0.17795584378757975</v>
      </c>
      <c r="AJ85" s="27">
        <f t="shared" si="34"/>
        <v>1.125872523825171</v>
      </c>
      <c r="AK85" s="27">
        <f t="shared" si="35"/>
        <v>0.4372327308751344</v>
      </c>
      <c r="AL85" s="27">
        <f t="shared" si="36"/>
        <v>1.7409999999999999</v>
      </c>
      <c r="AN85" s="36">
        <v>636494.7380729654</v>
      </c>
      <c r="AO85" s="30">
        <f t="shared" si="37"/>
        <v>15466.520974892896</v>
      </c>
    </row>
    <row r="86" spans="1:41" ht="12.75">
      <c r="A86" s="17" t="s">
        <v>211</v>
      </c>
      <c r="B86" s="18" t="s">
        <v>212</v>
      </c>
      <c r="C86" s="19" t="s">
        <v>89</v>
      </c>
      <c r="E86" s="20"/>
      <c r="F86" s="39">
        <v>328200779</v>
      </c>
      <c r="G86" s="38">
        <v>69.64</v>
      </c>
      <c r="H86" s="23">
        <f t="shared" si="19"/>
        <v>0.6964</v>
      </c>
      <c r="I86" s="40">
        <v>727090.83</v>
      </c>
      <c r="J86" s="40">
        <v>0</v>
      </c>
      <c r="K86" s="40">
        <v>0</v>
      </c>
      <c r="L86" s="40">
        <v>42450.71</v>
      </c>
      <c r="M86" s="25">
        <f t="shared" si="20"/>
        <v>769541.5399999999</v>
      </c>
      <c r="N86" s="40">
        <v>99129</v>
      </c>
      <c r="O86" s="40">
        <v>0</v>
      </c>
      <c r="P86" s="40">
        <v>0</v>
      </c>
      <c r="Q86" s="26">
        <f t="shared" si="21"/>
        <v>99129</v>
      </c>
      <c r="R86" s="40">
        <v>2667925.07</v>
      </c>
      <c r="S86" s="40">
        <v>0</v>
      </c>
      <c r="T86" s="26">
        <f t="shared" si="22"/>
        <v>2667925.07</v>
      </c>
      <c r="U86" s="26">
        <f t="shared" si="23"/>
        <v>3536595.61</v>
      </c>
      <c r="V86" s="27">
        <f t="shared" si="24"/>
        <v>0.8128941918203064</v>
      </c>
      <c r="W86" s="27">
        <f t="shared" si="25"/>
        <v>0</v>
      </c>
      <c r="X86" s="27">
        <f t="shared" si="26"/>
        <v>0.8128941918203064</v>
      </c>
      <c r="Y86" s="28">
        <f t="shared" si="27"/>
        <v>0.030203767432252192</v>
      </c>
      <c r="Z86" s="28">
        <f t="shared" si="28"/>
        <v>0.23447279508133034</v>
      </c>
      <c r="AA86" s="29"/>
      <c r="AB86" s="28">
        <f t="shared" si="29"/>
        <v>1.077570754333889</v>
      </c>
      <c r="AC86" s="36">
        <v>154385.7142857143</v>
      </c>
      <c r="AD86" s="31">
        <f t="shared" si="30"/>
        <v>1663.6153060123343</v>
      </c>
      <c r="AE86" s="32">
        <v>0</v>
      </c>
      <c r="AF86" s="31">
        <f t="shared" si="31"/>
        <v>1663.6153060123343</v>
      </c>
      <c r="AG86" s="33"/>
      <c r="AH86" s="34">
        <f t="shared" si="32"/>
        <v>471281991.6714532</v>
      </c>
      <c r="AI86" s="27">
        <f t="shared" si="33"/>
        <v>0.16328685449463848</v>
      </c>
      <c r="AJ86" s="27">
        <f t="shared" si="34"/>
        <v>0.02103390363982043</v>
      </c>
      <c r="AK86" s="27">
        <f t="shared" si="35"/>
        <v>0.5660995151836614</v>
      </c>
      <c r="AL86" s="27">
        <f t="shared" si="36"/>
        <v>0.75</v>
      </c>
      <c r="AN86" s="36">
        <v>154385.7142857143</v>
      </c>
      <c r="AO86" s="30">
        <f t="shared" si="37"/>
        <v>1663.6153060123343</v>
      </c>
    </row>
    <row r="87" spans="1:41" ht="12.75">
      <c r="A87" s="17" t="s">
        <v>213</v>
      </c>
      <c r="B87" s="18" t="s">
        <v>214</v>
      </c>
      <c r="C87" s="19" t="s">
        <v>89</v>
      </c>
      <c r="E87" s="20"/>
      <c r="F87" s="39">
        <v>2127845708</v>
      </c>
      <c r="G87" s="38">
        <v>69.08</v>
      </c>
      <c r="H87" s="23">
        <f t="shared" si="19"/>
        <v>0.6908</v>
      </c>
      <c r="I87" s="40">
        <v>5120674.63</v>
      </c>
      <c r="J87" s="40">
        <v>0</v>
      </c>
      <c r="K87" s="40">
        <v>0</v>
      </c>
      <c r="L87" s="40">
        <v>298805.43</v>
      </c>
      <c r="M87" s="25">
        <f t="shared" si="20"/>
        <v>5419480.06</v>
      </c>
      <c r="N87" s="40">
        <v>17888103</v>
      </c>
      <c r="O87" s="40">
        <v>10585306.23</v>
      </c>
      <c r="P87" s="40">
        <v>0</v>
      </c>
      <c r="Q87" s="26">
        <f t="shared" si="21"/>
        <v>28473409.23</v>
      </c>
      <c r="R87" s="40">
        <v>6594010.07</v>
      </c>
      <c r="S87" s="40">
        <v>212784.57</v>
      </c>
      <c r="T87" s="26">
        <f t="shared" si="22"/>
        <v>6806794.640000001</v>
      </c>
      <c r="U87" s="26">
        <f t="shared" si="23"/>
        <v>40699683.93</v>
      </c>
      <c r="V87" s="27">
        <f t="shared" si="24"/>
        <v>0.30989136313825255</v>
      </c>
      <c r="W87" s="27">
        <f t="shared" si="25"/>
        <v>0.00999999996240329</v>
      </c>
      <c r="X87" s="27">
        <f t="shared" si="26"/>
        <v>0.3198913631006558</v>
      </c>
      <c r="Y87" s="28">
        <f t="shared" si="27"/>
        <v>1.338133170227021</v>
      </c>
      <c r="Z87" s="28">
        <f t="shared" si="28"/>
        <v>0.25469328154877663</v>
      </c>
      <c r="AA87" s="29"/>
      <c r="AB87" s="28">
        <f t="shared" si="29"/>
        <v>1.9127178148764534</v>
      </c>
      <c r="AC87" s="36">
        <v>723412.8538638103</v>
      </c>
      <c r="AD87" s="31">
        <f t="shared" si="30"/>
        <v>13836.846530959265</v>
      </c>
      <c r="AE87" s="32">
        <v>1478</v>
      </c>
      <c r="AF87" s="31">
        <f t="shared" si="31"/>
        <v>12358.846530959265</v>
      </c>
      <c r="AG87" s="33"/>
      <c r="AH87" s="34">
        <f t="shared" si="32"/>
        <v>3080263039.953677</v>
      </c>
      <c r="AI87" s="27">
        <f t="shared" si="33"/>
        <v>0.17594211889389488</v>
      </c>
      <c r="AJ87" s="27">
        <f t="shared" si="34"/>
        <v>0.9243823939928261</v>
      </c>
      <c r="AK87" s="27">
        <f t="shared" si="35"/>
        <v>0.220980953629933</v>
      </c>
      <c r="AL87" s="27">
        <f t="shared" si="36"/>
        <v>1.3210000000000002</v>
      </c>
      <c r="AN87" s="36">
        <v>723412.8538638103</v>
      </c>
      <c r="AO87" s="30">
        <f t="shared" si="37"/>
        <v>13836.846530959265</v>
      </c>
    </row>
    <row r="88" spans="1:41" ht="12.75">
      <c r="A88" s="17" t="s">
        <v>215</v>
      </c>
      <c r="B88" s="18" t="s">
        <v>216</v>
      </c>
      <c r="C88" s="19" t="s">
        <v>89</v>
      </c>
      <c r="E88" s="20"/>
      <c r="F88" s="39">
        <v>1550532976</v>
      </c>
      <c r="G88" s="38">
        <v>91.27</v>
      </c>
      <c r="H88" s="23">
        <f t="shared" si="19"/>
        <v>0.9127</v>
      </c>
      <c r="I88" s="40">
        <v>2869420.07</v>
      </c>
      <c r="J88" s="40">
        <v>0</v>
      </c>
      <c r="K88" s="40">
        <v>0</v>
      </c>
      <c r="L88" s="40">
        <v>167133.63</v>
      </c>
      <c r="M88" s="25">
        <f t="shared" si="20"/>
        <v>3036553.6999999997</v>
      </c>
      <c r="N88" s="40">
        <v>22018483</v>
      </c>
      <c r="O88" s="40">
        <v>0</v>
      </c>
      <c r="P88" s="40">
        <v>0</v>
      </c>
      <c r="Q88" s="26">
        <f t="shared" si="21"/>
        <v>22018483</v>
      </c>
      <c r="R88" s="40">
        <v>7241590</v>
      </c>
      <c r="S88" s="40">
        <v>77527</v>
      </c>
      <c r="T88" s="26">
        <f t="shared" si="22"/>
        <v>7319117</v>
      </c>
      <c r="U88" s="26">
        <f t="shared" si="23"/>
        <v>32374153.7</v>
      </c>
      <c r="V88" s="27">
        <f t="shared" si="24"/>
        <v>0.46703876099955965</v>
      </c>
      <c r="W88" s="27">
        <f t="shared" si="25"/>
        <v>0.005000022650276095</v>
      </c>
      <c r="X88" s="27">
        <f t="shared" si="26"/>
        <v>0.4720387836498358</v>
      </c>
      <c r="Y88" s="28">
        <f t="shared" si="27"/>
        <v>1.4200589952496436</v>
      </c>
      <c r="Z88" s="28">
        <f t="shared" si="28"/>
        <v>0.19583934988816384</v>
      </c>
      <c r="AA88" s="29"/>
      <c r="AB88" s="28">
        <f t="shared" si="29"/>
        <v>2.0879371287876434</v>
      </c>
      <c r="AC88" s="36">
        <v>418401.6561276724</v>
      </c>
      <c r="AD88" s="31">
        <f t="shared" si="30"/>
        <v>8735.963525752073</v>
      </c>
      <c r="AE88" s="32">
        <v>1351</v>
      </c>
      <c r="AF88" s="31">
        <f t="shared" si="31"/>
        <v>7384.963525752073</v>
      </c>
      <c r="AG88" s="33"/>
      <c r="AH88" s="34">
        <f t="shared" si="32"/>
        <v>1698841871.3706586</v>
      </c>
      <c r="AI88" s="27">
        <f t="shared" si="33"/>
        <v>0.17874257464292714</v>
      </c>
      <c r="AJ88" s="27">
        <f t="shared" si="34"/>
        <v>1.2960878449643498</v>
      </c>
      <c r="AK88" s="27">
        <f t="shared" si="35"/>
        <v>0.4308297978372051</v>
      </c>
      <c r="AL88" s="27">
        <f t="shared" si="36"/>
        <v>1.9060000000000001</v>
      </c>
      <c r="AN88" s="36">
        <v>418401.6561276724</v>
      </c>
      <c r="AO88" s="30">
        <f t="shared" si="37"/>
        <v>8735.963525752073</v>
      </c>
    </row>
    <row r="89" spans="1:41" ht="12.75">
      <c r="A89" s="17" t="s">
        <v>217</v>
      </c>
      <c r="B89" s="18" t="s">
        <v>218</v>
      </c>
      <c r="C89" s="19" t="s">
        <v>89</v>
      </c>
      <c r="E89" s="20"/>
      <c r="F89" s="39">
        <v>531127045</v>
      </c>
      <c r="G89" s="38">
        <v>44.24</v>
      </c>
      <c r="H89" s="23">
        <f t="shared" si="19"/>
        <v>0.4424</v>
      </c>
      <c r="I89" s="40">
        <v>1893656.14</v>
      </c>
      <c r="J89" s="40">
        <v>0</v>
      </c>
      <c r="K89" s="40">
        <v>0</v>
      </c>
      <c r="L89" s="40">
        <v>110255.49</v>
      </c>
      <c r="M89" s="25">
        <f t="shared" si="20"/>
        <v>2003911.63</v>
      </c>
      <c r="N89" s="40">
        <v>10969528</v>
      </c>
      <c r="O89" s="40">
        <v>0</v>
      </c>
      <c r="P89" s="40">
        <v>0</v>
      </c>
      <c r="Q89" s="26">
        <f t="shared" si="21"/>
        <v>10969528</v>
      </c>
      <c r="R89" s="40">
        <v>6105146</v>
      </c>
      <c r="S89" s="40">
        <v>0</v>
      </c>
      <c r="T89" s="26">
        <f t="shared" si="22"/>
        <v>6105146</v>
      </c>
      <c r="U89" s="26">
        <f t="shared" si="23"/>
        <v>19078585.63</v>
      </c>
      <c r="V89" s="27">
        <f t="shared" si="24"/>
        <v>1.1494699916853226</v>
      </c>
      <c r="W89" s="27">
        <f t="shared" si="25"/>
        <v>0</v>
      </c>
      <c r="X89" s="27">
        <f t="shared" si="26"/>
        <v>1.1494699916853226</v>
      </c>
      <c r="Y89" s="28">
        <f t="shared" si="27"/>
        <v>2.065330339184667</v>
      </c>
      <c r="Z89" s="28">
        <f t="shared" si="28"/>
        <v>0.3772942178080952</v>
      </c>
      <c r="AA89" s="29"/>
      <c r="AB89" s="28">
        <f t="shared" si="29"/>
        <v>3.5920945486780846</v>
      </c>
      <c r="AC89" s="36">
        <v>181355.2891396333</v>
      </c>
      <c r="AD89" s="31">
        <f t="shared" si="30"/>
        <v>6514.453454924146</v>
      </c>
      <c r="AE89" s="32">
        <v>1059</v>
      </c>
      <c r="AF89" s="31">
        <f t="shared" si="31"/>
        <v>5455.453454924146</v>
      </c>
      <c r="AG89" s="33"/>
      <c r="AH89" s="34">
        <f t="shared" si="32"/>
        <v>1200558419.9819167</v>
      </c>
      <c r="AI89" s="27">
        <f t="shared" si="33"/>
        <v>0.16691496195830133</v>
      </c>
      <c r="AJ89" s="27">
        <f t="shared" si="34"/>
        <v>0.913702142055297</v>
      </c>
      <c r="AK89" s="27">
        <f t="shared" si="35"/>
        <v>0.5085255243215868</v>
      </c>
      <c r="AL89" s="27">
        <f t="shared" si="36"/>
        <v>1.5899999999999999</v>
      </c>
      <c r="AN89" s="36">
        <v>181355.2891396333</v>
      </c>
      <c r="AO89" s="30">
        <f t="shared" si="37"/>
        <v>6514.453454924147</v>
      </c>
    </row>
    <row r="90" spans="1:41" ht="12.75">
      <c r="A90" s="17" t="s">
        <v>219</v>
      </c>
      <c r="B90" s="18" t="s">
        <v>220</v>
      </c>
      <c r="C90" s="19" t="s">
        <v>89</v>
      </c>
      <c r="E90" s="20"/>
      <c r="F90" s="39">
        <v>1908102301</v>
      </c>
      <c r="G90" s="38">
        <v>95.77</v>
      </c>
      <c r="H90" s="23">
        <f t="shared" si="19"/>
        <v>0.9577</v>
      </c>
      <c r="I90" s="40">
        <v>3315080.15</v>
      </c>
      <c r="J90" s="40">
        <v>0</v>
      </c>
      <c r="K90" s="40">
        <v>0</v>
      </c>
      <c r="L90" s="40">
        <v>193764.9</v>
      </c>
      <c r="M90" s="25">
        <f t="shared" si="20"/>
        <v>3508845.05</v>
      </c>
      <c r="N90" s="40">
        <v>0</v>
      </c>
      <c r="O90" s="40">
        <v>19310908.77</v>
      </c>
      <c r="P90" s="40">
        <v>0</v>
      </c>
      <c r="Q90" s="26">
        <f t="shared" si="21"/>
        <v>19310908.77</v>
      </c>
      <c r="R90" s="40">
        <v>8049697</v>
      </c>
      <c r="S90" s="40">
        <v>0</v>
      </c>
      <c r="T90" s="26">
        <f t="shared" si="22"/>
        <v>8049697</v>
      </c>
      <c r="U90" s="26">
        <f t="shared" si="23"/>
        <v>30869450.82</v>
      </c>
      <c r="V90" s="27">
        <f t="shared" si="24"/>
        <v>0.4218692569985009</v>
      </c>
      <c r="W90" s="27">
        <f t="shared" si="25"/>
        <v>0</v>
      </c>
      <c r="X90" s="27">
        <f t="shared" si="26"/>
        <v>0.4218692569985009</v>
      </c>
      <c r="Y90" s="28">
        <f t="shared" si="27"/>
        <v>1.0120478739467753</v>
      </c>
      <c r="Z90" s="28">
        <f t="shared" si="28"/>
        <v>0.18389187247251265</v>
      </c>
      <c r="AA90" s="29"/>
      <c r="AB90" s="28">
        <f t="shared" si="29"/>
        <v>1.617809003417789</v>
      </c>
      <c r="AC90" s="36">
        <v>547104.6546101393</v>
      </c>
      <c r="AD90" s="31">
        <f t="shared" si="30"/>
        <v>8851.10836040063</v>
      </c>
      <c r="AE90" s="32">
        <v>1305</v>
      </c>
      <c r="AF90" s="31">
        <f t="shared" si="31"/>
        <v>7546.108360400631</v>
      </c>
      <c r="AG90" s="33"/>
      <c r="AH90" s="34">
        <f t="shared" si="32"/>
        <v>1992379973.895792</v>
      </c>
      <c r="AI90" s="27">
        <f t="shared" si="33"/>
        <v>0.1761132462669254</v>
      </c>
      <c r="AJ90" s="27">
        <f t="shared" si="34"/>
        <v>0.9692382488788268</v>
      </c>
      <c r="AK90" s="27">
        <f t="shared" si="35"/>
        <v>0.4040241874274643</v>
      </c>
      <c r="AL90" s="27">
        <f t="shared" si="36"/>
        <v>1.549</v>
      </c>
      <c r="AN90" s="36">
        <v>547104.6546101393</v>
      </c>
      <c r="AO90" s="30">
        <f t="shared" si="37"/>
        <v>8851.108360400633</v>
      </c>
    </row>
    <row r="91" spans="1:41" ht="12.75">
      <c r="A91" s="17" t="s">
        <v>221</v>
      </c>
      <c r="B91" s="18" t="s">
        <v>222</v>
      </c>
      <c r="C91" s="19" t="s">
        <v>89</v>
      </c>
      <c r="E91" s="20"/>
      <c r="F91" s="39">
        <v>1616567615</v>
      </c>
      <c r="G91" s="38">
        <v>83.39</v>
      </c>
      <c r="H91" s="23">
        <f t="shared" si="19"/>
        <v>0.8339</v>
      </c>
      <c r="I91" s="40">
        <v>3204557.96</v>
      </c>
      <c r="J91" s="40">
        <v>0</v>
      </c>
      <c r="K91" s="40">
        <v>0</v>
      </c>
      <c r="L91" s="40">
        <v>186631.61</v>
      </c>
      <c r="M91" s="25">
        <f t="shared" si="20"/>
        <v>3391189.57</v>
      </c>
      <c r="N91" s="40">
        <v>0</v>
      </c>
      <c r="O91" s="40">
        <v>18888235.24</v>
      </c>
      <c r="P91" s="40">
        <v>0</v>
      </c>
      <c r="Q91" s="26">
        <f t="shared" si="21"/>
        <v>18888235.24</v>
      </c>
      <c r="R91" s="40">
        <v>10394659</v>
      </c>
      <c r="S91" s="40">
        <v>0</v>
      </c>
      <c r="T91" s="26">
        <f t="shared" si="22"/>
        <v>10394659</v>
      </c>
      <c r="U91" s="26">
        <f t="shared" si="23"/>
        <v>32674083.81</v>
      </c>
      <c r="V91" s="27">
        <f t="shared" si="24"/>
        <v>0.6430079944413584</v>
      </c>
      <c r="W91" s="27">
        <f t="shared" si="25"/>
        <v>0</v>
      </c>
      <c r="X91" s="27">
        <f t="shared" si="26"/>
        <v>0.6430079944413584</v>
      </c>
      <c r="Y91" s="28">
        <f t="shared" si="27"/>
        <v>1.1684160356014555</v>
      </c>
      <c r="Z91" s="28">
        <f t="shared" si="28"/>
        <v>0.20977715615068784</v>
      </c>
      <c r="AA91" s="29"/>
      <c r="AB91" s="28">
        <f t="shared" si="29"/>
        <v>2.0212011861935015</v>
      </c>
      <c r="AC91" s="36">
        <v>395674.4026186579</v>
      </c>
      <c r="AD91" s="31">
        <f t="shared" si="30"/>
        <v>7997.375719192365</v>
      </c>
      <c r="AE91" s="32">
        <v>1266</v>
      </c>
      <c r="AF91" s="31">
        <f t="shared" si="31"/>
        <v>6731.375719192365</v>
      </c>
      <c r="AG91" s="33"/>
      <c r="AH91" s="34">
        <f t="shared" si="32"/>
        <v>1938562915.217652</v>
      </c>
      <c r="AI91" s="27">
        <f t="shared" si="33"/>
        <v>0.17493317051405857</v>
      </c>
      <c r="AJ91" s="27">
        <f t="shared" si="34"/>
        <v>0.9743421320880536</v>
      </c>
      <c r="AK91" s="27">
        <f t="shared" si="35"/>
        <v>0.5362043665646488</v>
      </c>
      <c r="AL91" s="27">
        <f t="shared" si="36"/>
        <v>1.685</v>
      </c>
      <c r="AN91" s="36">
        <v>395674.4026186579</v>
      </c>
      <c r="AO91" s="30">
        <f t="shared" si="37"/>
        <v>7997.375719192364</v>
      </c>
    </row>
    <row r="92" spans="1:41" ht="12.75">
      <c r="A92" s="17" t="s">
        <v>223</v>
      </c>
      <c r="B92" s="18" t="s">
        <v>224</v>
      </c>
      <c r="C92" s="19" t="s">
        <v>89</v>
      </c>
      <c r="E92" s="20"/>
      <c r="F92" s="39">
        <v>1603445695</v>
      </c>
      <c r="G92" s="38">
        <v>73.7</v>
      </c>
      <c r="H92" s="23">
        <f t="shared" si="19"/>
        <v>0.737</v>
      </c>
      <c r="I92" s="40">
        <v>3675670.31</v>
      </c>
      <c r="J92" s="40">
        <v>0</v>
      </c>
      <c r="K92" s="40">
        <v>0</v>
      </c>
      <c r="L92" s="40">
        <v>217044.47</v>
      </c>
      <c r="M92" s="25">
        <f t="shared" si="20"/>
        <v>3892714.7800000003</v>
      </c>
      <c r="N92" s="40">
        <v>11872274.5</v>
      </c>
      <c r="O92" s="40">
        <v>8811523.12</v>
      </c>
      <c r="P92" s="40">
        <v>0</v>
      </c>
      <c r="Q92" s="26">
        <f t="shared" si="21"/>
        <v>20683797.619999997</v>
      </c>
      <c r="R92" s="40">
        <v>6871762</v>
      </c>
      <c r="S92" s="40">
        <v>160344</v>
      </c>
      <c r="T92" s="26">
        <f t="shared" si="22"/>
        <v>7032106</v>
      </c>
      <c r="U92" s="26">
        <f t="shared" si="23"/>
        <v>31608618.4</v>
      </c>
      <c r="V92" s="27">
        <f t="shared" si="24"/>
        <v>0.4285621908760683</v>
      </c>
      <c r="W92" s="27">
        <f t="shared" si="25"/>
        <v>0.009999964482738532</v>
      </c>
      <c r="X92" s="27">
        <f t="shared" si="26"/>
        <v>0.4385621553588069</v>
      </c>
      <c r="Y92" s="28">
        <f t="shared" si="27"/>
        <v>1.2899593472044588</v>
      </c>
      <c r="Z92" s="28">
        <f t="shared" si="28"/>
        <v>0.24277185015611022</v>
      </c>
      <c r="AA92" s="29"/>
      <c r="AB92" s="28">
        <f t="shared" si="29"/>
        <v>1.971293352719376</v>
      </c>
      <c r="AC92" s="36">
        <v>646613.397642015</v>
      </c>
      <c r="AD92" s="31">
        <f t="shared" si="30"/>
        <v>12746.646925509947</v>
      </c>
      <c r="AE92" s="32">
        <v>1377</v>
      </c>
      <c r="AF92" s="31">
        <f t="shared" si="31"/>
        <v>11369.646925509947</v>
      </c>
      <c r="AG92" s="33"/>
      <c r="AH92" s="34">
        <f t="shared" si="32"/>
        <v>2175638663.5006785</v>
      </c>
      <c r="AI92" s="27">
        <f t="shared" si="33"/>
        <v>0.17892285356505322</v>
      </c>
      <c r="AJ92" s="27">
        <f t="shared" si="34"/>
        <v>0.950700038889686</v>
      </c>
      <c r="AK92" s="27">
        <f t="shared" si="35"/>
        <v>0.3232203084994406</v>
      </c>
      <c r="AL92" s="27">
        <f t="shared" si="36"/>
        <v>1.4529999999999998</v>
      </c>
      <c r="AN92" s="36">
        <v>647155.0187869029</v>
      </c>
      <c r="AO92" s="30">
        <f t="shared" si="37"/>
        <v>12757.323867136045</v>
      </c>
    </row>
    <row r="93" spans="1:41" ht="12.75">
      <c r="A93" s="17" t="s">
        <v>225</v>
      </c>
      <c r="B93" s="18" t="s">
        <v>226</v>
      </c>
      <c r="C93" s="19" t="s">
        <v>89</v>
      </c>
      <c r="E93" s="20"/>
      <c r="F93" s="39">
        <v>781729040</v>
      </c>
      <c r="G93" s="38">
        <v>58.96</v>
      </c>
      <c r="H93" s="23">
        <f t="shared" si="19"/>
        <v>0.5896</v>
      </c>
      <c r="I93" s="40">
        <v>2133349.78</v>
      </c>
      <c r="J93" s="40">
        <v>0</v>
      </c>
      <c r="K93" s="40">
        <v>0</v>
      </c>
      <c r="L93" s="40">
        <v>124413.27</v>
      </c>
      <c r="M93" s="25">
        <f t="shared" si="20"/>
        <v>2257763.05</v>
      </c>
      <c r="N93" s="40">
        <v>11502776.5</v>
      </c>
      <c r="O93" s="40">
        <v>0</v>
      </c>
      <c r="P93" s="40">
        <v>0</v>
      </c>
      <c r="Q93" s="26">
        <f t="shared" si="21"/>
        <v>11502776.5</v>
      </c>
      <c r="R93" s="40">
        <v>8535230</v>
      </c>
      <c r="S93" s="40">
        <v>0</v>
      </c>
      <c r="T93" s="26">
        <f t="shared" si="22"/>
        <v>8535230</v>
      </c>
      <c r="U93" s="26">
        <f t="shared" si="23"/>
        <v>22295769.55</v>
      </c>
      <c r="V93" s="27">
        <f t="shared" si="24"/>
        <v>1.0918399551844715</v>
      </c>
      <c r="W93" s="27">
        <f t="shared" si="25"/>
        <v>0</v>
      </c>
      <c r="X93" s="27">
        <f t="shared" si="26"/>
        <v>1.0918399551844715</v>
      </c>
      <c r="Y93" s="28">
        <f t="shared" si="27"/>
        <v>1.4714531393128238</v>
      </c>
      <c r="Z93" s="28">
        <f t="shared" si="28"/>
        <v>0.288816576393273</v>
      </c>
      <c r="AA93" s="29"/>
      <c r="AB93" s="28">
        <f t="shared" si="29"/>
        <v>2.852109670890569</v>
      </c>
      <c r="AC93" s="36">
        <v>233601.97103781175</v>
      </c>
      <c r="AD93" s="31">
        <f t="shared" si="30"/>
        <v>6662.584407360415</v>
      </c>
      <c r="AE93" s="32">
        <v>1088</v>
      </c>
      <c r="AF93" s="31">
        <f t="shared" si="31"/>
        <v>5574.584407360415</v>
      </c>
      <c r="AG93" s="33"/>
      <c r="AH93" s="34">
        <f t="shared" si="32"/>
        <v>1325863364.9932158</v>
      </c>
      <c r="AI93" s="27">
        <f t="shared" si="33"/>
        <v>0.17028625344147374</v>
      </c>
      <c r="AJ93" s="27">
        <f t="shared" si="34"/>
        <v>0.8675687709388409</v>
      </c>
      <c r="AK93" s="27">
        <f t="shared" si="35"/>
        <v>0.6437488375767644</v>
      </c>
      <c r="AL93" s="27">
        <f t="shared" si="36"/>
        <v>1.682</v>
      </c>
      <c r="AN93" s="36">
        <v>233601.97103781175</v>
      </c>
      <c r="AO93" s="30">
        <f t="shared" si="37"/>
        <v>6662.584407360414</v>
      </c>
    </row>
    <row r="94" spans="1:41" ht="12.75">
      <c r="A94" s="17" t="s">
        <v>227</v>
      </c>
      <c r="B94" s="18" t="s">
        <v>228</v>
      </c>
      <c r="C94" s="19" t="s">
        <v>89</v>
      </c>
      <c r="E94" s="20"/>
      <c r="F94" s="39">
        <v>4626761443</v>
      </c>
      <c r="G94" s="38">
        <v>100.65</v>
      </c>
      <c r="H94" s="23">
        <f t="shared" si="19"/>
        <v>1.0065</v>
      </c>
      <c r="I94" s="40">
        <v>7597867.29</v>
      </c>
      <c r="J94" s="40">
        <v>0</v>
      </c>
      <c r="K94" s="40">
        <v>0</v>
      </c>
      <c r="L94" s="40">
        <v>443029.39</v>
      </c>
      <c r="M94" s="25">
        <f t="shared" si="20"/>
        <v>8040896.68</v>
      </c>
      <c r="N94" s="40">
        <v>28385669</v>
      </c>
      <c r="O94" s="40">
        <v>16249878.37</v>
      </c>
      <c r="P94" s="40">
        <v>0</v>
      </c>
      <c r="Q94" s="26">
        <f t="shared" si="21"/>
        <v>44635547.37</v>
      </c>
      <c r="R94" s="40">
        <v>8964598</v>
      </c>
      <c r="S94" s="40">
        <v>231338</v>
      </c>
      <c r="T94" s="26">
        <f t="shared" si="22"/>
        <v>9195936</v>
      </c>
      <c r="U94" s="26">
        <f t="shared" si="23"/>
        <v>61872380.05</v>
      </c>
      <c r="V94" s="27">
        <f t="shared" si="24"/>
        <v>0.1937553537272356</v>
      </c>
      <c r="W94" s="27">
        <f t="shared" si="25"/>
        <v>0.004999998440593904</v>
      </c>
      <c r="X94" s="27">
        <f t="shared" si="26"/>
        <v>0.19875535216782952</v>
      </c>
      <c r="Y94" s="28">
        <f t="shared" si="27"/>
        <v>0.964725497951289</v>
      </c>
      <c r="Z94" s="28">
        <f t="shared" si="28"/>
        <v>0.17379103675564195</v>
      </c>
      <c r="AA94" s="29"/>
      <c r="AB94" s="28">
        <f t="shared" si="29"/>
        <v>1.3372718868747606</v>
      </c>
      <c r="AC94" s="36">
        <v>782879.6058578918</v>
      </c>
      <c r="AD94" s="31">
        <f t="shared" si="30"/>
        <v>10469.22887721352</v>
      </c>
      <c r="AE94" s="32">
        <v>1327</v>
      </c>
      <c r="AF94" s="31">
        <f t="shared" si="31"/>
        <v>9142.22887721352</v>
      </c>
      <c r="AG94" s="33"/>
      <c r="AH94" s="34">
        <f t="shared" si="32"/>
        <v>4596881711.872827</v>
      </c>
      <c r="AI94" s="27">
        <f t="shared" si="33"/>
        <v>0.17492067849455362</v>
      </c>
      <c r="AJ94" s="27">
        <f t="shared" si="34"/>
        <v>0.9709962136879725</v>
      </c>
      <c r="AK94" s="27">
        <f t="shared" si="35"/>
        <v>0.20004726195692038</v>
      </c>
      <c r="AL94" s="27">
        <f t="shared" si="36"/>
        <v>1.3459999999999999</v>
      </c>
      <c r="AN94" s="36">
        <v>782688.4587554269</v>
      </c>
      <c r="AO94" s="30">
        <f t="shared" si="37"/>
        <v>10466.67272074968</v>
      </c>
    </row>
    <row r="95" spans="1:41" ht="12.75">
      <c r="A95" s="17" t="s">
        <v>229</v>
      </c>
      <c r="B95" s="18" t="s">
        <v>230</v>
      </c>
      <c r="C95" s="19" t="s">
        <v>231</v>
      </c>
      <c r="E95" s="20"/>
      <c r="F95" s="39">
        <v>73975271</v>
      </c>
      <c r="G95" s="38">
        <v>38.3</v>
      </c>
      <c r="H95" s="23">
        <f t="shared" si="19"/>
        <v>0.38299999999999995</v>
      </c>
      <c r="I95" s="40">
        <v>611515.42</v>
      </c>
      <c r="J95" s="40">
        <v>56116.05</v>
      </c>
      <c r="K95" s="40">
        <v>0</v>
      </c>
      <c r="L95" s="40">
        <v>70345.08</v>
      </c>
      <c r="M95" s="25">
        <f t="shared" si="20"/>
        <v>737976.55</v>
      </c>
      <c r="N95" s="40">
        <v>1086893</v>
      </c>
      <c r="O95" s="40">
        <v>735684.23</v>
      </c>
      <c r="P95" s="40">
        <v>0</v>
      </c>
      <c r="Q95" s="26">
        <f t="shared" si="21"/>
        <v>1822577.23</v>
      </c>
      <c r="R95" s="40">
        <v>0</v>
      </c>
      <c r="S95" s="40">
        <v>0</v>
      </c>
      <c r="T95" s="26">
        <f t="shared" si="22"/>
        <v>0</v>
      </c>
      <c r="U95" s="26">
        <f t="shared" si="23"/>
        <v>2560553.7800000003</v>
      </c>
      <c r="V95" s="27">
        <f t="shared" si="24"/>
        <v>0</v>
      </c>
      <c r="W95" s="27">
        <f t="shared" si="25"/>
        <v>0</v>
      </c>
      <c r="X95" s="27">
        <f t="shared" si="26"/>
        <v>0</v>
      </c>
      <c r="Y95" s="28">
        <f t="shared" si="27"/>
        <v>2.463765533214471</v>
      </c>
      <c r="Z95" s="28">
        <f t="shared" si="28"/>
        <v>0.997598981421778</v>
      </c>
      <c r="AA95" s="29"/>
      <c r="AB95" s="28">
        <f t="shared" si="29"/>
        <v>3.4613645146362497</v>
      </c>
      <c r="AC95" s="36">
        <v>106948.71033210332</v>
      </c>
      <c r="AD95" s="31">
        <f t="shared" si="30"/>
        <v>3701.8847082965367</v>
      </c>
      <c r="AE95" s="32">
        <v>793</v>
      </c>
      <c r="AF95" s="31">
        <f t="shared" si="31"/>
        <v>2908.8847082965367</v>
      </c>
      <c r="AG95" s="33"/>
      <c r="AH95" s="34">
        <f t="shared" si="32"/>
        <v>193146921.6710183</v>
      </c>
      <c r="AI95" s="27">
        <f t="shared" si="33"/>
        <v>0.382080409884541</v>
      </c>
      <c r="AJ95" s="27">
        <f t="shared" si="34"/>
        <v>0.9436221992211422</v>
      </c>
      <c r="AK95" s="27">
        <f t="shared" si="35"/>
        <v>0</v>
      </c>
      <c r="AL95" s="27">
        <f t="shared" si="36"/>
        <v>1.326</v>
      </c>
      <c r="AN95" s="36">
        <v>106069.50946969698</v>
      </c>
      <c r="AO95" s="30">
        <f t="shared" si="37"/>
        <v>3671.452361632828</v>
      </c>
    </row>
    <row r="96" spans="1:41" ht="12.75">
      <c r="A96" s="17" t="s">
        <v>232</v>
      </c>
      <c r="B96" s="18" t="s">
        <v>233</v>
      </c>
      <c r="C96" s="19" t="s">
        <v>231</v>
      </c>
      <c r="E96" s="20"/>
      <c r="F96" s="39">
        <v>83395044</v>
      </c>
      <c r="G96" s="38">
        <v>55.7</v>
      </c>
      <c r="H96" s="23">
        <f t="shared" si="19"/>
        <v>0.557</v>
      </c>
      <c r="I96" s="40">
        <v>470592.68</v>
      </c>
      <c r="J96" s="40">
        <v>43184.07</v>
      </c>
      <c r="K96" s="40">
        <v>0</v>
      </c>
      <c r="L96" s="40">
        <v>54131.35</v>
      </c>
      <c r="M96" s="25">
        <f t="shared" si="20"/>
        <v>567908.1</v>
      </c>
      <c r="N96" s="40">
        <v>2527439</v>
      </c>
      <c r="O96" s="40">
        <v>0</v>
      </c>
      <c r="P96" s="40">
        <v>0</v>
      </c>
      <c r="Q96" s="26">
        <f t="shared" si="21"/>
        <v>2527439</v>
      </c>
      <c r="R96" s="40">
        <v>1197718.57</v>
      </c>
      <c r="S96" s="40">
        <v>0</v>
      </c>
      <c r="T96" s="26">
        <f t="shared" si="22"/>
        <v>1197718.57</v>
      </c>
      <c r="U96" s="26">
        <f t="shared" si="23"/>
        <v>4293065.67</v>
      </c>
      <c r="V96" s="27">
        <f t="shared" si="24"/>
        <v>1.436198738620487</v>
      </c>
      <c r="W96" s="27">
        <f t="shared" si="25"/>
        <v>0</v>
      </c>
      <c r="X96" s="27">
        <f t="shared" si="26"/>
        <v>1.436198738620487</v>
      </c>
      <c r="Y96" s="28">
        <f t="shared" si="27"/>
        <v>3.030682494753525</v>
      </c>
      <c r="Z96" s="28">
        <f t="shared" si="28"/>
        <v>0.680985431220589</v>
      </c>
      <c r="AA96" s="29"/>
      <c r="AB96" s="28">
        <f t="shared" si="29"/>
        <v>5.147866664594601</v>
      </c>
      <c r="AC96" s="36">
        <v>87081.6705336427</v>
      </c>
      <c r="AD96" s="31">
        <f t="shared" si="30"/>
        <v>4482.848288373491</v>
      </c>
      <c r="AE96" s="32">
        <v>919</v>
      </c>
      <c r="AF96" s="31">
        <f t="shared" si="31"/>
        <v>3563.8482883734914</v>
      </c>
      <c r="AG96" s="33"/>
      <c r="AH96" s="34">
        <f t="shared" si="32"/>
        <v>149721802.513465</v>
      </c>
      <c r="AI96" s="27">
        <f t="shared" si="33"/>
        <v>0.3793088851898681</v>
      </c>
      <c r="AJ96" s="27">
        <f t="shared" si="34"/>
        <v>1.6880901495777134</v>
      </c>
      <c r="AK96" s="27">
        <f t="shared" si="35"/>
        <v>0.7999626974116112</v>
      </c>
      <c r="AL96" s="27">
        <f t="shared" si="36"/>
        <v>2.867</v>
      </c>
      <c r="AN96" s="36">
        <v>87081.6705336427</v>
      </c>
      <c r="AO96" s="30">
        <f t="shared" si="37"/>
        <v>4482.848288373492</v>
      </c>
    </row>
    <row r="97" spans="1:41" ht="12.75">
      <c r="A97" s="17" t="s">
        <v>234</v>
      </c>
      <c r="B97" s="18" t="s">
        <v>235</v>
      </c>
      <c r="C97" s="19" t="s">
        <v>231</v>
      </c>
      <c r="E97" s="20"/>
      <c r="F97" s="39">
        <v>180225288</v>
      </c>
      <c r="G97" s="38">
        <v>49.55</v>
      </c>
      <c r="H97" s="23">
        <f t="shared" si="19"/>
        <v>0.4955</v>
      </c>
      <c r="I97" s="40">
        <v>1101219.82</v>
      </c>
      <c r="J97" s="40">
        <v>101250.92</v>
      </c>
      <c r="K97" s="40">
        <v>0</v>
      </c>
      <c r="L97" s="40">
        <v>127149.02</v>
      </c>
      <c r="M97" s="25">
        <f t="shared" si="20"/>
        <v>1329619.76</v>
      </c>
      <c r="N97" s="40">
        <v>0</v>
      </c>
      <c r="O97" s="40">
        <v>5141110.26</v>
      </c>
      <c r="P97" s="40">
        <v>0</v>
      </c>
      <c r="Q97" s="26">
        <f t="shared" si="21"/>
        <v>5141110.26</v>
      </c>
      <c r="R97" s="40">
        <v>2628834</v>
      </c>
      <c r="S97" s="40">
        <v>0</v>
      </c>
      <c r="T97" s="26">
        <f t="shared" si="22"/>
        <v>2628834</v>
      </c>
      <c r="U97" s="26">
        <f t="shared" si="23"/>
        <v>9099564.02</v>
      </c>
      <c r="V97" s="27">
        <f t="shared" si="24"/>
        <v>1.4586377023850283</v>
      </c>
      <c r="W97" s="27">
        <f t="shared" si="25"/>
        <v>0</v>
      </c>
      <c r="X97" s="27">
        <f t="shared" si="26"/>
        <v>1.4586377023850283</v>
      </c>
      <c r="Y97" s="28">
        <f t="shared" si="27"/>
        <v>2.8526020499409603</v>
      </c>
      <c r="Z97" s="28">
        <f t="shared" si="28"/>
        <v>0.7377542711986123</v>
      </c>
      <c r="AA97" s="29"/>
      <c r="AB97" s="28">
        <f t="shared" si="29"/>
        <v>5.0489940235246005</v>
      </c>
      <c r="AC97" s="36">
        <v>107704.91198658843</v>
      </c>
      <c r="AD97" s="31">
        <f t="shared" si="30"/>
        <v>5438.014569245281</v>
      </c>
      <c r="AE97" s="32">
        <v>996</v>
      </c>
      <c r="AF97" s="31">
        <f t="shared" si="31"/>
        <v>4442.014569245281</v>
      </c>
      <c r="AG97" s="33"/>
      <c r="AH97" s="34">
        <f t="shared" si="32"/>
        <v>363724092.8355197</v>
      </c>
      <c r="AI97" s="27">
        <f t="shared" si="33"/>
        <v>0.3655572413789124</v>
      </c>
      <c r="AJ97" s="27">
        <f t="shared" si="34"/>
        <v>1.4134643157457458</v>
      </c>
      <c r="AK97" s="27">
        <f t="shared" si="35"/>
        <v>0.7227549815317815</v>
      </c>
      <c r="AL97" s="27">
        <f t="shared" si="36"/>
        <v>2.502</v>
      </c>
      <c r="AN97" s="36">
        <v>107704.91198658843</v>
      </c>
      <c r="AO97" s="30">
        <f t="shared" si="37"/>
        <v>5438.014569245282</v>
      </c>
    </row>
    <row r="98" spans="1:41" ht="12.75">
      <c r="A98" s="17" t="s">
        <v>236</v>
      </c>
      <c r="B98" s="18" t="s">
        <v>237</v>
      </c>
      <c r="C98" s="19" t="s">
        <v>231</v>
      </c>
      <c r="E98" s="20"/>
      <c r="F98" s="39">
        <v>698418058</v>
      </c>
      <c r="G98" s="38">
        <v>49.77</v>
      </c>
      <c r="H98" s="23">
        <f t="shared" si="19"/>
        <v>0.49770000000000003</v>
      </c>
      <c r="I98" s="40">
        <v>4659925.73</v>
      </c>
      <c r="J98" s="40">
        <v>426557.46</v>
      </c>
      <c r="K98" s="40">
        <v>0</v>
      </c>
      <c r="L98" s="40">
        <v>534651.15</v>
      </c>
      <c r="M98" s="25">
        <f t="shared" si="20"/>
        <v>5621134.340000001</v>
      </c>
      <c r="N98" s="40">
        <v>0</v>
      </c>
      <c r="O98" s="40">
        <v>19360094.71</v>
      </c>
      <c r="P98" s="40">
        <v>0</v>
      </c>
      <c r="Q98" s="26">
        <f t="shared" si="21"/>
        <v>19360094.71</v>
      </c>
      <c r="R98" s="40">
        <v>3483413</v>
      </c>
      <c r="S98" s="40">
        <v>209525</v>
      </c>
      <c r="T98" s="26">
        <f t="shared" si="22"/>
        <v>3692938</v>
      </c>
      <c r="U98" s="26">
        <f t="shared" si="23"/>
        <v>28674167.05</v>
      </c>
      <c r="V98" s="27">
        <f t="shared" si="24"/>
        <v>0.4987575793751885</v>
      </c>
      <c r="W98" s="27">
        <f t="shared" si="25"/>
        <v>0.029999940236367716</v>
      </c>
      <c r="X98" s="27">
        <f t="shared" si="26"/>
        <v>0.5287575196115563</v>
      </c>
      <c r="Y98" s="28">
        <f t="shared" si="27"/>
        <v>2.771992288607177</v>
      </c>
      <c r="Z98" s="28">
        <f t="shared" si="28"/>
        <v>0.8048380587547752</v>
      </c>
      <c r="AA98" s="29"/>
      <c r="AB98" s="28">
        <f t="shared" si="29"/>
        <v>4.105587866973508</v>
      </c>
      <c r="AC98" s="36">
        <v>144565.54247990815</v>
      </c>
      <c r="AD98" s="31">
        <f t="shared" si="30"/>
        <v>5935.265371879542</v>
      </c>
      <c r="AE98" s="32">
        <v>1023</v>
      </c>
      <c r="AF98" s="31">
        <f t="shared" si="31"/>
        <v>4912.265371879542</v>
      </c>
      <c r="AG98" s="33"/>
      <c r="AH98" s="34">
        <f t="shared" si="32"/>
        <v>1403291255.7765722</v>
      </c>
      <c r="AI98" s="27">
        <f t="shared" si="33"/>
        <v>0.40056790184225166</v>
      </c>
      <c r="AJ98" s="27">
        <f t="shared" si="34"/>
        <v>1.3796205620397919</v>
      </c>
      <c r="AK98" s="27">
        <f t="shared" si="35"/>
        <v>0.26316261751067155</v>
      </c>
      <c r="AL98" s="27">
        <f t="shared" si="36"/>
        <v>2.044</v>
      </c>
      <c r="AN98" s="36">
        <v>144637.76978417265</v>
      </c>
      <c r="AO98" s="30">
        <f t="shared" si="37"/>
        <v>5938.230727320067</v>
      </c>
    </row>
    <row r="99" spans="1:41" ht="12.75">
      <c r="A99" s="17" t="s">
        <v>238</v>
      </c>
      <c r="B99" s="18" t="s">
        <v>239</v>
      </c>
      <c r="C99" s="19" t="s">
        <v>231</v>
      </c>
      <c r="E99" s="20"/>
      <c r="F99" s="39">
        <v>436665516</v>
      </c>
      <c r="G99" s="38">
        <v>57.52</v>
      </c>
      <c r="H99" s="23">
        <f t="shared" si="19"/>
        <v>0.5752</v>
      </c>
      <c r="I99" s="40">
        <v>2467592.44</v>
      </c>
      <c r="J99" s="40">
        <v>226439.3</v>
      </c>
      <c r="K99" s="40">
        <v>0</v>
      </c>
      <c r="L99" s="40">
        <v>283842.83</v>
      </c>
      <c r="M99" s="25">
        <f t="shared" si="20"/>
        <v>2977874.57</v>
      </c>
      <c r="N99" s="40">
        <v>8159670.5</v>
      </c>
      <c r="O99" s="40">
        <v>0</v>
      </c>
      <c r="P99" s="40">
        <v>0</v>
      </c>
      <c r="Q99" s="26">
        <f t="shared" si="21"/>
        <v>8159670.5</v>
      </c>
      <c r="R99" s="40">
        <v>4742938.18</v>
      </c>
      <c r="S99" s="40">
        <v>0</v>
      </c>
      <c r="T99" s="26">
        <f t="shared" si="22"/>
        <v>4742938.18</v>
      </c>
      <c r="U99" s="26">
        <f t="shared" si="23"/>
        <v>15880483.25</v>
      </c>
      <c r="V99" s="27">
        <f t="shared" si="24"/>
        <v>1.0861719110423182</v>
      </c>
      <c r="W99" s="27">
        <f t="shared" si="25"/>
        <v>0</v>
      </c>
      <c r="X99" s="27">
        <f t="shared" si="26"/>
        <v>1.0861719110423182</v>
      </c>
      <c r="Y99" s="28">
        <f t="shared" si="27"/>
        <v>1.8686317561197114</v>
      </c>
      <c r="Z99" s="28">
        <f t="shared" si="28"/>
        <v>0.6819578054338507</v>
      </c>
      <c r="AA99" s="29"/>
      <c r="AB99" s="28">
        <f t="shared" si="29"/>
        <v>3.6367614725958806</v>
      </c>
      <c r="AC99" s="36">
        <v>95005.92248062015</v>
      </c>
      <c r="AD99" s="31">
        <f t="shared" si="30"/>
        <v>3455.1387854595023</v>
      </c>
      <c r="AE99" s="32">
        <v>819</v>
      </c>
      <c r="AF99" s="31">
        <f t="shared" si="31"/>
        <v>2636.1387854595023</v>
      </c>
      <c r="AG99" s="33"/>
      <c r="AH99" s="34">
        <f t="shared" si="32"/>
        <v>759154235.0486786</v>
      </c>
      <c r="AI99" s="27">
        <f t="shared" si="33"/>
        <v>0.3922621296855509</v>
      </c>
      <c r="AJ99" s="27">
        <f t="shared" si="34"/>
        <v>1.0748369861200582</v>
      </c>
      <c r="AK99" s="27">
        <f t="shared" si="35"/>
        <v>0.6247660832315415</v>
      </c>
      <c r="AL99" s="27">
        <f t="shared" si="36"/>
        <v>2.092</v>
      </c>
      <c r="AN99" s="36">
        <v>95005.92248062015</v>
      </c>
      <c r="AO99" s="30">
        <f t="shared" si="37"/>
        <v>3455.1387854595023</v>
      </c>
    </row>
    <row r="100" spans="1:41" ht="12.75">
      <c r="A100" s="17" t="s">
        <v>240</v>
      </c>
      <c r="B100" s="18" t="s">
        <v>241</v>
      </c>
      <c r="C100" s="19" t="s">
        <v>231</v>
      </c>
      <c r="E100" s="20"/>
      <c r="F100" s="39">
        <v>2372999223</v>
      </c>
      <c r="G100" s="38">
        <v>81.12</v>
      </c>
      <c r="H100" s="23">
        <f t="shared" si="19"/>
        <v>0.8112</v>
      </c>
      <c r="I100" s="40">
        <v>9397004.4</v>
      </c>
      <c r="J100" s="40">
        <v>862445.92</v>
      </c>
      <c r="K100" s="40">
        <v>0</v>
      </c>
      <c r="L100" s="40">
        <v>1081305.14</v>
      </c>
      <c r="M100" s="25">
        <f t="shared" si="20"/>
        <v>11340755.46</v>
      </c>
      <c r="N100" s="40">
        <v>34641833</v>
      </c>
      <c r="O100" s="40">
        <v>0</v>
      </c>
      <c r="P100" s="40">
        <v>0</v>
      </c>
      <c r="Q100" s="26">
        <f t="shared" si="21"/>
        <v>34641833</v>
      </c>
      <c r="R100" s="40">
        <v>6856189</v>
      </c>
      <c r="S100" s="40">
        <v>0</v>
      </c>
      <c r="T100" s="26">
        <f t="shared" si="22"/>
        <v>6856189</v>
      </c>
      <c r="U100" s="26">
        <f t="shared" si="23"/>
        <v>52838777.46</v>
      </c>
      <c r="V100" s="27">
        <f t="shared" si="24"/>
        <v>0.28892504192783713</v>
      </c>
      <c r="W100" s="27">
        <f t="shared" si="25"/>
        <v>0</v>
      </c>
      <c r="X100" s="27">
        <f t="shared" si="26"/>
        <v>0.28892504192783713</v>
      </c>
      <c r="Y100" s="28">
        <f t="shared" si="27"/>
        <v>1.459833305642848</v>
      </c>
      <c r="Z100" s="28">
        <f t="shared" si="28"/>
        <v>0.47790809832894754</v>
      </c>
      <c r="AA100" s="29"/>
      <c r="AB100" s="28">
        <f t="shared" si="29"/>
        <v>2.226666445899633</v>
      </c>
      <c r="AC100" s="36">
        <v>253007.17357630978</v>
      </c>
      <c r="AD100" s="31">
        <f t="shared" si="30"/>
        <v>5633.625839742733</v>
      </c>
      <c r="AE100" s="32">
        <v>971</v>
      </c>
      <c r="AF100" s="31">
        <f t="shared" si="31"/>
        <v>4662.625839742733</v>
      </c>
      <c r="AG100" s="33"/>
      <c r="AH100" s="34">
        <f t="shared" si="32"/>
        <v>2925294900.1479287</v>
      </c>
      <c r="AI100" s="27">
        <f t="shared" si="33"/>
        <v>0.3876790493644423</v>
      </c>
      <c r="AJ100" s="27">
        <f t="shared" si="34"/>
        <v>1.1842167775374783</v>
      </c>
      <c r="AK100" s="27">
        <f t="shared" si="35"/>
        <v>0.23437599401186152</v>
      </c>
      <c r="AL100" s="27">
        <f t="shared" si="36"/>
        <v>1.806</v>
      </c>
      <c r="AN100" s="36">
        <v>252564.96928223845</v>
      </c>
      <c r="AO100" s="30">
        <f t="shared" si="37"/>
        <v>5623.779425104319</v>
      </c>
    </row>
    <row r="101" spans="1:41" ht="12.75">
      <c r="A101" s="17" t="s">
        <v>242</v>
      </c>
      <c r="B101" s="18" t="s">
        <v>243</v>
      </c>
      <c r="C101" s="19" t="s">
        <v>231</v>
      </c>
      <c r="E101" s="20" t="s">
        <v>48</v>
      </c>
      <c r="F101" s="39">
        <v>673598296</v>
      </c>
      <c r="G101" s="38">
        <v>111.94</v>
      </c>
      <c r="H101" s="23">
        <f t="shared" si="19"/>
        <v>1.1194</v>
      </c>
      <c r="I101" s="40">
        <v>2092691.02</v>
      </c>
      <c r="J101" s="40">
        <v>192038.81</v>
      </c>
      <c r="K101" s="40">
        <v>0</v>
      </c>
      <c r="L101" s="40">
        <v>240742.66</v>
      </c>
      <c r="M101" s="25">
        <f t="shared" si="20"/>
        <v>2525472.49</v>
      </c>
      <c r="N101" s="40">
        <v>4942442</v>
      </c>
      <c r="O101" s="40">
        <v>2744659.29</v>
      </c>
      <c r="P101" s="40">
        <v>0</v>
      </c>
      <c r="Q101" s="26">
        <f t="shared" si="21"/>
        <v>7687101.29</v>
      </c>
      <c r="R101" s="40">
        <v>278872</v>
      </c>
      <c r="S101" s="40">
        <v>0</v>
      </c>
      <c r="T101" s="26">
        <f t="shared" si="22"/>
        <v>278872</v>
      </c>
      <c r="U101" s="26">
        <f t="shared" si="23"/>
        <v>10491445.780000001</v>
      </c>
      <c r="V101" s="27">
        <f t="shared" si="24"/>
        <v>0.041400342259773175</v>
      </c>
      <c r="W101" s="27">
        <f t="shared" si="25"/>
        <v>0</v>
      </c>
      <c r="X101" s="27">
        <f t="shared" si="26"/>
        <v>0.041400342259773175</v>
      </c>
      <c r="Y101" s="28">
        <f t="shared" si="27"/>
        <v>1.1411996342104762</v>
      </c>
      <c r="Z101" s="28">
        <f t="shared" si="28"/>
        <v>0.3749226363838664</v>
      </c>
      <c r="AA101" s="29"/>
      <c r="AB101" s="28">
        <f t="shared" si="29"/>
        <v>1.5575226128541158</v>
      </c>
      <c r="AC101" s="36">
        <v>462567.7039529016</v>
      </c>
      <c r="AD101" s="31">
        <f t="shared" si="30"/>
        <v>7204.596588826524</v>
      </c>
      <c r="AE101" s="32">
        <v>1173</v>
      </c>
      <c r="AF101" s="31">
        <f t="shared" si="31"/>
        <v>6031.596588826524</v>
      </c>
      <c r="AG101" s="33"/>
      <c r="AH101" s="34">
        <f t="shared" si="32"/>
        <v>601749415.758442</v>
      </c>
      <c r="AI101" s="27">
        <f t="shared" si="33"/>
        <v>0.4196883991681001</v>
      </c>
      <c r="AJ101" s="27">
        <f t="shared" si="34"/>
        <v>1.2774588705352068</v>
      </c>
      <c r="AK101" s="27">
        <f t="shared" si="35"/>
        <v>0.04634354312559009</v>
      </c>
      <c r="AL101" s="27">
        <f t="shared" si="36"/>
        <v>1.7429999999999999</v>
      </c>
      <c r="AN101" s="36">
        <v>459444.1666666667</v>
      </c>
      <c r="AO101" s="30">
        <f t="shared" si="37"/>
        <v>7155.946789272486</v>
      </c>
    </row>
    <row r="102" spans="1:41" ht="12.75">
      <c r="A102" s="17" t="s">
        <v>244</v>
      </c>
      <c r="B102" s="18" t="s">
        <v>245</v>
      </c>
      <c r="C102" s="19" t="s">
        <v>231</v>
      </c>
      <c r="E102" s="20"/>
      <c r="F102" s="39">
        <v>948449306</v>
      </c>
      <c r="G102" s="38">
        <v>51.01</v>
      </c>
      <c r="H102" s="23">
        <f t="shared" si="19"/>
        <v>0.5101</v>
      </c>
      <c r="I102" s="40">
        <v>6092541.07</v>
      </c>
      <c r="J102" s="40">
        <v>559079.72</v>
      </c>
      <c r="K102" s="40">
        <v>0</v>
      </c>
      <c r="L102" s="40">
        <v>700877.71</v>
      </c>
      <c r="M102" s="25">
        <f t="shared" si="20"/>
        <v>7352498.5</v>
      </c>
      <c r="N102" s="40">
        <v>26445873</v>
      </c>
      <c r="O102" s="40">
        <v>0</v>
      </c>
      <c r="P102" s="40">
        <v>0</v>
      </c>
      <c r="Q102" s="26">
        <f t="shared" si="21"/>
        <v>26445873</v>
      </c>
      <c r="R102" s="40">
        <v>5581507.69</v>
      </c>
      <c r="S102" s="40">
        <v>161236.38</v>
      </c>
      <c r="T102" s="26">
        <f t="shared" si="22"/>
        <v>5742744.07</v>
      </c>
      <c r="U102" s="26">
        <f t="shared" si="23"/>
        <v>39541115.57</v>
      </c>
      <c r="V102" s="27">
        <f t="shared" si="24"/>
        <v>0.5884877193425876</v>
      </c>
      <c r="W102" s="27">
        <f t="shared" si="25"/>
        <v>0.016999999787020773</v>
      </c>
      <c r="X102" s="27">
        <f t="shared" si="26"/>
        <v>0.6054877191296084</v>
      </c>
      <c r="Y102" s="28">
        <f t="shared" si="27"/>
        <v>2.788327518687646</v>
      </c>
      <c r="Z102" s="28">
        <f t="shared" si="28"/>
        <v>0.77521259739316</v>
      </c>
      <c r="AA102" s="29"/>
      <c r="AB102" s="28">
        <f t="shared" si="29"/>
        <v>4.169027835210414</v>
      </c>
      <c r="AC102" s="36">
        <v>141503.68285028613</v>
      </c>
      <c r="AD102" s="31">
        <f t="shared" si="30"/>
        <v>5899.327925876294</v>
      </c>
      <c r="AE102" s="32">
        <v>1076</v>
      </c>
      <c r="AF102" s="31">
        <f t="shared" si="31"/>
        <v>4823.327925876294</v>
      </c>
      <c r="AG102" s="33"/>
      <c r="AH102" s="34">
        <f t="shared" si="32"/>
        <v>1859339945.1088023</v>
      </c>
      <c r="AI102" s="27">
        <f t="shared" si="33"/>
        <v>0.39543594593025083</v>
      </c>
      <c r="AJ102" s="27">
        <f t="shared" si="34"/>
        <v>1.422325867282568</v>
      </c>
      <c r="AK102" s="27">
        <f t="shared" si="35"/>
        <v>0.3088592855280132</v>
      </c>
      <c r="AL102" s="27">
        <f t="shared" si="36"/>
        <v>2.126</v>
      </c>
      <c r="AN102" s="36">
        <v>141530.4416112343</v>
      </c>
      <c r="AO102" s="30">
        <f t="shared" si="37"/>
        <v>5900.443506068582</v>
      </c>
    </row>
    <row r="103" spans="1:41" ht="12.75">
      <c r="A103" s="17" t="s">
        <v>246</v>
      </c>
      <c r="B103" s="18" t="s">
        <v>247</v>
      </c>
      <c r="C103" s="19" t="s">
        <v>231</v>
      </c>
      <c r="E103" s="20" t="s">
        <v>48</v>
      </c>
      <c r="F103" s="39">
        <v>461699048</v>
      </c>
      <c r="G103" s="38">
        <v>105.82</v>
      </c>
      <c r="H103" s="23">
        <f t="shared" si="19"/>
        <v>1.0582</v>
      </c>
      <c r="I103" s="40">
        <v>1419285.39</v>
      </c>
      <c r="J103" s="40">
        <v>130248.47</v>
      </c>
      <c r="K103" s="40">
        <v>0</v>
      </c>
      <c r="L103" s="40">
        <v>163303.14</v>
      </c>
      <c r="M103" s="25">
        <f t="shared" si="20"/>
        <v>1712837</v>
      </c>
      <c r="N103" s="40">
        <v>4826282</v>
      </c>
      <c r="O103" s="40">
        <v>0</v>
      </c>
      <c r="P103" s="40">
        <v>0</v>
      </c>
      <c r="Q103" s="26">
        <f t="shared" si="21"/>
        <v>4826282</v>
      </c>
      <c r="R103" s="40">
        <v>2440888.96</v>
      </c>
      <c r="S103" s="40">
        <v>92339</v>
      </c>
      <c r="T103" s="26">
        <f t="shared" si="22"/>
        <v>2533227.96</v>
      </c>
      <c r="U103" s="26">
        <f t="shared" si="23"/>
        <v>9072346.96</v>
      </c>
      <c r="V103" s="27">
        <f t="shared" si="24"/>
        <v>0.528675328782571</v>
      </c>
      <c r="W103" s="27">
        <f t="shared" si="25"/>
        <v>0.019999824647678285</v>
      </c>
      <c r="X103" s="27">
        <f t="shared" si="26"/>
        <v>0.5486751534302492</v>
      </c>
      <c r="Y103" s="28">
        <f t="shared" si="27"/>
        <v>1.0453307237488607</v>
      </c>
      <c r="Z103" s="28">
        <f t="shared" si="28"/>
        <v>0.37098560359171456</v>
      </c>
      <c r="AA103" s="29"/>
      <c r="AB103" s="28">
        <f t="shared" si="29"/>
        <v>1.9649914807708249</v>
      </c>
      <c r="AC103" s="36">
        <v>241189.38223938225</v>
      </c>
      <c r="AD103" s="31">
        <f t="shared" si="30"/>
        <v>4739.3508135276425</v>
      </c>
      <c r="AE103" s="32">
        <v>956</v>
      </c>
      <c r="AF103" s="31">
        <f t="shared" si="31"/>
        <v>3783.3508135276425</v>
      </c>
      <c r="AG103" s="33"/>
      <c r="AH103" s="34">
        <f t="shared" si="32"/>
        <v>436306036.66603667</v>
      </c>
      <c r="AI103" s="27">
        <f t="shared" si="33"/>
        <v>0.39257696572075235</v>
      </c>
      <c r="AJ103" s="27">
        <f t="shared" si="34"/>
        <v>1.1061689718710446</v>
      </c>
      <c r="AK103" s="27">
        <f t="shared" si="35"/>
        <v>0.5806080473598897</v>
      </c>
      <c r="AL103" s="27">
        <f t="shared" si="36"/>
        <v>2.08</v>
      </c>
      <c r="AN103" s="36">
        <v>241008.639587363</v>
      </c>
      <c r="AO103" s="30">
        <f t="shared" si="37"/>
        <v>4735.799235813345</v>
      </c>
    </row>
    <row r="104" spans="1:41" ht="12.75">
      <c r="A104" s="17" t="s">
        <v>248</v>
      </c>
      <c r="B104" s="18" t="s">
        <v>249</v>
      </c>
      <c r="C104" s="19" t="s">
        <v>231</v>
      </c>
      <c r="E104" s="20"/>
      <c r="F104" s="39">
        <v>1549963948</v>
      </c>
      <c r="G104" s="38">
        <v>84.09</v>
      </c>
      <c r="H104" s="23">
        <f t="shared" si="19"/>
        <v>0.8409</v>
      </c>
      <c r="I104" s="40">
        <v>6096223.88</v>
      </c>
      <c r="J104" s="40">
        <v>559419.42</v>
      </c>
      <c r="K104" s="40">
        <v>0</v>
      </c>
      <c r="L104" s="40">
        <v>701243.59</v>
      </c>
      <c r="M104" s="25">
        <f t="shared" si="20"/>
        <v>7356886.89</v>
      </c>
      <c r="N104" s="40">
        <v>24363457</v>
      </c>
      <c r="O104" s="40">
        <v>0</v>
      </c>
      <c r="P104" s="40">
        <v>0</v>
      </c>
      <c r="Q104" s="26">
        <f t="shared" si="21"/>
        <v>24363457</v>
      </c>
      <c r="R104" s="40">
        <v>8691000</v>
      </c>
      <c r="S104" s="40">
        <v>325000</v>
      </c>
      <c r="T104" s="26">
        <f t="shared" si="22"/>
        <v>9016000</v>
      </c>
      <c r="U104" s="26">
        <f t="shared" si="23"/>
        <v>40736343.89</v>
      </c>
      <c r="V104" s="27">
        <f t="shared" si="24"/>
        <v>0.5607227194680531</v>
      </c>
      <c r="W104" s="27">
        <f t="shared" si="25"/>
        <v>0.020968229642977475</v>
      </c>
      <c r="X104" s="27">
        <f t="shared" si="26"/>
        <v>0.5816909491110306</v>
      </c>
      <c r="Y104" s="28">
        <f t="shared" si="27"/>
        <v>1.5718724962240218</v>
      </c>
      <c r="Z104" s="28">
        <f t="shared" si="28"/>
        <v>0.4746489038982473</v>
      </c>
      <c r="AA104" s="29"/>
      <c r="AB104" s="28">
        <f t="shared" si="29"/>
        <v>2.6282123492332996</v>
      </c>
      <c r="AC104" s="36">
        <v>233908.28793774318</v>
      </c>
      <c r="AD104" s="31">
        <f t="shared" si="30"/>
        <v>6147.606509459951</v>
      </c>
      <c r="AE104" s="32">
        <v>1068</v>
      </c>
      <c r="AF104" s="31">
        <f t="shared" si="31"/>
        <v>5079.606509459951</v>
      </c>
      <c r="AG104" s="33"/>
      <c r="AH104" s="34">
        <f t="shared" si="32"/>
        <v>1843220297.3005114</v>
      </c>
      <c r="AI104" s="27">
        <f t="shared" si="33"/>
        <v>0.39913226328803614</v>
      </c>
      <c r="AJ104" s="27">
        <f t="shared" si="34"/>
        <v>1.32178758207478</v>
      </c>
      <c r="AK104" s="27">
        <f t="shared" si="35"/>
        <v>0.48914391910746563</v>
      </c>
      <c r="AL104" s="27">
        <f t="shared" si="36"/>
        <v>2.21</v>
      </c>
      <c r="AN104" s="36">
        <v>233859.40729186975</v>
      </c>
      <c r="AO104" s="30">
        <f t="shared" si="37"/>
        <v>6146.321822288721</v>
      </c>
    </row>
    <row r="105" spans="1:41" ht="12.75">
      <c r="A105" s="17" t="s">
        <v>250</v>
      </c>
      <c r="B105" s="18" t="s">
        <v>251</v>
      </c>
      <c r="C105" s="19" t="s">
        <v>231</v>
      </c>
      <c r="E105" s="20"/>
      <c r="F105" s="39">
        <v>521083404</v>
      </c>
      <c r="G105" s="38">
        <v>99.31</v>
      </c>
      <c r="H105" s="23">
        <f t="shared" si="19"/>
        <v>0.9931</v>
      </c>
      <c r="I105" s="40">
        <v>1705672.94</v>
      </c>
      <c r="J105" s="40">
        <v>156519.07</v>
      </c>
      <c r="K105" s="40">
        <v>0</v>
      </c>
      <c r="L105" s="40">
        <v>196247.33</v>
      </c>
      <c r="M105" s="25">
        <f t="shared" si="20"/>
        <v>2058439.34</v>
      </c>
      <c r="N105" s="40">
        <v>4976470</v>
      </c>
      <c r="O105" s="40">
        <v>1960285.24</v>
      </c>
      <c r="P105" s="40">
        <v>0</v>
      </c>
      <c r="Q105" s="26">
        <f t="shared" si="21"/>
        <v>6936755.24</v>
      </c>
      <c r="R105" s="40">
        <v>2585789</v>
      </c>
      <c r="S105" s="40">
        <v>375180</v>
      </c>
      <c r="T105" s="26">
        <f t="shared" si="22"/>
        <v>2960969</v>
      </c>
      <c r="U105" s="26">
        <f t="shared" si="23"/>
        <v>11956163.58</v>
      </c>
      <c r="V105" s="27">
        <f t="shared" si="24"/>
        <v>0.49623322872128933</v>
      </c>
      <c r="W105" s="27">
        <f t="shared" si="25"/>
        <v>0.07199999023572817</v>
      </c>
      <c r="X105" s="27">
        <f t="shared" si="26"/>
        <v>0.5682332189570175</v>
      </c>
      <c r="Y105" s="28">
        <f t="shared" si="27"/>
        <v>1.331217840896733</v>
      </c>
      <c r="Z105" s="28">
        <f t="shared" si="28"/>
        <v>0.395030684953459</v>
      </c>
      <c r="AA105" s="29"/>
      <c r="AB105" s="28">
        <f t="shared" si="29"/>
        <v>2.2944817448072095</v>
      </c>
      <c r="AC105" s="36">
        <v>273617.1517027864</v>
      </c>
      <c r="AD105" s="31">
        <f t="shared" si="30"/>
        <v>6278.095596481882</v>
      </c>
      <c r="AE105" s="32">
        <v>1113</v>
      </c>
      <c r="AF105" s="31">
        <f t="shared" si="31"/>
        <v>5165.095596481882</v>
      </c>
      <c r="AG105" s="33"/>
      <c r="AH105" s="34">
        <f t="shared" si="32"/>
        <v>524703860.638405</v>
      </c>
      <c r="AI105" s="27">
        <f t="shared" si="33"/>
        <v>0.3923049732272801</v>
      </c>
      <c r="AJ105" s="27">
        <f t="shared" si="34"/>
        <v>1.3220324377945454</v>
      </c>
      <c r="AK105" s="27">
        <f t="shared" si="35"/>
        <v>0.564312409746214</v>
      </c>
      <c r="AL105" s="27">
        <f t="shared" si="36"/>
        <v>2.278</v>
      </c>
      <c r="AN105" s="36">
        <v>273570.1501877347</v>
      </c>
      <c r="AO105" s="30">
        <f t="shared" si="37"/>
        <v>6277.017155299238</v>
      </c>
    </row>
    <row r="106" spans="1:41" ht="12.75">
      <c r="A106" s="17" t="s">
        <v>252</v>
      </c>
      <c r="B106" s="18" t="s">
        <v>253</v>
      </c>
      <c r="C106" s="19" t="s">
        <v>231</v>
      </c>
      <c r="E106" s="20"/>
      <c r="F106" s="39">
        <v>310588619</v>
      </c>
      <c r="G106" s="38">
        <v>48.75</v>
      </c>
      <c r="H106" s="23">
        <f t="shared" si="19"/>
        <v>0.4875</v>
      </c>
      <c r="I106" s="40">
        <v>2008018.61</v>
      </c>
      <c r="J106" s="40">
        <v>184268.03</v>
      </c>
      <c r="K106" s="40">
        <v>0</v>
      </c>
      <c r="L106" s="40">
        <v>230991.67</v>
      </c>
      <c r="M106" s="25">
        <f t="shared" si="20"/>
        <v>2423278.31</v>
      </c>
      <c r="N106" s="40">
        <v>7158917</v>
      </c>
      <c r="O106" s="40">
        <v>0</v>
      </c>
      <c r="P106" s="40">
        <v>0</v>
      </c>
      <c r="Q106" s="26">
        <f t="shared" si="21"/>
        <v>7158917</v>
      </c>
      <c r="R106" s="40">
        <v>2891125</v>
      </c>
      <c r="S106" s="40">
        <v>31018</v>
      </c>
      <c r="T106" s="26">
        <f t="shared" si="22"/>
        <v>2922143</v>
      </c>
      <c r="U106" s="26">
        <f t="shared" si="23"/>
        <v>12504338.31</v>
      </c>
      <c r="V106" s="27">
        <f t="shared" si="24"/>
        <v>0.9308534901595993</v>
      </c>
      <c r="W106" s="27">
        <f t="shared" si="25"/>
        <v>0.009986843722692878</v>
      </c>
      <c r="X106" s="27">
        <f t="shared" si="26"/>
        <v>0.940840333882292</v>
      </c>
      <c r="Y106" s="28">
        <f t="shared" si="27"/>
        <v>2.304951489545726</v>
      </c>
      <c r="Z106" s="28">
        <f t="shared" si="28"/>
        <v>0.7802212192456415</v>
      </c>
      <c r="AA106" s="29"/>
      <c r="AB106" s="28">
        <f t="shared" si="29"/>
        <v>4.026013042673659</v>
      </c>
      <c r="AC106" s="36">
        <v>99578.55351170569</v>
      </c>
      <c r="AD106" s="31">
        <f t="shared" si="30"/>
        <v>4009.04555208704</v>
      </c>
      <c r="AE106" s="32">
        <v>852</v>
      </c>
      <c r="AF106" s="31">
        <f t="shared" si="31"/>
        <v>3157.04555208704</v>
      </c>
      <c r="AG106" s="33"/>
      <c r="AH106" s="34">
        <f t="shared" si="32"/>
        <v>637104859.4871795</v>
      </c>
      <c r="AI106" s="27">
        <f t="shared" si="33"/>
        <v>0.3803578443822502</v>
      </c>
      <c r="AJ106" s="27">
        <f t="shared" si="34"/>
        <v>1.1236638511535415</v>
      </c>
      <c r="AK106" s="27">
        <f t="shared" si="35"/>
        <v>0.4586596627676173</v>
      </c>
      <c r="AL106" s="27">
        <f t="shared" si="36"/>
        <v>1.963</v>
      </c>
      <c r="AN106" s="36">
        <v>99493.1742043551</v>
      </c>
      <c r="AO106" s="30">
        <f t="shared" si="37"/>
        <v>4005.608170037361</v>
      </c>
    </row>
    <row r="107" spans="1:41" ht="12.75">
      <c r="A107" s="17" t="s">
        <v>254</v>
      </c>
      <c r="B107" s="18" t="s">
        <v>255</v>
      </c>
      <c r="C107" s="19" t="s">
        <v>231</v>
      </c>
      <c r="E107" s="20"/>
      <c r="F107" s="39">
        <v>2823669826</v>
      </c>
      <c r="G107" s="38">
        <v>48.1</v>
      </c>
      <c r="H107" s="23">
        <f t="shared" si="19"/>
        <v>0.48100000000000004</v>
      </c>
      <c r="I107" s="40">
        <v>18565662.58</v>
      </c>
      <c r="J107" s="40">
        <v>1703689.42</v>
      </c>
      <c r="K107" s="40">
        <v>0</v>
      </c>
      <c r="L107" s="40">
        <v>2135587.62</v>
      </c>
      <c r="M107" s="25">
        <f t="shared" si="20"/>
        <v>22404939.62</v>
      </c>
      <c r="N107" s="40">
        <v>51589020</v>
      </c>
      <c r="O107" s="40">
        <v>31319689.06</v>
      </c>
      <c r="P107" s="40">
        <v>0</v>
      </c>
      <c r="Q107" s="26">
        <f t="shared" si="21"/>
        <v>82908709.06</v>
      </c>
      <c r="R107" s="40">
        <v>15473827.37</v>
      </c>
      <c r="S107" s="40">
        <v>847100.95</v>
      </c>
      <c r="T107" s="26">
        <f t="shared" si="22"/>
        <v>16320928.319999998</v>
      </c>
      <c r="U107" s="26">
        <f t="shared" si="23"/>
        <v>121634577</v>
      </c>
      <c r="V107" s="27">
        <f t="shared" si="24"/>
        <v>0.5480041337524283</v>
      </c>
      <c r="W107" s="27">
        <f t="shared" si="25"/>
        <v>0.030000000077912793</v>
      </c>
      <c r="X107" s="27">
        <f t="shared" si="26"/>
        <v>0.5780041338303411</v>
      </c>
      <c r="Y107" s="28">
        <f t="shared" si="27"/>
        <v>2.936204094989681</v>
      </c>
      <c r="Z107" s="28">
        <f t="shared" si="28"/>
        <v>0.7934688189709047</v>
      </c>
      <c r="AA107" s="29"/>
      <c r="AB107" s="28">
        <f t="shared" si="29"/>
        <v>4.307677047790927</v>
      </c>
      <c r="AC107" s="36">
        <v>147709.92542730813</v>
      </c>
      <c r="AD107" s="31">
        <f t="shared" si="30"/>
        <v>6362.866554941246</v>
      </c>
      <c r="AE107" s="32">
        <v>1066</v>
      </c>
      <c r="AF107" s="31">
        <f t="shared" si="31"/>
        <v>5296.866554941246</v>
      </c>
      <c r="AG107" s="33"/>
      <c r="AH107" s="34">
        <f t="shared" si="32"/>
        <v>5870415438.669438</v>
      </c>
      <c r="AI107" s="27">
        <f t="shared" si="33"/>
        <v>0.3816585019250052</v>
      </c>
      <c r="AJ107" s="27">
        <f t="shared" si="34"/>
        <v>1.4123141696900365</v>
      </c>
      <c r="AK107" s="27">
        <f t="shared" si="35"/>
        <v>0.27801998837239406</v>
      </c>
      <c r="AL107" s="27">
        <f t="shared" si="36"/>
        <v>2.072</v>
      </c>
      <c r="AN107" s="36">
        <v>147687.5810936052</v>
      </c>
      <c r="AO107" s="30">
        <f t="shared" si="37"/>
        <v>6361.904033206843</v>
      </c>
    </row>
    <row r="108" spans="1:41" ht="12.75">
      <c r="A108" s="17" t="s">
        <v>256</v>
      </c>
      <c r="B108" s="18" t="s">
        <v>257</v>
      </c>
      <c r="C108" s="19" t="s">
        <v>231</v>
      </c>
      <c r="E108" s="20"/>
      <c r="F108" s="39">
        <v>28961828</v>
      </c>
      <c r="G108" s="38">
        <v>44.91</v>
      </c>
      <c r="H108" s="23">
        <f t="shared" si="19"/>
        <v>0.44909999999999994</v>
      </c>
      <c r="I108" s="40">
        <v>216206.66</v>
      </c>
      <c r="J108" s="40">
        <v>19840.26</v>
      </c>
      <c r="K108" s="40">
        <v>0</v>
      </c>
      <c r="L108" s="40">
        <v>24869.83</v>
      </c>
      <c r="M108" s="25">
        <f t="shared" si="20"/>
        <v>260916.75</v>
      </c>
      <c r="N108" s="40">
        <v>0</v>
      </c>
      <c r="O108" s="40">
        <v>888409.03</v>
      </c>
      <c r="P108" s="40">
        <v>0</v>
      </c>
      <c r="Q108" s="26">
        <f t="shared" si="21"/>
        <v>888409.03</v>
      </c>
      <c r="R108" s="40">
        <v>275128</v>
      </c>
      <c r="S108" s="40">
        <v>0</v>
      </c>
      <c r="T108" s="26">
        <f t="shared" si="22"/>
        <v>275128</v>
      </c>
      <c r="U108" s="26">
        <f t="shared" si="23"/>
        <v>1424453.78</v>
      </c>
      <c r="V108" s="27">
        <f t="shared" si="24"/>
        <v>0.9499676608810742</v>
      </c>
      <c r="W108" s="27">
        <f t="shared" si="25"/>
        <v>0</v>
      </c>
      <c r="X108" s="27">
        <f t="shared" si="26"/>
        <v>0.9499676608810742</v>
      </c>
      <c r="Y108" s="28">
        <f t="shared" si="27"/>
        <v>3.0675171125248033</v>
      </c>
      <c r="Z108" s="28">
        <f t="shared" si="28"/>
        <v>0.9008987623295048</v>
      </c>
      <c r="AA108" s="29"/>
      <c r="AB108" s="28">
        <f t="shared" si="29"/>
        <v>4.918383535735382</v>
      </c>
      <c r="AC108" s="36">
        <v>94383.58208955223</v>
      </c>
      <c r="AD108" s="31">
        <f t="shared" si="30"/>
        <v>4642.146561929826</v>
      </c>
      <c r="AE108" s="32">
        <v>893</v>
      </c>
      <c r="AF108" s="31">
        <f t="shared" si="31"/>
        <v>3749.146561929826</v>
      </c>
      <c r="AG108" s="33"/>
      <c r="AH108" s="34">
        <f t="shared" si="32"/>
        <v>64488594.967713214</v>
      </c>
      <c r="AI108" s="27">
        <f t="shared" si="33"/>
        <v>0.4045936341621805</v>
      </c>
      <c r="AJ108" s="27">
        <f t="shared" si="34"/>
        <v>1.377621935234889</v>
      </c>
      <c r="AK108" s="27">
        <f t="shared" si="35"/>
        <v>0.42663047650169034</v>
      </c>
      <c r="AL108" s="27">
        <f t="shared" si="36"/>
        <v>2.21</v>
      </c>
      <c r="AN108" s="36">
        <v>94383.58208955223</v>
      </c>
      <c r="AO108" s="30">
        <f t="shared" si="37"/>
        <v>4642.146561929826</v>
      </c>
    </row>
    <row r="109" spans="1:41" ht="12.75">
      <c r="A109" s="17" t="s">
        <v>258</v>
      </c>
      <c r="B109" s="18" t="s">
        <v>259</v>
      </c>
      <c r="C109" s="19" t="s">
        <v>231</v>
      </c>
      <c r="E109" s="20"/>
      <c r="F109" s="39">
        <v>597221853</v>
      </c>
      <c r="G109" s="38">
        <v>50.84</v>
      </c>
      <c r="H109" s="23">
        <f t="shared" si="19"/>
        <v>0.5084000000000001</v>
      </c>
      <c r="I109" s="40">
        <v>3881430.71</v>
      </c>
      <c r="J109" s="40">
        <v>356183.35</v>
      </c>
      <c r="K109" s="40">
        <v>0</v>
      </c>
      <c r="L109" s="40">
        <v>446483.89</v>
      </c>
      <c r="M109" s="25">
        <f t="shared" si="20"/>
        <v>4684097.949999999</v>
      </c>
      <c r="N109" s="40">
        <v>14541615</v>
      </c>
      <c r="O109" s="40">
        <v>0</v>
      </c>
      <c r="P109" s="40">
        <v>0</v>
      </c>
      <c r="Q109" s="26">
        <f t="shared" si="21"/>
        <v>14541615</v>
      </c>
      <c r="R109" s="40">
        <v>3623598</v>
      </c>
      <c r="S109" s="40">
        <v>0</v>
      </c>
      <c r="T109" s="26">
        <f t="shared" si="22"/>
        <v>3623598</v>
      </c>
      <c r="U109" s="26">
        <f t="shared" si="23"/>
        <v>22849310.95</v>
      </c>
      <c r="V109" s="27">
        <f t="shared" si="24"/>
        <v>0.6067423658055593</v>
      </c>
      <c r="W109" s="27">
        <f t="shared" si="25"/>
        <v>0</v>
      </c>
      <c r="X109" s="27">
        <f t="shared" si="26"/>
        <v>0.6067423658055593</v>
      </c>
      <c r="Y109" s="28">
        <f t="shared" si="27"/>
        <v>2.4348765750874155</v>
      </c>
      <c r="Z109" s="28">
        <f t="shared" si="28"/>
        <v>0.7843145602376341</v>
      </c>
      <c r="AA109" s="29"/>
      <c r="AB109" s="28">
        <f t="shared" si="29"/>
        <v>3.8259335011306095</v>
      </c>
      <c r="AC109" s="36">
        <v>117248.17780872795</v>
      </c>
      <c r="AD109" s="31">
        <f t="shared" si="30"/>
        <v>4485.837314249307</v>
      </c>
      <c r="AE109" s="32">
        <v>930</v>
      </c>
      <c r="AF109" s="31">
        <f t="shared" si="31"/>
        <v>3555.8373142493074</v>
      </c>
      <c r="AG109" s="33"/>
      <c r="AH109" s="34">
        <f t="shared" si="32"/>
        <v>1174708601.4948857</v>
      </c>
      <c r="AI109" s="27">
        <f t="shared" si="33"/>
        <v>0.3987455224248132</v>
      </c>
      <c r="AJ109" s="27">
        <f t="shared" si="34"/>
        <v>1.2378912507744424</v>
      </c>
      <c r="AK109" s="27">
        <f t="shared" si="35"/>
        <v>0.3084678187755464</v>
      </c>
      <c r="AL109" s="27">
        <f t="shared" si="36"/>
        <v>1.945</v>
      </c>
      <c r="AN109" s="36">
        <v>116996.6908325538</v>
      </c>
      <c r="AO109" s="30">
        <f t="shared" si="37"/>
        <v>4476.21558977688</v>
      </c>
    </row>
    <row r="110" spans="1:41" ht="12.75">
      <c r="A110" s="17" t="s">
        <v>260</v>
      </c>
      <c r="B110" s="18" t="s">
        <v>261</v>
      </c>
      <c r="C110" s="19" t="s">
        <v>231</v>
      </c>
      <c r="E110" s="20"/>
      <c r="F110" s="39">
        <v>433693880</v>
      </c>
      <c r="G110" s="38">
        <v>48.97</v>
      </c>
      <c r="H110" s="23">
        <f t="shared" si="19"/>
        <v>0.48969999999999997</v>
      </c>
      <c r="I110" s="40">
        <v>2837977.47</v>
      </c>
      <c r="J110" s="40">
        <v>260426.98</v>
      </c>
      <c r="K110" s="40">
        <v>0</v>
      </c>
      <c r="L110" s="40">
        <v>326468.39</v>
      </c>
      <c r="M110" s="25">
        <f t="shared" si="20"/>
        <v>3424872.8400000003</v>
      </c>
      <c r="N110" s="40">
        <v>6782502</v>
      </c>
      <c r="O110" s="40">
        <v>2587411.12</v>
      </c>
      <c r="P110" s="40">
        <v>0</v>
      </c>
      <c r="Q110" s="26">
        <f t="shared" si="21"/>
        <v>9369913.120000001</v>
      </c>
      <c r="R110" s="40">
        <v>1787035</v>
      </c>
      <c r="S110" s="40">
        <v>173475</v>
      </c>
      <c r="T110" s="26">
        <f t="shared" si="22"/>
        <v>1960510</v>
      </c>
      <c r="U110" s="26">
        <f t="shared" si="23"/>
        <v>14755295.96</v>
      </c>
      <c r="V110" s="27">
        <f t="shared" si="24"/>
        <v>0.41204985415058193</v>
      </c>
      <c r="W110" s="27">
        <f t="shared" si="25"/>
        <v>0.039999411566517845</v>
      </c>
      <c r="X110" s="27">
        <f t="shared" si="26"/>
        <v>0.4520492657170998</v>
      </c>
      <c r="Y110" s="28">
        <f t="shared" si="27"/>
        <v>2.1604900488796384</v>
      </c>
      <c r="Z110" s="28">
        <f t="shared" si="28"/>
        <v>0.7896982175538194</v>
      </c>
      <c r="AA110" s="29"/>
      <c r="AB110" s="28">
        <f t="shared" si="29"/>
        <v>3.402237532150558</v>
      </c>
      <c r="AC110" s="36">
        <v>162649.36305732484</v>
      </c>
      <c r="AD110" s="31">
        <f t="shared" si="30"/>
        <v>5533.717675740129</v>
      </c>
      <c r="AE110" s="32">
        <v>942</v>
      </c>
      <c r="AF110" s="31">
        <f t="shared" si="31"/>
        <v>4591.717675740129</v>
      </c>
      <c r="AG110" s="33"/>
      <c r="AH110" s="34">
        <f t="shared" si="32"/>
        <v>885631774.5558506</v>
      </c>
      <c r="AI110" s="27">
        <f t="shared" si="33"/>
        <v>0.3867152171361053</v>
      </c>
      <c r="AJ110" s="27">
        <f t="shared" si="34"/>
        <v>1.0579919769363588</v>
      </c>
      <c r="AK110" s="27">
        <f t="shared" si="35"/>
        <v>0.22136852542166377</v>
      </c>
      <c r="AL110" s="27">
        <f t="shared" si="36"/>
        <v>1.6660000000000001</v>
      </c>
      <c r="AN110" s="36">
        <v>162254.32382704693</v>
      </c>
      <c r="AO110" s="30">
        <f t="shared" si="37"/>
        <v>5520.277502780896</v>
      </c>
    </row>
    <row r="111" spans="1:41" ht="12.75">
      <c r="A111" s="17" t="s">
        <v>262</v>
      </c>
      <c r="B111" s="18" t="s">
        <v>263</v>
      </c>
      <c r="C111" s="19" t="s">
        <v>231</v>
      </c>
      <c r="E111" s="20" t="s">
        <v>48</v>
      </c>
      <c r="F111" s="39">
        <v>1434765770</v>
      </c>
      <c r="G111" s="38">
        <v>95.02</v>
      </c>
      <c r="H111" s="23">
        <f t="shared" si="19"/>
        <v>0.9501999999999999</v>
      </c>
      <c r="I111" s="40">
        <v>4501377.28</v>
      </c>
      <c r="J111" s="40">
        <v>413176.29</v>
      </c>
      <c r="K111" s="40">
        <v>0</v>
      </c>
      <c r="L111" s="40">
        <v>518030.16</v>
      </c>
      <c r="M111" s="25">
        <f t="shared" si="20"/>
        <v>5432583.73</v>
      </c>
      <c r="N111" s="40">
        <v>13584438</v>
      </c>
      <c r="O111" s="40">
        <v>4590046.32</v>
      </c>
      <c r="P111" s="40">
        <v>0</v>
      </c>
      <c r="Q111" s="26">
        <f t="shared" si="21"/>
        <v>18174484.32</v>
      </c>
      <c r="R111" s="40">
        <v>3692881</v>
      </c>
      <c r="S111" s="40">
        <v>142576</v>
      </c>
      <c r="T111" s="26">
        <f t="shared" si="22"/>
        <v>3835457</v>
      </c>
      <c r="U111" s="26">
        <f t="shared" si="23"/>
        <v>27442525.05</v>
      </c>
      <c r="V111" s="27">
        <f t="shared" si="24"/>
        <v>0.25738563584493657</v>
      </c>
      <c r="W111" s="27">
        <f t="shared" si="25"/>
        <v>0.009937231775469525</v>
      </c>
      <c r="X111" s="27">
        <f t="shared" si="26"/>
        <v>0.2673228676204061</v>
      </c>
      <c r="Y111" s="28">
        <f t="shared" si="27"/>
        <v>1.2667213492276164</v>
      </c>
      <c r="Z111" s="28">
        <f t="shared" si="28"/>
        <v>0.37863906733710273</v>
      </c>
      <c r="AA111" s="29"/>
      <c r="AB111" s="28">
        <f t="shared" si="29"/>
        <v>1.9126832841851251</v>
      </c>
      <c r="AC111" s="36">
        <v>320337.49340369395</v>
      </c>
      <c r="AD111" s="31">
        <f t="shared" si="30"/>
        <v>6127.041689310082</v>
      </c>
      <c r="AE111" s="32">
        <v>951</v>
      </c>
      <c r="AF111" s="31">
        <f t="shared" si="31"/>
        <v>5176.041689310082</v>
      </c>
      <c r="AG111" s="33"/>
      <c r="AH111" s="34">
        <f t="shared" si="32"/>
        <v>1509961871.1850138</v>
      </c>
      <c r="AI111" s="27">
        <f t="shared" si="33"/>
        <v>0.359782841783715</v>
      </c>
      <c r="AJ111" s="27">
        <f t="shared" si="34"/>
        <v>1.203638626036081</v>
      </c>
      <c r="AK111" s="27">
        <f t="shared" si="35"/>
        <v>0.2540101888129098</v>
      </c>
      <c r="AL111" s="27">
        <f t="shared" si="36"/>
        <v>1.818</v>
      </c>
      <c r="AN111" s="36">
        <v>318964.8331108144</v>
      </c>
      <c r="AO111" s="30">
        <f t="shared" si="37"/>
        <v>6100.787045339527</v>
      </c>
    </row>
    <row r="112" spans="1:41" ht="12.75">
      <c r="A112" s="17" t="s">
        <v>264</v>
      </c>
      <c r="B112" s="18" t="s">
        <v>265</v>
      </c>
      <c r="C112" s="19" t="s">
        <v>231</v>
      </c>
      <c r="E112" s="20" t="s">
        <v>48</v>
      </c>
      <c r="F112" s="39">
        <v>1290671921</v>
      </c>
      <c r="G112" s="38">
        <v>98.85</v>
      </c>
      <c r="H112" s="23">
        <f t="shared" si="19"/>
        <v>0.9884999999999999</v>
      </c>
      <c r="I112" s="40">
        <v>4289861.4</v>
      </c>
      <c r="J112" s="40">
        <v>393704.95</v>
      </c>
      <c r="K112" s="40">
        <v>0</v>
      </c>
      <c r="L112" s="40">
        <v>493591.63</v>
      </c>
      <c r="M112" s="25">
        <f t="shared" si="20"/>
        <v>5177157.98</v>
      </c>
      <c r="N112" s="40">
        <v>7868522</v>
      </c>
      <c r="O112" s="40">
        <v>8210618.26</v>
      </c>
      <c r="P112" s="40">
        <v>0</v>
      </c>
      <c r="Q112" s="26">
        <f t="shared" si="21"/>
        <v>16079140.26</v>
      </c>
      <c r="R112" s="40">
        <v>2163946.94</v>
      </c>
      <c r="S112" s="40">
        <v>0</v>
      </c>
      <c r="T112" s="26">
        <f t="shared" si="22"/>
        <v>2163946.94</v>
      </c>
      <c r="U112" s="26">
        <f t="shared" si="23"/>
        <v>23420245.180000003</v>
      </c>
      <c r="V112" s="27">
        <f t="shared" si="24"/>
        <v>0.16766049565279106</v>
      </c>
      <c r="W112" s="27">
        <f t="shared" si="25"/>
        <v>0</v>
      </c>
      <c r="X112" s="27">
        <f t="shared" si="26"/>
        <v>0.16766049565279106</v>
      </c>
      <c r="Y112" s="28">
        <f t="shared" si="27"/>
        <v>1.2457960848440894</v>
      </c>
      <c r="Z112" s="28">
        <f t="shared" si="28"/>
        <v>0.40112114440273783</v>
      </c>
      <c r="AA112" s="29"/>
      <c r="AB112" s="28">
        <f t="shared" si="29"/>
        <v>1.8145777248996187</v>
      </c>
      <c r="AC112" s="36">
        <v>333529.79842243646</v>
      </c>
      <c r="AD112" s="31">
        <f t="shared" si="30"/>
        <v>6052.1574280761315</v>
      </c>
      <c r="AE112" s="32">
        <v>1130</v>
      </c>
      <c r="AF112" s="31">
        <f t="shared" si="31"/>
        <v>4922.1574280761315</v>
      </c>
      <c r="AG112" s="33"/>
      <c r="AH112" s="34">
        <f t="shared" si="32"/>
        <v>1305687325.2402632</v>
      </c>
      <c r="AI112" s="27">
        <f t="shared" si="33"/>
        <v>0.3965082512421063</v>
      </c>
      <c r="AJ112" s="27">
        <f t="shared" si="34"/>
        <v>1.2314694298683824</v>
      </c>
      <c r="AK112" s="27">
        <f t="shared" si="35"/>
        <v>0.16573239995278394</v>
      </c>
      <c r="AL112" s="27">
        <f t="shared" si="36"/>
        <v>1.794</v>
      </c>
      <c r="AN112" s="36">
        <v>331711.63636363635</v>
      </c>
      <c r="AO112" s="30">
        <f t="shared" si="37"/>
        <v>6019.165464354568</v>
      </c>
    </row>
    <row r="113" spans="1:41" ht="12.75">
      <c r="A113" s="17" t="s">
        <v>266</v>
      </c>
      <c r="B113" s="18" t="s">
        <v>267</v>
      </c>
      <c r="C113" s="19" t="s">
        <v>231</v>
      </c>
      <c r="E113" s="20"/>
      <c r="F113" s="39">
        <v>1592773167</v>
      </c>
      <c r="G113" s="38">
        <v>99.13</v>
      </c>
      <c r="H113" s="23">
        <f t="shared" si="19"/>
        <v>0.9913</v>
      </c>
      <c r="I113" s="40">
        <v>5134347.01</v>
      </c>
      <c r="J113" s="40">
        <v>471241.27</v>
      </c>
      <c r="K113" s="40">
        <v>0</v>
      </c>
      <c r="L113" s="40">
        <v>590862.82</v>
      </c>
      <c r="M113" s="25">
        <f t="shared" si="20"/>
        <v>6196451.1</v>
      </c>
      <c r="N113" s="40">
        <v>20431346</v>
      </c>
      <c r="O113" s="40">
        <v>0</v>
      </c>
      <c r="P113" s="40">
        <v>0</v>
      </c>
      <c r="Q113" s="26">
        <f t="shared" si="21"/>
        <v>20431346</v>
      </c>
      <c r="R113" s="40">
        <v>7383310.36</v>
      </c>
      <c r="S113" s="40">
        <v>0</v>
      </c>
      <c r="T113" s="26">
        <f t="shared" si="22"/>
        <v>7383310.36</v>
      </c>
      <c r="U113" s="26">
        <f t="shared" si="23"/>
        <v>34011107.46</v>
      </c>
      <c r="V113" s="27">
        <f t="shared" si="24"/>
        <v>0.4635506494566656</v>
      </c>
      <c r="W113" s="27">
        <f t="shared" si="25"/>
        <v>0</v>
      </c>
      <c r="X113" s="27">
        <f t="shared" si="26"/>
        <v>0.4635506494566656</v>
      </c>
      <c r="Y113" s="28">
        <f t="shared" si="27"/>
        <v>1.282753026187815</v>
      </c>
      <c r="Z113" s="28">
        <f t="shared" si="28"/>
        <v>0.3890353773143392</v>
      </c>
      <c r="AA113" s="29"/>
      <c r="AB113" s="28">
        <f t="shared" si="29"/>
        <v>2.1353390529588197</v>
      </c>
      <c r="AC113" s="36">
        <v>203331.4145088808</v>
      </c>
      <c r="AD113" s="31">
        <f t="shared" si="30"/>
        <v>4341.815100941708</v>
      </c>
      <c r="AE113" s="32">
        <v>915</v>
      </c>
      <c r="AF113" s="31">
        <f t="shared" si="31"/>
        <v>3426.815100941708</v>
      </c>
      <c r="AG113" s="33"/>
      <c r="AH113" s="34">
        <f t="shared" si="32"/>
        <v>1606751908.6048625</v>
      </c>
      <c r="AI113" s="27">
        <f t="shared" si="33"/>
        <v>0.3856507695317044</v>
      </c>
      <c r="AJ113" s="27">
        <f t="shared" si="34"/>
        <v>1.2715930748599809</v>
      </c>
      <c r="AK113" s="27">
        <f t="shared" si="35"/>
        <v>0.45951775880639256</v>
      </c>
      <c r="AL113" s="27">
        <f t="shared" si="36"/>
        <v>2.118</v>
      </c>
      <c r="AN113" s="36">
        <v>203331.4145088808</v>
      </c>
      <c r="AO113" s="30">
        <f t="shared" si="37"/>
        <v>4341.815100941708</v>
      </c>
    </row>
    <row r="114" spans="1:41" ht="12.75">
      <c r="A114" s="17" t="s">
        <v>268</v>
      </c>
      <c r="B114" s="18" t="s">
        <v>269</v>
      </c>
      <c r="C114" s="19" t="s">
        <v>231</v>
      </c>
      <c r="E114" s="20"/>
      <c r="F114" s="39">
        <v>1774726658</v>
      </c>
      <c r="G114" s="38">
        <v>52.41</v>
      </c>
      <c r="H114" s="23">
        <f t="shared" si="19"/>
        <v>0.5241</v>
      </c>
      <c r="I114" s="40">
        <v>11177842.99</v>
      </c>
      <c r="J114" s="40">
        <v>1025743.63</v>
      </c>
      <c r="K114" s="40">
        <v>0</v>
      </c>
      <c r="L114" s="40">
        <v>1285808.62</v>
      </c>
      <c r="M114" s="25">
        <f t="shared" si="20"/>
        <v>13489395.240000002</v>
      </c>
      <c r="N114" s="40">
        <v>37190584</v>
      </c>
      <c r="O114" s="40">
        <v>16365283.07</v>
      </c>
      <c r="P114" s="40">
        <v>0</v>
      </c>
      <c r="Q114" s="26">
        <f t="shared" si="21"/>
        <v>53555867.07</v>
      </c>
      <c r="R114" s="40">
        <v>8830429.84</v>
      </c>
      <c r="S114" s="40">
        <v>531107.37</v>
      </c>
      <c r="T114" s="26">
        <f t="shared" si="22"/>
        <v>9361537.209999999</v>
      </c>
      <c r="U114" s="26">
        <f t="shared" si="23"/>
        <v>76406799.52</v>
      </c>
      <c r="V114" s="27">
        <f t="shared" si="24"/>
        <v>0.49756562793457515</v>
      </c>
      <c r="W114" s="27">
        <f t="shared" si="25"/>
        <v>0.029926150464124036</v>
      </c>
      <c r="X114" s="27">
        <f t="shared" si="26"/>
        <v>0.5274917783986991</v>
      </c>
      <c r="Y114" s="28">
        <f t="shared" si="27"/>
        <v>3.0176966592902783</v>
      </c>
      <c r="Z114" s="28">
        <f t="shared" si="28"/>
        <v>0.760082978367027</v>
      </c>
      <c r="AA114" s="29"/>
      <c r="AB114" s="28">
        <f t="shared" si="29"/>
        <v>4.305271416056004</v>
      </c>
      <c r="AC114" s="36">
        <v>201237.0408557804</v>
      </c>
      <c r="AD114" s="31">
        <f t="shared" si="30"/>
        <v>8663.800798480856</v>
      </c>
      <c r="AE114" s="32">
        <v>1145</v>
      </c>
      <c r="AF114" s="31">
        <f t="shared" si="31"/>
        <v>7518.8007984808555</v>
      </c>
      <c r="AG114" s="33"/>
      <c r="AH114" s="34">
        <f t="shared" si="32"/>
        <v>3386236706.735356</v>
      </c>
      <c r="AI114" s="27">
        <f t="shared" si="33"/>
        <v>0.3983594889621589</v>
      </c>
      <c r="AJ114" s="27">
        <f t="shared" si="34"/>
        <v>1.5815748191340346</v>
      </c>
      <c r="AK114" s="27">
        <f t="shared" si="35"/>
        <v>0.2764584410587582</v>
      </c>
      <c r="AL114" s="27">
        <f t="shared" si="36"/>
        <v>2.2560000000000002</v>
      </c>
      <c r="AN114" s="36">
        <v>201185.11555033294</v>
      </c>
      <c r="AO114" s="30">
        <f t="shared" si="37"/>
        <v>8661.565273147728</v>
      </c>
    </row>
    <row r="115" spans="1:41" ht="12.75">
      <c r="A115" s="17" t="s">
        <v>270</v>
      </c>
      <c r="B115" s="18" t="s">
        <v>271</v>
      </c>
      <c r="C115" s="19" t="s">
        <v>231</v>
      </c>
      <c r="E115" s="20"/>
      <c r="F115" s="39">
        <v>232075420</v>
      </c>
      <c r="G115" s="38">
        <v>48.17</v>
      </c>
      <c r="H115" s="23">
        <f t="shared" si="19"/>
        <v>0.4817</v>
      </c>
      <c r="I115" s="40">
        <v>1562573.81</v>
      </c>
      <c r="J115" s="40">
        <v>143390.02</v>
      </c>
      <c r="K115" s="40">
        <v>0</v>
      </c>
      <c r="L115" s="40">
        <v>179739.78</v>
      </c>
      <c r="M115" s="25">
        <f t="shared" si="20"/>
        <v>1885703.61</v>
      </c>
      <c r="N115" s="40">
        <v>4902699</v>
      </c>
      <c r="O115" s="40">
        <v>2512027.83</v>
      </c>
      <c r="P115" s="40">
        <v>0</v>
      </c>
      <c r="Q115" s="26">
        <f t="shared" si="21"/>
        <v>7414726.83</v>
      </c>
      <c r="R115" s="40">
        <v>2548876.87</v>
      </c>
      <c r="S115" s="40">
        <v>0</v>
      </c>
      <c r="T115" s="26">
        <f t="shared" si="22"/>
        <v>2548876.87</v>
      </c>
      <c r="U115" s="26">
        <f t="shared" si="23"/>
        <v>11849307.309999999</v>
      </c>
      <c r="V115" s="27">
        <f t="shared" si="24"/>
        <v>1.0982967821409093</v>
      </c>
      <c r="W115" s="27">
        <f t="shared" si="25"/>
        <v>0</v>
      </c>
      <c r="X115" s="27">
        <f t="shared" si="26"/>
        <v>1.0982967821409093</v>
      </c>
      <c r="Y115" s="28">
        <f t="shared" si="27"/>
        <v>3.19496430513839</v>
      </c>
      <c r="Z115" s="28">
        <f t="shared" si="28"/>
        <v>0.8125391349070918</v>
      </c>
      <c r="AA115" s="29"/>
      <c r="AB115" s="28">
        <f t="shared" si="29"/>
        <v>5.10580022218639</v>
      </c>
      <c r="AC115" s="36">
        <v>147698.76221498373</v>
      </c>
      <c r="AD115" s="31">
        <f t="shared" si="30"/>
        <v>7541.203729339187</v>
      </c>
      <c r="AE115" s="32">
        <v>1227</v>
      </c>
      <c r="AF115" s="31">
        <f t="shared" si="31"/>
        <v>6314.203729339187</v>
      </c>
      <c r="AG115" s="33"/>
      <c r="AH115" s="34">
        <f t="shared" si="32"/>
        <v>481784139.50591654</v>
      </c>
      <c r="AI115" s="27">
        <f t="shared" si="33"/>
        <v>0.3914001012847462</v>
      </c>
      <c r="AJ115" s="27">
        <f t="shared" si="34"/>
        <v>1.5390143057851624</v>
      </c>
      <c r="AK115" s="27">
        <f t="shared" si="35"/>
        <v>0.529049559957276</v>
      </c>
      <c r="AL115" s="27">
        <f t="shared" si="36"/>
        <v>2.459</v>
      </c>
      <c r="AN115" s="36">
        <v>147698.76221498373</v>
      </c>
      <c r="AO115" s="30">
        <f t="shared" si="37"/>
        <v>7541.203729339186</v>
      </c>
    </row>
    <row r="116" spans="1:41" ht="12.75">
      <c r="A116" s="17" t="s">
        <v>272</v>
      </c>
      <c r="B116" s="18" t="s">
        <v>273</v>
      </c>
      <c r="C116" s="19" t="s">
        <v>231</v>
      </c>
      <c r="E116" s="20"/>
      <c r="F116" s="39">
        <v>1941169706</v>
      </c>
      <c r="G116" s="38">
        <v>44</v>
      </c>
      <c r="H116" s="23">
        <f t="shared" si="19"/>
        <v>0.44</v>
      </c>
      <c r="I116" s="40">
        <v>14233494.92</v>
      </c>
      <c r="J116" s="40">
        <v>0</v>
      </c>
      <c r="K116" s="40">
        <v>0</v>
      </c>
      <c r="L116" s="40">
        <v>1637256.55</v>
      </c>
      <c r="M116" s="25">
        <f t="shared" si="20"/>
        <v>15870751.47</v>
      </c>
      <c r="N116" s="40">
        <v>56428940</v>
      </c>
      <c r="O116" s="40">
        <v>0</v>
      </c>
      <c r="P116" s="40">
        <v>0</v>
      </c>
      <c r="Q116" s="26">
        <f t="shared" si="21"/>
        <v>56428940</v>
      </c>
      <c r="R116" s="40">
        <v>11433948</v>
      </c>
      <c r="S116" s="40">
        <v>1164769</v>
      </c>
      <c r="T116" s="26">
        <f t="shared" si="22"/>
        <v>12598717</v>
      </c>
      <c r="U116" s="26">
        <f t="shared" si="23"/>
        <v>84898408.47</v>
      </c>
      <c r="V116" s="27">
        <f t="shared" si="24"/>
        <v>0.5890236162587219</v>
      </c>
      <c r="W116" s="27">
        <f t="shared" si="25"/>
        <v>0.06000346061448375</v>
      </c>
      <c r="X116" s="27">
        <f t="shared" si="26"/>
        <v>0.6490270768732056</v>
      </c>
      <c r="Y116" s="28">
        <f t="shared" si="27"/>
        <v>2.9069555240627687</v>
      </c>
      <c r="Z116" s="28">
        <f t="shared" si="28"/>
        <v>0.817587015753686</v>
      </c>
      <c r="AA116" s="29"/>
      <c r="AB116" s="28">
        <f t="shared" si="29"/>
        <v>4.37356961668966</v>
      </c>
      <c r="AC116" s="36">
        <v>221382.19325153375</v>
      </c>
      <c r="AD116" s="31">
        <f t="shared" si="30"/>
        <v>9682.304340810268</v>
      </c>
      <c r="AE116" s="32">
        <v>1095</v>
      </c>
      <c r="AF116" s="31">
        <f t="shared" si="31"/>
        <v>8587.304340810268</v>
      </c>
      <c r="AG116" s="33"/>
      <c r="AH116" s="34">
        <f t="shared" si="32"/>
        <v>4411749331.818182</v>
      </c>
      <c r="AI116" s="27">
        <f t="shared" si="33"/>
        <v>0.35973828693162185</v>
      </c>
      <c r="AJ116" s="27">
        <f t="shared" si="34"/>
        <v>1.279060430587618</v>
      </c>
      <c r="AK116" s="27">
        <f t="shared" si="35"/>
        <v>0.2855719138242105</v>
      </c>
      <c r="AL116" s="27">
        <f t="shared" si="36"/>
        <v>1.9249999999999998</v>
      </c>
      <c r="AN116" s="36">
        <v>220156.34737004474</v>
      </c>
      <c r="AO116" s="30">
        <f t="shared" si="37"/>
        <v>9628.691117790022</v>
      </c>
    </row>
    <row r="117" spans="1:41" ht="12.75">
      <c r="A117" s="17" t="s">
        <v>274</v>
      </c>
      <c r="B117" s="18" t="s">
        <v>275</v>
      </c>
      <c r="C117" s="19" t="s">
        <v>231</v>
      </c>
      <c r="E117" s="20"/>
      <c r="F117" s="39">
        <v>318628118</v>
      </c>
      <c r="G117" s="38">
        <v>45.02</v>
      </c>
      <c r="H117" s="23">
        <f t="shared" si="19"/>
        <v>0.45020000000000004</v>
      </c>
      <c r="I117" s="40">
        <v>2233733.52</v>
      </c>
      <c r="J117" s="40">
        <v>204979.58</v>
      </c>
      <c r="K117" s="40">
        <v>0</v>
      </c>
      <c r="L117" s="40">
        <v>256944.75</v>
      </c>
      <c r="M117" s="25">
        <f t="shared" si="20"/>
        <v>2695657.85</v>
      </c>
      <c r="N117" s="40">
        <v>6616290</v>
      </c>
      <c r="O117" s="40">
        <v>2457746.8</v>
      </c>
      <c r="P117" s="40">
        <v>0</v>
      </c>
      <c r="Q117" s="26">
        <f t="shared" si="21"/>
        <v>9074036.8</v>
      </c>
      <c r="R117" s="40">
        <v>3191113.55</v>
      </c>
      <c r="S117" s="40">
        <v>0</v>
      </c>
      <c r="T117" s="26">
        <f t="shared" si="22"/>
        <v>3191113.55</v>
      </c>
      <c r="U117" s="26">
        <f t="shared" si="23"/>
        <v>14960808.2</v>
      </c>
      <c r="V117" s="27">
        <f t="shared" si="24"/>
        <v>1.0015166175635508</v>
      </c>
      <c r="W117" s="27">
        <f t="shared" si="25"/>
        <v>0</v>
      </c>
      <c r="X117" s="27">
        <f t="shared" si="26"/>
        <v>1.0015166175635508</v>
      </c>
      <c r="Y117" s="28">
        <f t="shared" si="27"/>
        <v>2.847845587814695</v>
      </c>
      <c r="Z117" s="28">
        <f t="shared" si="28"/>
        <v>0.8460200772362471</v>
      </c>
      <c r="AA117" s="29"/>
      <c r="AB117" s="28">
        <f t="shared" si="29"/>
        <v>4.695382282614493</v>
      </c>
      <c r="AC117" s="36">
        <v>81700.69033530571</v>
      </c>
      <c r="AD117" s="31">
        <f t="shared" si="30"/>
        <v>3836.159738777676</v>
      </c>
      <c r="AE117" s="32">
        <v>841</v>
      </c>
      <c r="AF117" s="31">
        <f t="shared" si="31"/>
        <v>2995.159738777676</v>
      </c>
      <c r="AG117" s="33"/>
      <c r="AH117" s="34">
        <f t="shared" si="32"/>
        <v>707747929.8089737</v>
      </c>
      <c r="AI117" s="27">
        <f t="shared" si="33"/>
        <v>0.3808782387717584</v>
      </c>
      <c r="AJ117" s="27">
        <f t="shared" si="34"/>
        <v>1.282100083634176</v>
      </c>
      <c r="AK117" s="27">
        <f t="shared" si="35"/>
        <v>0.45088278122711073</v>
      </c>
      <c r="AL117" s="27">
        <f t="shared" si="36"/>
        <v>2.114</v>
      </c>
      <c r="AN117" s="36">
        <v>81680.63137125946</v>
      </c>
      <c r="AO117" s="30">
        <f t="shared" si="37"/>
        <v>3835.217893733772</v>
      </c>
    </row>
    <row r="118" spans="1:41" ht="12.75">
      <c r="A118" s="17" t="s">
        <v>276</v>
      </c>
      <c r="B118" s="18" t="s">
        <v>277</v>
      </c>
      <c r="C118" s="19" t="s">
        <v>231</v>
      </c>
      <c r="E118" s="20"/>
      <c r="F118" s="39">
        <v>3363391074</v>
      </c>
      <c r="G118" s="38">
        <v>50.75</v>
      </c>
      <c r="H118" s="23">
        <f t="shared" si="19"/>
        <v>0.5075</v>
      </c>
      <c r="I118" s="40">
        <v>20791461.35</v>
      </c>
      <c r="J118" s="40">
        <v>0</v>
      </c>
      <c r="K118" s="40">
        <v>0</v>
      </c>
      <c r="L118" s="40">
        <v>2391755.71</v>
      </c>
      <c r="M118" s="25">
        <f t="shared" si="20"/>
        <v>23183217.060000002</v>
      </c>
      <c r="N118" s="40">
        <v>51683246</v>
      </c>
      <c r="O118" s="40">
        <v>30872486.6</v>
      </c>
      <c r="P118" s="40">
        <v>0</v>
      </c>
      <c r="Q118" s="26">
        <f t="shared" si="21"/>
        <v>82555732.6</v>
      </c>
      <c r="R118" s="40">
        <v>15720000</v>
      </c>
      <c r="S118" s="40">
        <v>2690712.86</v>
      </c>
      <c r="T118" s="26">
        <f t="shared" si="22"/>
        <v>18410712.86</v>
      </c>
      <c r="U118" s="26">
        <f t="shared" si="23"/>
        <v>124149662.52</v>
      </c>
      <c r="V118" s="27">
        <f t="shared" si="24"/>
        <v>0.46738543494154494</v>
      </c>
      <c r="W118" s="27">
        <f t="shared" si="25"/>
        <v>0.08000000002378552</v>
      </c>
      <c r="X118" s="27">
        <f t="shared" si="26"/>
        <v>0.5473854349653304</v>
      </c>
      <c r="Y118" s="28">
        <f t="shared" si="27"/>
        <v>2.4545386124789363</v>
      </c>
      <c r="Z118" s="28">
        <f t="shared" si="28"/>
        <v>0.6892810425529482</v>
      </c>
      <c r="AA118" s="29"/>
      <c r="AB118" s="28">
        <f t="shared" si="29"/>
        <v>3.6912050899972146</v>
      </c>
      <c r="AC118" s="36">
        <v>139884.15921012033</v>
      </c>
      <c r="AD118" s="31">
        <f t="shared" si="30"/>
        <v>5163.411204863769</v>
      </c>
      <c r="AE118" s="32">
        <v>943</v>
      </c>
      <c r="AF118" s="31">
        <f t="shared" si="31"/>
        <v>4220.411204863769</v>
      </c>
      <c r="AG118" s="33"/>
      <c r="AH118" s="34">
        <f t="shared" si="32"/>
        <v>6627371574.384237</v>
      </c>
      <c r="AI118" s="27">
        <f t="shared" si="33"/>
        <v>0.3498101290956212</v>
      </c>
      <c r="AJ118" s="27">
        <f t="shared" si="34"/>
        <v>1.24567834583306</v>
      </c>
      <c r="AK118" s="27">
        <f t="shared" si="35"/>
        <v>0.27779810824490514</v>
      </c>
      <c r="AL118" s="27">
        <f t="shared" si="36"/>
        <v>1.874</v>
      </c>
      <c r="AN118" s="36">
        <v>139749.17202174987</v>
      </c>
      <c r="AO118" s="30">
        <f t="shared" si="37"/>
        <v>5158.428550895795</v>
      </c>
    </row>
    <row r="119" spans="1:41" ht="12.75">
      <c r="A119" s="17" t="s">
        <v>278</v>
      </c>
      <c r="B119" s="18" t="s">
        <v>279</v>
      </c>
      <c r="C119" s="19" t="s">
        <v>231</v>
      </c>
      <c r="E119" s="20"/>
      <c r="F119" s="39">
        <v>55903985</v>
      </c>
      <c r="G119" s="38">
        <v>66.46</v>
      </c>
      <c r="H119" s="23">
        <f t="shared" si="19"/>
        <v>0.6646</v>
      </c>
      <c r="I119" s="40">
        <v>267970.46</v>
      </c>
      <c r="J119" s="40">
        <v>24590.38</v>
      </c>
      <c r="K119" s="40">
        <v>0</v>
      </c>
      <c r="L119" s="40">
        <v>30824.11</v>
      </c>
      <c r="M119" s="25">
        <f t="shared" si="20"/>
        <v>323384.95</v>
      </c>
      <c r="N119" s="40">
        <v>0</v>
      </c>
      <c r="O119" s="40">
        <v>984077.9</v>
      </c>
      <c r="P119" s="40">
        <v>0</v>
      </c>
      <c r="Q119" s="26">
        <f t="shared" si="21"/>
        <v>984077.9</v>
      </c>
      <c r="R119" s="40">
        <v>0</v>
      </c>
      <c r="S119" s="40">
        <v>0</v>
      </c>
      <c r="T119" s="26">
        <f t="shared" si="22"/>
        <v>0</v>
      </c>
      <c r="U119" s="26">
        <f t="shared" si="23"/>
        <v>1307462.85</v>
      </c>
      <c r="V119" s="27">
        <f t="shared" si="24"/>
        <v>0</v>
      </c>
      <c r="W119" s="27">
        <f t="shared" si="25"/>
        <v>0</v>
      </c>
      <c r="X119" s="27">
        <f t="shared" si="26"/>
        <v>0</v>
      </c>
      <c r="Y119" s="28">
        <f t="shared" si="27"/>
        <v>1.76030009309712</v>
      </c>
      <c r="Z119" s="28">
        <f t="shared" si="28"/>
        <v>0.5784649341187396</v>
      </c>
      <c r="AA119" s="29">
        <v>0.107</v>
      </c>
      <c r="AB119" s="28">
        <f t="shared" si="29"/>
        <v>2.2317650272158596</v>
      </c>
      <c r="AC119" s="36">
        <v>166660.83333333334</v>
      </c>
      <c r="AD119" s="31">
        <f t="shared" si="30"/>
        <v>3719.478192399845</v>
      </c>
      <c r="AE119" s="32">
        <v>783</v>
      </c>
      <c r="AF119" s="31">
        <f t="shared" si="31"/>
        <v>2936.478192399845</v>
      </c>
      <c r="AG119" s="33"/>
      <c r="AH119" s="34">
        <f t="shared" si="32"/>
        <v>84116739.39211556</v>
      </c>
      <c r="AI119" s="27">
        <f t="shared" si="33"/>
        <v>0.38444779521531425</v>
      </c>
      <c r="AJ119" s="27">
        <f t="shared" si="34"/>
        <v>1.169895441872346</v>
      </c>
      <c r="AK119" s="27">
        <f t="shared" si="35"/>
        <v>0</v>
      </c>
      <c r="AL119" s="27">
        <f t="shared" si="36"/>
        <v>1.5539999999999998</v>
      </c>
      <c r="AN119" s="36">
        <v>164882.51121076234</v>
      </c>
      <c r="AO119" s="30">
        <f t="shared" si="37"/>
        <v>3679.7902211970627</v>
      </c>
    </row>
    <row r="120" spans="1:41" ht="12.75">
      <c r="A120" s="17" t="s">
        <v>280</v>
      </c>
      <c r="B120" s="18" t="s">
        <v>281</v>
      </c>
      <c r="C120" s="19" t="s">
        <v>231</v>
      </c>
      <c r="E120" s="20"/>
      <c r="F120" s="39">
        <v>232407963</v>
      </c>
      <c r="G120" s="38">
        <v>50.99</v>
      </c>
      <c r="H120" s="23">
        <f t="shared" si="19"/>
        <v>0.5099</v>
      </c>
      <c r="I120" s="40">
        <v>1537020.43</v>
      </c>
      <c r="J120" s="40">
        <v>141076.37</v>
      </c>
      <c r="K120" s="40">
        <v>0</v>
      </c>
      <c r="L120" s="40">
        <v>176868.51</v>
      </c>
      <c r="M120" s="25">
        <f t="shared" si="20"/>
        <v>1854965.3099999998</v>
      </c>
      <c r="N120" s="40">
        <v>1819753</v>
      </c>
      <c r="O120" s="40">
        <v>2432598.25</v>
      </c>
      <c r="P120" s="40">
        <v>0</v>
      </c>
      <c r="Q120" s="26">
        <f t="shared" si="21"/>
        <v>4252351.25</v>
      </c>
      <c r="R120" s="40">
        <v>434601</v>
      </c>
      <c r="S120" s="40">
        <v>255649</v>
      </c>
      <c r="T120" s="26">
        <f t="shared" si="22"/>
        <v>690250</v>
      </c>
      <c r="U120" s="26">
        <f t="shared" si="23"/>
        <v>6797566.56</v>
      </c>
      <c r="V120" s="27">
        <f t="shared" si="24"/>
        <v>0.1869991864263274</v>
      </c>
      <c r="W120" s="27">
        <f t="shared" si="25"/>
        <v>0.11000010356787991</v>
      </c>
      <c r="X120" s="27">
        <f t="shared" si="26"/>
        <v>0.29699928999420727</v>
      </c>
      <c r="Y120" s="28">
        <f t="shared" si="27"/>
        <v>1.8296925781325315</v>
      </c>
      <c r="Z120" s="28">
        <f t="shared" si="28"/>
        <v>0.7981504962461203</v>
      </c>
      <c r="AA120" s="29">
        <v>0.052</v>
      </c>
      <c r="AB120" s="28">
        <f t="shared" si="29"/>
        <v>2.872842364372859</v>
      </c>
      <c r="AC120" s="36">
        <v>178121.55090390105</v>
      </c>
      <c r="AD120" s="31">
        <f t="shared" si="30"/>
        <v>5117.151374445237</v>
      </c>
      <c r="AE120" s="32">
        <v>909</v>
      </c>
      <c r="AF120" s="31">
        <f t="shared" si="31"/>
        <v>4208.151374445237</v>
      </c>
      <c r="AG120" s="33"/>
      <c r="AH120" s="34">
        <f t="shared" si="32"/>
        <v>455791259.07040596</v>
      </c>
      <c r="AI120" s="27">
        <f t="shared" si="33"/>
        <v>0.40697693803589674</v>
      </c>
      <c r="AJ120" s="27">
        <f t="shared" si="34"/>
        <v>0.9329602455897779</v>
      </c>
      <c r="AK120" s="27">
        <f t="shared" si="35"/>
        <v>0.1514399379680463</v>
      </c>
      <c r="AL120" s="27">
        <f t="shared" si="36"/>
        <v>1.491</v>
      </c>
      <c r="AN120" s="36">
        <v>174315.28361344538</v>
      </c>
      <c r="AO120" s="30">
        <f t="shared" si="37"/>
        <v>5007.8033152237595</v>
      </c>
    </row>
    <row r="121" spans="1:41" ht="12.75">
      <c r="A121" s="17" t="s">
        <v>282</v>
      </c>
      <c r="B121" s="18" t="s">
        <v>283</v>
      </c>
      <c r="C121" s="19" t="s">
        <v>231</v>
      </c>
      <c r="E121" s="20"/>
      <c r="F121" s="39">
        <v>313815715</v>
      </c>
      <c r="G121" s="38">
        <v>53.99</v>
      </c>
      <c r="H121" s="23">
        <f t="shared" si="19"/>
        <v>0.5399</v>
      </c>
      <c r="I121" s="40">
        <v>1926954.96</v>
      </c>
      <c r="J121" s="40">
        <v>176828.27</v>
      </c>
      <c r="K121" s="40">
        <v>0</v>
      </c>
      <c r="L121" s="40">
        <v>221662.18</v>
      </c>
      <c r="M121" s="25">
        <f t="shared" si="20"/>
        <v>2325445.41</v>
      </c>
      <c r="N121" s="40">
        <v>7217835</v>
      </c>
      <c r="O121" s="40">
        <v>0</v>
      </c>
      <c r="P121" s="40">
        <v>0</v>
      </c>
      <c r="Q121" s="26">
        <f t="shared" si="21"/>
        <v>7217835</v>
      </c>
      <c r="R121" s="40">
        <v>4044905.66</v>
      </c>
      <c r="S121" s="40">
        <v>0</v>
      </c>
      <c r="T121" s="26">
        <f t="shared" si="22"/>
        <v>4044905.66</v>
      </c>
      <c r="U121" s="26">
        <f t="shared" si="23"/>
        <v>13588186.07</v>
      </c>
      <c r="V121" s="27">
        <f t="shared" si="24"/>
        <v>1.2889429899965337</v>
      </c>
      <c r="W121" s="27">
        <f t="shared" si="25"/>
        <v>0</v>
      </c>
      <c r="X121" s="27">
        <f t="shared" si="26"/>
        <v>1.2889429899965337</v>
      </c>
      <c r="Y121" s="28">
        <f t="shared" si="27"/>
        <v>2.300023438915416</v>
      </c>
      <c r="Z121" s="28">
        <f t="shared" si="28"/>
        <v>0.7410226125864985</v>
      </c>
      <c r="AA121" s="29"/>
      <c r="AB121" s="28">
        <f t="shared" si="29"/>
        <v>4.329989041498448</v>
      </c>
      <c r="AC121" s="36">
        <v>97523.5313174946</v>
      </c>
      <c r="AD121" s="31">
        <f t="shared" si="30"/>
        <v>4222.758218929824</v>
      </c>
      <c r="AE121" s="32">
        <v>841</v>
      </c>
      <c r="AF121" s="31">
        <f t="shared" si="31"/>
        <v>3381.7582189298237</v>
      </c>
      <c r="AG121" s="33"/>
      <c r="AH121" s="34">
        <f t="shared" si="32"/>
        <v>581247851.4539729</v>
      </c>
      <c r="AI121" s="27">
        <f t="shared" si="33"/>
        <v>0.40007810853545056</v>
      </c>
      <c r="AJ121" s="27">
        <f t="shared" si="34"/>
        <v>1.241782654670433</v>
      </c>
      <c r="AK121" s="27">
        <f t="shared" si="35"/>
        <v>0.6959003202991284</v>
      </c>
      <c r="AL121" s="27">
        <f t="shared" si="36"/>
        <v>2.338</v>
      </c>
      <c r="AN121" s="36">
        <v>97523.5313174946</v>
      </c>
      <c r="AO121" s="30">
        <f t="shared" si="37"/>
        <v>4222.758218929823</v>
      </c>
    </row>
    <row r="122" spans="1:41" ht="12.75">
      <c r="A122" s="17" t="s">
        <v>284</v>
      </c>
      <c r="B122" s="18" t="s">
        <v>285</v>
      </c>
      <c r="C122" s="19" t="s">
        <v>231</v>
      </c>
      <c r="E122" s="20"/>
      <c r="F122" s="39">
        <v>54110992</v>
      </c>
      <c r="G122" s="38">
        <v>52.44</v>
      </c>
      <c r="H122" s="23">
        <f t="shared" si="19"/>
        <v>0.5244</v>
      </c>
      <c r="I122" s="40">
        <v>358915.14</v>
      </c>
      <c r="J122" s="40">
        <v>32935.95</v>
      </c>
      <c r="K122" s="40">
        <v>0</v>
      </c>
      <c r="L122" s="40">
        <v>41285.3</v>
      </c>
      <c r="M122" s="25">
        <f t="shared" si="20"/>
        <v>433136.39</v>
      </c>
      <c r="N122" s="40">
        <v>1008526</v>
      </c>
      <c r="O122" s="40">
        <v>0</v>
      </c>
      <c r="P122" s="40">
        <v>0</v>
      </c>
      <c r="Q122" s="26">
        <f t="shared" si="21"/>
        <v>1008526</v>
      </c>
      <c r="R122" s="40">
        <v>337696.59</v>
      </c>
      <c r="S122" s="40">
        <v>0</v>
      </c>
      <c r="T122" s="26">
        <f t="shared" si="22"/>
        <v>337696.59</v>
      </c>
      <c r="U122" s="26">
        <f t="shared" si="23"/>
        <v>1779358.9800000002</v>
      </c>
      <c r="V122" s="27">
        <f t="shared" si="24"/>
        <v>0.6240813141995254</v>
      </c>
      <c r="W122" s="27">
        <f t="shared" si="25"/>
        <v>0</v>
      </c>
      <c r="X122" s="27">
        <f t="shared" si="26"/>
        <v>0.6240813141995254</v>
      </c>
      <c r="Y122" s="28">
        <f t="shared" si="27"/>
        <v>1.8638098521646027</v>
      </c>
      <c r="Z122" s="28">
        <f t="shared" si="28"/>
        <v>0.800459156246849</v>
      </c>
      <c r="AA122" s="29"/>
      <c r="AB122" s="28">
        <f t="shared" si="29"/>
        <v>3.288350322610978</v>
      </c>
      <c r="AC122" s="36">
        <v>104542.92929292929</v>
      </c>
      <c r="AD122" s="31">
        <f t="shared" si="30"/>
        <v>3437.7377526710065</v>
      </c>
      <c r="AE122" s="32">
        <v>862</v>
      </c>
      <c r="AF122" s="31">
        <f t="shared" si="31"/>
        <v>2575.7377526710065</v>
      </c>
      <c r="AG122" s="33"/>
      <c r="AH122" s="34">
        <f t="shared" si="32"/>
        <v>103186483.60030511</v>
      </c>
      <c r="AI122" s="27">
        <f t="shared" si="33"/>
        <v>0.41976078153584767</v>
      </c>
      <c r="AJ122" s="27">
        <f t="shared" si="34"/>
        <v>0.9773818864751177</v>
      </c>
      <c r="AK122" s="27">
        <f t="shared" si="35"/>
        <v>0.3272682411662311</v>
      </c>
      <c r="AL122" s="27">
        <f t="shared" si="36"/>
        <v>1.724</v>
      </c>
      <c r="AN122" s="36">
        <v>104481.77215189874</v>
      </c>
      <c r="AO122" s="30">
        <f t="shared" si="37"/>
        <v>3435.726691626629</v>
      </c>
    </row>
    <row r="123" spans="1:41" ht="12.75">
      <c r="A123" s="17" t="s">
        <v>286</v>
      </c>
      <c r="B123" s="18" t="s">
        <v>287</v>
      </c>
      <c r="C123" s="19" t="s">
        <v>231</v>
      </c>
      <c r="E123" s="20"/>
      <c r="F123" s="39">
        <v>876162692</v>
      </c>
      <c r="G123" s="38">
        <v>51.72</v>
      </c>
      <c r="H123" s="23">
        <f t="shared" si="19"/>
        <v>0.5172</v>
      </c>
      <c r="I123" s="40">
        <v>5315237.3</v>
      </c>
      <c r="J123" s="40">
        <v>487759.3</v>
      </c>
      <c r="K123" s="40">
        <v>0</v>
      </c>
      <c r="L123" s="40">
        <v>611424.42</v>
      </c>
      <c r="M123" s="25">
        <f t="shared" si="20"/>
        <v>6414421.02</v>
      </c>
      <c r="N123" s="40">
        <v>11247306.5</v>
      </c>
      <c r="O123" s="40">
        <v>0</v>
      </c>
      <c r="P123" s="40">
        <v>0</v>
      </c>
      <c r="Q123" s="26">
        <f t="shared" si="21"/>
        <v>11247306.5</v>
      </c>
      <c r="R123" s="40">
        <v>12133128</v>
      </c>
      <c r="S123" s="40">
        <v>0</v>
      </c>
      <c r="T123" s="26">
        <f t="shared" si="22"/>
        <v>12133128</v>
      </c>
      <c r="U123" s="26">
        <f t="shared" si="23"/>
        <v>29794855.52</v>
      </c>
      <c r="V123" s="27">
        <f t="shared" si="24"/>
        <v>1.384803086319955</v>
      </c>
      <c r="W123" s="27">
        <f t="shared" si="25"/>
        <v>0</v>
      </c>
      <c r="X123" s="27">
        <f t="shared" si="26"/>
        <v>1.384803086319955</v>
      </c>
      <c r="Y123" s="28">
        <f t="shared" si="27"/>
        <v>1.2837006874061239</v>
      </c>
      <c r="Z123" s="28">
        <f t="shared" si="28"/>
        <v>0.7321038750643356</v>
      </c>
      <c r="AA123" s="29"/>
      <c r="AB123" s="28">
        <f t="shared" si="29"/>
        <v>3.400607648790414</v>
      </c>
      <c r="AC123" s="36">
        <v>95186.70573719926</v>
      </c>
      <c r="AD123" s="31">
        <f t="shared" si="30"/>
        <v>3236.926395930822</v>
      </c>
      <c r="AE123" s="32">
        <v>758</v>
      </c>
      <c r="AF123" s="31">
        <f t="shared" si="31"/>
        <v>2478.926395930822</v>
      </c>
      <c r="AG123" s="33"/>
      <c r="AH123" s="34">
        <f t="shared" si="32"/>
        <v>1694050061.8716164</v>
      </c>
      <c r="AI123" s="27">
        <f t="shared" si="33"/>
        <v>0.37864412418327437</v>
      </c>
      <c r="AJ123" s="27">
        <f t="shared" si="34"/>
        <v>0.6639299955264473</v>
      </c>
      <c r="AK123" s="27">
        <f t="shared" si="35"/>
        <v>0.7162201562446806</v>
      </c>
      <c r="AL123" s="27">
        <f t="shared" si="36"/>
        <v>1.7590000000000001</v>
      </c>
      <c r="AN123" s="36">
        <v>94908.81247651258</v>
      </c>
      <c r="AO123" s="30">
        <f t="shared" si="37"/>
        <v>3227.476336452438</v>
      </c>
    </row>
    <row r="124" spans="1:41" ht="12.75">
      <c r="A124" s="17" t="s">
        <v>288</v>
      </c>
      <c r="B124" s="18" t="s">
        <v>289</v>
      </c>
      <c r="C124" s="19" t="s">
        <v>231</v>
      </c>
      <c r="E124" s="20"/>
      <c r="F124" s="39">
        <v>452606662</v>
      </c>
      <c r="G124" s="38">
        <v>86.62</v>
      </c>
      <c r="H124" s="23">
        <f t="shared" si="19"/>
        <v>0.8662000000000001</v>
      </c>
      <c r="I124" s="40">
        <v>1692349.32</v>
      </c>
      <c r="J124" s="40">
        <v>155303.06</v>
      </c>
      <c r="K124" s="40">
        <v>0</v>
      </c>
      <c r="L124" s="40">
        <v>194713.54</v>
      </c>
      <c r="M124" s="25">
        <f t="shared" si="20"/>
        <v>2042365.9200000002</v>
      </c>
      <c r="N124" s="40">
        <v>7239481</v>
      </c>
      <c r="O124" s="40">
        <v>0</v>
      </c>
      <c r="P124" s="40">
        <v>0</v>
      </c>
      <c r="Q124" s="26">
        <f t="shared" si="21"/>
        <v>7239481</v>
      </c>
      <c r="R124" s="40">
        <v>3013261</v>
      </c>
      <c r="S124" s="40">
        <v>0</v>
      </c>
      <c r="T124" s="26">
        <f t="shared" si="22"/>
        <v>3013261</v>
      </c>
      <c r="U124" s="26">
        <f t="shared" si="23"/>
        <v>12295107.92</v>
      </c>
      <c r="V124" s="27">
        <f t="shared" si="24"/>
        <v>0.6657571027975722</v>
      </c>
      <c r="W124" s="27">
        <f t="shared" si="25"/>
        <v>0</v>
      </c>
      <c r="X124" s="27">
        <f t="shared" si="26"/>
        <v>0.6657571027975722</v>
      </c>
      <c r="Y124" s="28">
        <f t="shared" si="27"/>
        <v>1.599508272372712</v>
      </c>
      <c r="Z124" s="28">
        <f t="shared" si="28"/>
        <v>0.4512452183039232</v>
      </c>
      <c r="AA124" s="29"/>
      <c r="AB124" s="28">
        <f t="shared" si="29"/>
        <v>2.7165105934742075</v>
      </c>
      <c r="AC124" s="36">
        <v>153677.84345699145</v>
      </c>
      <c r="AD124" s="31">
        <f t="shared" si="30"/>
        <v>4174.674897331882</v>
      </c>
      <c r="AE124" s="32">
        <v>883</v>
      </c>
      <c r="AF124" s="31">
        <f t="shared" si="31"/>
        <v>3291.6748973318818</v>
      </c>
      <c r="AG124" s="33"/>
      <c r="AH124" s="34">
        <f t="shared" si="32"/>
        <v>522519812.9762179</v>
      </c>
      <c r="AI124" s="27">
        <f t="shared" si="33"/>
        <v>0.39086860809485835</v>
      </c>
      <c r="AJ124" s="27">
        <f t="shared" si="34"/>
        <v>1.3854940655292434</v>
      </c>
      <c r="AK124" s="27">
        <f t="shared" si="35"/>
        <v>0.5766788024432571</v>
      </c>
      <c r="AL124" s="27">
        <f t="shared" si="36"/>
        <v>2.3529999999999998</v>
      </c>
      <c r="AN124" s="36">
        <v>153677.84345699145</v>
      </c>
      <c r="AO124" s="30">
        <f t="shared" si="37"/>
        <v>4174.674897331883</v>
      </c>
    </row>
    <row r="125" spans="1:41" ht="12.75">
      <c r="A125" s="17" t="s">
        <v>290</v>
      </c>
      <c r="B125" s="18" t="s">
        <v>291</v>
      </c>
      <c r="C125" s="19" t="s">
        <v>231</v>
      </c>
      <c r="E125" s="20"/>
      <c r="F125" s="39">
        <v>131439091</v>
      </c>
      <c r="G125" s="38">
        <v>48.42</v>
      </c>
      <c r="H125" s="23">
        <f t="shared" si="19"/>
        <v>0.4842</v>
      </c>
      <c r="I125" s="40">
        <v>881017.92</v>
      </c>
      <c r="J125" s="40">
        <v>80846.85</v>
      </c>
      <c r="K125" s="40">
        <v>0</v>
      </c>
      <c r="L125" s="40">
        <v>101341.75</v>
      </c>
      <c r="M125" s="25">
        <f t="shared" si="20"/>
        <v>1063206.52</v>
      </c>
      <c r="N125" s="40">
        <v>3934859</v>
      </c>
      <c r="O125" s="40">
        <v>0</v>
      </c>
      <c r="P125" s="40">
        <v>0</v>
      </c>
      <c r="Q125" s="26">
        <f t="shared" si="21"/>
        <v>3934859</v>
      </c>
      <c r="R125" s="40">
        <v>1820223.14</v>
      </c>
      <c r="S125" s="40">
        <v>0</v>
      </c>
      <c r="T125" s="26">
        <f t="shared" si="22"/>
        <v>1820223.14</v>
      </c>
      <c r="U125" s="26">
        <f t="shared" si="23"/>
        <v>6818288.659999999</v>
      </c>
      <c r="V125" s="27">
        <f t="shared" si="24"/>
        <v>1.3848415461120314</v>
      </c>
      <c r="W125" s="27">
        <f t="shared" si="25"/>
        <v>0</v>
      </c>
      <c r="X125" s="27">
        <f t="shared" si="26"/>
        <v>1.3848415461120314</v>
      </c>
      <c r="Y125" s="28">
        <f t="shared" si="27"/>
        <v>2.9936748421365755</v>
      </c>
      <c r="Z125" s="28">
        <f t="shared" si="28"/>
        <v>0.8088967383379119</v>
      </c>
      <c r="AA125" s="29"/>
      <c r="AB125" s="28">
        <f t="shared" si="29"/>
        <v>5.187413126586518</v>
      </c>
      <c r="AC125" s="36">
        <v>135818.32760595647</v>
      </c>
      <c r="AD125" s="31">
        <f t="shared" si="30"/>
        <v>7045.457754541667</v>
      </c>
      <c r="AE125" s="32">
        <v>1112</v>
      </c>
      <c r="AF125" s="31">
        <f t="shared" si="31"/>
        <v>5933.457754541667</v>
      </c>
      <c r="AG125" s="33"/>
      <c r="AH125" s="34">
        <f t="shared" si="32"/>
        <v>271456197.8521272</v>
      </c>
      <c r="AI125" s="27">
        <f t="shared" si="33"/>
        <v>0.391667800703217</v>
      </c>
      <c r="AJ125" s="27">
        <f t="shared" si="34"/>
        <v>1.44953735856253</v>
      </c>
      <c r="AK125" s="27">
        <f t="shared" si="35"/>
        <v>0.6705402766274456</v>
      </c>
      <c r="AL125" s="27">
        <f t="shared" si="36"/>
        <v>2.513</v>
      </c>
      <c r="AN125" s="36">
        <v>135818.32760595647</v>
      </c>
      <c r="AO125" s="30">
        <f t="shared" si="37"/>
        <v>7045.457754541667</v>
      </c>
    </row>
    <row r="126" spans="1:41" ht="12.75">
      <c r="A126" s="17" t="s">
        <v>292</v>
      </c>
      <c r="B126" s="18" t="s">
        <v>293</v>
      </c>
      <c r="C126" s="19" t="s">
        <v>231</v>
      </c>
      <c r="E126" s="20"/>
      <c r="F126" s="39">
        <v>404819378</v>
      </c>
      <c r="G126" s="38">
        <v>50.62</v>
      </c>
      <c r="H126" s="23">
        <f t="shared" si="19"/>
        <v>0.5062</v>
      </c>
      <c r="I126" s="40">
        <v>2607788.38</v>
      </c>
      <c r="J126" s="40">
        <v>239302.67</v>
      </c>
      <c r="K126" s="40">
        <v>0</v>
      </c>
      <c r="L126" s="40">
        <v>299963.6</v>
      </c>
      <c r="M126" s="25">
        <f t="shared" si="20"/>
        <v>3147054.65</v>
      </c>
      <c r="N126" s="40">
        <v>7868988</v>
      </c>
      <c r="O126" s="40">
        <v>3966265.62</v>
      </c>
      <c r="P126" s="40">
        <v>0</v>
      </c>
      <c r="Q126" s="26">
        <f t="shared" si="21"/>
        <v>11835253.620000001</v>
      </c>
      <c r="R126" s="40">
        <v>0</v>
      </c>
      <c r="S126" s="40">
        <v>80987</v>
      </c>
      <c r="T126" s="26">
        <f t="shared" si="22"/>
        <v>80987</v>
      </c>
      <c r="U126" s="26">
        <f t="shared" si="23"/>
        <v>15063295.270000001</v>
      </c>
      <c r="V126" s="27">
        <f t="shared" si="24"/>
        <v>0</v>
      </c>
      <c r="W126" s="27">
        <f t="shared" si="25"/>
        <v>0.020005712275957304</v>
      </c>
      <c r="X126" s="27">
        <f t="shared" si="26"/>
        <v>0.020005712275957304</v>
      </c>
      <c r="Y126" s="28">
        <f t="shared" si="27"/>
        <v>2.923588707257981</v>
      </c>
      <c r="Z126" s="28">
        <f t="shared" si="28"/>
        <v>0.7773972346748678</v>
      </c>
      <c r="AA126" s="29"/>
      <c r="AB126" s="28">
        <f t="shared" si="29"/>
        <v>3.7209916542088064</v>
      </c>
      <c r="AC126" s="30">
        <v>189707.97846304454</v>
      </c>
      <c r="AD126" s="31">
        <f t="shared" si="30"/>
        <v>7059.018045978127</v>
      </c>
      <c r="AE126" s="32">
        <v>1065</v>
      </c>
      <c r="AF126" s="31">
        <f t="shared" si="31"/>
        <v>5994.018045978127</v>
      </c>
      <c r="AG126" s="33"/>
      <c r="AH126" s="34">
        <f t="shared" si="32"/>
        <v>799722200.7111814</v>
      </c>
      <c r="AI126" s="27">
        <f t="shared" si="33"/>
        <v>0.39351848019241803</v>
      </c>
      <c r="AJ126" s="27">
        <f t="shared" si="34"/>
        <v>1.47992060361399</v>
      </c>
      <c r="AK126" s="27">
        <f t="shared" si="35"/>
        <v>0.010126891554089587</v>
      </c>
      <c r="AL126" s="27">
        <f t="shared" si="36"/>
        <v>1.8840000000000001</v>
      </c>
      <c r="AN126" s="36">
        <v>191088.77498718607</v>
      </c>
      <c r="AO126" s="30">
        <f t="shared" si="37"/>
        <v>7110.397369403039</v>
      </c>
    </row>
    <row r="127" spans="1:41" ht="12.75">
      <c r="A127" s="17" t="s">
        <v>294</v>
      </c>
      <c r="B127" s="18" t="s">
        <v>295</v>
      </c>
      <c r="C127" s="19" t="s">
        <v>231</v>
      </c>
      <c r="E127" s="20"/>
      <c r="F127" s="39">
        <v>748341530</v>
      </c>
      <c r="G127" s="38">
        <v>57.15</v>
      </c>
      <c r="H127" s="23">
        <f t="shared" si="19"/>
        <v>0.5715</v>
      </c>
      <c r="I127" s="40">
        <v>4349837.59</v>
      </c>
      <c r="J127" s="40">
        <v>399144.35</v>
      </c>
      <c r="K127" s="40">
        <v>0</v>
      </c>
      <c r="L127" s="40">
        <v>500321.74</v>
      </c>
      <c r="M127" s="25">
        <f t="shared" si="20"/>
        <v>5249303.68</v>
      </c>
      <c r="N127" s="40">
        <v>9245881</v>
      </c>
      <c r="O127" s="40">
        <v>7196838.2</v>
      </c>
      <c r="P127" s="40">
        <v>0</v>
      </c>
      <c r="Q127" s="26">
        <f t="shared" si="21"/>
        <v>16442719.2</v>
      </c>
      <c r="R127" s="40">
        <v>2358972.9</v>
      </c>
      <c r="S127" s="40">
        <v>149669.2</v>
      </c>
      <c r="T127" s="26">
        <f t="shared" si="22"/>
        <v>2508642.1</v>
      </c>
      <c r="U127" s="26">
        <f t="shared" si="23"/>
        <v>24200664.98</v>
      </c>
      <c r="V127" s="27">
        <f t="shared" si="24"/>
        <v>0.31522677887461353</v>
      </c>
      <c r="W127" s="27">
        <f t="shared" si="25"/>
        <v>0.020000119464170324</v>
      </c>
      <c r="X127" s="27">
        <f t="shared" si="26"/>
        <v>0.33522689833878394</v>
      </c>
      <c r="Y127" s="28">
        <f t="shared" si="27"/>
        <v>2.197221260725701</v>
      </c>
      <c r="Z127" s="28">
        <f t="shared" si="28"/>
        <v>0.7014582873678011</v>
      </c>
      <c r="AA127" s="29"/>
      <c r="AB127" s="28">
        <f t="shared" si="29"/>
        <v>3.233906446432286</v>
      </c>
      <c r="AC127" s="36">
        <v>145374.98371335506</v>
      </c>
      <c r="AD127" s="31">
        <f t="shared" si="30"/>
        <v>4701.290969806075</v>
      </c>
      <c r="AE127" s="32">
        <v>1071</v>
      </c>
      <c r="AF127" s="31">
        <f t="shared" si="31"/>
        <v>3630.290969806075</v>
      </c>
      <c r="AG127" s="33"/>
      <c r="AH127" s="34">
        <f t="shared" si="32"/>
        <v>1309433998.2502186</v>
      </c>
      <c r="AI127" s="27">
        <f t="shared" si="33"/>
        <v>0.4008834112306983</v>
      </c>
      <c r="AJ127" s="27">
        <f t="shared" si="34"/>
        <v>1.255711950504738</v>
      </c>
      <c r="AK127" s="27">
        <f t="shared" si="35"/>
        <v>0.19158217240061504</v>
      </c>
      <c r="AL127" s="27">
        <f t="shared" si="36"/>
        <v>1.849</v>
      </c>
      <c r="AN127" s="36">
        <v>142559.13734392734</v>
      </c>
      <c r="AO127" s="30">
        <f t="shared" si="37"/>
        <v>4610.229132543523</v>
      </c>
    </row>
    <row r="128" spans="1:41" ht="12.75">
      <c r="A128" s="17" t="s">
        <v>296</v>
      </c>
      <c r="B128" s="18" t="s">
        <v>297</v>
      </c>
      <c r="C128" s="19" t="s">
        <v>231</v>
      </c>
      <c r="E128" s="20"/>
      <c r="F128" s="39">
        <v>434707402</v>
      </c>
      <c r="G128" s="38">
        <v>90.19</v>
      </c>
      <c r="H128" s="23">
        <f t="shared" si="19"/>
        <v>0.9018999999999999</v>
      </c>
      <c r="I128" s="40">
        <v>1667211.6</v>
      </c>
      <c r="J128" s="40">
        <v>153003.19</v>
      </c>
      <c r="K128" s="40">
        <v>0</v>
      </c>
      <c r="L128" s="40">
        <v>191837.54</v>
      </c>
      <c r="M128" s="25">
        <f t="shared" si="20"/>
        <v>2012052.33</v>
      </c>
      <c r="N128" s="40">
        <v>2946803</v>
      </c>
      <c r="O128" s="40">
        <v>3396587.2</v>
      </c>
      <c r="P128" s="40">
        <v>0</v>
      </c>
      <c r="Q128" s="26">
        <f t="shared" si="21"/>
        <v>6343390.2</v>
      </c>
      <c r="R128" s="40">
        <v>1440383</v>
      </c>
      <c r="S128" s="40">
        <v>86941</v>
      </c>
      <c r="T128" s="26">
        <f t="shared" si="22"/>
        <v>1527324</v>
      </c>
      <c r="U128" s="26">
        <f t="shared" si="23"/>
        <v>9882766.530000001</v>
      </c>
      <c r="V128" s="27">
        <f t="shared" si="24"/>
        <v>0.3313454046038995</v>
      </c>
      <c r="W128" s="27">
        <f t="shared" si="25"/>
        <v>0.019999889488884297</v>
      </c>
      <c r="X128" s="27">
        <f t="shared" si="26"/>
        <v>0.3513452940927838</v>
      </c>
      <c r="Y128" s="28">
        <f t="shared" si="27"/>
        <v>1.459232157266096</v>
      </c>
      <c r="Z128" s="28">
        <f t="shared" si="28"/>
        <v>0.4628520979267798</v>
      </c>
      <c r="AA128" s="29"/>
      <c r="AB128" s="28">
        <f t="shared" si="29"/>
        <v>2.2734295492856598</v>
      </c>
      <c r="AC128" s="36">
        <v>319183.93009377667</v>
      </c>
      <c r="AD128" s="31">
        <f t="shared" si="30"/>
        <v>7256.421783323202</v>
      </c>
      <c r="AE128" s="32">
        <v>1156</v>
      </c>
      <c r="AF128" s="31">
        <f t="shared" si="31"/>
        <v>6100.421783323202</v>
      </c>
      <c r="AG128" s="33"/>
      <c r="AH128" s="34">
        <f t="shared" si="32"/>
        <v>481990688.5464021</v>
      </c>
      <c r="AI128" s="27">
        <f t="shared" si="33"/>
        <v>0.4174463071201626</v>
      </c>
      <c r="AJ128" s="27">
        <f t="shared" si="34"/>
        <v>1.3160814826382918</v>
      </c>
      <c r="AK128" s="27">
        <f t="shared" si="35"/>
        <v>0.31687832074228167</v>
      </c>
      <c r="AL128" s="27">
        <f t="shared" si="36"/>
        <v>2.0500000000000003</v>
      </c>
      <c r="AN128" s="36">
        <v>318052.96442687744</v>
      </c>
      <c r="AO128" s="30">
        <f t="shared" si="37"/>
        <v>7230.71007565964</v>
      </c>
    </row>
    <row r="129" spans="1:41" ht="12.75">
      <c r="A129" s="17" t="s">
        <v>298</v>
      </c>
      <c r="B129" s="18" t="s">
        <v>299</v>
      </c>
      <c r="C129" s="19" t="s">
        <v>231</v>
      </c>
      <c r="E129" s="20"/>
      <c r="F129" s="39">
        <v>728499644</v>
      </c>
      <c r="G129" s="38">
        <v>86.96</v>
      </c>
      <c r="H129" s="23">
        <f t="shared" si="19"/>
        <v>0.8695999999999999</v>
      </c>
      <c r="I129" s="40">
        <v>2709107.61</v>
      </c>
      <c r="J129" s="40">
        <v>248595.97</v>
      </c>
      <c r="K129" s="40">
        <v>0</v>
      </c>
      <c r="L129" s="40">
        <v>311653.12</v>
      </c>
      <c r="M129" s="25">
        <f t="shared" si="20"/>
        <v>3269356.7</v>
      </c>
      <c r="N129" s="40">
        <v>6845540</v>
      </c>
      <c r="O129" s="40">
        <v>4629023.39</v>
      </c>
      <c r="P129" s="40">
        <v>0</v>
      </c>
      <c r="Q129" s="26">
        <f t="shared" si="21"/>
        <v>11474563.39</v>
      </c>
      <c r="R129" s="40">
        <v>1546785</v>
      </c>
      <c r="S129" s="40">
        <v>0</v>
      </c>
      <c r="T129" s="26">
        <f t="shared" si="22"/>
        <v>1546785</v>
      </c>
      <c r="U129" s="26">
        <f t="shared" si="23"/>
        <v>16290705.09</v>
      </c>
      <c r="V129" s="27">
        <f t="shared" si="24"/>
        <v>0.21232474342842644</v>
      </c>
      <c r="W129" s="27">
        <f t="shared" si="25"/>
        <v>0</v>
      </c>
      <c r="X129" s="27">
        <f t="shared" si="26"/>
        <v>0.21232474342842644</v>
      </c>
      <c r="Y129" s="28">
        <f t="shared" si="27"/>
        <v>1.5750952638763405</v>
      </c>
      <c r="Z129" s="28">
        <f t="shared" si="28"/>
        <v>0.4487794506046457</v>
      </c>
      <c r="AA129" s="29"/>
      <c r="AB129" s="28">
        <f t="shared" si="29"/>
        <v>2.2361994579094127</v>
      </c>
      <c r="AC129" s="36">
        <v>295284.27109974425</v>
      </c>
      <c r="AD129" s="31">
        <f t="shared" si="30"/>
        <v>6603.145269624241</v>
      </c>
      <c r="AE129" s="32">
        <v>1093</v>
      </c>
      <c r="AF129" s="31">
        <f t="shared" si="31"/>
        <v>5510.145269624241</v>
      </c>
      <c r="AG129" s="33"/>
      <c r="AH129" s="34">
        <f t="shared" si="32"/>
        <v>837741080.9567618</v>
      </c>
      <c r="AI129" s="27">
        <f t="shared" si="33"/>
        <v>0.3902586102457999</v>
      </c>
      <c r="AJ129" s="27">
        <f t="shared" si="34"/>
        <v>1.3697028414668655</v>
      </c>
      <c r="AK129" s="27">
        <f t="shared" si="35"/>
        <v>0.1846375968853596</v>
      </c>
      <c r="AL129" s="27">
        <f t="shared" si="36"/>
        <v>1.9450000000000003</v>
      </c>
      <c r="AN129" s="36">
        <v>297440.2379903041</v>
      </c>
      <c r="AO129" s="30">
        <f t="shared" si="37"/>
        <v>6651.356989543647</v>
      </c>
    </row>
    <row r="130" spans="1:41" ht="12.75">
      <c r="A130" s="17" t="s">
        <v>300</v>
      </c>
      <c r="B130" s="18" t="s">
        <v>220</v>
      </c>
      <c r="C130" s="19" t="s">
        <v>231</v>
      </c>
      <c r="E130" s="20" t="s">
        <v>48</v>
      </c>
      <c r="F130" s="39">
        <v>124783709</v>
      </c>
      <c r="G130" s="38">
        <v>94.29</v>
      </c>
      <c r="H130" s="23">
        <f aca="true" t="shared" si="38" ref="H130:H193">G130/100</f>
        <v>0.9429000000000001</v>
      </c>
      <c r="I130" s="40">
        <v>388906.8</v>
      </c>
      <c r="J130" s="40">
        <v>35688.14</v>
      </c>
      <c r="K130" s="40">
        <v>0</v>
      </c>
      <c r="L130" s="40">
        <v>44735.18</v>
      </c>
      <c r="M130" s="25">
        <f aca="true" t="shared" si="39" ref="M130:M193">SUM(I130:L130)</f>
        <v>469330.12</v>
      </c>
      <c r="N130" s="40">
        <v>925307.5</v>
      </c>
      <c r="O130" s="40">
        <v>0</v>
      </c>
      <c r="P130" s="40">
        <v>0</v>
      </c>
      <c r="Q130" s="26">
        <f aca="true" t="shared" si="40" ref="Q130:Q193">SUM(N130:P130)</f>
        <v>925307.5</v>
      </c>
      <c r="R130" s="40">
        <v>0</v>
      </c>
      <c r="S130" s="40">
        <v>0</v>
      </c>
      <c r="T130" s="26">
        <f aca="true" t="shared" si="41" ref="T130:T193">R130+S130</f>
        <v>0</v>
      </c>
      <c r="U130" s="26">
        <f aca="true" t="shared" si="42" ref="U130:U193">M130+Q130+T130</f>
        <v>1394637.62</v>
      </c>
      <c r="V130" s="27">
        <f aca="true" t="shared" si="43" ref="V130:V193">(R130/$F130)*100</f>
        <v>0</v>
      </c>
      <c r="W130" s="27">
        <f aca="true" t="shared" si="44" ref="W130:W193">(S130/$F130)*100</f>
        <v>0</v>
      </c>
      <c r="X130" s="27">
        <f aca="true" t="shared" si="45" ref="X130:X193">(T130/$F130)*100</f>
        <v>0</v>
      </c>
      <c r="Y130" s="28">
        <f aca="true" t="shared" si="46" ref="Y130:Y193">(Q130/F130)*100</f>
        <v>0.7415290885447234</v>
      </c>
      <c r="Z130" s="28">
        <f aca="true" t="shared" si="47" ref="Z130:Z193">(M130/F130)*100</f>
        <v>0.37611489813946786</v>
      </c>
      <c r="AA130" s="29"/>
      <c r="AB130" s="28">
        <f aca="true" t="shared" si="48" ref="AB130:AB193">((U130/F130)*100)-AA130</f>
        <v>1.1176439866841914</v>
      </c>
      <c r="AC130" s="36">
        <v>306186.5853658537</v>
      </c>
      <c r="AD130" s="31">
        <f aca="true" t="shared" si="49" ref="AD130:AD193">AC130/100*AB130</f>
        <v>3422.075959375122</v>
      </c>
      <c r="AE130" s="32">
        <v>744</v>
      </c>
      <c r="AF130" s="31">
        <f aca="true" t="shared" si="50" ref="AF130:AF193">AD130-AE130</f>
        <v>2678.075959375122</v>
      </c>
      <c r="AG130" s="33"/>
      <c r="AH130" s="34">
        <f aca="true" t="shared" si="51" ref="AH130:AH193">F130/H130</f>
        <v>132340342.56018665</v>
      </c>
      <c r="AI130" s="27">
        <f aca="true" t="shared" si="52" ref="AI130:AI193">(M130/AH130)*100</f>
        <v>0.3546387374557043</v>
      </c>
      <c r="AJ130" s="27">
        <f aca="true" t="shared" si="53" ref="AJ130:AJ193">(Q130/AH130)*100</f>
        <v>0.6991877775888197</v>
      </c>
      <c r="AK130" s="27">
        <f aca="true" t="shared" si="54" ref="AK130:AK193">(T130/AH130)*100</f>
        <v>0</v>
      </c>
      <c r="AL130" s="27">
        <f aca="true" t="shared" si="55" ref="AL130:AL193">ROUND(AI130,3)+ROUND(AJ130,3)+ROUND(AK130,3)</f>
        <v>1.0539999999999998</v>
      </c>
      <c r="AN130" s="36">
        <v>298165.25974025973</v>
      </c>
      <c r="AO130" s="30">
        <f aca="true" t="shared" si="56" ref="AO130:AO193">AN130*AB130/100</f>
        <v>3332.426095868313</v>
      </c>
    </row>
    <row r="131" spans="1:41" ht="12.75">
      <c r="A131" s="17" t="s">
        <v>301</v>
      </c>
      <c r="B131" s="18" t="s">
        <v>302</v>
      </c>
      <c r="C131" s="19" t="s">
        <v>231</v>
      </c>
      <c r="E131" s="20"/>
      <c r="F131" s="39">
        <v>673846216</v>
      </c>
      <c r="G131" s="38">
        <v>56.02</v>
      </c>
      <c r="H131" s="23">
        <f t="shared" si="38"/>
        <v>0.5602</v>
      </c>
      <c r="I131" s="40">
        <v>3919628.23</v>
      </c>
      <c r="J131" s="40">
        <v>359701.03</v>
      </c>
      <c r="K131" s="40">
        <v>0</v>
      </c>
      <c r="L131" s="40">
        <v>450914.3</v>
      </c>
      <c r="M131" s="25">
        <f t="shared" si="39"/>
        <v>4730243.56</v>
      </c>
      <c r="N131" s="40">
        <v>7875381</v>
      </c>
      <c r="O131" s="40">
        <v>4478813.67</v>
      </c>
      <c r="P131" s="40">
        <v>0</v>
      </c>
      <c r="Q131" s="26">
        <f t="shared" si="40"/>
        <v>12354194.67</v>
      </c>
      <c r="R131" s="40">
        <v>3463805.13</v>
      </c>
      <c r="S131" s="40">
        <v>269538.49</v>
      </c>
      <c r="T131" s="26">
        <f t="shared" si="41"/>
        <v>3733343.62</v>
      </c>
      <c r="U131" s="26">
        <f t="shared" si="42"/>
        <v>20817781.85</v>
      </c>
      <c r="V131" s="27">
        <f t="shared" si="43"/>
        <v>0.514034960463442</v>
      </c>
      <c r="W131" s="27">
        <f t="shared" si="44"/>
        <v>0.04000000053424652</v>
      </c>
      <c r="X131" s="27">
        <f t="shared" si="45"/>
        <v>0.5540349609976886</v>
      </c>
      <c r="Y131" s="28">
        <f t="shared" si="46"/>
        <v>1.8333848846603897</v>
      </c>
      <c r="Z131" s="28">
        <f t="shared" si="47"/>
        <v>0.7019767192697272</v>
      </c>
      <c r="AA131" s="29"/>
      <c r="AB131" s="28">
        <f t="shared" si="48"/>
        <v>3.0893965649278057</v>
      </c>
      <c r="AC131" s="36">
        <v>148384.19697457354</v>
      </c>
      <c r="AD131" s="31">
        <f t="shared" si="49"/>
        <v>4584.176284228184</v>
      </c>
      <c r="AE131" s="32">
        <v>828</v>
      </c>
      <c r="AF131" s="31">
        <f t="shared" si="50"/>
        <v>3756.176284228184</v>
      </c>
      <c r="AG131" s="33"/>
      <c r="AH131" s="34">
        <f t="shared" si="51"/>
        <v>1202867218.8504105</v>
      </c>
      <c r="AI131" s="27">
        <f t="shared" si="52"/>
        <v>0.3932473581349012</v>
      </c>
      <c r="AJ131" s="27">
        <f t="shared" si="53"/>
        <v>1.0270622123867503</v>
      </c>
      <c r="AK131" s="27">
        <f t="shared" si="54"/>
        <v>0.31037038515090515</v>
      </c>
      <c r="AL131" s="27">
        <f t="shared" si="55"/>
        <v>1.73</v>
      </c>
      <c r="AN131" s="36">
        <v>148076.3695299838</v>
      </c>
      <c r="AO131" s="30">
        <f t="shared" si="56"/>
        <v>4574.666273729123</v>
      </c>
    </row>
    <row r="132" spans="1:41" ht="12.75">
      <c r="A132" s="17" t="s">
        <v>303</v>
      </c>
      <c r="B132" s="18" t="s">
        <v>304</v>
      </c>
      <c r="C132" s="19" t="s">
        <v>231</v>
      </c>
      <c r="E132" s="20"/>
      <c r="F132" s="39">
        <v>1113114323</v>
      </c>
      <c r="G132" s="38">
        <v>52</v>
      </c>
      <c r="H132" s="23">
        <f t="shared" si="38"/>
        <v>0.52</v>
      </c>
      <c r="I132" s="40">
        <v>6918648.07</v>
      </c>
      <c r="J132" s="40">
        <v>0</v>
      </c>
      <c r="K132" s="40">
        <v>0</v>
      </c>
      <c r="L132" s="40">
        <v>795829.32</v>
      </c>
      <c r="M132" s="25">
        <f t="shared" si="39"/>
        <v>7714477.390000001</v>
      </c>
      <c r="N132" s="40">
        <v>28475057</v>
      </c>
      <c r="O132" s="40">
        <v>0</v>
      </c>
      <c r="P132" s="40">
        <v>0</v>
      </c>
      <c r="Q132" s="26">
        <f t="shared" si="40"/>
        <v>28475057</v>
      </c>
      <c r="R132" s="40">
        <v>21420000</v>
      </c>
      <c r="S132" s="40">
        <v>0</v>
      </c>
      <c r="T132" s="26">
        <f t="shared" si="41"/>
        <v>21420000</v>
      </c>
      <c r="U132" s="26">
        <f t="shared" si="42"/>
        <v>57609534.39</v>
      </c>
      <c r="V132" s="27">
        <f t="shared" si="43"/>
        <v>1.9243306421814859</v>
      </c>
      <c r="W132" s="27">
        <f t="shared" si="44"/>
        <v>0</v>
      </c>
      <c r="X132" s="27">
        <f t="shared" si="45"/>
        <v>1.9243306421814859</v>
      </c>
      <c r="Y132" s="28">
        <f t="shared" si="46"/>
        <v>2.5581430776360605</v>
      </c>
      <c r="Z132" s="28">
        <f t="shared" si="47"/>
        <v>0.6930534654525329</v>
      </c>
      <c r="AA132" s="29"/>
      <c r="AB132" s="28">
        <f t="shared" si="48"/>
        <v>5.17552718527008</v>
      </c>
      <c r="AC132" s="36">
        <v>94562.29553138993</v>
      </c>
      <c r="AD132" s="31">
        <f t="shared" si="49"/>
        <v>4894.097312242519</v>
      </c>
      <c r="AE132" s="32">
        <v>1009</v>
      </c>
      <c r="AF132" s="31">
        <f t="shared" si="50"/>
        <v>3885.0973122425194</v>
      </c>
      <c r="AG132" s="33"/>
      <c r="AH132" s="34">
        <f t="shared" si="51"/>
        <v>2140604467.3076923</v>
      </c>
      <c r="AI132" s="27">
        <f t="shared" si="52"/>
        <v>0.3603878020353171</v>
      </c>
      <c r="AJ132" s="27">
        <f t="shared" si="53"/>
        <v>1.3302344003707516</v>
      </c>
      <c r="AK132" s="27">
        <f t="shared" si="54"/>
        <v>1.0006519339343727</v>
      </c>
      <c r="AL132" s="27">
        <f t="shared" si="55"/>
        <v>2.691</v>
      </c>
      <c r="AN132" s="36">
        <v>94557.59458965455</v>
      </c>
      <c r="AO132" s="30">
        <f t="shared" si="56"/>
        <v>4893.854013725041</v>
      </c>
    </row>
    <row r="133" spans="1:41" ht="12.75">
      <c r="A133" s="17" t="s">
        <v>305</v>
      </c>
      <c r="B133" s="18" t="s">
        <v>306</v>
      </c>
      <c r="C133" s="19" t="s">
        <v>231</v>
      </c>
      <c r="E133" s="20" t="s">
        <v>48</v>
      </c>
      <c r="F133" s="39">
        <v>169497841</v>
      </c>
      <c r="G133" s="38">
        <v>98.08</v>
      </c>
      <c r="H133" s="23">
        <f t="shared" si="38"/>
        <v>0.9808</v>
      </c>
      <c r="I133" s="40">
        <v>476074.5</v>
      </c>
      <c r="J133" s="40">
        <v>52863.31</v>
      </c>
      <c r="K133" s="40">
        <v>0</v>
      </c>
      <c r="L133" s="40">
        <v>66286.09</v>
      </c>
      <c r="M133" s="25">
        <f t="shared" si="39"/>
        <v>595223.9</v>
      </c>
      <c r="N133" s="40">
        <v>1385070.5</v>
      </c>
      <c r="O133" s="40">
        <v>811226.64</v>
      </c>
      <c r="P133" s="40">
        <v>0</v>
      </c>
      <c r="Q133" s="26">
        <f t="shared" si="40"/>
        <v>2196297.14</v>
      </c>
      <c r="R133" s="40">
        <v>0</v>
      </c>
      <c r="S133" s="40">
        <v>0</v>
      </c>
      <c r="T133" s="26">
        <f t="shared" si="41"/>
        <v>0</v>
      </c>
      <c r="U133" s="26">
        <f t="shared" si="42"/>
        <v>2791521.04</v>
      </c>
      <c r="V133" s="27">
        <f t="shared" si="43"/>
        <v>0</v>
      </c>
      <c r="W133" s="27">
        <f t="shared" si="44"/>
        <v>0</v>
      </c>
      <c r="X133" s="27">
        <f t="shared" si="45"/>
        <v>0</v>
      </c>
      <c r="Y133" s="28">
        <f t="shared" si="46"/>
        <v>1.2957670298585102</v>
      </c>
      <c r="Z133" s="28">
        <f t="shared" si="47"/>
        <v>0.3511690157752511</v>
      </c>
      <c r="AA133" s="29"/>
      <c r="AB133" s="28">
        <f t="shared" si="48"/>
        <v>1.6469360456337612</v>
      </c>
      <c r="AC133" s="36">
        <v>282989.900990099</v>
      </c>
      <c r="AD133" s="31">
        <f t="shared" si="49"/>
        <v>4660.662684909233</v>
      </c>
      <c r="AE133" s="32">
        <v>883</v>
      </c>
      <c r="AF133" s="31">
        <f t="shared" si="50"/>
        <v>3777.6626849092327</v>
      </c>
      <c r="AG133" s="33"/>
      <c r="AH133" s="34">
        <f t="shared" si="51"/>
        <v>172815906.40293637</v>
      </c>
      <c r="AI133" s="27">
        <f t="shared" si="52"/>
        <v>0.34442657067236626</v>
      </c>
      <c r="AJ133" s="27">
        <f t="shared" si="53"/>
        <v>1.270888302885227</v>
      </c>
      <c r="AK133" s="27">
        <f t="shared" si="54"/>
        <v>0</v>
      </c>
      <c r="AL133" s="27">
        <f t="shared" si="55"/>
        <v>1.6149999999999998</v>
      </c>
      <c r="AN133" s="36">
        <v>272519.21397379914</v>
      </c>
      <c r="AO133" s="30">
        <f t="shared" si="56"/>
        <v>4488.217166212296</v>
      </c>
    </row>
    <row r="134" spans="1:41" ht="12.75">
      <c r="A134" s="17" t="s">
        <v>307</v>
      </c>
      <c r="B134" s="18" t="s">
        <v>308</v>
      </c>
      <c r="C134" s="19" t="s">
        <v>231</v>
      </c>
      <c r="E134" s="20"/>
      <c r="F134" s="39">
        <v>26657912</v>
      </c>
      <c r="G134" s="38">
        <v>79</v>
      </c>
      <c r="H134" s="23">
        <f t="shared" si="38"/>
        <v>0.79</v>
      </c>
      <c r="I134" s="40">
        <v>135078.59</v>
      </c>
      <c r="J134" s="40">
        <v>12398.17</v>
      </c>
      <c r="K134" s="40">
        <v>0</v>
      </c>
      <c r="L134" s="40">
        <v>15548.41</v>
      </c>
      <c r="M134" s="25">
        <f t="shared" si="39"/>
        <v>163025.17</v>
      </c>
      <c r="N134" s="40">
        <v>0</v>
      </c>
      <c r="O134" s="40">
        <v>407216.1</v>
      </c>
      <c r="P134" s="40">
        <v>0</v>
      </c>
      <c r="Q134" s="26">
        <f t="shared" si="40"/>
        <v>407216.1</v>
      </c>
      <c r="R134" s="40">
        <v>0</v>
      </c>
      <c r="S134" s="40">
        <v>0</v>
      </c>
      <c r="T134" s="26">
        <f t="shared" si="41"/>
        <v>0</v>
      </c>
      <c r="U134" s="26">
        <f t="shared" si="42"/>
        <v>570241.27</v>
      </c>
      <c r="V134" s="27">
        <f t="shared" si="43"/>
        <v>0</v>
      </c>
      <c r="W134" s="27">
        <f t="shared" si="44"/>
        <v>0</v>
      </c>
      <c r="X134" s="27">
        <f t="shared" si="45"/>
        <v>0</v>
      </c>
      <c r="Y134" s="28">
        <f t="shared" si="46"/>
        <v>1.5275618735630907</v>
      </c>
      <c r="Z134" s="28">
        <f t="shared" si="47"/>
        <v>0.6115451577752976</v>
      </c>
      <c r="AA134" s="29">
        <v>0.197</v>
      </c>
      <c r="AB134" s="28">
        <f t="shared" si="48"/>
        <v>1.9421070313383884</v>
      </c>
      <c r="AC134" s="36">
        <v>97972.64957264958</v>
      </c>
      <c r="AD134" s="31">
        <f t="shared" si="49"/>
        <v>1902.7337161389469</v>
      </c>
      <c r="AE134" s="32">
        <v>542</v>
      </c>
      <c r="AF134" s="31">
        <f t="shared" si="50"/>
        <v>1360.7337161389469</v>
      </c>
      <c r="AG134" s="33"/>
      <c r="AH134" s="34">
        <f t="shared" si="51"/>
        <v>33744192.40506329</v>
      </c>
      <c r="AI134" s="27">
        <f t="shared" si="52"/>
        <v>0.48312067464248526</v>
      </c>
      <c r="AJ134" s="27">
        <f t="shared" si="53"/>
        <v>1.2067738801148418</v>
      </c>
      <c r="AK134" s="27">
        <f t="shared" si="54"/>
        <v>0</v>
      </c>
      <c r="AL134" s="27">
        <f t="shared" si="55"/>
        <v>1.69</v>
      </c>
      <c r="AN134" s="36">
        <v>97972.64957264958</v>
      </c>
      <c r="AO134" s="30">
        <f t="shared" si="56"/>
        <v>1902.733716138947</v>
      </c>
    </row>
    <row r="135" spans="1:41" ht="12.75">
      <c r="A135" s="17" t="s">
        <v>309</v>
      </c>
      <c r="B135" s="18" t="s">
        <v>310</v>
      </c>
      <c r="C135" s="19" t="s">
        <v>311</v>
      </c>
      <c r="E135" s="20"/>
      <c r="F135" s="39">
        <v>353050643</v>
      </c>
      <c r="G135" s="38">
        <v>47.79</v>
      </c>
      <c r="H135" s="23">
        <f t="shared" si="38"/>
        <v>0.4779</v>
      </c>
      <c r="I135" s="40">
        <v>4433652.56</v>
      </c>
      <c r="J135" s="40">
        <v>0</v>
      </c>
      <c r="K135" s="40">
        <v>0</v>
      </c>
      <c r="L135" s="40">
        <v>138557.78</v>
      </c>
      <c r="M135" s="25">
        <f t="shared" si="39"/>
        <v>4572210.34</v>
      </c>
      <c r="N135" s="40">
        <v>9917593</v>
      </c>
      <c r="O135" s="40">
        <v>0</v>
      </c>
      <c r="P135" s="40">
        <v>0</v>
      </c>
      <c r="Q135" s="26">
        <f t="shared" si="40"/>
        <v>9917593</v>
      </c>
      <c r="R135" s="40">
        <v>3894000</v>
      </c>
      <c r="S135" s="40">
        <v>0</v>
      </c>
      <c r="T135" s="26">
        <f t="shared" si="41"/>
        <v>3894000</v>
      </c>
      <c r="U135" s="26">
        <f t="shared" si="42"/>
        <v>18383803.34</v>
      </c>
      <c r="V135" s="27">
        <f t="shared" si="43"/>
        <v>1.1029579119050068</v>
      </c>
      <c r="W135" s="27">
        <f t="shared" si="44"/>
        <v>0</v>
      </c>
      <c r="X135" s="27">
        <f t="shared" si="45"/>
        <v>1.1029579119050068</v>
      </c>
      <c r="Y135" s="28">
        <f t="shared" si="46"/>
        <v>2.8091134222916567</v>
      </c>
      <c r="Z135" s="28">
        <f t="shared" si="47"/>
        <v>1.2950579274260094</v>
      </c>
      <c r="AA135" s="29"/>
      <c r="AB135" s="28">
        <f t="shared" si="48"/>
        <v>5.207129261622674</v>
      </c>
      <c r="AC135" s="36">
        <v>98047.1285475793</v>
      </c>
      <c r="AD135" s="31">
        <f t="shared" si="49"/>
        <v>5105.4407207818</v>
      </c>
      <c r="AE135" s="32">
        <v>951</v>
      </c>
      <c r="AF135" s="31">
        <f t="shared" si="50"/>
        <v>4154.4407207818</v>
      </c>
      <c r="AG135" s="33"/>
      <c r="AH135" s="34">
        <f t="shared" si="51"/>
        <v>738754222.6407198</v>
      </c>
      <c r="AI135" s="27">
        <f t="shared" si="52"/>
        <v>0.61890818351689</v>
      </c>
      <c r="AJ135" s="27">
        <f t="shared" si="53"/>
        <v>1.342475304513183</v>
      </c>
      <c r="AK135" s="27">
        <f t="shared" si="54"/>
        <v>0.5271035860994028</v>
      </c>
      <c r="AL135" s="27">
        <f t="shared" si="55"/>
        <v>2.488</v>
      </c>
      <c r="AN135" s="36">
        <v>98047.1285475793</v>
      </c>
      <c r="AO135" s="30">
        <f t="shared" si="56"/>
        <v>5105.440720781799</v>
      </c>
    </row>
    <row r="136" spans="1:41" ht="12.75">
      <c r="A136" s="17" t="s">
        <v>312</v>
      </c>
      <c r="B136" s="18" t="s">
        <v>313</v>
      </c>
      <c r="C136" s="19" t="s">
        <v>311</v>
      </c>
      <c r="E136" s="20"/>
      <c r="F136" s="39">
        <v>9300056</v>
      </c>
      <c r="G136" s="38">
        <v>100</v>
      </c>
      <c r="H136" s="23">
        <f t="shared" si="38"/>
        <v>1</v>
      </c>
      <c r="I136" s="40">
        <v>60229.31</v>
      </c>
      <c r="J136" s="40">
        <v>4192.8</v>
      </c>
      <c r="K136" s="40">
        <v>0</v>
      </c>
      <c r="L136" s="40">
        <v>1882.2</v>
      </c>
      <c r="M136" s="25">
        <f t="shared" si="39"/>
        <v>66304.31</v>
      </c>
      <c r="N136" s="40">
        <v>122417</v>
      </c>
      <c r="O136" s="40">
        <v>0</v>
      </c>
      <c r="P136" s="40">
        <v>0</v>
      </c>
      <c r="Q136" s="26">
        <f t="shared" si="40"/>
        <v>122417</v>
      </c>
      <c r="R136" s="40">
        <v>480071.11</v>
      </c>
      <c r="S136" s="40">
        <v>0</v>
      </c>
      <c r="T136" s="26">
        <f t="shared" si="41"/>
        <v>480071.11</v>
      </c>
      <c r="U136" s="26">
        <f t="shared" si="42"/>
        <v>668792.4199999999</v>
      </c>
      <c r="V136" s="27">
        <f t="shared" si="43"/>
        <v>5.162023863082115</v>
      </c>
      <c r="W136" s="27">
        <f t="shared" si="44"/>
        <v>0</v>
      </c>
      <c r="X136" s="27">
        <f t="shared" si="45"/>
        <v>5.162023863082115</v>
      </c>
      <c r="Y136" s="28">
        <f t="shared" si="46"/>
        <v>1.3163039018259675</v>
      </c>
      <c r="Z136" s="28">
        <f t="shared" si="47"/>
        <v>0.7129452768886553</v>
      </c>
      <c r="AA136" s="29"/>
      <c r="AB136" s="28">
        <f t="shared" si="48"/>
        <v>7.1912730417967365</v>
      </c>
      <c r="AC136" s="36" t="e">
        <v>#DIV/0!</v>
      </c>
      <c r="AD136" s="31" t="e">
        <f t="shared" si="49"/>
        <v>#DIV/0!</v>
      </c>
      <c r="AE136" s="32">
        <v>641</v>
      </c>
      <c r="AF136" s="31" t="e">
        <f t="shared" si="50"/>
        <v>#DIV/0!</v>
      </c>
      <c r="AG136" s="33"/>
      <c r="AH136" s="34">
        <f t="shared" si="51"/>
        <v>9300056</v>
      </c>
      <c r="AI136" s="27">
        <f t="shared" si="52"/>
        <v>0.7129452768886553</v>
      </c>
      <c r="AJ136" s="27">
        <f t="shared" si="53"/>
        <v>1.3163039018259675</v>
      </c>
      <c r="AK136" s="27">
        <f t="shared" si="54"/>
        <v>5.162023863082115</v>
      </c>
      <c r="AL136" s="27">
        <f t="shared" si="55"/>
        <v>7.191</v>
      </c>
      <c r="AN136" s="36">
        <v>0</v>
      </c>
      <c r="AO136" s="30">
        <f t="shared" si="56"/>
        <v>0</v>
      </c>
    </row>
    <row r="137" spans="1:41" ht="12.75">
      <c r="A137" s="17" t="s">
        <v>314</v>
      </c>
      <c r="B137" s="18" t="s">
        <v>315</v>
      </c>
      <c r="C137" s="19" t="s">
        <v>311</v>
      </c>
      <c r="E137" s="20"/>
      <c r="F137" s="39">
        <v>271426258</v>
      </c>
      <c r="G137" s="38">
        <v>50.48</v>
      </c>
      <c r="H137" s="23">
        <f t="shared" si="38"/>
        <v>0.5047999999999999</v>
      </c>
      <c r="I137" s="40">
        <v>3219997.85</v>
      </c>
      <c r="J137" s="40">
        <v>224673.37</v>
      </c>
      <c r="K137" s="40">
        <v>0</v>
      </c>
      <c r="L137" s="40">
        <v>100858.9</v>
      </c>
      <c r="M137" s="25">
        <f t="shared" si="39"/>
        <v>3545530.12</v>
      </c>
      <c r="N137" s="40">
        <v>8747833.5</v>
      </c>
      <c r="O137" s="40">
        <v>0</v>
      </c>
      <c r="P137" s="40">
        <v>0</v>
      </c>
      <c r="Q137" s="26">
        <f t="shared" si="40"/>
        <v>8747833.5</v>
      </c>
      <c r="R137" s="40">
        <v>3190148.26</v>
      </c>
      <c r="S137" s="40">
        <v>0</v>
      </c>
      <c r="T137" s="26">
        <f t="shared" si="41"/>
        <v>3190148.26</v>
      </c>
      <c r="U137" s="26">
        <f t="shared" si="42"/>
        <v>15483511.88</v>
      </c>
      <c r="V137" s="27">
        <f t="shared" si="43"/>
        <v>1.175327797504396</v>
      </c>
      <c r="W137" s="27">
        <f t="shared" si="44"/>
        <v>0</v>
      </c>
      <c r="X137" s="27">
        <f t="shared" si="45"/>
        <v>1.175327797504396</v>
      </c>
      <c r="Y137" s="28">
        <f t="shared" si="46"/>
        <v>3.2229134957163943</v>
      </c>
      <c r="Z137" s="28">
        <f t="shared" si="47"/>
        <v>1.3062590723996939</v>
      </c>
      <c r="AA137" s="29"/>
      <c r="AB137" s="28">
        <f t="shared" si="48"/>
        <v>5.704500365620485</v>
      </c>
      <c r="AC137" s="36">
        <v>107487.19723183391</v>
      </c>
      <c r="AD137" s="31">
        <f t="shared" si="49"/>
        <v>6131.607559085178</v>
      </c>
      <c r="AE137" s="32">
        <v>1056</v>
      </c>
      <c r="AF137" s="31">
        <f t="shared" si="50"/>
        <v>5075.607559085178</v>
      </c>
      <c r="AG137" s="33"/>
      <c r="AH137" s="34">
        <f t="shared" si="51"/>
        <v>537690685.4199684</v>
      </c>
      <c r="AI137" s="27">
        <f t="shared" si="52"/>
        <v>0.6593995797473654</v>
      </c>
      <c r="AJ137" s="27">
        <f t="shared" si="53"/>
        <v>1.6269267326376358</v>
      </c>
      <c r="AK137" s="27">
        <f t="shared" si="54"/>
        <v>0.5933054721802191</v>
      </c>
      <c r="AL137" s="27">
        <f t="shared" si="55"/>
        <v>2.879</v>
      </c>
      <c r="AN137" s="36">
        <v>107390.00989119684</v>
      </c>
      <c r="AO137" s="30">
        <f t="shared" si="56"/>
        <v>6126.063506883199</v>
      </c>
    </row>
    <row r="138" spans="1:41" ht="12.75">
      <c r="A138" s="17" t="s">
        <v>316</v>
      </c>
      <c r="B138" s="18" t="s">
        <v>317</v>
      </c>
      <c r="C138" s="19" t="s">
        <v>311</v>
      </c>
      <c r="E138" s="20"/>
      <c r="F138" s="39">
        <v>429807409</v>
      </c>
      <c r="G138" s="38">
        <v>49.89</v>
      </c>
      <c r="H138" s="23">
        <f t="shared" si="38"/>
        <v>0.4989</v>
      </c>
      <c r="I138" s="40">
        <v>5004390.4</v>
      </c>
      <c r="J138" s="40">
        <v>348731.97</v>
      </c>
      <c r="K138" s="40">
        <v>0</v>
      </c>
      <c r="L138" s="40">
        <v>156550.48</v>
      </c>
      <c r="M138" s="25">
        <f t="shared" si="39"/>
        <v>5509672.850000001</v>
      </c>
      <c r="N138" s="40">
        <v>7085535</v>
      </c>
      <c r="O138" s="40">
        <v>3805446.64</v>
      </c>
      <c r="P138" s="40">
        <v>0</v>
      </c>
      <c r="Q138" s="26">
        <f t="shared" si="40"/>
        <v>10890981.64</v>
      </c>
      <c r="R138" s="40">
        <v>6168181.09</v>
      </c>
      <c r="S138" s="40">
        <v>0</v>
      </c>
      <c r="T138" s="26">
        <f t="shared" si="41"/>
        <v>6168181.09</v>
      </c>
      <c r="U138" s="26">
        <f t="shared" si="42"/>
        <v>22568835.580000002</v>
      </c>
      <c r="V138" s="27">
        <f t="shared" si="43"/>
        <v>1.4351034814292836</v>
      </c>
      <c r="W138" s="27">
        <f t="shared" si="44"/>
        <v>0</v>
      </c>
      <c r="X138" s="27">
        <f t="shared" si="45"/>
        <v>1.4351034814292836</v>
      </c>
      <c r="Y138" s="28">
        <f t="shared" si="46"/>
        <v>2.5339213359162915</v>
      </c>
      <c r="Z138" s="28">
        <f t="shared" si="47"/>
        <v>1.2818934096131416</v>
      </c>
      <c r="AA138" s="29"/>
      <c r="AB138" s="28">
        <f t="shared" si="48"/>
        <v>5.250918226958717</v>
      </c>
      <c r="AC138" s="36">
        <v>87575.65653585129</v>
      </c>
      <c r="AD138" s="31">
        <f t="shared" si="49"/>
        <v>4598.526111419778</v>
      </c>
      <c r="AE138" s="32">
        <v>913</v>
      </c>
      <c r="AF138" s="31">
        <f t="shared" si="50"/>
        <v>3685.5261114197783</v>
      </c>
      <c r="AG138" s="33"/>
      <c r="AH138" s="34">
        <f t="shared" si="51"/>
        <v>861510140.3086791</v>
      </c>
      <c r="AI138" s="27">
        <f t="shared" si="52"/>
        <v>0.6395366220559963</v>
      </c>
      <c r="AJ138" s="27">
        <f t="shared" si="53"/>
        <v>1.264173354488638</v>
      </c>
      <c r="AK138" s="27">
        <f t="shared" si="54"/>
        <v>0.7159731268850696</v>
      </c>
      <c r="AL138" s="27">
        <f t="shared" si="55"/>
        <v>2.62</v>
      </c>
      <c r="AN138" s="36">
        <v>87575.65653585129</v>
      </c>
      <c r="AO138" s="30">
        <f t="shared" si="56"/>
        <v>4598.526111419778</v>
      </c>
    </row>
    <row r="139" spans="1:41" ht="12.75">
      <c r="A139" s="17" t="s">
        <v>318</v>
      </c>
      <c r="B139" s="18" t="s">
        <v>319</v>
      </c>
      <c r="C139" s="19" t="s">
        <v>311</v>
      </c>
      <c r="E139" s="20"/>
      <c r="F139" s="39">
        <v>404749492</v>
      </c>
      <c r="G139" s="38">
        <v>50.94</v>
      </c>
      <c r="H139" s="23">
        <f t="shared" si="38"/>
        <v>0.5094</v>
      </c>
      <c r="I139" s="40">
        <v>4583023</v>
      </c>
      <c r="J139" s="40">
        <v>321987.18</v>
      </c>
      <c r="K139" s="40">
        <v>0</v>
      </c>
      <c r="L139" s="40">
        <v>144544.38</v>
      </c>
      <c r="M139" s="25">
        <f t="shared" si="39"/>
        <v>5049554.56</v>
      </c>
      <c r="N139" s="40">
        <v>6210480</v>
      </c>
      <c r="O139" s="40">
        <v>3246809.5</v>
      </c>
      <c r="P139" s="40">
        <v>0</v>
      </c>
      <c r="Q139" s="26">
        <f t="shared" si="40"/>
        <v>9457289.5</v>
      </c>
      <c r="R139" s="40">
        <v>3006880.79</v>
      </c>
      <c r="S139" s="40">
        <v>0</v>
      </c>
      <c r="T139" s="26">
        <f t="shared" si="41"/>
        <v>3006880.79</v>
      </c>
      <c r="U139" s="26">
        <f t="shared" si="42"/>
        <v>17513724.849999998</v>
      </c>
      <c r="V139" s="27">
        <f t="shared" si="43"/>
        <v>0.7428992128296482</v>
      </c>
      <c r="W139" s="27">
        <f t="shared" si="44"/>
        <v>0</v>
      </c>
      <c r="X139" s="27">
        <f t="shared" si="45"/>
        <v>0.7428992128296482</v>
      </c>
      <c r="Y139" s="28">
        <f t="shared" si="46"/>
        <v>2.3365784730867554</v>
      </c>
      <c r="Z139" s="28">
        <f t="shared" si="47"/>
        <v>1.2475752681117633</v>
      </c>
      <c r="AA139" s="29"/>
      <c r="AB139" s="28">
        <f t="shared" si="48"/>
        <v>4.327052954028167</v>
      </c>
      <c r="AC139" s="36">
        <v>130835.80097087378</v>
      </c>
      <c r="AD139" s="31">
        <f t="shared" si="49"/>
        <v>5661.334390836607</v>
      </c>
      <c r="AE139" s="32">
        <v>1019</v>
      </c>
      <c r="AF139" s="31">
        <f t="shared" si="50"/>
        <v>4642.334390836607</v>
      </c>
      <c r="AG139" s="33"/>
      <c r="AH139" s="34">
        <f t="shared" si="51"/>
        <v>794561232.822929</v>
      </c>
      <c r="AI139" s="27">
        <f t="shared" si="52"/>
        <v>0.6355148415761321</v>
      </c>
      <c r="AJ139" s="27">
        <f t="shared" si="53"/>
        <v>1.1902530741903932</v>
      </c>
      <c r="AK139" s="27">
        <f t="shared" si="54"/>
        <v>0.3784328590154228</v>
      </c>
      <c r="AL139" s="27">
        <f t="shared" si="55"/>
        <v>2.204</v>
      </c>
      <c r="AN139" s="36">
        <v>130842.59109311741</v>
      </c>
      <c r="AO139" s="30">
        <f t="shared" si="56"/>
        <v>5661.628203021733</v>
      </c>
    </row>
    <row r="140" spans="1:41" ht="12.75">
      <c r="A140" s="17" t="s">
        <v>320</v>
      </c>
      <c r="B140" s="18" t="s">
        <v>321</v>
      </c>
      <c r="C140" s="19" t="s">
        <v>311</v>
      </c>
      <c r="E140" s="20"/>
      <c r="F140" s="39">
        <v>339541019</v>
      </c>
      <c r="G140" s="38">
        <v>58.15</v>
      </c>
      <c r="H140" s="23">
        <f t="shared" si="38"/>
        <v>0.5815</v>
      </c>
      <c r="I140" s="40">
        <v>3438001.5</v>
      </c>
      <c r="J140" s="40">
        <v>239412.7</v>
      </c>
      <c r="K140" s="40">
        <v>0</v>
      </c>
      <c r="L140" s="40">
        <v>107475.59</v>
      </c>
      <c r="M140" s="25">
        <f t="shared" si="39"/>
        <v>3784889.79</v>
      </c>
      <c r="N140" s="40">
        <v>7815485</v>
      </c>
      <c r="O140" s="40">
        <v>0</v>
      </c>
      <c r="P140" s="40">
        <v>0</v>
      </c>
      <c r="Q140" s="26">
        <f t="shared" si="40"/>
        <v>7815485</v>
      </c>
      <c r="R140" s="40">
        <v>3536750.02</v>
      </c>
      <c r="S140" s="40">
        <v>135816.41</v>
      </c>
      <c r="T140" s="26">
        <f t="shared" si="41"/>
        <v>3672566.43</v>
      </c>
      <c r="U140" s="26">
        <f t="shared" si="42"/>
        <v>15272941.219999999</v>
      </c>
      <c r="V140" s="27">
        <f t="shared" si="43"/>
        <v>1.0416267319972907</v>
      </c>
      <c r="W140" s="27">
        <f t="shared" si="44"/>
        <v>0.04000000070683654</v>
      </c>
      <c r="X140" s="27">
        <f t="shared" si="45"/>
        <v>1.0816267327041273</v>
      </c>
      <c r="Y140" s="28">
        <f t="shared" si="46"/>
        <v>2.3017793322932802</v>
      </c>
      <c r="Z140" s="28">
        <f t="shared" si="47"/>
        <v>1.1147076724771212</v>
      </c>
      <c r="AA140" s="29"/>
      <c r="AB140" s="28">
        <f t="shared" si="48"/>
        <v>4.498113737474529</v>
      </c>
      <c r="AC140" s="36">
        <v>103125</v>
      </c>
      <c r="AD140" s="31">
        <f t="shared" si="49"/>
        <v>4638.679791770607</v>
      </c>
      <c r="AE140" s="32">
        <v>955</v>
      </c>
      <c r="AF140" s="31">
        <f t="shared" si="50"/>
        <v>3683.679791770607</v>
      </c>
      <c r="AG140" s="33"/>
      <c r="AH140" s="34">
        <f t="shared" si="51"/>
        <v>583905449.6990541</v>
      </c>
      <c r="AI140" s="27">
        <f t="shared" si="52"/>
        <v>0.6482025115454461</v>
      </c>
      <c r="AJ140" s="27">
        <f t="shared" si="53"/>
        <v>1.3384846817285425</v>
      </c>
      <c r="AK140" s="27">
        <f t="shared" si="54"/>
        <v>0.6289659450674501</v>
      </c>
      <c r="AL140" s="27">
        <f t="shared" si="55"/>
        <v>2.615</v>
      </c>
      <c r="AN140" s="36">
        <v>103148.6920332937</v>
      </c>
      <c r="AO140" s="30">
        <f t="shared" si="56"/>
        <v>4639.745486374879</v>
      </c>
    </row>
    <row r="141" spans="1:41" ht="12.75">
      <c r="A141" s="17" t="s">
        <v>322</v>
      </c>
      <c r="B141" s="18" t="s">
        <v>323</v>
      </c>
      <c r="C141" s="19" t="s">
        <v>311</v>
      </c>
      <c r="E141" s="20"/>
      <c r="F141" s="39">
        <v>78842199</v>
      </c>
      <c r="G141" s="38">
        <v>56.81</v>
      </c>
      <c r="H141" s="23">
        <f t="shared" si="38"/>
        <v>0.5681</v>
      </c>
      <c r="I141" s="40">
        <v>780308.19</v>
      </c>
      <c r="J141" s="40">
        <v>54321.57</v>
      </c>
      <c r="K141" s="40">
        <v>0</v>
      </c>
      <c r="L141" s="40">
        <v>24385.69</v>
      </c>
      <c r="M141" s="25">
        <f t="shared" si="39"/>
        <v>859015.4499999998</v>
      </c>
      <c r="N141" s="40">
        <v>1158805</v>
      </c>
      <c r="O141" s="40">
        <v>0</v>
      </c>
      <c r="P141" s="40">
        <v>0</v>
      </c>
      <c r="Q141" s="26">
        <f t="shared" si="40"/>
        <v>1158805</v>
      </c>
      <c r="R141" s="40">
        <v>1164714.23</v>
      </c>
      <c r="S141" s="40">
        <v>0</v>
      </c>
      <c r="T141" s="26">
        <f t="shared" si="41"/>
        <v>1164714.23</v>
      </c>
      <c r="U141" s="26">
        <f t="shared" si="42"/>
        <v>3182534.6799999997</v>
      </c>
      <c r="V141" s="27">
        <f t="shared" si="43"/>
        <v>1.4772726341638442</v>
      </c>
      <c r="W141" s="27">
        <f t="shared" si="44"/>
        <v>0</v>
      </c>
      <c r="X141" s="27">
        <f t="shared" si="45"/>
        <v>1.4772726341638442</v>
      </c>
      <c r="Y141" s="28">
        <f t="shared" si="46"/>
        <v>1.4697776250507677</v>
      </c>
      <c r="Z141" s="28">
        <f t="shared" si="47"/>
        <v>1.0895376599021545</v>
      </c>
      <c r="AA141" s="29"/>
      <c r="AB141" s="28">
        <f t="shared" si="48"/>
        <v>4.036587919116766</v>
      </c>
      <c r="AC141" s="36">
        <v>76126.05531295488</v>
      </c>
      <c r="AD141" s="31">
        <f t="shared" si="49"/>
        <v>3072.8951520628834</v>
      </c>
      <c r="AE141" s="32">
        <v>739</v>
      </c>
      <c r="AF141" s="31">
        <f t="shared" si="50"/>
        <v>2333.8951520628834</v>
      </c>
      <c r="AG141" s="33"/>
      <c r="AH141" s="34">
        <f t="shared" si="51"/>
        <v>138782254.8847034</v>
      </c>
      <c r="AI141" s="27">
        <f t="shared" si="52"/>
        <v>0.618966344590414</v>
      </c>
      <c r="AJ141" s="27">
        <f t="shared" si="53"/>
        <v>0.834980668791341</v>
      </c>
      <c r="AK141" s="27">
        <f t="shared" si="54"/>
        <v>0.8392385834684799</v>
      </c>
      <c r="AL141" s="27">
        <f t="shared" si="55"/>
        <v>2.293</v>
      </c>
      <c r="AN141" s="36">
        <v>76126.05531295488</v>
      </c>
      <c r="AO141" s="30">
        <f t="shared" si="56"/>
        <v>3072.895152062884</v>
      </c>
    </row>
    <row r="142" spans="1:41" ht="12.75">
      <c r="A142" s="17" t="s">
        <v>324</v>
      </c>
      <c r="B142" s="18" t="s">
        <v>325</v>
      </c>
      <c r="C142" s="19" t="s">
        <v>311</v>
      </c>
      <c r="E142" s="20"/>
      <c r="F142" s="39">
        <v>794027569</v>
      </c>
      <c r="G142" s="38">
        <v>61.42</v>
      </c>
      <c r="H142" s="23">
        <f t="shared" si="38"/>
        <v>0.6142</v>
      </c>
      <c r="I142" s="40">
        <v>8650886.89</v>
      </c>
      <c r="J142" s="40">
        <v>0</v>
      </c>
      <c r="K142" s="40">
        <v>0</v>
      </c>
      <c r="L142" s="40">
        <v>272888.62</v>
      </c>
      <c r="M142" s="25">
        <f t="shared" si="39"/>
        <v>8923775.51</v>
      </c>
      <c r="N142" s="40">
        <v>7305715</v>
      </c>
      <c r="O142" s="40">
        <v>0</v>
      </c>
      <c r="P142" s="40">
        <v>0</v>
      </c>
      <c r="Q142" s="26">
        <f t="shared" si="40"/>
        <v>7305715</v>
      </c>
      <c r="R142" s="40">
        <v>20265381.6</v>
      </c>
      <c r="S142" s="40">
        <v>0</v>
      </c>
      <c r="T142" s="26">
        <f t="shared" si="41"/>
        <v>20265381.6</v>
      </c>
      <c r="U142" s="26">
        <f t="shared" si="42"/>
        <v>36494872.11</v>
      </c>
      <c r="V142" s="27">
        <f t="shared" si="43"/>
        <v>2.552226445427111</v>
      </c>
      <c r="W142" s="27">
        <f t="shared" si="44"/>
        <v>0</v>
      </c>
      <c r="X142" s="27">
        <f t="shared" si="45"/>
        <v>2.552226445427111</v>
      </c>
      <c r="Y142" s="28">
        <f t="shared" si="46"/>
        <v>0.9200832924731861</v>
      </c>
      <c r="Z142" s="28">
        <f t="shared" si="47"/>
        <v>1.1238621753698832</v>
      </c>
      <c r="AA142" s="29"/>
      <c r="AB142" s="28">
        <f t="shared" si="48"/>
        <v>4.5961719132701795</v>
      </c>
      <c r="AC142" s="36">
        <v>26248.65028844241</v>
      </c>
      <c r="AD142" s="31">
        <f t="shared" si="49"/>
        <v>1206.433092169902</v>
      </c>
      <c r="AE142" s="32">
        <v>490</v>
      </c>
      <c r="AF142" s="31">
        <f t="shared" si="50"/>
        <v>716.433092169902</v>
      </c>
      <c r="AG142" s="33"/>
      <c r="AH142" s="34">
        <f t="shared" si="51"/>
        <v>1292783407.6847932</v>
      </c>
      <c r="AI142" s="27">
        <f t="shared" si="52"/>
        <v>0.6902761481121822</v>
      </c>
      <c r="AJ142" s="27">
        <f t="shared" si="53"/>
        <v>0.565115158237031</v>
      </c>
      <c r="AK142" s="27">
        <f t="shared" si="54"/>
        <v>1.5675774827813314</v>
      </c>
      <c r="AL142" s="27">
        <f t="shared" si="55"/>
        <v>2.823</v>
      </c>
      <c r="AN142" s="36">
        <v>26248.65028844241</v>
      </c>
      <c r="AO142" s="30">
        <f t="shared" si="56"/>
        <v>1206.433092169902</v>
      </c>
    </row>
    <row r="143" spans="1:41" ht="12.75">
      <c r="A143" s="17" t="s">
        <v>326</v>
      </c>
      <c r="B143" s="18" t="s">
        <v>327</v>
      </c>
      <c r="C143" s="19" t="s">
        <v>311</v>
      </c>
      <c r="E143" s="20"/>
      <c r="F143" s="39">
        <v>4616705857</v>
      </c>
      <c r="G143" s="38">
        <v>46.33</v>
      </c>
      <c r="H143" s="23">
        <f t="shared" si="38"/>
        <v>0.4633</v>
      </c>
      <c r="I143" s="40">
        <v>59077044.8</v>
      </c>
      <c r="J143" s="40">
        <v>0</v>
      </c>
      <c r="K143" s="40">
        <v>0</v>
      </c>
      <c r="L143" s="40">
        <v>1847622.56</v>
      </c>
      <c r="M143" s="25">
        <f t="shared" si="39"/>
        <v>60924667.36</v>
      </c>
      <c r="N143" s="40">
        <v>140769493</v>
      </c>
      <c r="O143" s="40">
        <v>0</v>
      </c>
      <c r="P143" s="40">
        <v>0</v>
      </c>
      <c r="Q143" s="26">
        <f t="shared" si="40"/>
        <v>140769493</v>
      </c>
      <c r="R143" s="40">
        <v>29026141.03</v>
      </c>
      <c r="S143" s="40">
        <v>461671</v>
      </c>
      <c r="T143" s="26">
        <f t="shared" si="41"/>
        <v>29487812.03</v>
      </c>
      <c r="U143" s="26">
        <f t="shared" si="42"/>
        <v>231181972.39000002</v>
      </c>
      <c r="V143" s="27">
        <f t="shared" si="43"/>
        <v>0.6287197393351284</v>
      </c>
      <c r="W143" s="27">
        <f t="shared" si="44"/>
        <v>0.010000008973931041</v>
      </c>
      <c r="X143" s="27">
        <f t="shared" si="45"/>
        <v>0.6387197483090593</v>
      </c>
      <c r="Y143" s="28">
        <f t="shared" si="46"/>
        <v>3.0491328094156294</v>
      </c>
      <c r="Z143" s="28">
        <f t="shared" si="47"/>
        <v>1.319656682645788</v>
      </c>
      <c r="AA143" s="29"/>
      <c r="AB143" s="28">
        <f t="shared" si="48"/>
        <v>5.007509240370476</v>
      </c>
      <c r="AC143" s="36">
        <v>139842.16689212038</v>
      </c>
      <c r="AD143" s="31">
        <f t="shared" si="49"/>
        <v>7002.60942905723</v>
      </c>
      <c r="AE143" s="32">
        <v>1183</v>
      </c>
      <c r="AF143" s="31">
        <f t="shared" si="50"/>
        <v>5819.60942905723</v>
      </c>
      <c r="AG143" s="33"/>
      <c r="AH143" s="34">
        <f t="shared" si="51"/>
        <v>9964830254.694582</v>
      </c>
      <c r="AI143" s="27">
        <f t="shared" si="52"/>
        <v>0.6113969410697936</v>
      </c>
      <c r="AJ143" s="27">
        <f t="shared" si="53"/>
        <v>1.412663230602261</v>
      </c>
      <c r="AK143" s="27">
        <f t="shared" si="54"/>
        <v>0.2959188593915872</v>
      </c>
      <c r="AL143" s="27">
        <f t="shared" si="55"/>
        <v>2.32</v>
      </c>
      <c r="AN143" s="36">
        <v>139727.51797040168</v>
      </c>
      <c r="AO143" s="30">
        <f t="shared" si="56"/>
        <v>6996.868373708181</v>
      </c>
    </row>
    <row r="144" spans="1:41" ht="12.75">
      <c r="A144" s="17" t="s">
        <v>328</v>
      </c>
      <c r="B144" s="18" t="s">
        <v>329</v>
      </c>
      <c r="C144" s="19" t="s">
        <v>311</v>
      </c>
      <c r="E144" s="20"/>
      <c r="F144" s="39">
        <v>46536124</v>
      </c>
      <c r="G144" s="38">
        <v>58.84</v>
      </c>
      <c r="H144" s="23">
        <f t="shared" si="38"/>
        <v>0.5884</v>
      </c>
      <c r="I144" s="40">
        <v>454256.84</v>
      </c>
      <c r="J144" s="40">
        <v>31622.6</v>
      </c>
      <c r="K144" s="40">
        <v>0</v>
      </c>
      <c r="L144" s="40">
        <v>14195.81</v>
      </c>
      <c r="M144" s="25">
        <f t="shared" si="39"/>
        <v>500075.25</v>
      </c>
      <c r="N144" s="40">
        <v>817488</v>
      </c>
      <c r="O144" s="40">
        <v>0</v>
      </c>
      <c r="P144" s="40">
        <v>0</v>
      </c>
      <c r="Q144" s="26">
        <f t="shared" si="40"/>
        <v>817488</v>
      </c>
      <c r="R144" s="40">
        <v>565314</v>
      </c>
      <c r="S144" s="40">
        <v>0</v>
      </c>
      <c r="T144" s="26">
        <f t="shared" si="41"/>
        <v>565314</v>
      </c>
      <c r="U144" s="26">
        <f t="shared" si="42"/>
        <v>1882877.25</v>
      </c>
      <c r="V144" s="27">
        <f t="shared" si="43"/>
        <v>1.2147853138778812</v>
      </c>
      <c r="W144" s="27">
        <f t="shared" si="44"/>
        <v>0</v>
      </c>
      <c r="X144" s="27">
        <f t="shared" si="45"/>
        <v>1.2147853138778812</v>
      </c>
      <c r="Y144" s="28">
        <f t="shared" si="46"/>
        <v>1.756674019520835</v>
      </c>
      <c r="Z144" s="28">
        <f t="shared" si="47"/>
        <v>1.0745958344102744</v>
      </c>
      <c r="AA144" s="29"/>
      <c r="AB144" s="28">
        <f t="shared" si="48"/>
        <v>4.046055167808991</v>
      </c>
      <c r="AC144" s="36">
        <v>88045.83928571429</v>
      </c>
      <c r="AD144" s="31">
        <f t="shared" si="49"/>
        <v>3562.3832304604416</v>
      </c>
      <c r="AE144" s="32">
        <v>828</v>
      </c>
      <c r="AF144" s="31">
        <f t="shared" si="50"/>
        <v>2734.3832304604416</v>
      </c>
      <c r="AG144" s="33"/>
      <c r="AH144" s="34">
        <f t="shared" si="51"/>
        <v>79089265.80557443</v>
      </c>
      <c r="AI144" s="27">
        <f t="shared" si="52"/>
        <v>0.6322921889670056</v>
      </c>
      <c r="AJ144" s="27">
        <f t="shared" si="53"/>
        <v>1.0336269930860593</v>
      </c>
      <c r="AK144" s="27">
        <f t="shared" si="54"/>
        <v>0.7147796786857454</v>
      </c>
      <c r="AL144" s="27">
        <f t="shared" si="55"/>
        <v>2.381</v>
      </c>
      <c r="AN144" s="36">
        <v>88045.83928571429</v>
      </c>
      <c r="AO144" s="30">
        <f t="shared" si="56"/>
        <v>3562.3832304604416</v>
      </c>
    </row>
    <row r="145" spans="1:41" ht="12.75">
      <c r="A145" s="17" t="s">
        <v>330</v>
      </c>
      <c r="B145" s="18" t="s">
        <v>331</v>
      </c>
      <c r="C145" s="19" t="s">
        <v>311</v>
      </c>
      <c r="E145" s="20"/>
      <c r="F145" s="39">
        <v>171674606</v>
      </c>
      <c r="G145" s="38">
        <v>60.48</v>
      </c>
      <c r="H145" s="23">
        <f t="shared" si="38"/>
        <v>0.6048</v>
      </c>
      <c r="I145" s="40">
        <v>1681118.07</v>
      </c>
      <c r="J145" s="40">
        <v>117057.29</v>
      </c>
      <c r="K145" s="40">
        <v>0</v>
      </c>
      <c r="L145" s="40">
        <v>52548.59</v>
      </c>
      <c r="M145" s="25">
        <f t="shared" si="39"/>
        <v>1850723.9500000002</v>
      </c>
      <c r="N145" s="40">
        <v>3825679.5</v>
      </c>
      <c r="O145" s="40">
        <v>0</v>
      </c>
      <c r="P145" s="40">
        <v>0</v>
      </c>
      <c r="Q145" s="26">
        <f t="shared" si="40"/>
        <v>3825679.5</v>
      </c>
      <c r="R145" s="40">
        <v>2579036.58</v>
      </c>
      <c r="S145" s="40">
        <v>34334.92</v>
      </c>
      <c r="T145" s="26">
        <f t="shared" si="41"/>
        <v>2613371.5</v>
      </c>
      <c r="U145" s="26">
        <f t="shared" si="42"/>
        <v>8289774.95</v>
      </c>
      <c r="V145" s="27">
        <f t="shared" si="43"/>
        <v>1.5022819274738863</v>
      </c>
      <c r="W145" s="27">
        <f t="shared" si="44"/>
        <v>0.0199999993010032</v>
      </c>
      <c r="X145" s="27">
        <f t="shared" si="45"/>
        <v>1.5222819267748895</v>
      </c>
      <c r="Y145" s="28">
        <f t="shared" si="46"/>
        <v>2.2284481025691125</v>
      </c>
      <c r="Z145" s="28">
        <f t="shared" si="47"/>
        <v>1.0780417634976254</v>
      </c>
      <c r="AA145" s="29"/>
      <c r="AB145" s="28">
        <f t="shared" si="48"/>
        <v>4.828771792841628</v>
      </c>
      <c r="AC145" s="36">
        <v>82576.83046683046</v>
      </c>
      <c r="AD145" s="31">
        <f t="shared" si="49"/>
        <v>3987.4466970049607</v>
      </c>
      <c r="AE145" s="32">
        <v>842</v>
      </c>
      <c r="AF145" s="31">
        <f t="shared" si="50"/>
        <v>3145.4466970049607</v>
      </c>
      <c r="AG145" s="33"/>
      <c r="AH145" s="34">
        <f t="shared" si="51"/>
        <v>283853515.21164024</v>
      </c>
      <c r="AI145" s="27">
        <f t="shared" si="52"/>
        <v>0.6519996585633638</v>
      </c>
      <c r="AJ145" s="27">
        <f t="shared" si="53"/>
        <v>1.3477654124337992</v>
      </c>
      <c r="AK145" s="27">
        <f t="shared" si="54"/>
        <v>0.920676109313453</v>
      </c>
      <c r="AL145" s="27">
        <f t="shared" si="55"/>
        <v>2.9210000000000003</v>
      </c>
      <c r="AN145" s="36">
        <v>82564.21634910878</v>
      </c>
      <c r="AO145" s="30">
        <f t="shared" si="56"/>
        <v>3986.8375900465007</v>
      </c>
    </row>
    <row r="146" spans="1:41" ht="12.75">
      <c r="A146" s="17" t="s">
        <v>332</v>
      </c>
      <c r="B146" s="18" t="s">
        <v>333</v>
      </c>
      <c r="C146" s="19" t="s">
        <v>311</v>
      </c>
      <c r="E146" s="20"/>
      <c r="F146" s="39">
        <v>481828181</v>
      </c>
      <c r="G146" s="38">
        <v>44.95</v>
      </c>
      <c r="H146" s="23">
        <f t="shared" si="38"/>
        <v>0.4495</v>
      </c>
      <c r="I146" s="40">
        <v>6247769.18</v>
      </c>
      <c r="J146" s="40">
        <v>0</v>
      </c>
      <c r="K146" s="40">
        <v>0</v>
      </c>
      <c r="L146" s="40">
        <v>195586.92</v>
      </c>
      <c r="M146" s="25">
        <f t="shared" si="39"/>
        <v>6443356.1</v>
      </c>
      <c r="N146" s="40">
        <v>12666193.5</v>
      </c>
      <c r="O146" s="40">
        <v>0</v>
      </c>
      <c r="P146" s="40">
        <v>0</v>
      </c>
      <c r="Q146" s="26">
        <f t="shared" si="40"/>
        <v>12666193.5</v>
      </c>
      <c r="R146" s="40">
        <v>6591400</v>
      </c>
      <c r="S146" s="40">
        <v>0</v>
      </c>
      <c r="T146" s="26">
        <f t="shared" si="41"/>
        <v>6591400</v>
      </c>
      <c r="U146" s="26">
        <f t="shared" si="42"/>
        <v>25700949.6</v>
      </c>
      <c r="V146" s="27">
        <f t="shared" si="43"/>
        <v>1.3679980250055153</v>
      </c>
      <c r="W146" s="27">
        <f t="shared" si="44"/>
        <v>0</v>
      </c>
      <c r="X146" s="27">
        <f t="shared" si="45"/>
        <v>1.3679980250055153</v>
      </c>
      <c r="Y146" s="28">
        <f t="shared" si="46"/>
        <v>2.6287780581269073</v>
      </c>
      <c r="Z146" s="28">
        <f t="shared" si="47"/>
        <v>1.3372725701986286</v>
      </c>
      <c r="AA146" s="29"/>
      <c r="AB146" s="28">
        <f t="shared" si="48"/>
        <v>5.334048653331052</v>
      </c>
      <c r="AC146" s="36">
        <v>102823.908045977</v>
      </c>
      <c r="AD146" s="31">
        <f t="shared" si="49"/>
        <v>5484.6772824287955</v>
      </c>
      <c r="AE146" s="32">
        <v>979</v>
      </c>
      <c r="AF146" s="31">
        <f t="shared" si="50"/>
        <v>4505.6772824287955</v>
      </c>
      <c r="AG146" s="33"/>
      <c r="AH146" s="34">
        <f t="shared" si="51"/>
        <v>1071920313.6818687</v>
      </c>
      <c r="AI146" s="27">
        <f t="shared" si="52"/>
        <v>0.6011040203042836</v>
      </c>
      <c r="AJ146" s="27">
        <f t="shared" si="53"/>
        <v>1.1816357371280448</v>
      </c>
      <c r="AK146" s="27">
        <f t="shared" si="54"/>
        <v>0.6149151122399792</v>
      </c>
      <c r="AL146" s="27">
        <f t="shared" si="55"/>
        <v>2.3979999999999997</v>
      </c>
      <c r="AN146" s="36">
        <v>102823.908045977</v>
      </c>
      <c r="AO146" s="30">
        <f t="shared" si="56"/>
        <v>5484.677282428795</v>
      </c>
    </row>
    <row r="147" spans="1:41" ht="12.75">
      <c r="A147" s="17" t="s">
        <v>334</v>
      </c>
      <c r="B147" s="18" t="s">
        <v>335</v>
      </c>
      <c r="C147" s="19" t="s">
        <v>311</v>
      </c>
      <c r="E147" s="20"/>
      <c r="F147" s="39">
        <v>180413454</v>
      </c>
      <c r="G147" s="38">
        <v>63</v>
      </c>
      <c r="H147" s="23">
        <f t="shared" si="38"/>
        <v>0.63</v>
      </c>
      <c r="I147" s="40">
        <v>1731124.22</v>
      </c>
      <c r="J147" s="40">
        <v>120544.33</v>
      </c>
      <c r="K147" s="40">
        <v>0</v>
      </c>
      <c r="L147" s="40">
        <v>54113.97</v>
      </c>
      <c r="M147" s="25">
        <f t="shared" si="39"/>
        <v>1905782.52</v>
      </c>
      <c r="N147" s="40">
        <v>2516488.5</v>
      </c>
      <c r="O147" s="40">
        <v>1409172.94</v>
      </c>
      <c r="P147" s="40">
        <v>0</v>
      </c>
      <c r="Q147" s="26">
        <f t="shared" si="40"/>
        <v>3925661.44</v>
      </c>
      <c r="R147" s="40">
        <v>1150311.21</v>
      </c>
      <c r="S147" s="40">
        <v>53747</v>
      </c>
      <c r="T147" s="26">
        <f t="shared" si="41"/>
        <v>1204058.21</v>
      </c>
      <c r="U147" s="26">
        <f t="shared" si="42"/>
        <v>7035502.17</v>
      </c>
      <c r="V147" s="27">
        <f t="shared" si="43"/>
        <v>0.6375972437177551</v>
      </c>
      <c r="W147" s="27">
        <f t="shared" si="44"/>
        <v>0.029791015474932372</v>
      </c>
      <c r="X147" s="27">
        <f t="shared" si="45"/>
        <v>0.6673882591926874</v>
      </c>
      <c r="Y147" s="28">
        <f t="shared" si="46"/>
        <v>2.1759249950394497</v>
      </c>
      <c r="Z147" s="28">
        <f t="shared" si="47"/>
        <v>1.056341685027548</v>
      </c>
      <c r="AA147" s="29"/>
      <c r="AB147" s="28">
        <f t="shared" si="48"/>
        <v>3.899654939259685</v>
      </c>
      <c r="AC147" s="36">
        <v>160357.625</v>
      </c>
      <c r="AD147" s="31">
        <f t="shared" si="49"/>
        <v>6253.394043792024</v>
      </c>
      <c r="AE147" s="32">
        <v>1040</v>
      </c>
      <c r="AF147" s="31">
        <f t="shared" si="50"/>
        <v>5213.394043792024</v>
      </c>
      <c r="AG147" s="33"/>
      <c r="AH147" s="34">
        <f t="shared" si="51"/>
        <v>286370561.9047619</v>
      </c>
      <c r="AI147" s="27">
        <f t="shared" si="52"/>
        <v>0.6654952615673552</v>
      </c>
      <c r="AJ147" s="27">
        <f t="shared" si="53"/>
        <v>1.3708327468748531</v>
      </c>
      <c r="AK147" s="27">
        <f t="shared" si="54"/>
        <v>0.4204546032913931</v>
      </c>
      <c r="AL147" s="27">
        <f t="shared" si="55"/>
        <v>2.456</v>
      </c>
      <c r="AN147" s="36">
        <v>160346.30788485607</v>
      </c>
      <c r="AO147" s="30">
        <f t="shared" si="56"/>
        <v>6252.952715352331</v>
      </c>
    </row>
    <row r="148" spans="1:41" ht="12.75">
      <c r="A148" s="17" t="s">
        <v>336</v>
      </c>
      <c r="B148" s="18" t="s">
        <v>337</v>
      </c>
      <c r="C148" s="19" t="s">
        <v>311</v>
      </c>
      <c r="E148" s="20"/>
      <c r="F148" s="39">
        <v>352666849</v>
      </c>
      <c r="G148" s="38">
        <v>57.57</v>
      </c>
      <c r="H148" s="23">
        <f t="shared" si="38"/>
        <v>0.5757</v>
      </c>
      <c r="I148" s="40">
        <v>3583724.44</v>
      </c>
      <c r="J148" s="40">
        <v>0</v>
      </c>
      <c r="K148" s="40">
        <v>0</v>
      </c>
      <c r="L148" s="40">
        <v>112069.43</v>
      </c>
      <c r="M148" s="25">
        <f t="shared" si="39"/>
        <v>3695793.87</v>
      </c>
      <c r="N148" s="40">
        <v>3244192.8</v>
      </c>
      <c r="O148" s="40">
        <v>0</v>
      </c>
      <c r="P148" s="40">
        <v>0</v>
      </c>
      <c r="Q148" s="26">
        <f t="shared" si="40"/>
        <v>3244192.8</v>
      </c>
      <c r="R148" s="40">
        <v>7605000</v>
      </c>
      <c r="S148" s="40">
        <v>0</v>
      </c>
      <c r="T148" s="26">
        <f t="shared" si="41"/>
        <v>7605000</v>
      </c>
      <c r="U148" s="26">
        <f t="shared" si="42"/>
        <v>14544986.67</v>
      </c>
      <c r="V148" s="27">
        <f t="shared" si="43"/>
        <v>2.1564261062711907</v>
      </c>
      <c r="W148" s="27">
        <f t="shared" si="44"/>
        <v>0</v>
      </c>
      <c r="X148" s="27">
        <f t="shared" si="45"/>
        <v>2.1564261062711907</v>
      </c>
      <c r="Y148" s="28">
        <f t="shared" si="46"/>
        <v>0.9199029648516808</v>
      </c>
      <c r="Z148" s="28">
        <f t="shared" si="47"/>
        <v>1.0479561321058561</v>
      </c>
      <c r="AA148" s="29"/>
      <c r="AB148" s="28">
        <f t="shared" si="48"/>
        <v>4.124285203228728</v>
      </c>
      <c r="AC148" s="36">
        <v>70720.84717607974</v>
      </c>
      <c r="AD148" s="31">
        <f t="shared" si="49"/>
        <v>2916.729435681058</v>
      </c>
      <c r="AE148" s="32">
        <v>752</v>
      </c>
      <c r="AF148" s="31">
        <f t="shared" si="50"/>
        <v>2164.729435681058</v>
      </c>
      <c r="AG148" s="33"/>
      <c r="AH148" s="34">
        <f t="shared" si="51"/>
        <v>612587891.2628105</v>
      </c>
      <c r="AI148" s="27">
        <f t="shared" si="52"/>
        <v>0.6033083452533414</v>
      </c>
      <c r="AJ148" s="27">
        <f t="shared" si="53"/>
        <v>0.5295881368651125</v>
      </c>
      <c r="AK148" s="27">
        <f t="shared" si="54"/>
        <v>1.2414545093803246</v>
      </c>
      <c r="AL148" s="27">
        <f t="shared" si="55"/>
        <v>2.374</v>
      </c>
      <c r="AN148" s="36">
        <v>70720.84717607974</v>
      </c>
      <c r="AO148" s="30">
        <f t="shared" si="56"/>
        <v>2916.729435681058</v>
      </c>
    </row>
    <row r="149" spans="1:41" ht="12.75">
      <c r="A149" s="17" t="s">
        <v>338</v>
      </c>
      <c r="B149" s="18" t="s">
        <v>339</v>
      </c>
      <c r="C149" s="19" t="s">
        <v>311</v>
      </c>
      <c r="E149" s="20"/>
      <c r="F149" s="39">
        <v>2425179677</v>
      </c>
      <c r="G149" s="38">
        <v>50.84</v>
      </c>
      <c r="H149" s="23">
        <f t="shared" si="38"/>
        <v>0.5084000000000001</v>
      </c>
      <c r="I149" s="40">
        <v>28307820.99</v>
      </c>
      <c r="J149" s="40">
        <v>1972021.09</v>
      </c>
      <c r="K149" s="40">
        <v>0</v>
      </c>
      <c r="L149" s="40">
        <v>885266.85</v>
      </c>
      <c r="M149" s="25">
        <f t="shared" si="39"/>
        <v>31165108.93</v>
      </c>
      <c r="N149" s="40">
        <v>41895620</v>
      </c>
      <c r="O149" s="40">
        <v>23799606.62</v>
      </c>
      <c r="P149" s="40">
        <v>0</v>
      </c>
      <c r="Q149" s="26">
        <f t="shared" si="40"/>
        <v>65695226.620000005</v>
      </c>
      <c r="R149" s="40">
        <v>24746610.79</v>
      </c>
      <c r="S149" s="40">
        <v>485036</v>
      </c>
      <c r="T149" s="26">
        <f t="shared" si="41"/>
        <v>25231646.79</v>
      </c>
      <c r="U149" s="26">
        <f t="shared" si="42"/>
        <v>122091982.34</v>
      </c>
      <c r="V149" s="27">
        <f t="shared" si="43"/>
        <v>1.020403190109695</v>
      </c>
      <c r="W149" s="27">
        <f t="shared" si="44"/>
        <v>0.02000000266372016</v>
      </c>
      <c r="X149" s="27">
        <f t="shared" si="45"/>
        <v>1.0404031927734152</v>
      </c>
      <c r="Y149" s="28">
        <f t="shared" si="46"/>
        <v>2.708880799350357</v>
      </c>
      <c r="Z149" s="28">
        <f t="shared" si="47"/>
        <v>1.2850639161116473</v>
      </c>
      <c r="AA149" s="29"/>
      <c r="AB149" s="28">
        <f t="shared" si="48"/>
        <v>5.03434790823542</v>
      </c>
      <c r="AC149" s="36">
        <v>108335.39228655744</v>
      </c>
      <c r="AD149" s="31">
        <f t="shared" si="49"/>
        <v>5453.980555456941</v>
      </c>
      <c r="AE149" s="32">
        <v>1037</v>
      </c>
      <c r="AF149" s="31">
        <f t="shared" si="50"/>
        <v>4416.980555456941</v>
      </c>
      <c r="AG149" s="33"/>
      <c r="AH149" s="34">
        <f t="shared" si="51"/>
        <v>4770219663.650668</v>
      </c>
      <c r="AI149" s="27">
        <f t="shared" si="52"/>
        <v>0.6533264949511616</v>
      </c>
      <c r="AJ149" s="27">
        <f t="shared" si="53"/>
        <v>1.3771949983897216</v>
      </c>
      <c r="AK149" s="27">
        <f t="shared" si="54"/>
        <v>0.5289409832060044</v>
      </c>
      <c r="AL149" s="27">
        <f t="shared" si="55"/>
        <v>2.559</v>
      </c>
      <c r="AN149" s="36">
        <v>108308.88198124745</v>
      </c>
      <c r="AO149" s="30">
        <f t="shared" si="56"/>
        <v>5452.6459344561</v>
      </c>
    </row>
    <row r="150" spans="1:41" ht="12.75">
      <c r="A150" s="17" t="s">
        <v>340</v>
      </c>
      <c r="B150" s="18" t="s">
        <v>341</v>
      </c>
      <c r="C150" s="19" t="s">
        <v>311</v>
      </c>
      <c r="E150" s="20"/>
      <c r="F150" s="39">
        <v>680543342</v>
      </c>
      <c r="G150" s="38">
        <v>50.35</v>
      </c>
      <c r="H150" s="23">
        <f t="shared" si="38"/>
        <v>0.5035000000000001</v>
      </c>
      <c r="I150" s="40">
        <v>7949341.87</v>
      </c>
      <c r="J150" s="40">
        <v>554708.54</v>
      </c>
      <c r="K150" s="40">
        <v>0</v>
      </c>
      <c r="L150" s="40">
        <v>249016.14</v>
      </c>
      <c r="M150" s="25">
        <f t="shared" si="39"/>
        <v>8753066.55</v>
      </c>
      <c r="N150" s="40">
        <v>19506700</v>
      </c>
      <c r="O150" s="40">
        <v>0</v>
      </c>
      <c r="P150" s="40">
        <v>0</v>
      </c>
      <c r="Q150" s="26">
        <f t="shared" si="40"/>
        <v>19506700</v>
      </c>
      <c r="R150" s="40">
        <v>6638612.18</v>
      </c>
      <c r="S150" s="40">
        <v>0</v>
      </c>
      <c r="T150" s="26">
        <f t="shared" si="41"/>
        <v>6638612.18</v>
      </c>
      <c r="U150" s="26">
        <f t="shared" si="42"/>
        <v>34898378.730000004</v>
      </c>
      <c r="V150" s="27">
        <f t="shared" si="43"/>
        <v>0.9754870513449236</v>
      </c>
      <c r="W150" s="27">
        <f t="shared" si="44"/>
        <v>0</v>
      </c>
      <c r="X150" s="27">
        <f t="shared" si="45"/>
        <v>0.9754870513449236</v>
      </c>
      <c r="Y150" s="28">
        <f t="shared" si="46"/>
        <v>2.866342052906308</v>
      </c>
      <c r="Z150" s="28">
        <f t="shared" si="47"/>
        <v>1.2861879633229887</v>
      </c>
      <c r="AA150" s="29"/>
      <c r="AB150" s="28">
        <f t="shared" si="48"/>
        <v>5.128017067574222</v>
      </c>
      <c r="AC150" s="36">
        <v>118960.93023255814</v>
      </c>
      <c r="AD150" s="31">
        <f t="shared" si="49"/>
        <v>6100.336806070643</v>
      </c>
      <c r="AE150" s="32">
        <v>1082</v>
      </c>
      <c r="AF150" s="31">
        <f t="shared" si="50"/>
        <v>5018.336806070643</v>
      </c>
      <c r="AG150" s="33"/>
      <c r="AH150" s="34">
        <f t="shared" si="51"/>
        <v>1351625306.8520355</v>
      </c>
      <c r="AI150" s="27">
        <f t="shared" si="52"/>
        <v>0.6475956395331248</v>
      </c>
      <c r="AJ150" s="27">
        <f t="shared" si="53"/>
        <v>1.4432032236383265</v>
      </c>
      <c r="AK150" s="27">
        <f t="shared" si="54"/>
        <v>0.49115773035216914</v>
      </c>
      <c r="AL150" s="27">
        <f t="shared" si="55"/>
        <v>2.5820000000000003</v>
      </c>
      <c r="AN150" s="36">
        <v>118960.93023255814</v>
      </c>
      <c r="AO150" s="30">
        <f t="shared" si="56"/>
        <v>6100.336806070644</v>
      </c>
    </row>
    <row r="151" spans="1:41" ht="12.75">
      <c r="A151" s="17" t="s">
        <v>342</v>
      </c>
      <c r="B151" s="18" t="s">
        <v>343</v>
      </c>
      <c r="C151" s="19" t="s">
        <v>311</v>
      </c>
      <c r="E151" s="20"/>
      <c r="F151" s="39">
        <v>1038588443</v>
      </c>
      <c r="G151" s="38">
        <v>48.43</v>
      </c>
      <c r="H151" s="23">
        <f t="shared" si="38"/>
        <v>0.4843</v>
      </c>
      <c r="I151" s="40">
        <v>12787800.6</v>
      </c>
      <c r="J151" s="40">
        <v>0</v>
      </c>
      <c r="K151" s="40">
        <v>0</v>
      </c>
      <c r="L151" s="40">
        <v>399640.48</v>
      </c>
      <c r="M151" s="25">
        <f t="shared" si="39"/>
        <v>13187441.08</v>
      </c>
      <c r="N151" s="40">
        <v>29543527</v>
      </c>
      <c r="O151" s="40">
        <v>0</v>
      </c>
      <c r="P151" s="40">
        <v>0</v>
      </c>
      <c r="Q151" s="26">
        <f t="shared" si="40"/>
        <v>29543527</v>
      </c>
      <c r="R151" s="40">
        <v>7969358</v>
      </c>
      <c r="S151" s="40">
        <v>103858.84</v>
      </c>
      <c r="T151" s="26">
        <f t="shared" si="41"/>
        <v>8073216.84</v>
      </c>
      <c r="U151" s="26">
        <f t="shared" si="42"/>
        <v>50804184.92</v>
      </c>
      <c r="V151" s="27">
        <f t="shared" si="43"/>
        <v>0.767325888682164</v>
      </c>
      <c r="W151" s="27">
        <f t="shared" si="44"/>
        <v>0.00999999958597652</v>
      </c>
      <c r="X151" s="27">
        <f t="shared" si="45"/>
        <v>0.7773258882681404</v>
      </c>
      <c r="Y151" s="28">
        <f t="shared" si="46"/>
        <v>2.8445846089585265</v>
      </c>
      <c r="Z151" s="28">
        <f t="shared" si="47"/>
        <v>1.2697465650501176</v>
      </c>
      <c r="AA151" s="29"/>
      <c r="AB151" s="28">
        <f t="shared" si="48"/>
        <v>4.891657062276785</v>
      </c>
      <c r="AC151" s="36">
        <v>224693.6767578125</v>
      </c>
      <c r="AD151" s="31">
        <f t="shared" si="49"/>
        <v>10991.244107612905</v>
      </c>
      <c r="AE151" s="32">
        <v>1314</v>
      </c>
      <c r="AF151" s="31">
        <f t="shared" si="50"/>
        <v>9677.244107612905</v>
      </c>
      <c r="AG151" s="33"/>
      <c r="AH151" s="34">
        <f t="shared" si="51"/>
        <v>2144514645.8806524</v>
      </c>
      <c r="AI151" s="27">
        <f t="shared" si="52"/>
        <v>0.6149382614537721</v>
      </c>
      <c r="AJ151" s="27">
        <f t="shared" si="53"/>
        <v>1.3776323261186143</v>
      </c>
      <c r="AK151" s="27">
        <f t="shared" si="54"/>
        <v>0.37645892768826045</v>
      </c>
      <c r="AL151" s="27">
        <f t="shared" si="55"/>
        <v>2.3689999999999998</v>
      </c>
      <c r="AN151" s="36">
        <v>224693.6767578125</v>
      </c>
      <c r="AO151" s="30">
        <f t="shared" si="56"/>
        <v>10991.244107612907</v>
      </c>
    </row>
    <row r="152" spans="1:41" ht="12.75">
      <c r="A152" s="17" t="s">
        <v>344</v>
      </c>
      <c r="B152" s="18" t="s">
        <v>345</v>
      </c>
      <c r="C152" s="19" t="s">
        <v>311</v>
      </c>
      <c r="E152" s="20" t="s">
        <v>116</v>
      </c>
      <c r="F152" s="39">
        <v>824910879</v>
      </c>
      <c r="G152" s="38">
        <v>103.02</v>
      </c>
      <c r="H152" s="23">
        <f t="shared" si="38"/>
        <v>1.0302</v>
      </c>
      <c r="I152" s="40">
        <v>4854225.83</v>
      </c>
      <c r="J152" s="40">
        <v>0</v>
      </c>
      <c r="K152" s="40">
        <v>0</v>
      </c>
      <c r="L152" s="40">
        <v>151705.49</v>
      </c>
      <c r="M152" s="25">
        <f t="shared" si="39"/>
        <v>5005931.32</v>
      </c>
      <c r="N152" s="40">
        <v>11388114</v>
      </c>
      <c r="O152" s="40">
        <v>0</v>
      </c>
      <c r="P152" s="40">
        <v>0</v>
      </c>
      <c r="Q152" s="26">
        <f t="shared" si="40"/>
        <v>11388114</v>
      </c>
      <c r="R152" s="40">
        <v>4797071.77</v>
      </c>
      <c r="S152" s="40">
        <v>0</v>
      </c>
      <c r="T152" s="26">
        <f t="shared" si="41"/>
        <v>4797071.77</v>
      </c>
      <c r="U152" s="26">
        <f t="shared" si="42"/>
        <v>21191117.09</v>
      </c>
      <c r="V152" s="27">
        <f t="shared" si="43"/>
        <v>0.5815260644659288</v>
      </c>
      <c r="W152" s="27">
        <f t="shared" si="44"/>
        <v>0</v>
      </c>
      <c r="X152" s="27">
        <f t="shared" si="45"/>
        <v>0.5815260644659288</v>
      </c>
      <c r="Y152" s="28">
        <f t="shared" si="46"/>
        <v>1.3805265865574794</v>
      </c>
      <c r="Z152" s="28">
        <f t="shared" si="47"/>
        <v>0.6068451086580954</v>
      </c>
      <c r="AA152" s="29"/>
      <c r="AB152" s="28">
        <f t="shared" si="48"/>
        <v>2.5688977596815037</v>
      </c>
      <c r="AC152" s="36">
        <v>291723.5762644365</v>
      </c>
      <c r="AD152" s="31">
        <f t="shared" si="49"/>
        <v>7494.080415119871</v>
      </c>
      <c r="AE152" s="32">
        <v>1176</v>
      </c>
      <c r="AF152" s="31">
        <f t="shared" si="50"/>
        <v>6318.080415119871</v>
      </c>
      <c r="AG152" s="33"/>
      <c r="AH152" s="34">
        <f t="shared" si="51"/>
        <v>800728867.2102504</v>
      </c>
      <c r="AI152" s="27">
        <f t="shared" si="52"/>
        <v>0.62517183093957</v>
      </c>
      <c r="AJ152" s="27">
        <f t="shared" si="53"/>
        <v>1.4222184894715155</v>
      </c>
      <c r="AK152" s="27">
        <f t="shared" si="54"/>
        <v>0.5990881516127999</v>
      </c>
      <c r="AL152" s="27">
        <f t="shared" si="55"/>
        <v>2.646</v>
      </c>
      <c r="AN152" s="36">
        <v>291723.5762644365</v>
      </c>
      <c r="AO152" s="30">
        <f t="shared" si="56"/>
        <v>7494.080415119871</v>
      </c>
    </row>
    <row r="153" spans="1:41" ht="12.75">
      <c r="A153" s="17" t="s">
        <v>346</v>
      </c>
      <c r="B153" s="18" t="s">
        <v>347</v>
      </c>
      <c r="C153" s="19" t="s">
        <v>311</v>
      </c>
      <c r="E153" s="20"/>
      <c r="F153" s="39">
        <v>22807808</v>
      </c>
      <c r="G153" s="38">
        <v>53.59</v>
      </c>
      <c r="H153" s="23">
        <f t="shared" si="38"/>
        <v>0.5359</v>
      </c>
      <c r="I153" s="40">
        <v>246766.87</v>
      </c>
      <c r="J153" s="40">
        <v>17386.35</v>
      </c>
      <c r="K153" s="40">
        <v>0</v>
      </c>
      <c r="L153" s="40">
        <v>7804.97</v>
      </c>
      <c r="M153" s="25">
        <f t="shared" si="39"/>
        <v>271958.18999999994</v>
      </c>
      <c r="N153" s="40">
        <v>727713.5</v>
      </c>
      <c r="O153" s="40">
        <v>0</v>
      </c>
      <c r="P153" s="40">
        <v>0</v>
      </c>
      <c r="Q153" s="26">
        <f t="shared" si="40"/>
        <v>727713.5</v>
      </c>
      <c r="R153" s="40">
        <v>304741.42</v>
      </c>
      <c r="S153" s="40">
        <v>0</v>
      </c>
      <c r="T153" s="26">
        <f t="shared" si="41"/>
        <v>304741.42</v>
      </c>
      <c r="U153" s="26">
        <f t="shared" si="42"/>
        <v>1304413.1099999999</v>
      </c>
      <c r="V153" s="27">
        <f t="shared" si="43"/>
        <v>1.3361276103341453</v>
      </c>
      <c r="W153" s="27">
        <f t="shared" si="44"/>
        <v>0</v>
      </c>
      <c r="X153" s="27">
        <f t="shared" si="45"/>
        <v>1.3361276103341453</v>
      </c>
      <c r="Y153" s="28">
        <f t="shared" si="46"/>
        <v>3.190633225253387</v>
      </c>
      <c r="Z153" s="28">
        <f t="shared" si="47"/>
        <v>1.192390737417642</v>
      </c>
      <c r="AA153" s="29">
        <v>0.12</v>
      </c>
      <c r="AB153" s="28">
        <f t="shared" si="48"/>
        <v>5.599151573005174</v>
      </c>
      <c r="AC153" s="36">
        <v>93373.22834645669</v>
      </c>
      <c r="AD153" s="31">
        <f t="shared" si="49"/>
        <v>5228.108583726343</v>
      </c>
      <c r="AE153" s="32">
        <v>1073</v>
      </c>
      <c r="AF153" s="31">
        <f t="shared" si="50"/>
        <v>4155.108583726343</v>
      </c>
      <c r="AG153" s="33"/>
      <c r="AH153" s="34">
        <f t="shared" si="51"/>
        <v>42559820.86210114</v>
      </c>
      <c r="AI153" s="27">
        <f t="shared" si="52"/>
        <v>0.6390021961821144</v>
      </c>
      <c r="AJ153" s="27">
        <f t="shared" si="53"/>
        <v>1.7098603454132901</v>
      </c>
      <c r="AK153" s="27">
        <f t="shared" si="54"/>
        <v>0.7160307863780684</v>
      </c>
      <c r="AL153" s="27">
        <f t="shared" si="55"/>
        <v>3.0650000000000004</v>
      </c>
      <c r="AN153" s="36">
        <v>93003.1746031746</v>
      </c>
      <c r="AO153" s="30">
        <f t="shared" si="56"/>
        <v>5207.388713738399</v>
      </c>
    </row>
    <row r="154" spans="1:41" ht="12.75">
      <c r="A154" s="17" t="s">
        <v>348</v>
      </c>
      <c r="B154" s="18" t="s">
        <v>349</v>
      </c>
      <c r="C154" s="19" t="s">
        <v>311</v>
      </c>
      <c r="E154" s="20"/>
      <c r="F154" s="39">
        <v>82550551</v>
      </c>
      <c r="G154" s="38">
        <v>53.64</v>
      </c>
      <c r="H154" s="23">
        <f t="shared" si="38"/>
        <v>0.5364</v>
      </c>
      <c r="I154" s="40">
        <v>844806.61</v>
      </c>
      <c r="J154" s="40">
        <v>60011.49</v>
      </c>
      <c r="K154" s="40">
        <v>0</v>
      </c>
      <c r="L154" s="40">
        <v>26939.97</v>
      </c>
      <c r="M154" s="25">
        <f t="shared" si="39"/>
        <v>931758.07</v>
      </c>
      <c r="N154" s="40">
        <v>2463924</v>
      </c>
      <c r="O154" s="40">
        <v>0</v>
      </c>
      <c r="P154" s="40">
        <v>0</v>
      </c>
      <c r="Q154" s="26">
        <f t="shared" si="40"/>
        <v>2463924</v>
      </c>
      <c r="R154" s="40">
        <v>1218984</v>
      </c>
      <c r="S154" s="40">
        <v>0</v>
      </c>
      <c r="T154" s="26">
        <f t="shared" si="41"/>
        <v>1218984</v>
      </c>
      <c r="U154" s="26">
        <f t="shared" si="42"/>
        <v>4614666.07</v>
      </c>
      <c r="V154" s="27">
        <f t="shared" si="43"/>
        <v>1.4766515610537838</v>
      </c>
      <c r="W154" s="27">
        <f t="shared" si="44"/>
        <v>0</v>
      </c>
      <c r="X154" s="27">
        <f t="shared" si="45"/>
        <v>1.4766515610537838</v>
      </c>
      <c r="Y154" s="28">
        <f t="shared" si="46"/>
        <v>2.984745674199073</v>
      </c>
      <c r="Z154" s="28">
        <f t="shared" si="47"/>
        <v>1.128712114834945</v>
      </c>
      <c r="AA154" s="29"/>
      <c r="AB154" s="28">
        <f t="shared" si="48"/>
        <v>5.590109350087803</v>
      </c>
      <c r="AC154" s="36">
        <v>108025.11923688394</v>
      </c>
      <c r="AD154" s="31">
        <f t="shared" si="49"/>
        <v>6038.722290904547</v>
      </c>
      <c r="AE154" s="32">
        <v>1037</v>
      </c>
      <c r="AF154" s="31">
        <f t="shared" si="50"/>
        <v>5001.722290904547</v>
      </c>
      <c r="AG154" s="33"/>
      <c r="AH154" s="34">
        <f t="shared" si="51"/>
        <v>153897373.22893363</v>
      </c>
      <c r="AI154" s="27">
        <f t="shared" si="52"/>
        <v>0.6054411783974646</v>
      </c>
      <c r="AJ154" s="27">
        <f t="shared" si="53"/>
        <v>1.601017579640383</v>
      </c>
      <c r="AK154" s="27">
        <f t="shared" si="54"/>
        <v>0.7920758973492497</v>
      </c>
      <c r="AL154" s="27">
        <f t="shared" si="55"/>
        <v>2.998</v>
      </c>
      <c r="AN154" s="36">
        <v>108025.11923688394</v>
      </c>
      <c r="AO154" s="30">
        <f t="shared" si="56"/>
        <v>6038.722290904548</v>
      </c>
    </row>
    <row r="155" spans="1:41" ht="12.75">
      <c r="A155" s="17" t="s">
        <v>350</v>
      </c>
      <c r="B155" s="18" t="s">
        <v>351</v>
      </c>
      <c r="C155" s="19" t="s">
        <v>311</v>
      </c>
      <c r="E155" s="20"/>
      <c r="F155" s="39">
        <v>154372482</v>
      </c>
      <c r="G155" s="38">
        <v>64.81</v>
      </c>
      <c r="H155" s="23">
        <f t="shared" si="38"/>
        <v>0.6481</v>
      </c>
      <c r="I155" s="40">
        <v>1318353.83</v>
      </c>
      <c r="J155" s="40">
        <v>92110.21</v>
      </c>
      <c r="K155" s="40">
        <v>0</v>
      </c>
      <c r="L155" s="40">
        <v>41349.52</v>
      </c>
      <c r="M155" s="25">
        <f t="shared" si="39"/>
        <v>1451813.56</v>
      </c>
      <c r="N155" s="40">
        <v>3822384.5</v>
      </c>
      <c r="O155" s="40">
        <v>0</v>
      </c>
      <c r="P155" s="40">
        <v>0</v>
      </c>
      <c r="Q155" s="26">
        <f t="shared" si="40"/>
        <v>3822384.5</v>
      </c>
      <c r="R155" s="40">
        <v>1266232.42</v>
      </c>
      <c r="S155" s="40">
        <v>0</v>
      </c>
      <c r="T155" s="26">
        <f t="shared" si="41"/>
        <v>1266232.42</v>
      </c>
      <c r="U155" s="26">
        <f t="shared" si="42"/>
        <v>6540430.48</v>
      </c>
      <c r="V155" s="27">
        <f t="shared" si="43"/>
        <v>0.820244906083715</v>
      </c>
      <c r="W155" s="27">
        <f t="shared" si="44"/>
        <v>0</v>
      </c>
      <c r="X155" s="27">
        <f t="shared" si="45"/>
        <v>0.820244906083715</v>
      </c>
      <c r="Y155" s="28">
        <f t="shared" si="46"/>
        <v>2.476078929663125</v>
      </c>
      <c r="Z155" s="28">
        <f t="shared" si="47"/>
        <v>0.9404613705699181</v>
      </c>
      <c r="AA155" s="29"/>
      <c r="AB155" s="28">
        <f t="shared" si="48"/>
        <v>4.236785206316758</v>
      </c>
      <c r="AC155" s="36">
        <v>98986.92070030895</v>
      </c>
      <c r="AD155" s="31">
        <f t="shared" si="49"/>
        <v>4193.86321241919</v>
      </c>
      <c r="AE155" s="32">
        <v>945</v>
      </c>
      <c r="AF155" s="31">
        <f t="shared" si="50"/>
        <v>3248.86321241919</v>
      </c>
      <c r="AG155" s="33"/>
      <c r="AH155" s="34">
        <f t="shared" si="51"/>
        <v>238192380.80543125</v>
      </c>
      <c r="AI155" s="27">
        <f t="shared" si="52"/>
        <v>0.609513014266364</v>
      </c>
      <c r="AJ155" s="27">
        <f t="shared" si="53"/>
        <v>1.6047467543146714</v>
      </c>
      <c r="AK155" s="27">
        <f t="shared" si="54"/>
        <v>0.5316007236328557</v>
      </c>
      <c r="AL155" s="27">
        <f t="shared" si="55"/>
        <v>2.747</v>
      </c>
      <c r="AN155" s="36">
        <v>98986.92070030895</v>
      </c>
      <c r="AO155" s="30">
        <f t="shared" si="56"/>
        <v>4193.86321241919</v>
      </c>
    </row>
    <row r="156" spans="1:41" ht="12.75">
      <c r="A156" s="17" t="s">
        <v>352</v>
      </c>
      <c r="B156" s="18" t="s">
        <v>353</v>
      </c>
      <c r="C156" s="19" t="s">
        <v>311</v>
      </c>
      <c r="E156" s="20"/>
      <c r="F156" s="39">
        <v>429742466</v>
      </c>
      <c r="G156" s="38">
        <v>49.34</v>
      </c>
      <c r="H156" s="23">
        <f t="shared" si="38"/>
        <v>0.49340000000000006</v>
      </c>
      <c r="I156" s="40">
        <v>4648158.82</v>
      </c>
      <c r="J156" s="40">
        <v>323814.74</v>
      </c>
      <c r="K156" s="40">
        <v>0</v>
      </c>
      <c r="L156" s="40">
        <v>145364.8</v>
      </c>
      <c r="M156" s="25">
        <f t="shared" si="39"/>
        <v>5117338.36</v>
      </c>
      <c r="N156" s="40">
        <v>14311515</v>
      </c>
      <c r="O156" s="40">
        <v>0</v>
      </c>
      <c r="P156" s="40">
        <v>0</v>
      </c>
      <c r="Q156" s="26">
        <f t="shared" si="40"/>
        <v>14311515</v>
      </c>
      <c r="R156" s="40">
        <v>6670488.09</v>
      </c>
      <c r="S156" s="40">
        <v>0</v>
      </c>
      <c r="T156" s="26">
        <f t="shared" si="41"/>
        <v>6670488.09</v>
      </c>
      <c r="U156" s="26">
        <f t="shared" si="42"/>
        <v>26099341.45</v>
      </c>
      <c r="V156" s="27">
        <f t="shared" si="43"/>
        <v>1.5522059414067773</v>
      </c>
      <c r="W156" s="27">
        <f t="shared" si="44"/>
        <v>0</v>
      </c>
      <c r="X156" s="27">
        <f t="shared" si="45"/>
        <v>1.5522059414067773</v>
      </c>
      <c r="Y156" s="28">
        <f t="shared" si="46"/>
        <v>3.3302538455671264</v>
      </c>
      <c r="Z156" s="28">
        <f t="shared" si="47"/>
        <v>1.1907918730098226</v>
      </c>
      <c r="AA156" s="29"/>
      <c r="AB156" s="28">
        <f t="shared" si="48"/>
        <v>6.073251659983725</v>
      </c>
      <c r="AC156" s="36">
        <v>70178.13353189376</v>
      </c>
      <c r="AD156" s="31">
        <f t="shared" si="49"/>
        <v>4262.094659671334</v>
      </c>
      <c r="AE156" s="32">
        <v>940</v>
      </c>
      <c r="AF156" s="31">
        <f t="shared" si="50"/>
        <v>3322.094659671334</v>
      </c>
      <c r="AG156" s="33"/>
      <c r="AH156" s="34">
        <f t="shared" si="51"/>
        <v>870981892.987434</v>
      </c>
      <c r="AI156" s="27">
        <f t="shared" si="52"/>
        <v>0.5875367101430465</v>
      </c>
      <c r="AJ156" s="27">
        <f t="shared" si="53"/>
        <v>1.6431472474028201</v>
      </c>
      <c r="AK156" s="27">
        <f t="shared" si="54"/>
        <v>0.765858411490104</v>
      </c>
      <c r="AL156" s="27">
        <f t="shared" si="55"/>
        <v>2.997</v>
      </c>
      <c r="AN156" s="36">
        <v>70178.13353189376</v>
      </c>
      <c r="AO156" s="30">
        <f t="shared" si="56"/>
        <v>4262.094659671334</v>
      </c>
    </row>
    <row r="157" spans="1:41" ht="12.75">
      <c r="A157" s="17" t="s">
        <v>354</v>
      </c>
      <c r="B157" s="18" t="s">
        <v>355</v>
      </c>
      <c r="C157" s="19" t="s">
        <v>311</v>
      </c>
      <c r="E157" s="20"/>
      <c r="F157" s="39">
        <v>160050224</v>
      </c>
      <c r="G157" s="38">
        <v>55.4</v>
      </c>
      <c r="H157" s="23">
        <f t="shared" si="38"/>
        <v>0.5539999999999999</v>
      </c>
      <c r="I157" s="40">
        <v>1714189.27</v>
      </c>
      <c r="J157" s="40">
        <v>119331.45</v>
      </c>
      <c r="K157" s="40">
        <v>0</v>
      </c>
      <c r="L157" s="40">
        <v>53569.49</v>
      </c>
      <c r="M157" s="25">
        <f t="shared" si="39"/>
        <v>1887090.21</v>
      </c>
      <c r="N157" s="40">
        <v>3202908</v>
      </c>
      <c r="O157" s="40">
        <v>1828343.85</v>
      </c>
      <c r="P157" s="40">
        <v>0</v>
      </c>
      <c r="Q157" s="26">
        <f t="shared" si="40"/>
        <v>5031251.85</v>
      </c>
      <c r="R157" s="40">
        <v>1853569.1</v>
      </c>
      <c r="S157" s="40">
        <v>0</v>
      </c>
      <c r="T157" s="26">
        <f t="shared" si="41"/>
        <v>1853569.1</v>
      </c>
      <c r="U157" s="26">
        <f t="shared" si="42"/>
        <v>8771911.16</v>
      </c>
      <c r="V157" s="27">
        <f t="shared" si="43"/>
        <v>1.1581171545251945</v>
      </c>
      <c r="W157" s="27">
        <f t="shared" si="44"/>
        <v>0</v>
      </c>
      <c r="X157" s="27">
        <f t="shared" si="45"/>
        <v>1.1581171545251945</v>
      </c>
      <c r="Y157" s="28">
        <f t="shared" si="46"/>
        <v>3.1435456472713215</v>
      </c>
      <c r="Z157" s="28">
        <f t="shared" si="47"/>
        <v>1.1790612739161177</v>
      </c>
      <c r="AA157" s="29"/>
      <c r="AB157" s="28">
        <f t="shared" si="48"/>
        <v>5.480724075712634</v>
      </c>
      <c r="AC157" s="36">
        <v>90704.15492957746</v>
      </c>
      <c r="AD157" s="31">
        <f t="shared" si="49"/>
        <v>4971.2444568970395</v>
      </c>
      <c r="AE157" s="32">
        <v>969</v>
      </c>
      <c r="AF157" s="31">
        <f t="shared" si="50"/>
        <v>4002.2444568970395</v>
      </c>
      <c r="AG157" s="33"/>
      <c r="AH157" s="34">
        <f t="shared" si="51"/>
        <v>288899321.29963905</v>
      </c>
      <c r="AI157" s="27">
        <f t="shared" si="52"/>
        <v>0.6531999457495291</v>
      </c>
      <c r="AJ157" s="27">
        <f t="shared" si="53"/>
        <v>1.7415242885883118</v>
      </c>
      <c r="AK157" s="27">
        <f t="shared" si="54"/>
        <v>0.6415969036069576</v>
      </c>
      <c r="AL157" s="27">
        <f t="shared" si="55"/>
        <v>3.037</v>
      </c>
      <c r="AN157" s="36">
        <v>90704.15492957746</v>
      </c>
      <c r="AO157" s="30">
        <f t="shared" si="56"/>
        <v>4971.2444568970395</v>
      </c>
    </row>
    <row r="158" spans="1:41" ht="12.75">
      <c r="A158" s="17" t="s">
        <v>356</v>
      </c>
      <c r="B158" s="18" t="s">
        <v>357</v>
      </c>
      <c r="C158" s="19" t="s">
        <v>311</v>
      </c>
      <c r="E158" s="20"/>
      <c r="F158" s="39">
        <v>160970463</v>
      </c>
      <c r="G158" s="38">
        <v>54.93</v>
      </c>
      <c r="H158" s="23">
        <f t="shared" si="38"/>
        <v>0.5493</v>
      </c>
      <c r="I158" s="40">
        <v>1763209.67</v>
      </c>
      <c r="J158" s="40">
        <v>123645.45</v>
      </c>
      <c r="K158" s="40">
        <v>0</v>
      </c>
      <c r="L158" s="40">
        <v>55506.11</v>
      </c>
      <c r="M158" s="25">
        <f t="shared" si="39"/>
        <v>1942361.23</v>
      </c>
      <c r="N158" s="40">
        <v>4073599</v>
      </c>
      <c r="O158" s="40">
        <v>0</v>
      </c>
      <c r="P158" s="40">
        <v>0</v>
      </c>
      <c r="Q158" s="26">
        <f t="shared" si="40"/>
        <v>4073599</v>
      </c>
      <c r="R158" s="40">
        <v>1683481.56</v>
      </c>
      <c r="S158" s="40">
        <v>0</v>
      </c>
      <c r="T158" s="26">
        <f t="shared" si="41"/>
        <v>1683481.56</v>
      </c>
      <c r="U158" s="26">
        <f t="shared" si="42"/>
        <v>7699441.790000001</v>
      </c>
      <c r="V158" s="27">
        <f t="shared" si="43"/>
        <v>1.045832588553839</v>
      </c>
      <c r="W158" s="27">
        <f t="shared" si="44"/>
        <v>0</v>
      </c>
      <c r="X158" s="27">
        <f t="shared" si="45"/>
        <v>1.045832588553839</v>
      </c>
      <c r="Y158" s="28">
        <f t="shared" si="46"/>
        <v>2.530649986389118</v>
      </c>
      <c r="Z158" s="28">
        <f t="shared" si="47"/>
        <v>1.2066569194126007</v>
      </c>
      <c r="AA158" s="29"/>
      <c r="AB158" s="28">
        <f t="shared" si="48"/>
        <v>4.783139494355558</v>
      </c>
      <c r="AC158" s="36">
        <v>122757.0895522388</v>
      </c>
      <c r="AD158" s="31">
        <f t="shared" si="49"/>
        <v>5871.642832494555</v>
      </c>
      <c r="AE158" s="32">
        <v>1019</v>
      </c>
      <c r="AF158" s="31">
        <f t="shared" si="50"/>
        <v>4852.642832494555</v>
      </c>
      <c r="AG158" s="33"/>
      <c r="AH158" s="34">
        <f t="shared" si="51"/>
        <v>293046537.41125065</v>
      </c>
      <c r="AI158" s="27">
        <f t="shared" si="52"/>
        <v>0.6628166458333415</v>
      </c>
      <c r="AJ158" s="27">
        <f t="shared" si="53"/>
        <v>1.3900860375235424</v>
      </c>
      <c r="AK158" s="27">
        <f t="shared" si="54"/>
        <v>0.574475840892624</v>
      </c>
      <c r="AL158" s="27">
        <f t="shared" si="55"/>
        <v>2.627</v>
      </c>
      <c r="AN158" s="36">
        <v>122757.0895522388</v>
      </c>
      <c r="AO158" s="30">
        <f t="shared" si="56"/>
        <v>5871.642832494554</v>
      </c>
    </row>
    <row r="159" spans="1:41" ht="12.75">
      <c r="A159" s="17" t="s">
        <v>358</v>
      </c>
      <c r="B159" s="37" t="s">
        <v>359</v>
      </c>
      <c r="C159" s="19" t="s">
        <v>311</v>
      </c>
      <c r="E159" s="20"/>
      <c r="F159" s="39">
        <v>173312920</v>
      </c>
      <c r="G159" s="38">
        <v>56.49</v>
      </c>
      <c r="H159" s="23">
        <f t="shared" si="38"/>
        <v>0.5649000000000001</v>
      </c>
      <c r="I159" s="40">
        <v>1823445.86</v>
      </c>
      <c r="J159" s="40">
        <v>126937.23</v>
      </c>
      <c r="K159" s="40">
        <v>0</v>
      </c>
      <c r="L159" s="40">
        <v>56983.83</v>
      </c>
      <c r="M159" s="25">
        <f t="shared" si="39"/>
        <v>2007366.9200000002</v>
      </c>
      <c r="N159" s="40">
        <v>4886163.5</v>
      </c>
      <c r="O159" s="40">
        <v>0</v>
      </c>
      <c r="P159" s="40">
        <v>0</v>
      </c>
      <c r="Q159" s="26">
        <f t="shared" si="40"/>
        <v>4886163.5</v>
      </c>
      <c r="R159" s="40">
        <v>2416734</v>
      </c>
      <c r="S159" s="40">
        <v>0</v>
      </c>
      <c r="T159" s="26">
        <f t="shared" si="41"/>
        <v>2416734</v>
      </c>
      <c r="U159" s="26">
        <f t="shared" si="42"/>
        <v>9310264.42</v>
      </c>
      <c r="V159" s="27">
        <f t="shared" si="43"/>
        <v>1.394433836784932</v>
      </c>
      <c r="W159" s="27">
        <f t="shared" si="44"/>
        <v>0</v>
      </c>
      <c r="X159" s="27">
        <f t="shared" si="45"/>
        <v>1.394433836784932</v>
      </c>
      <c r="Y159" s="28">
        <f t="shared" si="46"/>
        <v>2.819272504323394</v>
      </c>
      <c r="Z159" s="28">
        <f t="shared" si="47"/>
        <v>1.1582327041746225</v>
      </c>
      <c r="AA159" s="29"/>
      <c r="AB159" s="28">
        <f t="shared" si="48"/>
        <v>5.371939045282948</v>
      </c>
      <c r="AC159" s="36">
        <v>92016.06578115118</v>
      </c>
      <c r="AD159" s="31">
        <f t="shared" si="49"/>
        <v>4943.046965630902</v>
      </c>
      <c r="AE159" s="32">
        <v>963</v>
      </c>
      <c r="AF159" s="31">
        <f t="shared" si="50"/>
        <v>3980.0469656309024</v>
      </c>
      <c r="AG159" s="33"/>
      <c r="AH159" s="34">
        <f t="shared" si="51"/>
        <v>306802832.3597096</v>
      </c>
      <c r="AI159" s="27">
        <f t="shared" si="52"/>
        <v>0.6542856545882444</v>
      </c>
      <c r="AJ159" s="27">
        <f t="shared" si="53"/>
        <v>1.5926070376922854</v>
      </c>
      <c r="AK159" s="27">
        <f t="shared" si="54"/>
        <v>0.7877156743998084</v>
      </c>
      <c r="AL159" s="27">
        <f t="shared" si="55"/>
        <v>3.035</v>
      </c>
      <c r="AN159" s="36">
        <v>92016.06578115118</v>
      </c>
      <c r="AO159" s="30">
        <f t="shared" si="56"/>
        <v>4943.046965630902</v>
      </c>
    </row>
    <row r="160" spans="1:41" ht="12.75">
      <c r="A160" s="17" t="s">
        <v>360</v>
      </c>
      <c r="B160" s="18" t="s">
        <v>361</v>
      </c>
      <c r="C160" s="19" t="s">
        <v>311</v>
      </c>
      <c r="E160" s="20"/>
      <c r="F160" s="39">
        <v>160378373</v>
      </c>
      <c r="G160" s="38">
        <v>53.2</v>
      </c>
      <c r="H160" s="23">
        <f t="shared" si="38"/>
        <v>0.532</v>
      </c>
      <c r="I160" s="40">
        <v>1755075.05</v>
      </c>
      <c r="J160" s="40">
        <v>122180.94</v>
      </c>
      <c r="K160" s="40">
        <v>0</v>
      </c>
      <c r="L160" s="40">
        <v>54848.67</v>
      </c>
      <c r="M160" s="25">
        <f t="shared" si="39"/>
        <v>1932104.66</v>
      </c>
      <c r="N160" s="40">
        <v>4007239</v>
      </c>
      <c r="O160" s="40">
        <v>0</v>
      </c>
      <c r="P160" s="40">
        <v>0</v>
      </c>
      <c r="Q160" s="26">
        <f t="shared" si="40"/>
        <v>4007239</v>
      </c>
      <c r="R160" s="40">
        <v>2391500</v>
      </c>
      <c r="S160" s="40">
        <v>0</v>
      </c>
      <c r="T160" s="26">
        <f t="shared" si="41"/>
        <v>2391500</v>
      </c>
      <c r="U160" s="26">
        <f t="shared" si="42"/>
        <v>8330843.66</v>
      </c>
      <c r="V160" s="27">
        <f t="shared" si="43"/>
        <v>1.4911611555006858</v>
      </c>
      <c r="W160" s="27">
        <f t="shared" si="44"/>
        <v>0</v>
      </c>
      <c r="X160" s="27">
        <f t="shared" si="45"/>
        <v>1.4911611555006858</v>
      </c>
      <c r="Y160" s="28">
        <f t="shared" si="46"/>
        <v>2.498615570816397</v>
      </c>
      <c r="Z160" s="28">
        <f t="shared" si="47"/>
        <v>1.2047164613647752</v>
      </c>
      <c r="AA160" s="29"/>
      <c r="AB160" s="28">
        <f t="shared" si="48"/>
        <v>5.194493187681857</v>
      </c>
      <c r="AC160" s="36">
        <v>100543.99701715139</v>
      </c>
      <c r="AD160" s="31">
        <f t="shared" si="49"/>
        <v>5222.751075678979</v>
      </c>
      <c r="AE160" s="32">
        <v>961</v>
      </c>
      <c r="AF160" s="31">
        <f t="shared" si="50"/>
        <v>4261.751075678979</v>
      </c>
      <c r="AG160" s="33"/>
      <c r="AH160" s="34">
        <f t="shared" si="51"/>
        <v>301463107.14285713</v>
      </c>
      <c r="AI160" s="27">
        <f t="shared" si="52"/>
        <v>0.6409091574460604</v>
      </c>
      <c r="AJ160" s="27">
        <f t="shared" si="53"/>
        <v>1.3292634836743231</v>
      </c>
      <c r="AK160" s="27">
        <f t="shared" si="54"/>
        <v>0.7932977347263649</v>
      </c>
      <c r="AL160" s="27">
        <f t="shared" si="55"/>
        <v>2.763</v>
      </c>
      <c r="AN160" s="36">
        <v>100543.99701715139</v>
      </c>
      <c r="AO160" s="30">
        <f t="shared" si="56"/>
        <v>5222.751075678978</v>
      </c>
    </row>
    <row r="161" spans="1:41" ht="12.75">
      <c r="A161" s="17" t="s">
        <v>362</v>
      </c>
      <c r="B161" s="18" t="s">
        <v>363</v>
      </c>
      <c r="C161" s="19" t="s">
        <v>311</v>
      </c>
      <c r="E161" s="20"/>
      <c r="F161" s="39">
        <v>1616545946</v>
      </c>
      <c r="G161" s="38">
        <v>58.02</v>
      </c>
      <c r="H161" s="23">
        <f t="shared" si="38"/>
        <v>0.5802</v>
      </c>
      <c r="I161" s="40">
        <v>15651408.98</v>
      </c>
      <c r="J161" s="40">
        <v>0</v>
      </c>
      <c r="K161" s="40">
        <v>0</v>
      </c>
      <c r="L161" s="40">
        <v>491528.75</v>
      </c>
      <c r="M161" s="25">
        <f t="shared" si="39"/>
        <v>16142937.73</v>
      </c>
      <c r="N161" s="40">
        <v>35887548</v>
      </c>
      <c r="O161" s="40">
        <v>0</v>
      </c>
      <c r="P161" s="40">
        <v>0</v>
      </c>
      <c r="Q161" s="26">
        <f t="shared" si="40"/>
        <v>35887548</v>
      </c>
      <c r="R161" s="40">
        <v>17010000</v>
      </c>
      <c r="S161" s="40">
        <v>0</v>
      </c>
      <c r="T161" s="26">
        <f t="shared" si="41"/>
        <v>17010000</v>
      </c>
      <c r="U161" s="26">
        <f t="shared" si="42"/>
        <v>69040485.73</v>
      </c>
      <c r="V161" s="27">
        <f t="shared" si="43"/>
        <v>1.052243522189378</v>
      </c>
      <c r="W161" s="27">
        <f t="shared" si="44"/>
        <v>0</v>
      </c>
      <c r="X161" s="27">
        <f t="shared" si="45"/>
        <v>1.052243522189378</v>
      </c>
      <c r="Y161" s="28">
        <f t="shared" si="46"/>
        <v>2.220014104071744</v>
      </c>
      <c r="Z161" s="28">
        <f t="shared" si="47"/>
        <v>0.9986067992650794</v>
      </c>
      <c r="AA161" s="29"/>
      <c r="AB161" s="28">
        <f t="shared" si="48"/>
        <v>4.270864425526201</v>
      </c>
      <c r="AC161" s="36">
        <v>89851.93989071039</v>
      </c>
      <c r="AD161" s="31">
        <f t="shared" si="49"/>
        <v>3837.4545364375363</v>
      </c>
      <c r="AE161" s="32">
        <v>843</v>
      </c>
      <c r="AF161" s="31">
        <f t="shared" si="50"/>
        <v>2994.4545364375363</v>
      </c>
      <c r="AG161" s="33"/>
      <c r="AH161" s="34">
        <f t="shared" si="51"/>
        <v>2786187428.47294</v>
      </c>
      <c r="AI161" s="27">
        <f t="shared" si="52"/>
        <v>0.5793916649335992</v>
      </c>
      <c r="AJ161" s="27">
        <f t="shared" si="53"/>
        <v>1.288052183182426</v>
      </c>
      <c r="AK161" s="27">
        <f t="shared" si="54"/>
        <v>0.6105116915742772</v>
      </c>
      <c r="AL161" s="27">
        <f t="shared" si="55"/>
        <v>2.4779999999999998</v>
      </c>
      <c r="AN161" s="36">
        <v>89851.93989071039</v>
      </c>
      <c r="AO161" s="30">
        <f t="shared" si="56"/>
        <v>3837.454536437536</v>
      </c>
    </row>
    <row r="162" spans="1:41" ht="12.75">
      <c r="A162" s="17" t="s">
        <v>364</v>
      </c>
      <c r="B162" s="18" t="s">
        <v>365</v>
      </c>
      <c r="C162" s="19" t="s">
        <v>311</v>
      </c>
      <c r="E162" s="20"/>
      <c r="F162" s="39">
        <v>276080556</v>
      </c>
      <c r="G162" s="38">
        <v>50.47</v>
      </c>
      <c r="H162" s="23">
        <f t="shared" si="38"/>
        <v>0.5047</v>
      </c>
      <c r="I162" s="40">
        <v>3198916.17</v>
      </c>
      <c r="J162" s="40">
        <v>222753.58</v>
      </c>
      <c r="K162" s="40">
        <v>0</v>
      </c>
      <c r="L162" s="40">
        <v>99997.08</v>
      </c>
      <c r="M162" s="25">
        <f t="shared" si="39"/>
        <v>3521666.83</v>
      </c>
      <c r="N162" s="40">
        <v>9697056.5</v>
      </c>
      <c r="O162" s="40">
        <v>0</v>
      </c>
      <c r="P162" s="40">
        <v>0</v>
      </c>
      <c r="Q162" s="26">
        <f t="shared" si="40"/>
        <v>9697056.5</v>
      </c>
      <c r="R162" s="40">
        <v>3081738.17</v>
      </c>
      <c r="S162" s="40">
        <v>0</v>
      </c>
      <c r="T162" s="26">
        <f t="shared" si="41"/>
        <v>3081738.17</v>
      </c>
      <c r="U162" s="26">
        <f t="shared" si="42"/>
        <v>16300461.5</v>
      </c>
      <c r="V162" s="27">
        <f t="shared" si="43"/>
        <v>1.1162460024892156</v>
      </c>
      <c r="W162" s="27">
        <f t="shared" si="44"/>
        <v>0</v>
      </c>
      <c r="X162" s="27">
        <f t="shared" si="45"/>
        <v>1.1162460024892156</v>
      </c>
      <c r="Y162" s="28">
        <f t="shared" si="46"/>
        <v>3.5124011051325175</v>
      </c>
      <c r="Z162" s="28">
        <f t="shared" si="47"/>
        <v>1.2755939357062147</v>
      </c>
      <c r="AA162" s="29"/>
      <c r="AB162" s="28">
        <f t="shared" si="48"/>
        <v>5.904241043327948</v>
      </c>
      <c r="AC162" s="36">
        <v>81325.0992063492</v>
      </c>
      <c r="AD162" s="31">
        <f t="shared" si="49"/>
        <v>4801.629885868441</v>
      </c>
      <c r="AE162" s="32">
        <v>969</v>
      </c>
      <c r="AF162" s="31">
        <f t="shared" si="50"/>
        <v>3832.6298858684413</v>
      </c>
      <c r="AG162" s="33"/>
      <c r="AH162" s="34">
        <f t="shared" si="51"/>
        <v>547019132.1577175</v>
      </c>
      <c r="AI162" s="27">
        <f t="shared" si="52"/>
        <v>0.6437922593509265</v>
      </c>
      <c r="AJ162" s="27">
        <f t="shared" si="53"/>
        <v>1.772708837760382</v>
      </c>
      <c r="AK162" s="27">
        <f t="shared" si="54"/>
        <v>0.563369357456307</v>
      </c>
      <c r="AL162" s="27">
        <f t="shared" si="55"/>
        <v>2.9799999999999995</v>
      </c>
      <c r="AN162" s="36">
        <v>81163.6845593108</v>
      </c>
      <c r="AO162" s="30">
        <f t="shared" si="56"/>
        <v>4792.099576028057</v>
      </c>
    </row>
    <row r="163" spans="1:41" ht="12.75">
      <c r="A163" s="17" t="s">
        <v>366</v>
      </c>
      <c r="B163" s="18" t="s">
        <v>367</v>
      </c>
      <c r="C163" s="19" t="s">
        <v>311</v>
      </c>
      <c r="E163" s="20"/>
      <c r="F163" s="39">
        <v>38003952</v>
      </c>
      <c r="G163" s="38">
        <v>101.91</v>
      </c>
      <c r="H163" s="23">
        <f t="shared" si="38"/>
        <v>1.0191</v>
      </c>
      <c r="I163" s="40">
        <v>242988.7</v>
      </c>
      <c r="J163" s="40">
        <v>16915.4</v>
      </c>
      <c r="K163" s="40">
        <v>0</v>
      </c>
      <c r="L163" s="40">
        <v>7593.55</v>
      </c>
      <c r="M163" s="25">
        <f t="shared" si="39"/>
        <v>267497.65</v>
      </c>
      <c r="N163" s="40">
        <v>0</v>
      </c>
      <c r="O163" s="40">
        <v>0</v>
      </c>
      <c r="P163" s="40">
        <v>0</v>
      </c>
      <c r="Q163" s="26">
        <f t="shared" si="40"/>
        <v>0</v>
      </c>
      <c r="R163" s="40">
        <v>286416</v>
      </c>
      <c r="S163" s="40">
        <v>0</v>
      </c>
      <c r="T163" s="26">
        <f t="shared" si="41"/>
        <v>286416</v>
      </c>
      <c r="U163" s="26">
        <f t="shared" si="42"/>
        <v>553913.65</v>
      </c>
      <c r="V163" s="27">
        <f t="shared" si="43"/>
        <v>0.7536479364040877</v>
      </c>
      <c r="W163" s="27">
        <f t="shared" si="44"/>
        <v>0</v>
      </c>
      <c r="X163" s="27">
        <f t="shared" si="45"/>
        <v>0.7536479364040877</v>
      </c>
      <c r="Y163" s="28">
        <f t="shared" si="46"/>
        <v>0</v>
      </c>
      <c r="Z163" s="28">
        <f t="shared" si="47"/>
        <v>0.7038679819404046</v>
      </c>
      <c r="AA163" s="29"/>
      <c r="AB163" s="28">
        <f t="shared" si="48"/>
        <v>1.4575159183444923</v>
      </c>
      <c r="AC163" s="36">
        <v>359134.7826086957</v>
      </c>
      <c r="AD163" s="31">
        <f t="shared" si="49"/>
        <v>5234.4466248336275</v>
      </c>
      <c r="AE163" s="32">
        <v>1125</v>
      </c>
      <c r="AF163" s="31">
        <f t="shared" si="50"/>
        <v>4109.4466248336275</v>
      </c>
      <c r="AG163" s="33"/>
      <c r="AH163" s="34">
        <f t="shared" si="51"/>
        <v>37291680.89490727</v>
      </c>
      <c r="AI163" s="27">
        <f t="shared" si="52"/>
        <v>0.7173118603954662</v>
      </c>
      <c r="AJ163" s="27">
        <f t="shared" si="53"/>
        <v>0</v>
      </c>
      <c r="AK163" s="27">
        <f t="shared" si="54"/>
        <v>0.7680426119894057</v>
      </c>
      <c r="AL163" s="27">
        <f t="shared" si="55"/>
        <v>1.4849999999999999</v>
      </c>
      <c r="AN163" s="36">
        <v>359134.7826086957</v>
      </c>
      <c r="AO163" s="30">
        <f t="shared" si="56"/>
        <v>5234.4466248336275</v>
      </c>
    </row>
    <row r="164" spans="1:41" ht="12.75">
      <c r="A164" s="17" t="s">
        <v>368</v>
      </c>
      <c r="B164" s="18" t="s">
        <v>369</v>
      </c>
      <c r="C164" s="19" t="s">
        <v>311</v>
      </c>
      <c r="E164" s="20"/>
      <c r="F164" s="39">
        <v>336731321</v>
      </c>
      <c r="G164" s="38">
        <v>57.3</v>
      </c>
      <c r="H164" s="23">
        <f t="shared" si="38"/>
        <v>0.573</v>
      </c>
      <c r="I164" s="40">
        <v>3411763.07</v>
      </c>
      <c r="J164" s="40">
        <v>0</v>
      </c>
      <c r="K164" s="40">
        <v>0</v>
      </c>
      <c r="L164" s="40">
        <v>106717.94</v>
      </c>
      <c r="M164" s="25">
        <f t="shared" si="39"/>
        <v>3518481.01</v>
      </c>
      <c r="N164" s="40">
        <v>6192740</v>
      </c>
      <c r="O164" s="40">
        <v>2950295.75</v>
      </c>
      <c r="P164" s="40">
        <v>0</v>
      </c>
      <c r="Q164" s="26">
        <f t="shared" si="40"/>
        <v>9143035.75</v>
      </c>
      <c r="R164" s="40">
        <v>3735525</v>
      </c>
      <c r="S164" s="40">
        <v>0</v>
      </c>
      <c r="T164" s="26">
        <f t="shared" si="41"/>
        <v>3735525</v>
      </c>
      <c r="U164" s="26">
        <f t="shared" si="42"/>
        <v>16397041.76</v>
      </c>
      <c r="V164" s="27">
        <f t="shared" si="43"/>
        <v>1.1093488389813313</v>
      </c>
      <c r="W164" s="27">
        <f t="shared" si="44"/>
        <v>0</v>
      </c>
      <c r="X164" s="27">
        <f t="shared" si="45"/>
        <v>1.1093488389813313</v>
      </c>
      <c r="Y164" s="28">
        <f t="shared" si="46"/>
        <v>2.7152317529737604</v>
      </c>
      <c r="Z164" s="28">
        <f t="shared" si="47"/>
        <v>1.0448927054219586</v>
      </c>
      <c r="AA164" s="29"/>
      <c r="AB164" s="28">
        <f t="shared" si="48"/>
        <v>4.86947329737705</v>
      </c>
      <c r="AC164" s="36">
        <v>98675.57959814528</v>
      </c>
      <c r="AD164" s="31">
        <f t="shared" si="49"/>
        <v>4804.980999563721</v>
      </c>
      <c r="AE164" s="32">
        <v>970</v>
      </c>
      <c r="AF164" s="31">
        <f t="shared" si="50"/>
        <v>3834.9809995637206</v>
      </c>
      <c r="AG164" s="33"/>
      <c r="AH164" s="34">
        <f t="shared" si="51"/>
        <v>587663736.4746946</v>
      </c>
      <c r="AI164" s="27">
        <f t="shared" si="52"/>
        <v>0.5987235202067822</v>
      </c>
      <c r="AJ164" s="27">
        <f t="shared" si="53"/>
        <v>1.5558277944539647</v>
      </c>
      <c r="AK164" s="27">
        <f t="shared" si="54"/>
        <v>0.6356568847363029</v>
      </c>
      <c r="AL164" s="27">
        <f t="shared" si="55"/>
        <v>2.7910000000000004</v>
      </c>
      <c r="AN164" s="36">
        <v>98675.57959814528</v>
      </c>
      <c r="AO164" s="30">
        <f t="shared" si="56"/>
        <v>4804.9809995637215</v>
      </c>
    </row>
    <row r="165" spans="1:41" ht="12.75">
      <c r="A165" s="17" t="s">
        <v>370</v>
      </c>
      <c r="B165" s="18" t="s">
        <v>371</v>
      </c>
      <c r="C165" s="19" t="s">
        <v>311</v>
      </c>
      <c r="E165" s="20"/>
      <c r="F165" s="39">
        <v>192194865</v>
      </c>
      <c r="G165" s="38">
        <v>56.69</v>
      </c>
      <c r="H165" s="23">
        <f t="shared" si="38"/>
        <v>0.5669</v>
      </c>
      <c r="I165" s="40">
        <v>2000559.56</v>
      </c>
      <c r="J165" s="40">
        <v>139288.8</v>
      </c>
      <c r="K165" s="40">
        <v>0</v>
      </c>
      <c r="L165" s="40">
        <v>62528.62</v>
      </c>
      <c r="M165" s="25">
        <f t="shared" si="39"/>
        <v>2202376.98</v>
      </c>
      <c r="N165" s="40">
        <v>3405438</v>
      </c>
      <c r="O165" s="40">
        <v>2373951.12</v>
      </c>
      <c r="P165" s="40">
        <v>0</v>
      </c>
      <c r="Q165" s="26">
        <f t="shared" si="40"/>
        <v>5779389.12</v>
      </c>
      <c r="R165" s="40">
        <v>2486956.98</v>
      </c>
      <c r="S165" s="40">
        <v>0</v>
      </c>
      <c r="T165" s="26">
        <f t="shared" si="41"/>
        <v>2486956.98</v>
      </c>
      <c r="U165" s="26">
        <f t="shared" si="42"/>
        <v>10468723.08</v>
      </c>
      <c r="V165" s="27">
        <f t="shared" si="43"/>
        <v>1.2939768083814311</v>
      </c>
      <c r="W165" s="27">
        <f t="shared" si="44"/>
        <v>0</v>
      </c>
      <c r="X165" s="27">
        <f t="shared" si="45"/>
        <v>1.2939768083814311</v>
      </c>
      <c r="Y165" s="28">
        <f t="shared" si="46"/>
        <v>3.0070465826441306</v>
      </c>
      <c r="Z165" s="28">
        <f t="shared" si="47"/>
        <v>1.1459083363127314</v>
      </c>
      <c r="AA165" s="29"/>
      <c r="AB165" s="28">
        <f t="shared" si="48"/>
        <v>5.446931727338293</v>
      </c>
      <c r="AC165" s="36">
        <v>87558.13539192399</v>
      </c>
      <c r="AD165" s="31">
        <f t="shared" si="49"/>
        <v>4769.231856528527</v>
      </c>
      <c r="AE165" s="32">
        <v>973</v>
      </c>
      <c r="AF165" s="31">
        <f t="shared" si="50"/>
        <v>3796.231856528527</v>
      </c>
      <c r="AG165" s="33"/>
      <c r="AH165" s="34">
        <f t="shared" si="51"/>
        <v>339027809.13741404</v>
      </c>
      <c r="AI165" s="27">
        <f t="shared" si="52"/>
        <v>0.6496154358556873</v>
      </c>
      <c r="AJ165" s="27">
        <f t="shared" si="53"/>
        <v>1.7046947077009575</v>
      </c>
      <c r="AK165" s="27">
        <f t="shared" si="54"/>
        <v>0.7335554526714331</v>
      </c>
      <c r="AL165" s="27">
        <f t="shared" si="55"/>
        <v>3.089</v>
      </c>
      <c r="AN165" s="36">
        <v>87558.13539192399</v>
      </c>
      <c r="AO165" s="30">
        <f t="shared" si="56"/>
        <v>4769.231856528527</v>
      </c>
    </row>
    <row r="166" spans="1:41" ht="12.75">
      <c r="A166" s="17" t="s">
        <v>372</v>
      </c>
      <c r="B166" s="18" t="s">
        <v>373</v>
      </c>
      <c r="C166" s="19" t="s">
        <v>311</v>
      </c>
      <c r="E166" s="20"/>
      <c r="F166" s="39">
        <v>286151557</v>
      </c>
      <c r="G166" s="38">
        <v>57.54</v>
      </c>
      <c r="H166" s="23">
        <f t="shared" si="38"/>
        <v>0.5754</v>
      </c>
      <c r="I166" s="40">
        <v>2875358.13</v>
      </c>
      <c r="J166" s="40">
        <v>0</v>
      </c>
      <c r="K166" s="40">
        <v>0</v>
      </c>
      <c r="L166" s="40">
        <v>89879.32</v>
      </c>
      <c r="M166" s="25">
        <f t="shared" si="39"/>
        <v>2965237.4499999997</v>
      </c>
      <c r="N166" s="40">
        <v>5784730.5</v>
      </c>
      <c r="O166" s="40">
        <v>3407762.03</v>
      </c>
      <c r="P166" s="40">
        <v>0</v>
      </c>
      <c r="Q166" s="26">
        <f t="shared" si="40"/>
        <v>9192492.53</v>
      </c>
      <c r="R166" s="40">
        <v>2878931.19</v>
      </c>
      <c r="S166" s="40">
        <v>0</v>
      </c>
      <c r="T166" s="26">
        <f t="shared" si="41"/>
        <v>2878931.19</v>
      </c>
      <c r="U166" s="26">
        <f t="shared" si="42"/>
        <v>15036661.169999998</v>
      </c>
      <c r="V166" s="27">
        <f t="shared" si="43"/>
        <v>1.0060861524510243</v>
      </c>
      <c r="W166" s="27">
        <f t="shared" si="44"/>
        <v>0</v>
      </c>
      <c r="X166" s="27">
        <f t="shared" si="45"/>
        <v>1.0060861524510243</v>
      </c>
      <c r="Y166" s="28">
        <f t="shared" si="46"/>
        <v>3.212455883998562</v>
      </c>
      <c r="Z166" s="28">
        <f t="shared" si="47"/>
        <v>1.0362471835161111</v>
      </c>
      <c r="AA166" s="29"/>
      <c r="AB166" s="28">
        <f t="shared" si="48"/>
        <v>5.254789219965698</v>
      </c>
      <c r="AC166" s="36">
        <v>105144.63356973995</v>
      </c>
      <c r="AD166" s="31">
        <f t="shared" si="49"/>
        <v>5525.128870195129</v>
      </c>
      <c r="AE166" s="32">
        <v>1022</v>
      </c>
      <c r="AF166" s="31">
        <f t="shared" si="50"/>
        <v>4503.128870195129</v>
      </c>
      <c r="AG166" s="33"/>
      <c r="AH166" s="34">
        <f t="shared" si="51"/>
        <v>497308927.7024678</v>
      </c>
      <c r="AI166" s="27">
        <f t="shared" si="52"/>
        <v>0.5962566293951704</v>
      </c>
      <c r="AJ166" s="27">
        <f t="shared" si="53"/>
        <v>1.8484471156527726</v>
      </c>
      <c r="AK166" s="27">
        <f t="shared" si="54"/>
        <v>0.5789019721203195</v>
      </c>
      <c r="AL166" s="27">
        <f t="shared" si="55"/>
        <v>3.0229999999999997</v>
      </c>
      <c r="AN166" s="36">
        <v>105144.63356973995</v>
      </c>
      <c r="AO166" s="30">
        <f t="shared" si="56"/>
        <v>5525.12887019513</v>
      </c>
    </row>
    <row r="167" spans="1:41" ht="12.75">
      <c r="A167" s="17" t="s">
        <v>374</v>
      </c>
      <c r="B167" s="18" t="s">
        <v>375</v>
      </c>
      <c r="C167" s="19" t="s">
        <v>311</v>
      </c>
      <c r="E167" s="20"/>
      <c r="F167" s="39">
        <v>16557398</v>
      </c>
      <c r="G167" s="38">
        <v>110.61</v>
      </c>
      <c r="H167" s="23">
        <f t="shared" si="38"/>
        <v>1.1061</v>
      </c>
      <c r="I167" s="40">
        <v>106718.23</v>
      </c>
      <c r="J167" s="40">
        <v>7429.07</v>
      </c>
      <c r="K167" s="40">
        <v>0</v>
      </c>
      <c r="L167" s="40">
        <v>3335.01</v>
      </c>
      <c r="M167" s="25">
        <f t="shared" si="39"/>
        <v>117482.30999999998</v>
      </c>
      <c r="N167" s="40">
        <v>12015</v>
      </c>
      <c r="O167" s="40">
        <v>0</v>
      </c>
      <c r="P167" s="40">
        <v>0</v>
      </c>
      <c r="Q167" s="26">
        <f t="shared" si="40"/>
        <v>12015</v>
      </c>
      <c r="R167" s="40">
        <v>90940</v>
      </c>
      <c r="S167" s="40">
        <v>0</v>
      </c>
      <c r="T167" s="26">
        <f t="shared" si="41"/>
        <v>90940</v>
      </c>
      <c r="U167" s="26">
        <f t="shared" si="42"/>
        <v>220437.31</v>
      </c>
      <c r="V167" s="27">
        <f t="shared" si="43"/>
        <v>0.54924088917836</v>
      </c>
      <c r="W167" s="27">
        <f t="shared" si="44"/>
        <v>0</v>
      </c>
      <c r="X167" s="27">
        <f t="shared" si="45"/>
        <v>0.54924088917836</v>
      </c>
      <c r="Y167" s="28">
        <f t="shared" si="46"/>
        <v>0.07256574976333842</v>
      </c>
      <c r="Z167" s="28">
        <f t="shared" si="47"/>
        <v>0.7095457269312484</v>
      </c>
      <c r="AA167" s="29"/>
      <c r="AB167" s="28">
        <f t="shared" si="48"/>
        <v>1.331352365872947</v>
      </c>
      <c r="AC167" s="36">
        <v>1516666.6666666667</v>
      </c>
      <c r="AD167" s="31">
        <f t="shared" si="49"/>
        <v>20192.17754907303</v>
      </c>
      <c r="AE167" s="32">
        <v>0</v>
      </c>
      <c r="AF167" s="31">
        <f t="shared" si="50"/>
        <v>20192.17754907303</v>
      </c>
      <c r="AG167" s="33"/>
      <c r="AH167" s="34">
        <f t="shared" si="51"/>
        <v>14969169.152879486</v>
      </c>
      <c r="AI167" s="27">
        <f t="shared" si="52"/>
        <v>0.7848285285586539</v>
      </c>
      <c r="AJ167" s="27">
        <f t="shared" si="53"/>
        <v>0.08026497581322863</v>
      </c>
      <c r="AK167" s="27">
        <f t="shared" si="54"/>
        <v>0.607515347520184</v>
      </c>
      <c r="AL167" s="27">
        <f t="shared" si="55"/>
        <v>1.4729999999999999</v>
      </c>
      <c r="AN167" s="36">
        <v>1516666.6666666667</v>
      </c>
      <c r="AO167" s="30">
        <f t="shared" si="56"/>
        <v>20192.17754907303</v>
      </c>
    </row>
    <row r="168" spans="1:41" ht="12.75">
      <c r="A168" s="17" t="s">
        <v>376</v>
      </c>
      <c r="B168" s="18" t="s">
        <v>377</v>
      </c>
      <c r="C168" s="19" t="s">
        <v>311</v>
      </c>
      <c r="E168" s="20"/>
      <c r="F168" s="39">
        <v>3848807299</v>
      </c>
      <c r="G168" s="38">
        <v>97.72</v>
      </c>
      <c r="H168" s="23">
        <f t="shared" si="38"/>
        <v>0.9772</v>
      </c>
      <c r="I168" s="40">
        <v>22112135.8</v>
      </c>
      <c r="J168" s="40">
        <v>1553111.82</v>
      </c>
      <c r="K168" s="40">
        <v>0</v>
      </c>
      <c r="L168" s="40">
        <v>697212.83</v>
      </c>
      <c r="M168" s="25">
        <f t="shared" si="39"/>
        <v>24362460.45</v>
      </c>
      <c r="N168" s="40">
        <v>36644650</v>
      </c>
      <c r="O168" s="40">
        <v>16196172.56</v>
      </c>
      <c r="P168" s="40">
        <v>0</v>
      </c>
      <c r="Q168" s="26">
        <f t="shared" si="40"/>
        <v>52840822.56</v>
      </c>
      <c r="R168" s="40">
        <v>13434531</v>
      </c>
      <c r="S168" s="40">
        <v>769760</v>
      </c>
      <c r="T168" s="26">
        <f t="shared" si="41"/>
        <v>14204291</v>
      </c>
      <c r="U168" s="26">
        <f t="shared" si="42"/>
        <v>91407574.01</v>
      </c>
      <c r="V168" s="27">
        <f t="shared" si="43"/>
        <v>0.34905699236983284</v>
      </c>
      <c r="W168" s="27">
        <f t="shared" si="44"/>
        <v>0.019999962071366877</v>
      </c>
      <c r="X168" s="27">
        <f t="shared" si="45"/>
        <v>0.36905695444119974</v>
      </c>
      <c r="Y168" s="28">
        <f t="shared" si="46"/>
        <v>1.3729142161450678</v>
      </c>
      <c r="Z168" s="28">
        <f t="shared" si="47"/>
        <v>0.6329872752093842</v>
      </c>
      <c r="AA168" s="29"/>
      <c r="AB168" s="28">
        <f t="shared" si="48"/>
        <v>2.374958445795652</v>
      </c>
      <c r="AC168" s="36">
        <v>340742.50470809796</v>
      </c>
      <c r="AD168" s="31">
        <f t="shared" si="49"/>
        <v>8092.49289398062</v>
      </c>
      <c r="AE168" s="32">
        <v>1195</v>
      </c>
      <c r="AF168" s="31">
        <f t="shared" si="50"/>
        <v>6897.49289398062</v>
      </c>
      <c r="AG168" s="33"/>
      <c r="AH168" s="34">
        <f t="shared" si="51"/>
        <v>3938607551.166599</v>
      </c>
      <c r="AI168" s="27">
        <f t="shared" si="52"/>
        <v>0.6185551653346102</v>
      </c>
      <c r="AJ168" s="27">
        <f t="shared" si="53"/>
        <v>1.34161177201696</v>
      </c>
      <c r="AK168" s="27">
        <f t="shared" si="54"/>
        <v>0.36064245587994037</v>
      </c>
      <c r="AL168" s="27">
        <f t="shared" si="55"/>
        <v>2.322</v>
      </c>
      <c r="AN168" s="36">
        <v>340748.2294734362</v>
      </c>
      <c r="AO168" s="30">
        <f t="shared" si="56"/>
        <v>8092.628854778522</v>
      </c>
    </row>
    <row r="169" spans="1:41" ht="12.75">
      <c r="A169" s="17" t="s">
        <v>378</v>
      </c>
      <c r="B169" s="18" t="s">
        <v>379</v>
      </c>
      <c r="C169" s="19" t="s">
        <v>311</v>
      </c>
      <c r="E169" s="20"/>
      <c r="F169" s="39">
        <v>467672601</v>
      </c>
      <c r="G169" s="38">
        <v>53.34</v>
      </c>
      <c r="H169" s="23">
        <f t="shared" si="38"/>
        <v>0.5334</v>
      </c>
      <c r="I169" s="40">
        <v>5133294.28</v>
      </c>
      <c r="J169" s="40">
        <v>0</v>
      </c>
      <c r="K169" s="40">
        <v>0</v>
      </c>
      <c r="L169" s="40">
        <v>160584.15</v>
      </c>
      <c r="M169" s="25">
        <f t="shared" si="39"/>
        <v>5293878.430000001</v>
      </c>
      <c r="N169" s="40">
        <v>11490572</v>
      </c>
      <c r="O169" s="40">
        <v>0</v>
      </c>
      <c r="P169" s="40">
        <v>0</v>
      </c>
      <c r="Q169" s="26">
        <f t="shared" si="40"/>
        <v>11490572</v>
      </c>
      <c r="R169" s="40">
        <v>5472543.9</v>
      </c>
      <c r="S169" s="40">
        <v>0</v>
      </c>
      <c r="T169" s="26">
        <f t="shared" si="41"/>
        <v>5472543.9</v>
      </c>
      <c r="U169" s="26">
        <f t="shared" si="42"/>
        <v>22256994.33</v>
      </c>
      <c r="V169" s="27">
        <f t="shared" si="43"/>
        <v>1.1701656005287342</v>
      </c>
      <c r="W169" s="27">
        <f t="shared" si="44"/>
        <v>0</v>
      </c>
      <c r="X169" s="27">
        <f t="shared" si="45"/>
        <v>1.1701656005287342</v>
      </c>
      <c r="Y169" s="28">
        <f t="shared" si="46"/>
        <v>2.4569692505890464</v>
      </c>
      <c r="Z169" s="28">
        <f t="shared" si="47"/>
        <v>1.1319624922820741</v>
      </c>
      <c r="AA169" s="29"/>
      <c r="AB169" s="28">
        <f t="shared" si="48"/>
        <v>4.759097343399854</v>
      </c>
      <c r="AC169" s="36">
        <v>114432.557495151</v>
      </c>
      <c r="AD169" s="31">
        <f t="shared" si="49"/>
        <v>5445.956803736242</v>
      </c>
      <c r="AE169" s="32">
        <v>977</v>
      </c>
      <c r="AF169" s="31">
        <f t="shared" si="50"/>
        <v>4468.956803736242</v>
      </c>
      <c r="AG169" s="33"/>
      <c r="AH169" s="34">
        <f t="shared" si="51"/>
        <v>876776529.8087739</v>
      </c>
      <c r="AI169" s="27">
        <f t="shared" si="52"/>
        <v>0.6037887933832584</v>
      </c>
      <c r="AJ169" s="27">
        <f t="shared" si="53"/>
        <v>1.3105473982641973</v>
      </c>
      <c r="AK169" s="27">
        <f t="shared" si="54"/>
        <v>0.6241663313220268</v>
      </c>
      <c r="AL169" s="27">
        <f t="shared" si="55"/>
        <v>2.539</v>
      </c>
      <c r="AN169" s="36">
        <v>113893.31634097989</v>
      </c>
      <c r="AO169" s="30">
        <f t="shared" si="56"/>
        <v>5420.293792293565</v>
      </c>
    </row>
    <row r="170" spans="1:41" ht="12.75">
      <c r="A170" s="17" t="s">
        <v>380</v>
      </c>
      <c r="B170" s="18" t="s">
        <v>381</v>
      </c>
      <c r="C170" s="19" t="s">
        <v>311</v>
      </c>
      <c r="E170" s="20"/>
      <c r="F170" s="39">
        <v>1495634432</v>
      </c>
      <c r="G170" s="38">
        <v>51.08</v>
      </c>
      <c r="H170" s="23">
        <f t="shared" si="38"/>
        <v>0.5108</v>
      </c>
      <c r="I170" s="40">
        <v>17025502.28</v>
      </c>
      <c r="J170" s="40">
        <v>1187070.76</v>
      </c>
      <c r="K170" s="40">
        <v>0</v>
      </c>
      <c r="L170" s="40">
        <v>532892.07</v>
      </c>
      <c r="M170" s="25">
        <f t="shared" si="39"/>
        <v>18745465.110000003</v>
      </c>
      <c r="N170" s="40">
        <v>39276587</v>
      </c>
      <c r="O170" s="40">
        <v>0</v>
      </c>
      <c r="P170" s="40">
        <v>0</v>
      </c>
      <c r="Q170" s="26">
        <f t="shared" si="40"/>
        <v>39276587</v>
      </c>
      <c r="R170" s="40">
        <v>10010309.13</v>
      </c>
      <c r="S170" s="40">
        <v>0</v>
      </c>
      <c r="T170" s="26">
        <f t="shared" si="41"/>
        <v>10010309.13</v>
      </c>
      <c r="U170" s="26">
        <f t="shared" si="42"/>
        <v>68032361.24</v>
      </c>
      <c r="V170" s="27">
        <f t="shared" si="43"/>
        <v>0.6693018638661563</v>
      </c>
      <c r="W170" s="27">
        <f t="shared" si="44"/>
        <v>0</v>
      </c>
      <c r="X170" s="27">
        <f t="shared" si="45"/>
        <v>0.6693018638661563</v>
      </c>
      <c r="Y170" s="28">
        <f t="shared" si="46"/>
        <v>2.626082026440001</v>
      </c>
      <c r="Z170" s="28">
        <f t="shared" si="47"/>
        <v>1.2533453836665887</v>
      </c>
      <c r="AA170" s="29"/>
      <c r="AB170" s="28">
        <f t="shared" si="48"/>
        <v>4.548729273972745</v>
      </c>
      <c r="AC170" s="36">
        <v>104227.494212501</v>
      </c>
      <c r="AD170" s="31">
        <f t="shared" si="49"/>
        <v>4741.026540772282</v>
      </c>
      <c r="AE170" s="32">
        <v>946</v>
      </c>
      <c r="AF170" s="31">
        <f t="shared" si="50"/>
        <v>3795.026540772282</v>
      </c>
      <c r="AG170" s="33"/>
      <c r="AH170" s="34">
        <f t="shared" si="51"/>
        <v>2928023555.2075176</v>
      </c>
      <c r="AI170" s="27">
        <f t="shared" si="52"/>
        <v>0.6402088219768934</v>
      </c>
      <c r="AJ170" s="27">
        <f t="shared" si="53"/>
        <v>1.3414026991055525</v>
      </c>
      <c r="AK170" s="27">
        <f t="shared" si="54"/>
        <v>0.34187939206283263</v>
      </c>
      <c r="AL170" s="27">
        <f t="shared" si="55"/>
        <v>2.323</v>
      </c>
      <c r="AN170" s="36">
        <v>104254.34323753856</v>
      </c>
      <c r="AO170" s="30">
        <f t="shared" si="56"/>
        <v>4742.247830233941</v>
      </c>
    </row>
    <row r="171" spans="1:41" ht="12.75">
      <c r="A171" s="17" t="s">
        <v>382</v>
      </c>
      <c r="B171" s="18" t="s">
        <v>383</v>
      </c>
      <c r="C171" s="19" t="s">
        <v>311</v>
      </c>
      <c r="E171" s="20"/>
      <c r="F171" s="39">
        <v>50438045</v>
      </c>
      <c r="G171" s="38">
        <v>50.28</v>
      </c>
      <c r="H171" s="23">
        <f t="shared" si="38"/>
        <v>0.5028</v>
      </c>
      <c r="I171" s="40">
        <v>554365.28</v>
      </c>
      <c r="J171" s="40">
        <v>38600.27</v>
      </c>
      <c r="K171" s="40">
        <v>0</v>
      </c>
      <c r="L171" s="40">
        <v>17328.29</v>
      </c>
      <c r="M171" s="25">
        <f t="shared" si="39"/>
        <v>610293.8400000001</v>
      </c>
      <c r="N171" s="40">
        <v>1734233.5</v>
      </c>
      <c r="O171" s="40">
        <v>0</v>
      </c>
      <c r="P171" s="40">
        <v>0</v>
      </c>
      <c r="Q171" s="26">
        <f t="shared" si="40"/>
        <v>1734233.5</v>
      </c>
      <c r="R171" s="40">
        <v>1248785.14</v>
      </c>
      <c r="S171" s="40">
        <v>0</v>
      </c>
      <c r="T171" s="26">
        <f t="shared" si="41"/>
        <v>1248785.14</v>
      </c>
      <c r="U171" s="26">
        <f t="shared" si="42"/>
        <v>3593312.4799999995</v>
      </c>
      <c r="V171" s="27">
        <f t="shared" si="43"/>
        <v>2.475879348614721</v>
      </c>
      <c r="W171" s="27">
        <f t="shared" si="44"/>
        <v>0</v>
      </c>
      <c r="X171" s="27">
        <f t="shared" si="45"/>
        <v>2.475879348614721</v>
      </c>
      <c r="Y171" s="28">
        <f t="shared" si="46"/>
        <v>3.4383440119457447</v>
      </c>
      <c r="Z171" s="28">
        <f t="shared" si="47"/>
        <v>1.2099871039807353</v>
      </c>
      <c r="AA171" s="29"/>
      <c r="AB171" s="28">
        <f t="shared" si="48"/>
        <v>7.1242104645412</v>
      </c>
      <c r="AC171" s="36">
        <v>52036.5296803653</v>
      </c>
      <c r="AD171" s="31">
        <f t="shared" si="49"/>
        <v>3707.1918928726723</v>
      </c>
      <c r="AE171" s="32">
        <v>831</v>
      </c>
      <c r="AF171" s="31">
        <f t="shared" si="50"/>
        <v>2876.1918928726723</v>
      </c>
      <c r="AG171" s="33"/>
      <c r="AH171" s="34">
        <f t="shared" si="51"/>
        <v>100314329.75338106</v>
      </c>
      <c r="AI171" s="27">
        <f t="shared" si="52"/>
        <v>0.6083815158815138</v>
      </c>
      <c r="AJ171" s="27">
        <f t="shared" si="53"/>
        <v>1.7287993692063204</v>
      </c>
      <c r="AK171" s="27">
        <f t="shared" si="54"/>
        <v>1.2448721364834818</v>
      </c>
      <c r="AL171" s="27">
        <f t="shared" si="55"/>
        <v>3.5820000000000003</v>
      </c>
      <c r="AN171" s="36">
        <v>52036.5296803653</v>
      </c>
      <c r="AO171" s="30">
        <f t="shared" si="56"/>
        <v>3707.191892872672</v>
      </c>
    </row>
    <row r="172" spans="1:41" ht="12.75">
      <c r="A172" s="17" t="s">
        <v>384</v>
      </c>
      <c r="B172" s="18" t="s">
        <v>385</v>
      </c>
      <c r="C172" s="19" t="s">
        <v>386</v>
      </c>
      <c r="E172" s="20"/>
      <c r="F172" s="39">
        <v>8644312225</v>
      </c>
      <c r="G172" s="38">
        <v>99.92</v>
      </c>
      <c r="H172" s="23">
        <f t="shared" si="38"/>
        <v>0.9992</v>
      </c>
      <c r="I172" s="40">
        <v>12543910.1</v>
      </c>
      <c r="J172" s="40">
        <v>0</v>
      </c>
      <c r="K172" s="40">
        <v>0</v>
      </c>
      <c r="L172" s="40">
        <v>830462.21</v>
      </c>
      <c r="M172" s="25">
        <f t="shared" si="39"/>
        <v>13374372.309999999</v>
      </c>
      <c r="N172" s="40">
        <v>3150091.5</v>
      </c>
      <c r="O172" s="40">
        <v>0</v>
      </c>
      <c r="P172" s="40">
        <v>0</v>
      </c>
      <c r="Q172" s="26">
        <f t="shared" si="40"/>
        <v>3150091.5</v>
      </c>
      <c r="R172" s="40">
        <v>13361000</v>
      </c>
      <c r="S172" s="40">
        <v>0</v>
      </c>
      <c r="T172" s="26">
        <f t="shared" si="41"/>
        <v>13361000</v>
      </c>
      <c r="U172" s="26">
        <f t="shared" si="42"/>
        <v>29885463.81</v>
      </c>
      <c r="V172" s="27">
        <f t="shared" si="43"/>
        <v>0.15456406076308749</v>
      </c>
      <c r="W172" s="27">
        <f t="shared" si="44"/>
        <v>0</v>
      </c>
      <c r="X172" s="27">
        <f t="shared" si="45"/>
        <v>0.15456406076308749</v>
      </c>
      <c r="Y172" s="28">
        <f t="shared" si="46"/>
        <v>0.03644120455170163</v>
      </c>
      <c r="Z172" s="28">
        <f t="shared" si="47"/>
        <v>0.15471875566132734</v>
      </c>
      <c r="AA172" s="29"/>
      <c r="AB172" s="28">
        <f t="shared" si="48"/>
        <v>0.34572402097611643</v>
      </c>
      <c r="AC172" s="36">
        <v>1579169.091616417</v>
      </c>
      <c r="AD172" s="31">
        <f t="shared" si="49"/>
        <v>5459.566881548289</v>
      </c>
      <c r="AE172" s="32">
        <v>1017</v>
      </c>
      <c r="AF172" s="31">
        <f t="shared" si="50"/>
        <v>4442.566881548289</v>
      </c>
      <c r="AG172" s="33"/>
      <c r="AH172" s="34">
        <f t="shared" si="51"/>
        <v>8651233211.569256</v>
      </c>
      <c r="AI172" s="27">
        <f t="shared" si="52"/>
        <v>0.15459498065679828</v>
      </c>
      <c r="AJ172" s="27">
        <f t="shared" si="53"/>
        <v>0.03641205158806026</v>
      </c>
      <c r="AK172" s="27">
        <f t="shared" si="54"/>
        <v>0.15444040951447702</v>
      </c>
      <c r="AL172" s="27">
        <f t="shared" si="55"/>
        <v>0.345</v>
      </c>
      <c r="AN172" s="36">
        <v>1579169.091616417</v>
      </c>
      <c r="AO172" s="30">
        <f t="shared" si="56"/>
        <v>5459.566881548289</v>
      </c>
    </row>
    <row r="173" spans="1:41" ht="12.75">
      <c r="A173" s="17" t="s">
        <v>387</v>
      </c>
      <c r="B173" s="18" t="s">
        <v>388</v>
      </c>
      <c r="C173" s="19" t="s">
        <v>386</v>
      </c>
      <c r="E173" s="20"/>
      <c r="F173" s="39">
        <v>2204049457</v>
      </c>
      <c r="G173" s="38">
        <v>82.86</v>
      </c>
      <c r="H173" s="23">
        <f t="shared" si="38"/>
        <v>0.8286</v>
      </c>
      <c r="I173" s="40">
        <v>3787789.06</v>
      </c>
      <c r="J173" s="40">
        <v>727782.74</v>
      </c>
      <c r="K173" s="40">
        <v>0</v>
      </c>
      <c r="L173" s="40">
        <v>250741.95</v>
      </c>
      <c r="M173" s="25">
        <f t="shared" si="39"/>
        <v>4766313.75</v>
      </c>
      <c r="N173" s="40">
        <v>1483921</v>
      </c>
      <c r="O173" s="40">
        <v>4545939.31</v>
      </c>
      <c r="P173" s="40">
        <v>0</v>
      </c>
      <c r="Q173" s="26">
        <f t="shared" si="40"/>
        <v>6029860.31</v>
      </c>
      <c r="R173" s="40">
        <v>6027799.38</v>
      </c>
      <c r="S173" s="40">
        <v>0</v>
      </c>
      <c r="T173" s="26">
        <f t="shared" si="41"/>
        <v>6027799.38</v>
      </c>
      <c r="U173" s="26">
        <f t="shared" si="42"/>
        <v>16823973.439999998</v>
      </c>
      <c r="V173" s="27">
        <f t="shared" si="43"/>
        <v>0.27348748281740576</v>
      </c>
      <c r="W173" s="27">
        <f t="shared" si="44"/>
        <v>0</v>
      </c>
      <c r="X173" s="27">
        <f t="shared" si="45"/>
        <v>0.27348748281740576</v>
      </c>
      <c r="Y173" s="28">
        <f t="shared" si="46"/>
        <v>0.27358098933984126</v>
      </c>
      <c r="Z173" s="28">
        <f t="shared" si="47"/>
        <v>0.21625257704006232</v>
      </c>
      <c r="AA173" s="29"/>
      <c r="AB173" s="28">
        <f t="shared" si="48"/>
        <v>0.7633210491973093</v>
      </c>
      <c r="AC173" s="36">
        <v>507347.5974614687</v>
      </c>
      <c r="AD173" s="31">
        <f t="shared" si="49"/>
        <v>3872.691004020224</v>
      </c>
      <c r="AE173" s="32">
        <v>965</v>
      </c>
      <c r="AF173" s="31">
        <f t="shared" si="50"/>
        <v>2907.691004020224</v>
      </c>
      <c r="AG173" s="33"/>
      <c r="AH173" s="34">
        <f t="shared" si="51"/>
        <v>2659967966.449433</v>
      </c>
      <c r="AI173" s="27">
        <f t="shared" si="52"/>
        <v>0.17918688533539562</v>
      </c>
      <c r="AJ173" s="27">
        <f t="shared" si="53"/>
        <v>0.22668920776699247</v>
      </c>
      <c r="AK173" s="27">
        <f t="shared" si="54"/>
        <v>0.2266117282625024</v>
      </c>
      <c r="AL173" s="27">
        <f t="shared" si="55"/>
        <v>0.633</v>
      </c>
      <c r="AN173" s="36">
        <v>507347.5974614687</v>
      </c>
      <c r="AO173" s="30">
        <f t="shared" si="56"/>
        <v>3872.691004020224</v>
      </c>
    </row>
    <row r="174" spans="1:41" ht="15.75">
      <c r="A174" s="17" t="s">
        <v>389</v>
      </c>
      <c r="B174" s="18" t="s">
        <v>390</v>
      </c>
      <c r="C174" s="19" t="s">
        <v>386</v>
      </c>
      <c r="D174" s="41"/>
      <c r="E174" s="20"/>
      <c r="F174" s="39">
        <v>284974513</v>
      </c>
      <c r="G174" s="38">
        <v>52.52</v>
      </c>
      <c r="H174" s="23">
        <f t="shared" si="38"/>
        <v>0.5252</v>
      </c>
      <c r="I174" s="40">
        <v>774194.56</v>
      </c>
      <c r="J174" s="40">
        <v>148751.16</v>
      </c>
      <c r="K174" s="40">
        <v>0</v>
      </c>
      <c r="L174" s="40">
        <v>51249.38</v>
      </c>
      <c r="M174" s="25">
        <f t="shared" si="39"/>
        <v>974195.1000000001</v>
      </c>
      <c r="N174" s="40">
        <v>27620</v>
      </c>
      <c r="O174" s="40">
        <v>0</v>
      </c>
      <c r="P174" s="40">
        <v>0</v>
      </c>
      <c r="Q174" s="26">
        <f t="shared" si="40"/>
        <v>27620</v>
      </c>
      <c r="R174" s="40">
        <v>1139456</v>
      </c>
      <c r="S174" s="40">
        <v>0</v>
      </c>
      <c r="T174" s="26">
        <f t="shared" si="41"/>
        <v>1139456</v>
      </c>
      <c r="U174" s="26">
        <f t="shared" si="42"/>
        <v>2141271.1</v>
      </c>
      <c r="V174" s="27">
        <f t="shared" si="43"/>
        <v>0.39984488016302006</v>
      </c>
      <c r="W174" s="27">
        <f t="shared" si="44"/>
        <v>0</v>
      </c>
      <c r="X174" s="27">
        <f t="shared" si="45"/>
        <v>0.39984488016302006</v>
      </c>
      <c r="Y174" s="28">
        <f t="shared" si="46"/>
        <v>0.009692094815510748</v>
      </c>
      <c r="Z174" s="28">
        <f t="shared" si="47"/>
        <v>0.3418534133963061</v>
      </c>
      <c r="AA174" s="29"/>
      <c r="AB174" s="28">
        <f t="shared" si="48"/>
        <v>0.751390388374837</v>
      </c>
      <c r="AC174" s="36">
        <v>442608.040201005</v>
      </c>
      <c r="AD174" s="31">
        <f t="shared" si="49"/>
        <v>3325.7142722445865</v>
      </c>
      <c r="AE174" s="32">
        <v>966</v>
      </c>
      <c r="AF174" s="31">
        <f t="shared" si="50"/>
        <v>2359.7142722445865</v>
      </c>
      <c r="AG174" s="33"/>
      <c r="AH174" s="34">
        <f t="shared" si="51"/>
        <v>542601890.7083015</v>
      </c>
      <c r="AI174" s="27">
        <f t="shared" si="52"/>
        <v>0.17954141271573998</v>
      </c>
      <c r="AJ174" s="27">
        <f t="shared" si="53"/>
        <v>0.005090288197106245</v>
      </c>
      <c r="AK174" s="27">
        <f t="shared" si="54"/>
        <v>0.20999853106161817</v>
      </c>
      <c r="AL174" s="27">
        <f t="shared" si="55"/>
        <v>0.395</v>
      </c>
      <c r="AN174" s="36">
        <v>442608.040201005</v>
      </c>
      <c r="AO174" s="30">
        <f t="shared" si="56"/>
        <v>3325.714272244586</v>
      </c>
    </row>
    <row r="175" spans="1:41" ht="12.75">
      <c r="A175" s="17" t="s">
        <v>391</v>
      </c>
      <c r="B175" s="18" t="s">
        <v>392</v>
      </c>
      <c r="C175" s="19" t="s">
        <v>386</v>
      </c>
      <c r="E175" s="20"/>
      <c r="F175" s="39">
        <v>1028766249</v>
      </c>
      <c r="G175" s="38">
        <v>100</v>
      </c>
      <c r="H175" s="23">
        <f t="shared" si="38"/>
        <v>1</v>
      </c>
      <c r="I175" s="40">
        <v>1398733.16</v>
      </c>
      <c r="J175" s="40">
        <v>268861.84</v>
      </c>
      <c r="K175" s="40">
        <v>0</v>
      </c>
      <c r="L175" s="40">
        <v>92611.3</v>
      </c>
      <c r="M175" s="25">
        <f t="shared" si="39"/>
        <v>1760206.3</v>
      </c>
      <c r="N175" s="40">
        <v>7819870</v>
      </c>
      <c r="O175" s="40">
        <v>0</v>
      </c>
      <c r="P175" s="40">
        <v>0</v>
      </c>
      <c r="Q175" s="26">
        <f t="shared" si="40"/>
        <v>7819870</v>
      </c>
      <c r="R175" s="40">
        <v>1299348.21</v>
      </c>
      <c r="S175" s="40">
        <v>0</v>
      </c>
      <c r="T175" s="26">
        <f t="shared" si="41"/>
        <v>1299348.21</v>
      </c>
      <c r="U175" s="26">
        <f t="shared" si="42"/>
        <v>10879424.510000002</v>
      </c>
      <c r="V175" s="27">
        <f t="shared" si="43"/>
        <v>0.12630159778890646</v>
      </c>
      <c r="W175" s="27">
        <f t="shared" si="44"/>
        <v>0</v>
      </c>
      <c r="X175" s="27">
        <f t="shared" si="45"/>
        <v>0.12630159778890646</v>
      </c>
      <c r="Y175" s="28">
        <f t="shared" si="46"/>
        <v>0.7601211652891229</v>
      </c>
      <c r="Z175" s="28">
        <f t="shared" si="47"/>
        <v>0.17109876045321157</v>
      </c>
      <c r="AA175" s="29"/>
      <c r="AB175" s="28">
        <f t="shared" si="48"/>
        <v>1.0575215235312412</v>
      </c>
      <c r="AC175" s="36">
        <v>230645.86275063542</v>
      </c>
      <c r="AD175" s="31">
        <f t="shared" si="49"/>
        <v>2439.129641722295</v>
      </c>
      <c r="AE175" s="32">
        <v>723</v>
      </c>
      <c r="AF175" s="31">
        <f t="shared" si="50"/>
        <v>1716.1296417222952</v>
      </c>
      <c r="AG175" s="33"/>
      <c r="AH175" s="34">
        <f t="shared" si="51"/>
        <v>1028766249</v>
      </c>
      <c r="AI175" s="27">
        <f t="shared" si="52"/>
        <v>0.17109876045321157</v>
      </c>
      <c r="AJ175" s="27">
        <f t="shared" si="53"/>
        <v>0.7601211652891229</v>
      </c>
      <c r="AK175" s="27">
        <f t="shared" si="54"/>
        <v>0.12630159778890646</v>
      </c>
      <c r="AL175" s="27">
        <f t="shared" si="55"/>
        <v>1.057</v>
      </c>
      <c r="AN175" s="36">
        <v>229881.24641010913</v>
      </c>
      <c r="AO175" s="30">
        <f t="shared" si="56"/>
        <v>2431.043659348793</v>
      </c>
    </row>
    <row r="176" spans="1:41" ht="12.75">
      <c r="A176" s="17" t="s">
        <v>393</v>
      </c>
      <c r="B176" s="18" t="s">
        <v>394</v>
      </c>
      <c r="C176" s="19" t="s">
        <v>386</v>
      </c>
      <c r="E176" s="20" t="s">
        <v>116</v>
      </c>
      <c r="F176" s="39">
        <v>4702561453</v>
      </c>
      <c r="G176" s="38">
        <v>106.45</v>
      </c>
      <c r="H176" s="23">
        <f t="shared" si="38"/>
        <v>1.0645</v>
      </c>
      <c r="I176" s="40">
        <v>6221582.07</v>
      </c>
      <c r="J176" s="40">
        <v>1195534.23</v>
      </c>
      <c r="K176" s="40">
        <v>0</v>
      </c>
      <c r="L176" s="40">
        <v>411887.25</v>
      </c>
      <c r="M176" s="25">
        <f t="shared" si="39"/>
        <v>7829003.550000001</v>
      </c>
      <c r="N176" s="40">
        <v>13958311</v>
      </c>
      <c r="O176" s="40">
        <v>10743843.65</v>
      </c>
      <c r="P176" s="40">
        <v>0</v>
      </c>
      <c r="Q176" s="26">
        <f t="shared" si="40"/>
        <v>24702154.65</v>
      </c>
      <c r="R176" s="40">
        <v>15197431.76</v>
      </c>
      <c r="S176" s="40">
        <v>0</v>
      </c>
      <c r="T176" s="26">
        <f t="shared" si="41"/>
        <v>15197431.76</v>
      </c>
      <c r="U176" s="26">
        <f t="shared" si="42"/>
        <v>47728589.96</v>
      </c>
      <c r="V176" s="27">
        <f t="shared" si="43"/>
        <v>0.3231734855969781</v>
      </c>
      <c r="W176" s="27">
        <f t="shared" si="44"/>
        <v>0</v>
      </c>
      <c r="X176" s="27">
        <f t="shared" si="45"/>
        <v>0.3231734855969781</v>
      </c>
      <c r="Y176" s="28">
        <f t="shared" si="46"/>
        <v>0.5252914799070038</v>
      </c>
      <c r="Z176" s="28">
        <f t="shared" si="47"/>
        <v>0.16648381160453493</v>
      </c>
      <c r="AA176" s="29"/>
      <c r="AB176" s="28">
        <f t="shared" si="48"/>
        <v>1.0149487771085168</v>
      </c>
      <c r="AC176" s="36">
        <v>303279.88390425686</v>
      </c>
      <c r="AD176" s="31">
        <f t="shared" si="49"/>
        <v>3078.1354729023847</v>
      </c>
      <c r="AE176" s="32">
        <v>808</v>
      </c>
      <c r="AF176" s="31">
        <f t="shared" si="50"/>
        <v>2270.1354729023847</v>
      </c>
      <c r="AG176" s="33"/>
      <c r="AH176" s="34">
        <f t="shared" si="51"/>
        <v>4417624662.282762</v>
      </c>
      <c r="AI176" s="27">
        <f t="shared" si="52"/>
        <v>0.17722201745302746</v>
      </c>
      <c r="AJ176" s="27">
        <f t="shared" si="53"/>
        <v>0.5591727803610056</v>
      </c>
      <c r="AK176" s="27">
        <f t="shared" si="54"/>
        <v>0.34401817541798324</v>
      </c>
      <c r="AL176" s="27">
        <f t="shared" si="55"/>
        <v>1.08</v>
      </c>
      <c r="AN176" s="36">
        <v>303001.3207005455</v>
      </c>
      <c r="AO176" s="30">
        <f t="shared" si="56"/>
        <v>3075.3081990728415</v>
      </c>
    </row>
    <row r="177" spans="1:41" ht="12.75">
      <c r="A177" s="17" t="s">
        <v>395</v>
      </c>
      <c r="B177" s="18" t="s">
        <v>396</v>
      </c>
      <c r="C177" s="19" t="s">
        <v>386</v>
      </c>
      <c r="E177" s="20" t="s">
        <v>116</v>
      </c>
      <c r="F177" s="39">
        <v>3208981699</v>
      </c>
      <c r="G177" s="38">
        <v>105.11</v>
      </c>
      <c r="H177" s="23">
        <f t="shared" si="38"/>
        <v>1.0511</v>
      </c>
      <c r="I177" s="40">
        <v>4318471.2</v>
      </c>
      <c r="J177" s="40">
        <v>829807.72</v>
      </c>
      <c r="K177" s="40">
        <v>0</v>
      </c>
      <c r="L177" s="40">
        <v>285891.18</v>
      </c>
      <c r="M177" s="25">
        <f t="shared" si="39"/>
        <v>5434170.1</v>
      </c>
      <c r="N177" s="40">
        <v>21653518</v>
      </c>
      <c r="O177" s="40">
        <v>0</v>
      </c>
      <c r="P177" s="40">
        <v>0</v>
      </c>
      <c r="Q177" s="26">
        <f t="shared" si="40"/>
        <v>21653518</v>
      </c>
      <c r="R177" s="40">
        <v>9501223.41</v>
      </c>
      <c r="S177" s="40">
        <v>0</v>
      </c>
      <c r="T177" s="26">
        <f t="shared" si="41"/>
        <v>9501223.41</v>
      </c>
      <c r="U177" s="26">
        <f t="shared" si="42"/>
        <v>36588911.510000005</v>
      </c>
      <c r="V177" s="27">
        <f t="shared" si="43"/>
        <v>0.29608219370527483</v>
      </c>
      <c r="W177" s="27">
        <f t="shared" si="44"/>
        <v>0</v>
      </c>
      <c r="X177" s="27">
        <f t="shared" si="45"/>
        <v>0.29608219370527483</v>
      </c>
      <c r="Y177" s="28">
        <f t="shared" si="46"/>
        <v>0.6747784821193522</v>
      </c>
      <c r="Z177" s="28">
        <f t="shared" si="47"/>
        <v>0.1693425083007929</v>
      </c>
      <c r="AA177" s="29"/>
      <c r="AB177" s="28">
        <f t="shared" si="48"/>
        <v>1.14020318412542</v>
      </c>
      <c r="AC177" s="36">
        <v>299870.5708408331</v>
      </c>
      <c r="AD177" s="31">
        <f t="shared" si="49"/>
        <v>3419.133796982253</v>
      </c>
      <c r="AE177" s="32">
        <v>784</v>
      </c>
      <c r="AF177" s="31">
        <f t="shared" si="50"/>
        <v>2635.133796982253</v>
      </c>
      <c r="AG177" s="33"/>
      <c r="AH177" s="34">
        <f t="shared" si="51"/>
        <v>3052974692.227191</v>
      </c>
      <c r="AI177" s="27">
        <f t="shared" si="52"/>
        <v>0.17799591047496338</v>
      </c>
      <c r="AJ177" s="27">
        <f t="shared" si="53"/>
        <v>0.709259662555651</v>
      </c>
      <c r="AK177" s="27">
        <f t="shared" si="54"/>
        <v>0.31121199380361436</v>
      </c>
      <c r="AL177" s="27">
        <f t="shared" si="55"/>
        <v>1.198</v>
      </c>
      <c r="AN177" s="36">
        <v>299981.0226537217</v>
      </c>
      <c r="AO177" s="30">
        <f t="shared" si="56"/>
        <v>3420.393172069733</v>
      </c>
    </row>
    <row r="178" spans="1:41" ht="12.75">
      <c r="A178" s="17" t="s">
        <v>397</v>
      </c>
      <c r="B178" s="18" t="s">
        <v>398</v>
      </c>
      <c r="C178" s="19" t="s">
        <v>386</v>
      </c>
      <c r="E178" s="20"/>
      <c r="F178" s="39">
        <v>3478546249</v>
      </c>
      <c r="G178" s="38">
        <v>112.45</v>
      </c>
      <c r="H178" s="23">
        <f t="shared" si="38"/>
        <v>1.1245</v>
      </c>
      <c r="I178" s="40">
        <v>4254014.92</v>
      </c>
      <c r="J178" s="40">
        <v>818362.87</v>
      </c>
      <c r="K178" s="40">
        <v>0</v>
      </c>
      <c r="L178" s="40">
        <v>281581.37</v>
      </c>
      <c r="M178" s="25">
        <f t="shared" si="39"/>
        <v>5353959.16</v>
      </c>
      <c r="N178" s="40">
        <v>6366769</v>
      </c>
      <c r="O178" s="40">
        <v>0</v>
      </c>
      <c r="P178" s="40">
        <v>0</v>
      </c>
      <c r="Q178" s="26">
        <f t="shared" si="40"/>
        <v>6366769</v>
      </c>
      <c r="R178" s="40">
        <v>13651186.08</v>
      </c>
      <c r="S178" s="40">
        <v>0</v>
      </c>
      <c r="T178" s="26">
        <f t="shared" si="41"/>
        <v>13651186.08</v>
      </c>
      <c r="U178" s="26">
        <f t="shared" si="42"/>
        <v>25371914.240000002</v>
      </c>
      <c r="V178" s="27">
        <f t="shared" si="43"/>
        <v>0.39243940148630757</v>
      </c>
      <c r="W178" s="27">
        <f t="shared" si="44"/>
        <v>0</v>
      </c>
      <c r="X178" s="27">
        <f t="shared" si="45"/>
        <v>0.39243940148630757</v>
      </c>
      <c r="Y178" s="28">
        <f t="shared" si="46"/>
        <v>0.18302959179658157</v>
      </c>
      <c r="Z178" s="28">
        <f t="shared" si="47"/>
        <v>0.1539136977563296</v>
      </c>
      <c r="AA178" s="29"/>
      <c r="AB178" s="28">
        <f t="shared" si="48"/>
        <v>0.7293826910392187</v>
      </c>
      <c r="AC178" s="36">
        <v>417643.92045454547</v>
      </c>
      <c r="AD178" s="31">
        <f t="shared" si="49"/>
        <v>3046.222465973058</v>
      </c>
      <c r="AE178" s="32">
        <v>923</v>
      </c>
      <c r="AF178" s="31">
        <f t="shared" si="50"/>
        <v>2123.222465973058</v>
      </c>
      <c r="AG178" s="33"/>
      <c r="AH178" s="34">
        <f t="shared" si="51"/>
        <v>3093415961.7607822</v>
      </c>
      <c r="AI178" s="27">
        <f t="shared" si="52"/>
        <v>0.17307595312699264</v>
      </c>
      <c r="AJ178" s="27">
        <f t="shared" si="53"/>
        <v>0.205816775975256</v>
      </c>
      <c r="AK178" s="27">
        <f t="shared" si="54"/>
        <v>0.4412981069713528</v>
      </c>
      <c r="AL178" s="27">
        <f t="shared" si="55"/>
        <v>0.8200000000000001</v>
      </c>
      <c r="AN178" s="36">
        <v>417643.92045454547</v>
      </c>
      <c r="AO178" s="30">
        <f t="shared" si="56"/>
        <v>3046.2224659730578</v>
      </c>
    </row>
    <row r="179" spans="1:41" ht="12.75">
      <c r="A179" s="17" t="s">
        <v>399</v>
      </c>
      <c r="B179" s="18" t="s">
        <v>400</v>
      </c>
      <c r="C179" s="19" t="s">
        <v>386</v>
      </c>
      <c r="E179" s="20"/>
      <c r="F179" s="39">
        <v>8249356764</v>
      </c>
      <c r="G179" s="38">
        <v>61.71</v>
      </c>
      <c r="H179" s="23">
        <f t="shared" si="38"/>
        <v>0.6171</v>
      </c>
      <c r="I179" s="40">
        <v>21193461</v>
      </c>
      <c r="J179" s="40">
        <v>0</v>
      </c>
      <c r="K179" s="40">
        <v>0</v>
      </c>
      <c r="L179" s="40">
        <v>1402955.51</v>
      </c>
      <c r="M179" s="25">
        <f t="shared" si="39"/>
        <v>22596416.51</v>
      </c>
      <c r="N179" s="40">
        <v>21035859</v>
      </c>
      <c r="O179" s="40">
        <v>0</v>
      </c>
      <c r="P179" s="40">
        <v>0</v>
      </c>
      <c r="Q179" s="26">
        <f t="shared" si="40"/>
        <v>21035859</v>
      </c>
      <c r="R179" s="40">
        <v>38237701.04</v>
      </c>
      <c r="S179" s="40">
        <v>0</v>
      </c>
      <c r="T179" s="26">
        <f t="shared" si="41"/>
        <v>38237701.04</v>
      </c>
      <c r="U179" s="26">
        <f t="shared" si="42"/>
        <v>81869976.55000001</v>
      </c>
      <c r="V179" s="27">
        <f t="shared" si="43"/>
        <v>0.46352342532775925</v>
      </c>
      <c r="W179" s="27">
        <f t="shared" si="44"/>
        <v>0</v>
      </c>
      <c r="X179" s="27">
        <f t="shared" si="45"/>
        <v>0.46352342532775925</v>
      </c>
      <c r="Y179" s="28">
        <f t="shared" si="46"/>
        <v>0.2549999909302019</v>
      </c>
      <c r="Z179" s="28">
        <f t="shared" si="47"/>
        <v>0.2739173144821453</v>
      </c>
      <c r="AA179" s="29"/>
      <c r="AB179" s="28">
        <f t="shared" si="48"/>
        <v>0.9924407307401066</v>
      </c>
      <c r="AC179" s="36">
        <v>444881.24458311667</v>
      </c>
      <c r="AD179" s="31">
        <f t="shared" si="49"/>
        <v>4415.182674666365</v>
      </c>
      <c r="AE179" s="32">
        <v>880</v>
      </c>
      <c r="AF179" s="31">
        <f t="shared" si="50"/>
        <v>3535.1826746663646</v>
      </c>
      <c r="AG179" s="33"/>
      <c r="AH179" s="34">
        <f t="shared" si="51"/>
        <v>13367941604.278076</v>
      </c>
      <c r="AI179" s="27">
        <f t="shared" si="52"/>
        <v>0.1690343747669318</v>
      </c>
      <c r="AJ179" s="27">
        <f t="shared" si="53"/>
        <v>0.1573604944030276</v>
      </c>
      <c r="AK179" s="27">
        <f t="shared" si="54"/>
        <v>0.28604030576976025</v>
      </c>
      <c r="AL179" s="27">
        <f t="shared" si="55"/>
        <v>0.612</v>
      </c>
      <c r="AN179" s="36">
        <v>444881.24458311667</v>
      </c>
      <c r="AO179" s="30">
        <f t="shared" si="56"/>
        <v>4415.182674666365</v>
      </c>
    </row>
    <row r="180" spans="1:41" ht="12.75">
      <c r="A180" s="17" t="s">
        <v>401</v>
      </c>
      <c r="B180" s="18" t="s">
        <v>402</v>
      </c>
      <c r="C180" s="19" t="s">
        <v>386</v>
      </c>
      <c r="E180" s="20"/>
      <c r="F180" s="39">
        <v>3618844327</v>
      </c>
      <c r="G180" s="38">
        <v>74.36</v>
      </c>
      <c r="H180" s="23">
        <f t="shared" si="38"/>
        <v>0.7436</v>
      </c>
      <c r="I180" s="40">
        <v>7360444.96</v>
      </c>
      <c r="J180" s="40">
        <v>1414208</v>
      </c>
      <c r="K180" s="40">
        <v>0</v>
      </c>
      <c r="L180" s="40">
        <v>487239.03</v>
      </c>
      <c r="M180" s="25">
        <f t="shared" si="39"/>
        <v>9261891.99</v>
      </c>
      <c r="N180" s="40">
        <v>3196187</v>
      </c>
      <c r="O180" s="40">
        <v>0</v>
      </c>
      <c r="P180" s="40">
        <v>0</v>
      </c>
      <c r="Q180" s="26">
        <f t="shared" si="40"/>
        <v>3196187</v>
      </c>
      <c r="R180" s="40">
        <v>10529050.35</v>
      </c>
      <c r="S180" s="40">
        <v>0</v>
      </c>
      <c r="T180" s="26">
        <f t="shared" si="41"/>
        <v>10529050.35</v>
      </c>
      <c r="U180" s="26">
        <f t="shared" si="42"/>
        <v>22987129.34</v>
      </c>
      <c r="V180" s="27">
        <f t="shared" si="43"/>
        <v>0.2909506294991285</v>
      </c>
      <c r="W180" s="27">
        <f t="shared" si="44"/>
        <v>0</v>
      </c>
      <c r="X180" s="27">
        <f t="shared" si="45"/>
        <v>0.2909506294991285</v>
      </c>
      <c r="Y180" s="28">
        <f t="shared" si="46"/>
        <v>0.088320654639754</v>
      </c>
      <c r="Z180" s="28">
        <f t="shared" si="47"/>
        <v>0.25593507631421253</v>
      </c>
      <c r="AA180" s="29"/>
      <c r="AB180" s="28">
        <f t="shared" si="48"/>
        <v>0.635206360453095</v>
      </c>
      <c r="AC180" s="36">
        <v>564424.7931148626</v>
      </c>
      <c r="AD180" s="31">
        <f t="shared" si="49"/>
        <v>3585.26218583983</v>
      </c>
      <c r="AE180" s="32">
        <v>848</v>
      </c>
      <c r="AF180" s="31">
        <f t="shared" si="50"/>
        <v>2737.26218583983</v>
      </c>
      <c r="AG180" s="33"/>
      <c r="AH180" s="34">
        <f t="shared" si="51"/>
        <v>4866654554.868209</v>
      </c>
      <c r="AI180" s="27">
        <f t="shared" si="52"/>
        <v>0.1903133227472484</v>
      </c>
      <c r="AJ180" s="27">
        <f t="shared" si="53"/>
        <v>0.06567523879012108</v>
      </c>
      <c r="AK180" s="27">
        <f t="shared" si="54"/>
        <v>0.21635088809555192</v>
      </c>
      <c r="AL180" s="27">
        <f t="shared" si="55"/>
        <v>0.472</v>
      </c>
      <c r="AN180" s="36">
        <v>564424.7931148626</v>
      </c>
      <c r="AO180" s="30">
        <f t="shared" si="56"/>
        <v>3585.26218583983</v>
      </c>
    </row>
    <row r="181" spans="1:41" ht="12.75">
      <c r="A181" s="17" t="s">
        <v>403</v>
      </c>
      <c r="B181" s="18" t="s">
        <v>404</v>
      </c>
      <c r="C181" s="19" t="s">
        <v>386</v>
      </c>
      <c r="D181" s="17"/>
      <c r="E181" s="20"/>
      <c r="F181" s="39">
        <v>3607791890</v>
      </c>
      <c r="G181" s="38">
        <v>75.63</v>
      </c>
      <c r="H181" s="23">
        <f t="shared" si="38"/>
        <v>0.7563</v>
      </c>
      <c r="I181" s="40">
        <v>7030839.99</v>
      </c>
      <c r="J181" s="40">
        <v>1350888.07</v>
      </c>
      <c r="K181" s="40">
        <v>0</v>
      </c>
      <c r="L181" s="40">
        <v>465422.84</v>
      </c>
      <c r="M181" s="25">
        <f t="shared" si="39"/>
        <v>8847150.9</v>
      </c>
      <c r="N181" s="40">
        <v>1969219</v>
      </c>
      <c r="O181" s="40">
        <v>0</v>
      </c>
      <c r="P181" s="40">
        <v>0</v>
      </c>
      <c r="Q181" s="26">
        <f t="shared" si="40"/>
        <v>1969219</v>
      </c>
      <c r="R181" s="40">
        <v>7427473.75</v>
      </c>
      <c r="S181" s="40">
        <v>0</v>
      </c>
      <c r="T181" s="26">
        <f t="shared" si="41"/>
        <v>7427473.75</v>
      </c>
      <c r="U181" s="26">
        <f t="shared" si="42"/>
        <v>18243843.65</v>
      </c>
      <c r="V181" s="27">
        <f t="shared" si="43"/>
        <v>0.20587312063612404</v>
      </c>
      <c r="W181" s="27">
        <f t="shared" si="44"/>
        <v>0</v>
      </c>
      <c r="X181" s="27">
        <f t="shared" si="45"/>
        <v>0.20587312063612404</v>
      </c>
      <c r="Y181" s="28">
        <f t="shared" si="46"/>
        <v>0.05458238889716003</v>
      </c>
      <c r="Z181" s="28">
        <f t="shared" si="47"/>
        <v>0.245223426676088</v>
      </c>
      <c r="AA181" s="29"/>
      <c r="AB181" s="28">
        <f t="shared" si="48"/>
        <v>0.505678936209372</v>
      </c>
      <c r="AC181" s="36">
        <v>1183062.221448468</v>
      </c>
      <c r="AD181" s="31">
        <f t="shared" si="49"/>
        <v>5982.4964561155775</v>
      </c>
      <c r="AE181" s="32">
        <v>1076</v>
      </c>
      <c r="AF181" s="31">
        <f t="shared" si="50"/>
        <v>4906.4964561155775</v>
      </c>
      <c r="AG181" s="33"/>
      <c r="AH181" s="34">
        <f t="shared" si="51"/>
        <v>4770318511.172815</v>
      </c>
      <c r="AI181" s="27">
        <f t="shared" si="52"/>
        <v>0.18546247759512535</v>
      </c>
      <c r="AJ181" s="27">
        <f t="shared" si="53"/>
        <v>0.04128066072292213</v>
      </c>
      <c r="AK181" s="27">
        <f t="shared" si="54"/>
        <v>0.15570184113710062</v>
      </c>
      <c r="AL181" s="27">
        <f t="shared" si="55"/>
        <v>0.382</v>
      </c>
      <c r="AN181" s="36">
        <v>1183062.221448468</v>
      </c>
      <c r="AO181" s="30">
        <f t="shared" si="56"/>
        <v>5982.4964561155775</v>
      </c>
    </row>
    <row r="182" spans="1:41" ht="12.75">
      <c r="A182" s="17" t="s">
        <v>405</v>
      </c>
      <c r="B182" s="18" t="s">
        <v>406</v>
      </c>
      <c r="C182" s="19" t="s">
        <v>386</v>
      </c>
      <c r="E182" s="20"/>
      <c r="F182" s="39">
        <v>2248016808</v>
      </c>
      <c r="G182" s="38">
        <v>103.15</v>
      </c>
      <c r="H182" s="23">
        <f t="shared" si="38"/>
        <v>1.0315</v>
      </c>
      <c r="I182" s="40">
        <v>3020597.72</v>
      </c>
      <c r="J182" s="40">
        <v>581182.7</v>
      </c>
      <c r="K182" s="40">
        <v>0</v>
      </c>
      <c r="L182" s="40">
        <v>199744.34</v>
      </c>
      <c r="M182" s="25">
        <f t="shared" si="39"/>
        <v>3801524.76</v>
      </c>
      <c r="N182" s="40">
        <v>21169226</v>
      </c>
      <c r="O182" s="40">
        <v>0</v>
      </c>
      <c r="P182" s="40">
        <v>0</v>
      </c>
      <c r="Q182" s="26">
        <f t="shared" si="40"/>
        <v>21169226</v>
      </c>
      <c r="R182" s="40">
        <v>0</v>
      </c>
      <c r="S182" s="40">
        <v>0</v>
      </c>
      <c r="T182" s="26">
        <f t="shared" si="41"/>
        <v>0</v>
      </c>
      <c r="U182" s="26">
        <f t="shared" si="42"/>
        <v>24970750.759999998</v>
      </c>
      <c r="V182" s="27">
        <f t="shared" si="43"/>
        <v>0</v>
      </c>
      <c r="W182" s="27">
        <f t="shared" si="44"/>
        <v>0</v>
      </c>
      <c r="X182" s="27">
        <f t="shared" si="45"/>
        <v>0</v>
      </c>
      <c r="Y182" s="28">
        <f t="shared" si="46"/>
        <v>0.9416845071916384</v>
      </c>
      <c r="Z182" s="28">
        <f t="shared" si="47"/>
        <v>0.16910570892848945</v>
      </c>
      <c r="AA182" s="29"/>
      <c r="AB182" s="28">
        <f t="shared" si="48"/>
        <v>1.1107902161201277</v>
      </c>
      <c r="AC182" s="36">
        <v>341701.6097299231</v>
      </c>
      <c r="AD182" s="31">
        <f t="shared" si="49"/>
        <v>3795.588049204968</v>
      </c>
      <c r="AE182" s="32">
        <v>770</v>
      </c>
      <c r="AF182" s="31">
        <f t="shared" si="50"/>
        <v>3025.588049204968</v>
      </c>
      <c r="AG182" s="33"/>
      <c r="AH182" s="34">
        <f t="shared" si="51"/>
        <v>2179366755.210858</v>
      </c>
      <c r="AI182" s="27">
        <f t="shared" si="52"/>
        <v>0.17443253875973688</v>
      </c>
      <c r="AJ182" s="27">
        <f t="shared" si="53"/>
        <v>0.9713475691681751</v>
      </c>
      <c r="AK182" s="27">
        <f t="shared" si="54"/>
        <v>0</v>
      </c>
      <c r="AL182" s="27">
        <f t="shared" si="55"/>
        <v>1.145</v>
      </c>
      <c r="AN182" s="36">
        <v>341652.5179856115</v>
      </c>
      <c r="AO182" s="30">
        <f t="shared" si="56"/>
        <v>3795.042742912233</v>
      </c>
    </row>
    <row r="183" spans="1:41" ht="12.75">
      <c r="A183" s="17" t="s">
        <v>407</v>
      </c>
      <c r="B183" s="18" t="s">
        <v>408</v>
      </c>
      <c r="C183" s="19" t="s">
        <v>386</v>
      </c>
      <c r="E183" s="20" t="s">
        <v>48</v>
      </c>
      <c r="F183" s="39">
        <v>507539041</v>
      </c>
      <c r="G183" s="38">
        <v>103.96</v>
      </c>
      <c r="H183" s="23">
        <f t="shared" si="38"/>
        <v>1.0395999999999999</v>
      </c>
      <c r="I183" s="40">
        <v>704390.32</v>
      </c>
      <c r="J183" s="40">
        <v>135339.2</v>
      </c>
      <c r="K183" s="40">
        <v>0</v>
      </c>
      <c r="L183" s="40">
        <v>46628.55</v>
      </c>
      <c r="M183" s="25">
        <f t="shared" si="39"/>
        <v>886358.0700000001</v>
      </c>
      <c r="N183" s="40">
        <v>866778</v>
      </c>
      <c r="O183" s="40">
        <v>1608273.04</v>
      </c>
      <c r="P183" s="40">
        <v>0</v>
      </c>
      <c r="Q183" s="26">
        <f t="shared" si="40"/>
        <v>2475051.04</v>
      </c>
      <c r="R183" s="40">
        <v>1199034.99</v>
      </c>
      <c r="S183" s="40">
        <v>0</v>
      </c>
      <c r="T183" s="26">
        <f t="shared" si="41"/>
        <v>1199034.99</v>
      </c>
      <c r="U183" s="26">
        <f t="shared" si="42"/>
        <v>4560444.100000001</v>
      </c>
      <c r="V183" s="27">
        <f t="shared" si="43"/>
        <v>0.23624487835212662</v>
      </c>
      <c r="W183" s="27">
        <f t="shared" si="44"/>
        <v>0</v>
      </c>
      <c r="X183" s="27">
        <f t="shared" si="45"/>
        <v>0.23624487835212662</v>
      </c>
      <c r="Y183" s="28">
        <f t="shared" si="46"/>
        <v>0.48765727166986556</v>
      </c>
      <c r="Z183" s="28">
        <f t="shared" si="47"/>
        <v>0.17463840185645935</v>
      </c>
      <c r="AA183" s="29"/>
      <c r="AB183" s="28">
        <f t="shared" si="48"/>
        <v>0.8985405518784515</v>
      </c>
      <c r="AC183" s="36">
        <v>498817.50572082377</v>
      </c>
      <c r="AD183" s="31">
        <f t="shared" si="49"/>
        <v>4482.077568770216</v>
      </c>
      <c r="AE183" s="32">
        <v>940</v>
      </c>
      <c r="AF183" s="31">
        <f t="shared" si="50"/>
        <v>3542.077568770216</v>
      </c>
      <c r="AG183" s="33"/>
      <c r="AH183" s="34">
        <f t="shared" si="51"/>
        <v>488206080.22316283</v>
      </c>
      <c r="AI183" s="27">
        <f t="shared" si="52"/>
        <v>0.18155408256997513</v>
      </c>
      <c r="AJ183" s="27">
        <f t="shared" si="53"/>
        <v>0.5069684996279921</v>
      </c>
      <c r="AK183" s="27">
        <f t="shared" si="54"/>
        <v>0.2456001755348708</v>
      </c>
      <c r="AL183" s="27">
        <f t="shared" si="55"/>
        <v>0.935</v>
      </c>
      <c r="AN183" s="36">
        <v>497532.6812428078</v>
      </c>
      <c r="AO183" s="30">
        <f t="shared" si="56"/>
        <v>4470.5328998147825</v>
      </c>
    </row>
    <row r="184" spans="1:41" ht="12.75">
      <c r="A184" s="17" t="s">
        <v>409</v>
      </c>
      <c r="B184" s="18" t="s">
        <v>410</v>
      </c>
      <c r="C184" s="19" t="s">
        <v>386</v>
      </c>
      <c r="E184" s="20"/>
      <c r="F184" s="39">
        <v>214772552</v>
      </c>
      <c r="G184" s="38">
        <v>70.53</v>
      </c>
      <c r="H184" s="23">
        <f t="shared" si="38"/>
        <v>0.7053</v>
      </c>
      <c r="I184" s="40">
        <v>438959.46</v>
      </c>
      <c r="J184" s="40">
        <v>84348.42</v>
      </c>
      <c r="K184" s="40">
        <v>0</v>
      </c>
      <c r="L184" s="40">
        <v>29056.08</v>
      </c>
      <c r="M184" s="25">
        <f t="shared" si="39"/>
        <v>552363.96</v>
      </c>
      <c r="N184" s="40">
        <v>1065572.5</v>
      </c>
      <c r="O184" s="40">
        <v>0</v>
      </c>
      <c r="P184" s="40">
        <v>0</v>
      </c>
      <c r="Q184" s="26">
        <f t="shared" si="40"/>
        <v>1065572.5</v>
      </c>
      <c r="R184" s="40">
        <v>1466918</v>
      </c>
      <c r="S184" s="40">
        <v>0</v>
      </c>
      <c r="T184" s="26">
        <f t="shared" si="41"/>
        <v>1466918</v>
      </c>
      <c r="U184" s="26">
        <f t="shared" si="42"/>
        <v>3084854.46</v>
      </c>
      <c r="V184" s="27">
        <f t="shared" si="43"/>
        <v>0.6830099965474173</v>
      </c>
      <c r="W184" s="27">
        <f t="shared" si="44"/>
        <v>0</v>
      </c>
      <c r="X184" s="27">
        <f t="shared" si="45"/>
        <v>0.6830099965474173</v>
      </c>
      <c r="Y184" s="28">
        <f t="shared" si="46"/>
        <v>0.496139981611803</v>
      </c>
      <c r="Z184" s="28">
        <f t="shared" si="47"/>
        <v>0.2571855457581935</v>
      </c>
      <c r="AA184" s="29"/>
      <c r="AB184" s="28">
        <f t="shared" si="48"/>
        <v>1.4363355239174138</v>
      </c>
      <c r="AC184" s="36">
        <v>240684.86055776893</v>
      </c>
      <c r="AD184" s="31">
        <f t="shared" si="49"/>
        <v>3457.042152882327</v>
      </c>
      <c r="AE184" s="32">
        <v>944</v>
      </c>
      <c r="AF184" s="31">
        <f t="shared" si="50"/>
        <v>2513.042152882327</v>
      </c>
      <c r="AG184" s="33"/>
      <c r="AH184" s="34">
        <f t="shared" si="51"/>
        <v>304512338.0121934</v>
      </c>
      <c r="AI184" s="27">
        <f t="shared" si="52"/>
        <v>0.1813929654232539</v>
      </c>
      <c r="AJ184" s="27">
        <f t="shared" si="53"/>
        <v>0.34992752903080465</v>
      </c>
      <c r="AK184" s="27">
        <f t="shared" si="54"/>
        <v>0.4817269505648934</v>
      </c>
      <c r="AL184" s="27">
        <f t="shared" si="55"/>
        <v>1.013</v>
      </c>
      <c r="AN184" s="36">
        <v>240684.86055776893</v>
      </c>
      <c r="AO184" s="30">
        <f t="shared" si="56"/>
        <v>3457.042152882327</v>
      </c>
    </row>
    <row r="185" spans="1:41" ht="12.75">
      <c r="A185" s="17" t="s">
        <v>411</v>
      </c>
      <c r="B185" s="18" t="s">
        <v>412</v>
      </c>
      <c r="C185" s="19" t="s">
        <v>386</v>
      </c>
      <c r="E185" s="20"/>
      <c r="F185" s="39">
        <v>1861748849</v>
      </c>
      <c r="G185" s="38">
        <v>89.3</v>
      </c>
      <c r="H185" s="23">
        <f t="shared" si="38"/>
        <v>0.893</v>
      </c>
      <c r="I185" s="40">
        <v>3159228.72</v>
      </c>
      <c r="J185" s="40">
        <v>607304.46</v>
      </c>
      <c r="K185" s="40">
        <v>0</v>
      </c>
      <c r="L185" s="40">
        <v>209233.27</v>
      </c>
      <c r="M185" s="25">
        <f t="shared" si="39"/>
        <v>3975766.45</v>
      </c>
      <c r="N185" s="40">
        <v>9362913</v>
      </c>
      <c r="O185" s="40">
        <v>0</v>
      </c>
      <c r="P185" s="40">
        <v>0</v>
      </c>
      <c r="Q185" s="26">
        <f t="shared" si="40"/>
        <v>9362913</v>
      </c>
      <c r="R185" s="40">
        <v>15459368.85</v>
      </c>
      <c r="S185" s="40">
        <v>0</v>
      </c>
      <c r="T185" s="26">
        <f t="shared" si="41"/>
        <v>15459368.85</v>
      </c>
      <c r="U185" s="26">
        <f t="shared" si="42"/>
        <v>28798048.299999997</v>
      </c>
      <c r="V185" s="27">
        <f t="shared" si="43"/>
        <v>0.830368116424709</v>
      </c>
      <c r="W185" s="27">
        <f t="shared" si="44"/>
        <v>0</v>
      </c>
      <c r="X185" s="27">
        <f t="shared" si="45"/>
        <v>0.830368116424709</v>
      </c>
      <c r="Y185" s="28">
        <f t="shared" si="46"/>
        <v>0.5029095629643652</v>
      </c>
      <c r="Z185" s="28">
        <f t="shared" si="47"/>
        <v>0.21355009576804634</v>
      </c>
      <c r="AA185" s="29"/>
      <c r="AB185" s="28">
        <f t="shared" si="48"/>
        <v>1.5468277751571204</v>
      </c>
      <c r="AC185" s="36">
        <v>262860.1620029455</v>
      </c>
      <c r="AD185" s="31">
        <f t="shared" si="49"/>
        <v>4065.993995684564</v>
      </c>
      <c r="AE185" s="32">
        <v>919</v>
      </c>
      <c r="AF185" s="31">
        <f t="shared" si="50"/>
        <v>3146.993995684564</v>
      </c>
      <c r="AG185" s="33"/>
      <c r="AH185" s="34">
        <f t="shared" si="51"/>
        <v>2084825138.8577826</v>
      </c>
      <c r="AI185" s="27">
        <f t="shared" si="52"/>
        <v>0.19070023552086537</v>
      </c>
      <c r="AJ185" s="27">
        <f t="shared" si="53"/>
        <v>0.44909823972717816</v>
      </c>
      <c r="AK185" s="27">
        <f t="shared" si="54"/>
        <v>0.7415187279672651</v>
      </c>
      <c r="AL185" s="27">
        <f t="shared" si="55"/>
        <v>1.3820000000000001</v>
      </c>
      <c r="AN185" s="36">
        <v>262860.1620029455</v>
      </c>
      <c r="AO185" s="30">
        <f t="shared" si="56"/>
        <v>4065.993995684564</v>
      </c>
    </row>
    <row r="186" spans="1:41" ht="12.75">
      <c r="A186" s="17" t="s">
        <v>413</v>
      </c>
      <c r="B186" s="18" t="s">
        <v>414</v>
      </c>
      <c r="C186" s="19" t="s">
        <v>386</v>
      </c>
      <c r="E186" s="20"/>
      <c r="F186" s="39">
        <v>1461561623</v>
      </c>
      <c r="G186" s="38">
        <v>59.85</v>
      </c>
      <c r="H186" s="23">
        <f t="shared" si="38"/>
        <v>0.5985</v>
      </c>
      <c r="I186" s="40">
        <v>3570210.55</v>
      </c>
      <c r="J186" s="40">
        <v>685972.92</v>
      </c>
      <c r="K186" s="40">
        <v>0</v>
      </c>
      <c r="L186" s="40">
        <v>236338.39</v>
      </c>
      <c r="M186" s="25">
        <f t="shared" si="39"/>
        <v>4492521.859999999</v>
      </c>
      <c r="N186" s="40">
        <v>5443800</v>
      </c>
      <c r="O186" s="40">
        <v>0</v>
      </c>
      <c r="P186" s="40">
        <v>0</v>
      </c>
      <c r="Q186" s="26">
        <f t="shared" si="40"/>
        <v>5443800</v>
      </c>
      <c r="R186" s="40">
        <v>9216434.94</v>
      </c>
      <c r="S186" s="40">
        <v>0</v>
      </c>
      <c r="T186" s="26">
        <f t="shared" si="41"/>
        <v>9216434.94</v>
      </c>
      <c r="U186" s="26">
        <f t="shared" si="42"/>
        <v>19152756.799999997</v>
      </c>
      <c r="V186" s="27">
        <f t="shared" si="43"/>
        <v>0.630588186975131</v>
      </c>
      <c r="W186" s="27">
        <f t="shared" si="44"/>
        <v>0</v>
      </c>
      <c r="X186" s="27">
        <f t="shared" si="45"/>
        <v>0.630588186975131</v>
      </c>
      <c r="Y186" s="28">
        <f t="shared" si="46"/>
        <v>0.3724646237512765</v>
      </c>
      <c r="Z186" s="28">
        <f t="shared" si="47"/>
        <v>0.30737820351212103</v>
      </c>
      <c r="AA186" s="29"/>
      <c r="AB186" s="28">
        <f t="shared" si="48"/>
        <v>1.3104310142385283</v>
      </c>
      <c r="AC186" s="36">
        <v>258664.0163757811</v>
      </c>
      <c r="AD186" s="31">
        <f t="shared" si="49"/>
        <v>3389.6134932632613</v>
      </c>
      <c r="AE186" s="32">
        <v>912</v>
      </c>
      <c r="AF186" s="31">
        <f t="shared" si="50"/>
        <v>2477.6134932632613</v>
      </c>
      <c r="AG186" s="33"/>
      <c r="AH186" s="34">
        <f t="shared" si="51"/>
        <v>2442041141.186299</v>
      </c>
      <c r="AI186" s="27">
        <f t="shared" si="52"/>
        <v>0.18396585480200445</v>
      </c>
      <c r="AJ186" s="27">
        <f t="shared" si="53"/>
        <v>0.222920077315139</v>
      </c>
      <c r="AK186" s="27">
        <f t="shared" si="54"/>
        <v>0.37740702990461594</v>
      </c>
      <c r="AL186" s="27">
        <f t="shared" si="55"/>
        <v>0.784</v>
      </c>
      <c r="AN186" s="36">
        <v>258664.0163757811</v>
      </c>
      <c r="AO186" s="30">
        <f t="shared" si="56"/>
        <v>3389.6134932632613</v>
      </c>
    </row>
    <row r="187" spans="1:41" ht="12.75">
      <c r="A187" s="17" t="s">
        <v>415</v>
      </c>
      <c r="B187" s="18" t="s">
        <v>416</v>
      </c>
      <c r="C187" s="19" t="s">
        <v>386</v>
      </c>
      <c r="E187" s="20" t="s">
        <v>48</v>
      </c>
      <c r="F187" s="39">
        <v>178440561</v>
      </c>
      <c r="G187" s="38">
        <v>106.91</v>
      </c>
      <c r="H187" s="23">
        <f t="shared" si="38"/>
        <v>1.0691</v>
      </c>
      <c r="I187" s="40">
        <v>215822.46</v>
      </c>
      <c r="J187" s="40">
        <v>41466.68</v>
      </c>
      <c r="K187" s="40">
        <v>0</v>
      </c>
      <c r="L187" s="40">
        <v>14286.73</v>
      </c>
      <c r="M187" s="25">
        <f t="shared" si="39"/>
        <v>271575.87</v>
      </c>
      <c r="N187" s="40">
        <v>1096608</v>
      </c>
      <c r="O187" s="40">
        <v>0</v>
      </c>
      <c r="P187" s="40">
        <v>0</v>
      </c>
      <c r="Q187" s="26">
        <f t="shared" si="40"/>
        <v>1096608</v>
      </c>
      <c r="R187" s="40">
        <v>412277</v>
      </c>
      <c r="S187" s="40">
        <v>0</v>
      </c>
      <c r="T187" s="26">
        <f t="shared" si="41"/>
        <v>412277</v>
      </c>
      <c r="U187" s="26">
        <f t="shared" si="42"/>
        <v>1780460.87</v>
      </c>
      <c r="V187" s="27">
        <f t="shared" si="43"/>
        <v>0.2310444428607238</v>
      </c>
      <c r="W187" s="27">
        <f t="shared" si="44"/>
        <v>0</v>
      </c>
      <c r="X187" s="27">
        <f t="shared" si="45"/>
        <v>0.2310444428607238</v>
      </c>
      <c r="Y187" s="28">
        <f t="shared" si="46"/>
        <v>0.6145508587590688</v>
      </c>
      <c r="Z187" s="28">
        <f t="shared" si="47"/>
        <v>0.15219402386882208</v>
      </c>
      <c r="AA187" s="29"/>
      <c r="AB187" s="28">
        <f t="shared" si="48"/>
        <v>0.9977893254886147</v>
      </c>
      <c r="AC187" s="36">
        <v>123485.81884720952</v>
      </c>
      <c r="AD187" s="31">
        <f t="shared" si="49"/>
        <v>1232.1283189496644</v>
      </c>
      <c r="AE187" s="32">
        <v>584</v>
      </c>
      <c r="AF187" s="31">
        <f t="shared" si="50"/>
        <v>648.1283189496644</v>
      </c>
      <c r="AG187" s="33"/>
      <c r="AH187" s="34">
        <f t="shared" si="51"/>
        <v>166907268.7307081</v>
      </c>
      <c r="AI187" s="27">
        <f t="shared" si="52"/>
        <v>0.16271063091815766</v>
      </c>
      <c r="AJ187" s="27">
        <f t="shared" si="53"/>
        <v>0.6570163230993205</v>
      </c>
      <c r="AK187" s="27">
        <f t="shared" si="54"/>
        <v>0.24700961386239978</v>
      </c>
      <c r="AL187" s="27">
        <f t="shared" si="55"/>
        <v>1.0670000000000002</v>
      </c>
      <c r="AN187" s="36">
        <v>121031.81395348837</v>
      </c>
      <c r="AO187" s="30">
        <f t="shared" si="56"/>
        <v>1207.6425200731467</v>
      </c>
    </row>
    <row r="188" spans="1:41" ht="12.75">
      <c r="A188" s="17" t="s">
        <v>417</v>
      </c>
      <c r="B188" s="18" t="s">
        <v>418</v>
      </c>
      <c r="C188" s="19" t="s">
        <v>419</v>
      </c>
      <c r="E188" s="20"/>
      <c r="F188" s="39">
        <v>357843234</v>
      </c>
      <c r="G188" s="38">
        <v>64.4</v>
      </c>
      <c r="H188" s="23">
        <f t="shared" si="38"/>
        <v>0.644</v>
      </c>
      <c r="I188" s="40">
        <v>4729052.7</v>
      </c>
      <c r="J188" s="40">
        <v>0</v>
      </c>
      <c r="K188" s="40">
        <v>212587.65</v>
      </c>
      <c r="L188" s="40">
        <v>50605.85</v>
      </c>
      <c r="M188" s="25">
        <f t="shared" si="39"/>
        <v>4992246.2</v>
      </c>
      <c r="N188" s="40">
        <v>3373058</v>
      </c>
      <c r="O188" s="40">
        <v>0</v>
      </c>
      <c r="P188" s="40">
        <v>0</v>
      </c>
      <c r="Q188" s="26">
        <f t="shared" si="40"/>
        <v>3373058</v>
      </c>
      <c r="R188" s="40">
        <v>7679971.89</v>
      </c>
      <c r="S188" s="40">
        <v>0</v>
      </c>
      <c r="T188" s="26">
        <f t="shared" si="41"/>
        <v>7679971.89</v>
      </c>
      <c r="U188" s="26">
        <f t="shared" si="42"/>
        <v>16045276.09</v>
      </c>
      <c r="V188" s="27">
        <f t="shared" si="43"/>
        <v>2.14618334519076</v>
      </c>
      <c r="W188" s="27">
        <f t="shared" si="44"/>
        <v>0</v>
      </c>
      <c r="X188" s="27">
        <f t="shared" si="45"/>
        <v>2.14618334519076</v>
      </c>
      <c r="Y188" s="28">
        <f t="shared" si="46"/>
        <v>0.9426077342012843</v>
      </c>
      <c r="Z188" s="28">
        <f t="shared" si="47"/>
        <v>1.3950930814581226</v>
      </c>
      <c r="AA188" s="29"/>
      <c r="AB188" s="28">
        <f t="shared" si="48"/>
        <v>4.483884160850167</v>
      </c>
      <c r="AC188" s="36">
        <v>54408.101380402804</v>
      </c>
      <c r="AD188" s="31">
        <f t="shared" si="49"/>
        <v>2439.5962400151825</v>
      </c>
      <c r="AE188" s="32">
        <v>764</v>
      </c>
      <c r="AF188" s="31">
        <f t="shared" si="50"/>
        <v>1675.5962400151825</v>
      </c>
      <c r="AG188" s="33"/>
      <c r="AH188" s="34">
        <f t="shared" si="51"/>
        <v>555657195.6521739</v>
      </c>
      <c r="AI188" s="27">
        <f t="shared" si="52"/>
        <v>0.898439944459031</v>
      </c>
      <c r="AJ188" s="27">
        <f t="shared" si="53"/>
        <v>0.6070393808256271</v>
      </c>
      <c r="AK188" s="27">
        <f t="shared" si="54"/>
        <v>1.3821420743028496</v>
      </c>
      <c r="AL188" s="27">
        <f t="shared" si="55"/>
        <v>2.8869999999999996</v>
      </c>
      <c r="AN188" s="36">
        <v>54403.84963768116</v>
      </c>
      <c r="AO188" s="30">
        <f t="shared" si="56"/>
        <v>2439.4055967967265</v>
      </c>
    </row>
    <row r="189" spans="1:41" ht="12.75">
      <c r="A189" s="17" t="s">
        <v>420</v>
      </c>
      <c r="B189" s="18" t="s">
        <v>421</v>
      </c>
      <c r="C189" s="19" t="s">
        <v>419</v>
      </c>
      <c r="E189" s="20"/>
      <c r="F189" s="39">
        <v>116782824</v>
      </c>
      <c r="G189" s="38">
        <v>50.17</v>
      </c>
      <c r="H189" s="23">
        <f t="shared" si="38"/>
        <v>0.5017</v>
      </c>
      <c r="I189" s="40">
        <v>1920127.04</v>
      </c>
      <c r="J189" s="40">
        <v>0</v>
      </c>
      <c r="K189" s="40">
        <v>86334.25</v>
      </c>
      <c r="L189" s="40">
        <v>20551.61</v>
      </c>
      <c r="M189" s="25">
        <f t="shared" si="39"/>
        <v>2027012.9000000001</v>
      </c>
      <c r="N189" s="40">
        <v>1637784</v>
      </c>
      <c r="O189" s="40">
        <v>0</v>
      </c>
      <c r="P189" s="40">
        <v>0</v>
      </c>
      <c r="Q189" s="26">
        <f t="shared" si="40"/>
        <v>1637784</v>
      </c>
      <c r="R189" s="40">
        <v>917029</v>
      </c>
      <c r="S189" s="40">
        <v>0</v>
      </c>
      <c r="T189" s="26">
        <f t="shared" si="41"/>
        <v>917029</v>
      </c>
      <c r="U189" s="26">
        <f t="shared" si="42"/>
        <v>4581825.9</v>
      </c>
      <c r="V189" s="27">
        <f t="shared" si="43"/>
        <v>0.785243042247377</v>
      </c>
      <c r="W189" s="27">
        <f t="shared" si="44"/>
        <v>0</v>
      </c>
      <c r="X189" s="27">
        <f t="shared" si="45"/>
        <v>0.785243042247377</v>
      </c>
      <c r="Y189" s="28">
        <f t="shared" si="46"/>
        <v>1.4024185611404636</v>
      </c>
      <c r="Z189" s="28">
        <f t="shared" si="47"/>
        <v>1.7357114946971997</v>
      </c>
      <c r="AA189" s="29"/>
      <c r="AB189" s="28">
        <f t="shared" si="48"/>
        <v>3.9233730980850408</v>
      </c>
      <c r="AC189" s="36">
        <v>44830.89545241444</v>
      </c>
      <c r="AD189" s="31">
        <f t="shared" si="49"/>
        <v>1758.8832918106582</v>
      </c>
      <c r="AE189" s="32">
        <v>681</v>
      </c>
      <c r="AF189" s="31">
        <f t="shared" si="50"/>
        <v>1077.8832918106582</v>
      </c>
      <c r="AG189" s="33"/>
      <c r="AH189" s="34">
        <f t="shared" si="51"/>
        <v>232774215.6667331</v>
      </c>
      <c r="AI189" s="27">
        <f t="shared" si="52"/>
        <v>0.8708064568895852</v>
      </c>
      <c r="AJ189" s="27">
        <f t="shared" si="53"/>
        <v>0.7035933921241706</v>
      </c>
      <c r="AK189" s="27">
        <f t="shared" si="54"/>
        <v>0.3939564342955091</v>
      </c>
      <c r="AL189" s="27">
        <f t="shared" si="55"/>
        <v>1.9689999999999999</v>
      </c>
      <c r="AN189" s="36">
        <v>44944.97630331753</v>
      </c>
      <c r="AO189" s="30">
        <f t="shared" si="56"/>
        <v>1763.3591092250565</v>
      </c>
    </row>
    <row r="190" spans="1:41" ht="12.75">
      <c r="A190" s="17" t="s">
        <v>422</v>
      </c>
      <c r="B190" s="18" t="s">
        <v>423</v>
      </c>
      <c r="C190" s="19" t="s">
        <v>419</v>
      </c>
      <c r="E190" s="20"/>
      <c r="F190" s="39">
        <v>181724786</v>
      </c>
      <c r="G190" s="38">
        <v>74.36</v>
      </c>
      <c r="H190" s="23">
        <f t="shared" si="38"/>
        <v>0.7436</v>
      </c>
      <c r="I190" s="40">
        <v>1822482.7</v>
      </c>
      <c r="J190" s="40">
        <v>0</v>
      </c>
      <c r="K190" s="40">
        <v>81951.13</v>
      </c>
      <c r="L190" s="40">
        <v>19508.22</v>
      </c>
      <c r="M190" s="25">
        <f t="shared" si="39"/>
        <v>1923942.05</v>
      </c>
      <c r="N190" s="40">
        <v>2346131</v>
      </c>
      <c r="O190" s="40">
        <v>1031105.54</v>
      </c>
      <c r="P190" s="40">
        <v>0</v>
      </c>
      <c r="Q190" s="26">
        <f t="shared" si="40"/>
        <v>3377236.54</v>
      </c>
      <c r="R190" s="40">
        <v>18497.56</v>
      </c>
      <c r="S190" s="40">
        <v>0</v>
      </c>
      <c r="T190" s="26">
        <f t="shared" si="41"/>
        <v>18497.56</v>
      </c>
      <c r="U190" s="26">
        <f t="shared" si="42"/>
        <v>5319676.149999999</v>
      </c>
      <c r="V190" s="27">
        <f t="shared" si="43"/>
        <v>0.01017888665996283</v>
      </c>
      <c r="W190" s="27">
        <f t="shared" si="44"/>
        <v>0</v>
      </c>
      <c r="X190" s="27">
        <f t="shared" si="45"/>
        <v>0.01017888665996283</v>
      </c>
      <c r="Y190" s="28">
        <f t="shared" si="46"/>
        <v>1.8584347321779209</v>
      </c>
      <c r="Z190" s="28">
        <f t="shared" si="47"/>
        <v>1.0587119634852673</v>
      </c>
      <c r="AA190" s="29"/>
      <c r="AB190" s="28">
        <f t="shared" si="48"/>
        <v>2.9273255823231503</v>
      </c>
      <c r="AC190" s="36">
        <v>133265.0909090909</v>
      </c>
      <c r="AD190" s="31">
        <f t="shared" si="49"/>
        <v>3901.1030984880213</v>
      </c>
      <c r="AE190" s="32">
        <v>924</v>
      </c>
      <c r="AF190" s="31">
        <f t="shared" si="50"/>
        <v>2977.1030984880213</v>
      </c>
      <c r="AG190" s="33"/>
      <c r="AH190" s="34">
        <f t="shared" si="51"/>
        <v>244385134.48090369</v>
      </c>
      <c r="AI190" s="27">
        <f t="shared" si="52"/>
        <v>0.7872582160476448</v>
      </c>
      <c r="AJ190" s="27">
        <f t="shared" si="53"/>
        <v>1.3819320668475021</v>
      </c>
      <c r="AK190" s="27">
        <f t="shared" si="54"/>
        <v>0.007569020120348362</v>
      </c>
      <c r="AL190" s="27">
        <f t="shared" si="55"/>
        <v>2.177</v>
      </c>
      <c r="AN190" s="36">
        <v>132792.1360255048</v>
      </c>
      <c r="AO190" s="30">
        <f t="shared" si="56"/>
        <v>3887.258169187958</v>
      </c>
    </row>
    <row r="191" spans="1:41" ht="12.75">
      <c r="A191" s="17" t="s">
        <v>424</v>
      </c>
      <c r="B191" s="18" t="s">
        <v>425</v>
      </c>
      <c r="C191" s="19" t="s">
        <v>419</v>
      </c>
      <c r="E191" s="20"/>
      <c r="F191" s="39">
        <v>76357897</v>
      </c>
      <c r="G191" s="38">
        <v>46.98</v>
      </c>
      <c r="H191" s="23">
        <f t="shared" si="38"/>
        <v>0.4698</v>
      </c>
      <c r="I191" s="40">
        <v>1383691.94</v>
      </c>
      <c r="J191" s="40">
        <v>0</v>
      </c>
      <c r="K191" s="40">
        <v>62196.82</v>
      </c>
      <c r="L191" s="40">
        <v>14805.76</v>
      </c>
      <c r="M191" s="25">
        <f t="shared" si="39"/>
        <v>1460694.52</v>
      </c>
      <c r="N191" s="40">
        <v>1242771</v>
      </c>
      <c r="O191" s="40">
        <v>0</v>
      </c>
      <c r="P191" s="40">
        <v>0</v>
      </c>
      <c r="Q191" s="26">
        <f t="shared" si="40"/>
        <v>1242771</v>
      </c>
      <c r="R191" s="40">
        <v>0</v>
      </c>
      <c r="S191" s="40">
        <v>0</v>
      </c>
      <c r="T191" s="26">
        <f t="shared" si="41"/>
        <v>0</v>
      </c>
      <c r="U191" s="26">
        <f t="shared" si="42"/>
        <v>2703465.52</v>
      </c>
      <c r="V191" s="27">
        <f t="shared" si="43"/>
        <v>0</v>
      </c>
      <c r="W191" s="27">
        <f t="shared" si="44"/>
        <v>0</v>
      </c>
      <c r="X191" s="27">
        <f t="shared" si="45"/>
        <v>0</v>
      </c>
      <c r="Y191" s="28">
        <f t="shared" si="46"/>
        <v>1.6275605390232266</v>
      </c>
      <c r="Z191" s="28">
        <f t="shared" si="47"/>
        <v>1.912958027118007</v>
      </c>
      <c r="AA191" s="29"/>
      <c r="AB191" s="28">
        <f t="shared" si="48"/>
        <v>3.5405185661412335</v>
      </c>
      <c r="AC191" s="36">
        <v>61007.02106318957</v>
      </c>
      <c r="AD191" s="31">
        <f t="shared" si="49"/>
        <v>2159.9649073919195</v>
      </c>
      <c r="AE191" s="32">
        <v>765</v>
      </c>
      <c r="AF191" s="31">
        <f t="shared" si="50"/>
        <v>1394.9649073919195</v>
      </c>
      <c r="AG191" s="33"/>
      <c r="AH191" s="34">
        <f t="shared" si="51"/>
        <v>162532773.52064708</v>
      </c>
      <c r="AI191" s="27">
        <f t="shared" si="52"/>
        <v>0.8987076811400398</v>
      </c>
      <c r="AJ191" s="27">
        <f t="shared" si="53"/>
        <v>0.7646279412331117</v>
      </c>
      <c r="AK191" s="27">
        <f t="shared" si="54"/>
        <v>0</v>
      </c>
      <c r="AL191" s="27">
        <f t="shared" si="55"/>
        <v>1.6640000000000001</v>
      </c>
      <c r="AN191" s="36">
        <v>61141.74653887114</v>
      </c>
      <c r="AO191" s="30">
        <f t="shared" si="56"/>
        <v>2164.7348878717476</v>
      </c>
    </row>
    <row r="192" spans="1:41" ht="12.75">
      <c r="A192" s="17" t="s">
        <v>426</v>
      </c>
      <c r="B192" s="37" t="s">
        <v>427</v>
      </c>
      <c r="C192" s="19" t="s">
        <v>419</v>
      </c>
      <c r="D192" s="17"/>
      <c r="E192" s="20"/>
      <c r="F192" s="39">
        <v>165821170</v>
      </c>
      <c r="G192" s="38">
        <v>58.2</v>
      </c>
      <c r="H192" s="23">
        <f t="shared" si="38"/>
        <v>0.5820000000000001</v>
      </c>
      <c r="I192" s="40">
        <v>2279411.86</v>
      </c>
      <c r="J192" s="40">
        <v>0</v>
      </c>
      <c r="K192" s="40">
        <v>102540.19</v>
      </c>
      <c r="L192" s="40">
        <v>24409.38</v>
      </c>
      <c r="M192" s="25">
        <f t="shared" si="39"/>
        <v>2406361.4299999997</v>
      </c>
      <c r="N192" s="40">
        <v>1005185</v>
      </c>
      <c r="O192" s="40">
        <v>1572139.46</v>
      </c>
      <c r="P192" s="40">
        <v>0</v>
      </c>
      <c r="Q192" s="26">
        <f t="shared" si="40"/>
        <v>2577324.46</v>
      </c>
      <c r="R192" s="40">
        <v>683514</v>
      </c>
      <c r="S192" s="40">
        <v>0</v>
      </c>
      <c r="T192" s="26">
        <f t="shared" si="41"/>
        <v>683514</v>
      </c>
      <c r="U192" s="26">
        <f t="shared" si="42"/>
        <v>5667199.89</v>
      </c>
      <c r="V192" s="27">
        <f t="shared" si="43"/>
        <v>0.41219947971661275</v>
      </c>
      <c r="W192" s="27">
        <f t="shared" si="44"/>
        <v>0</v>
      </c>
      <c r="X192" s="27">
        <f t="shared" si="45"/>
        <v>0.41219947971661275</v>
      </c>
      <c r="Y192" s="28">
        <f t="shared" si="46"/>
        <v>1.5542795048424758</v>
      </c>
      <c r="Z192" s="28">
        <f t="shared" si="47"/>
        <v>1.4511786583100335</v>
      </c>
      <c r="AA192" s="29"/>
      <c r="AB192" s="28">
        <f t="shared" si="48"/>
        <v>3.417657642869122</v>
      </c>
      <c r="AC192" s="36">
        <v>83418.13813813814</v>
      </c>
      <c r="AD192" s="31">
        <f t="shared" si="49"/>
        <v>2850.9463736172</v>
      </c>
      <c r="AE192" s="32">
        <v>745</v>
      </c>
      <c r="AF192" s="31">
        <f t="shared" si="50"/>
        <v>2105.9463736172</v>
      </c>
      <c r="AG192" s="33"/>
      <c r="AH192" s="34">
        <f t="shared" si="51"/>
        <v>284916099.65635735</v>
      </c>
      <c r="AI192" s="27">
        <f t="shared" si="52"/>
        <v>0.8445859791364396</v>
      </c>
      <c r="AJ192" s="27">
        <f t="shared" si="53"/>
        <v>0.904590671818321</v>
      </c>
      <c r="AK192" s="27">
        <f t="shared" si="54"/>
        <v>0.23990009719506866</v>
      </c>
      <c r="AL192" s="27">
        <f t="shared" si="55"/>
        <v>1.99</v>
      </c>
      <c r="AN192" s="36">
        <v>81812.92941911306</v>
      </c>
      <c r="AO192" s="30">
        <f t="shared" si="56"/>
        <v>2796.0858351474376</v>
      </c>
    </row>
    <row r="193" spans="1:41" ht="12.75">
      <c r="A193" s="17" t="s">
        <v>428</v>
      </c>
      <c r="B193" s="18" t="s">
        <v>429</v>
      </c>
      <c r="C193" s="19" t="s">
        <v>419</v>
      </c>
      <c r="E193" s="20"/>
      <c r="F193" s="39">
        <v>62572212</v>
      </c>
      <c r="G193" s="38">
        <v>86.79</v>
      </c>
      <c r="H193" s="23">
        <f t="shared" si="38"/>
        <v>0.8679000000000001</v>
      </c>
      <c r="I193" s="40">
        <v>646579.59</v>
      </c>
      <c r="J193" s="40">
        <v>0</v>
      </c>
      <c r="K193" s="40">
        <v>29058.75</v>
      </c>
      <c r="L193" s="40">
        <v>6917.35</v>
      </c>
      <c r="M193" s="25">
        <f t="shared" si="39"/>
        <v>682555.69</v>
      </c>
      <c r="N193" s="40">
        <v>766582</v>
      </c>
      <c r="O193" s="40">
        <v>403789.45</v>
      </c>
      <c r="P193" s="40">
        <v>0</v>
      </c>
      <c r="Q193" s="26">
        <f t="shared" si="40"/>
        <v>1170371.45</v>
      </c>
      <c r="R193" s="40">
        <v>237147.07</v>
      </c>
      <c r="S193" s="40">
        <v>0</v>
      </c>
      <c r="T193" s="26">
        <f t="shared" si="41"/>
        <v>237147.07</v>
      </c>
      <c r="U193" s="26">
        <f t="shared" si="42"/>
        <v>2090074.21</v>
      </c>
      <c r="V193" s="27">
        <f t="shared" si="43"/>
        <v>0.3789974214112808</v>
      </c>
      <c r="W193" s="27">
        <f t="shared" si="44"/>
        <v>0</v>
      </c>
      <c r="X193" s="27">
        <f t="shared" si="45"/>
        <v>0.3789974214112808</v>
      </c>
      <c r="Y193" s="28">
        <f t="shared" si="46"/>
        <v>1.8704332364021268</v>
      </c>
      <c r="Z193" s="28">
        <f t="shared" si="47"/>
        <v>1.0908287691667347</v>
      </c>
      <c r="AA193" s="29"/>
      <c r="AB193" s="28">
        <f t="shared" si="48"/>
        <v>3.3402594269801424</v>
      </c>
      <c r="AC193" s="36">
        <v>144865.01377410468</v>
      </c>
      <c r="AD193" s="31">
        <f t="shared" si="49"/>
        <v>4838.867278985614</v>
      </c>
      <c r="AE193" s="32">
        <v>935</v>
      </c>
      <c r="AF193" s="31">
        <f t="shared" si="50"/>
        <v>3903.8672789856137</v>
      </c>
      <c r="AG193" s="33"/>
      <c r="AH193" s="34">
        <f t="shared" si="51"/>
        <v>72096107.84652609</v>
      </c>
      <c r="AI193" s="27">
        <f t="shared" si="52"/>
        <v>0.9467302887598092</v>
      </c>
      <c r="AJ193" s="27">
        <f t="shared" si="53"/>
        <v>1.6233490058734064</v>
      </c>
      <c r="AK193" s="27">
        <f t="shared" si="54"/>
        <v>0.32893186204285063</v>
      </c>
      <c r="AL193" s="27">
        <f t="shared" si="55"/>
        <v>2.899</v>
      </c>
      <c r="AN193" s="36">
        <v>139094.0199335548</v>
      </c>
      <c r="AO193" s="30">
        <f t="shared" si="56"/>
        <v>4646.101113196203</v>
      </c>
    </row>
    <row r="194" spans="1:41" ht="12.75">
      <c r="A194" s="17" t="s">
        <v>430</v>
      </c>
      <c r="B194" s="18" t="s">
        <v>431</v>
      </c>
      <c r="C194" s="19" t="s">
        <v>419</v>
      </c>
      <c r="D194" s="17"/>
      <c r="E194" s="20"/>
      <c r="F194" s="39">
        <v>229567880</v>
      </c>
      <c r="G194" s="38">
        <v>63.56</v>
      </c>
      <c r="H194" s="23">
        <f aca="true" t="shared" si="57" ref="H194:H257">G194/100</f>
        <v>0.6356</v>
      </c>
      <c r="I194" s="40">
        <v>2999339.24</v>
      </c>
      <c r="J194" s="40">
        <v>0</v>
      </c>
      <c r="K194" s="40">
        <v>134811.23</v>
      </c>
      <c r="L194" s="40">
        <v>32091.41</v>
      </c>
      <c r="M194" s="25">
        <f aca="true" t="shared" si="58" ref="M194:M257">SUM(I194:L194)</f>
        <v>3166241.8800000004</v>
      </c>
      <c r="N194" s="40">
        <v>3181156</v>
      </c>
      <c r="O194" s="40">
        <v>1921619.54</v>
      </c>
      <c r="P194" s="40">
        <v>0</v>
      </c>
      <c r="Q194" s="26">
        <f aca="true" t="shared" si="59" ref="Q194:Q257">SUM(N194:P194)</f>
        <v>5102775.54</v>
      </c>
      <c r="R194" s="40">
        <v>346138.3</v>
      </c>
      <c r="S194" s="40">
        <v>0</v>
      </c>
      <c r="T194" s="26">
        <f aca="true" t="shared" si="60" ref="T194:T257">R194+S194</f>
        <v>346138.3</v>
      </c>
      <c r="U194" s="26">
        <f aca="true" t="shared" si="61" ref="U194:U257">M194+Q194+T194</f>
        <v>8615155.72</v>
      </c>
      <c r="V194" s="27">
        <f aca="true" t="shared" si="62" ref="V194:V257">(R194/$F194)*100</f>
        <v>0.15077819248929772</v>
      </c>
      <c r="W194" s="27">
        <f aca="true" t="shared" si="63" ref="W194:W257">(S194/$F194)*100</f>
        <v>0</v>
      </c>
      <c r="X194" s="27">
        <f aca="true" t="shared" si="64" ref="X194:X257">(T194/$F194)*100</f>
        <v>0.15077819248929772</v>
      </c>
      <c r="Y194" s="28">
        <f aca="true" t="shared" si="65" ref="Y194:Y257">(Q194/F194)*100</f>
        <v>2.2227741703238277</v>
      </c>
      <c r="Z194" s="28">
        <f aca="true" t="shared" si="66" ref="Z194:Z257">(M194/F194)*100</f>
        <v>1.379218155431849</v>
      </c>
      <c r="AA194" s="29"/>
      <c r="AB194" s="28">
        <f aca="true" t="shared" si="67" ref="AB194:AB257">((U194/F194)*100)-AA194</f>
        <v>3.7527705182449744</v>
      </c>
      <c r="AC194" s="36">
        <v>125054.03573629083</v>
      </c>
      <c r="AD194" s="31">
        <f aca="true" t="shared" si="68" ref="AD194:AD257">AC194/100*AB194</f>
        <v>4692.990984987056</v>
      </c>
      <c r="AE194" s="32">
        <v>923</v>
      </c>
      <c r="AF194" s="31">
        <f aca="true" t="shared" si="69" ref="AF194:AF257">AD194-AE194</f>
        <v>3769.9909849870564</v>
      </c>
      <c r="AG194" s="33"/>
      <c r="AH194" s="34">
        <f aca="true" t="shared" si="70" ref="AH194:AH257">F194/H194</f>
        <v>361182945.248584</v>
      </c>
      <c r="AI194" s="27">
        <f aca="true" t="shared" si="71" ref="AI194:AI257">(M194/AH194)*100</f>
        <v>0.8766310595924833</v>
      </c>
      <c r="AJ194" s="27">
        <f aca="true" t="shared" si="72" ref="AJ194:AJ257">(Q194/AH194)*100</f>
        <v>1.412795262657825</v>
      </c>
      <c r="AK194" s="27">
        <f aca="true" t="shared" si="73" ref="AK194:AK257">(T194/AH194)*100</f>
        <v>0.09583461914619763</v>
      </c>
      <c r="AL194" s="27">
        <f aca="true" t="shared" si="74" ref="AL194:AL257">ROUND(AI194,3)+ROUND(AJ194,3)+ROUND(AK194,3)</f>
        <v>2.386</v>
      </c>
      <c r="AN194" s="36">
        <v>121408.32167832168</v>
      </c>
      <c r="AO194" s="30">
        <f aca="true" t="shared" si="75" ref="AO194:AO257">AN194*AB194/100</f>
        <v>4556.175702640077</v>
      </c>
    </row>
    <row r="195" spans="1:41" ht="12.75">
      <c r="A195" s="17" t="s">
        <v>432</v>
      </c>
      <c r="B195" s="18" t="s">
        <v>433</v>
      </c>
      <c r="C195" s="19" t="s">
        <v>419</v>
      </c>
      <c r="E195" s="20"/>
      <c r="F195" s="39">
        <v>115535323</v>
      </c>
      <c r="G195" s="38">
        <v>55.38</v>
      </c>
      <c r="H195" s="23">
        <f t="shared" si="57"/>
        <v>0.5538000000000001</v>
      </c>
      <c r="I195" s="40">
        <v>1715289.07</v>
      </c>
      <c r="J195" s="40">
        <v>0</v>
      </c>
      <c r="K195" s="40">
        <v>77166.73</v>
      </c>
      <c r="L195" s="40">
        <v>18369.31</v>
      </c>
      <c r="M195" s="25">
        <f t="shared" si="58"/>
        <v>1810825.11</v>
      </c>
      <c r="N195" s="40">
        <v>1902200.5</v>
      </c>
      <c r="O195" s="40">
        <v>0</v>
      </c>
      <c r="P195" s="40">
        <v>0</v>
      </c>
      <c r="Q195" s="26">
        <f t="shared" si="59"/>
        <v>1902200.5</v>
      </c>
      <c r="R195" s="40">
        <v>682000</v>
      </c>
      <c r="S195" s="40">
        <v>0</v>
      </c>
      <c r="T195" s="26">
        <f t="shared" si="60"/>
        <v>682000</v>
      </c>
      <c r="U195" s="26">
        <f t="shared" si="61"/>
        <v>4395025.61</v>
      </c>
      <c r="V195" s="27">
        <f t="shared" si="62"/>
        <v>0.5902956622192504</v>
      </c>
      <c r="W195" s="27">
        <f t="shared" si="63"/>
        <v>0</v>
      </c>
      <c r="X195" s="27">
        <f t="shared" si="64"/>
        <v>0.5902956622192504</v>
      </c>
      <c r="Y195" s="28">
        <f t="shared" si="65"/>
        <v>1.6464233193860547</v>
      </c>
      <c r="Z195" s="28">
        <f t="shared" si="66"/>
        <v>1.567334615059673</v>
      </c>
      <c r="AA195" s="29"/>
      <c r="AB195" s="28">
        <f t="shared" si="67"/>
        <v>3.804053596664979</v>
      </c>
      <c r="AC195" s="36">
        <v>82443.04746044963</v>
      </c>
      <c r="AD195" s="31">
        <f t="shared" si="68"/>
        <v>3136.1777121194496</v>
      </c>
      <c r="AE195" s="32">
        <v>781</v>
      </c>
      <c r="AF195" s="31">
        <f t="shared" si="69"/>
        <v>2355.1777121194496</v>
      </c>
      <c r="AG195" s="33"/>
      <c r="AH195" s="34">
        <f t="shared" si="70"/>
        <v>208622829.54135063</v>
      </c>
      <c r="AI195" s="27">
        <f t="shared" si="71"/>
        <v>0.8679899098200472</v>
      </c>
      <c r="AJ195" s="27">
        <f t="shared" si="72"/>
        <v>0.9117892342759972</v>
      </c>
      <c r="AK195" s="27">
        <f t="shared" si="73"/>
        <v>0.326905737737021</v>
      </c>
      <c r="AL195" s="27">
        <f t="shared" si="74"/>
        <v>2.107</v>
      </c>
      <c r="AN195" s="36">
        <v>82944.26078971534</v>
      </c>
      <c r="AO195" s="30">
        <f t="shared" si="75"/>
        <v>3155.244135798346</v>
      </c>
    </row>
    <row r="196" spans="1:41" ht="12.75">
      <c r="A196" s="17" t="s">
        <v>434</v>
      </c>
      <c r="B196" s="18" t="s">
        <v>435</v>
      </c>
      <c r="C196" s="19" t="s">
        <v>419</v>
      </c>
      <c r="E196" s="20"/>
      <c r="F196" s="39">
        <v>143170899</v>
      </c>
      <c r="G196" s="38">
        <v>49.31</v>
      </c>
      <c r="H196" s="23">
        <f t="shared" si="57"/>
        <v>0.49310000000000004</v>
      </c>
      <c r="I196" s="40">
        <v>2462587.37</v>
      </c>
      <c r="J196" s="40">
        <v>0</v>
      </c>
      <c r="K196" s="40">
        <v>110697.22</v>
      </c>
      <c r="L196" s="40">
        <v>26351.14</v>
      </c>
      <c r="M196" s="25">
        <f t="shared" si="58"/>
        <v>2599635.7300000004</v>
      </c>
      <c r="N196" s="40">
        <v>2519977</v>
      </c>
      <c r="O196" s="40">
        <v>0</v>
      </c>
      <c r="P196" s="40">
        <v>0</v>
      </c>
      <c r="Q196" s="26">
        <f t="shared" si="59"/>
        <v>2519977</v>
      </c>
      <c r="R196" s="40">
        <v>439532.73</v>
      </c>
      <c r="S196" s="40">
        <v>0</v>
      </c>
      <c r="T196" s="26">
        <f t="shared" si="60"/>
        <v>439532.73</v>
      </c>
      <c r="U196" s="26">
        <f t="shared" si="61"/>
        <v>5559145.460000001</v>
      </c>
      <c r="V196" s="27">
        <f t="shared" si="62"/>
        <v>0.30699865200958193</v>
      </c>
      <c r="W196" s="27">
        <f t="shared" si="63"/>
        <v>0</v>
      </c>
      <c r="X196" s="27">
        <f t="shared" si="64"/>
        <v>0.30699865200958193</v>
      </c>
      <c r="Y196" s="28">
        <f t="shared" si="65"/>
        <v>1.7601181647954867</v>
      </c>
      <c r="Z196" s="28">
        <f t="shared" si="66"/>
        <v>1.8157570764433073</v>
      </c>
      <c r="AA196" s="29"/>
      <c r="AB196" s="28">
        <f t="shared" si="67"/>
        <v>3.8828738932483766</v>
      </c>
      <c r="AC196" s="36">
        <v>81367.32117812062</v>
      </c>
      <c r="AD196" s="31">
        <f t="shared" si="68"/>
        <v>3159.390471660803</v>
      </c>
      <c r="AE196" s="32">
        <v>796</v>
      </c>
      <c r="AF196" s="31">
        <f t="shared" si="69"/>
        <v>2363.390471660803</v>
      </c>
      <c r="AG196" s="33"/>
      <c r="AH196" s="34">
        <f t="shared" si="70"/>
        <v>290348608.80146015</v>
      </c>
      <c r="AI196" s="27">
        <f t="shared" si="71"/>
        <v>0.8953498143941949</v>
      </c>
      <c r="AJ196" s="27">
        <f t="shared" si="72"/>
        <v>0.8679142670606546</v>
      </c>
      <c r="AK196" s="27">
        <f t="shared" si="73"/>
        <v>0.15138103530592484</v>
      </c>
      <c r="AL196" s="27">
        <f t="shared" si="74"/>
        <v>1.914</v>
      </c>
      <c r="AN196" s="36">
        <v>80004.96806245565</v>
      </c>
      <c r="AO196" s="30">
        <f t="shared" si="75"/>
        <v>3106.492018198792</v>
      </c>
    </row>
    <row r="197" spans="1:41" ht="12.75">
      <c r="A197" s="17" t="s">
        <v>436</v>
      </c>
      <c r="B197" s="18" t="s">
        <v>437</v>
      </c>
      <c r="C197" s="19" t="s">
        <v>419</v>
      </c>
      <c r="E197" s="20"/>
      <c r="F197" s="39">
        <v>1427591878</v>
      </c>
      <c r="G197" s="38">
        <v>79.76</v>
      </c>
      <c r="H197" s="23">
        <f t="shared" si="57"/>
        <v>0.7976000000000001</v>
      </c>
      <c r="I197" s="40">
        <v>15546446.6</v>
      </c>
      <c r="J197" s="40">
        <v>0</v>
      </c>
      <c r="K197" s="40">
        <v>702772.79</v>
      </c>
      <c r="L197" s="40">
        <v>167292.94</v>
      </c>
      <c r="M197" s="25">
        <f t="shared" si="58"/>
        <v>16416512.33</v>
      </c>
      <c r="N197" s="40">
        <v>9450580</v>
      </c>
      <c r="O197" s="40">
        <v>0</v>
      </c>
      <c r="P197" s="40">
        <v>0</v>
      </c>
      <c r="Q197" s="26">
        <f t="shared" si="59"/>
        <v>9450580</v>
      </c>
      <c r="R197" s="40">
        <v>16828698.36</v>
      </c>
      <c r="S197" s="40">
        <v>0</v>
      </c>
      <c r="T197" s="26">
        <f t="shared" si="60"/>
        <v>16828698.36</v>
      </c>
      <c r="U197" s="26">
        <f t="shared" si="61"/>
        <v>42695790.69</v>
      </c>
      <c r="V197" s="27">
        <f t="shared" si="62"/>
        <v>1.1788171829316054</v>
      </c>
      <c r="W197" s="27">
        <f t="shared" si="63"/>
        <v>0</v>
      </c>
      <c r="X197" s="27">
        <f t="shared" si="64"/>
        <v>1.1788171829316054</v>
      </c>
      <c r="Y197" s="28">
        <f t="shared" si="65"/>
        <v>0.6619945199772284</v>
      </c>
      <c r="Z197" s="28">
        <f t="shared" si="66"/>
        <v>1.1499443631606316</v>
      </c>
      <c r="AA197" s="29"/>
      <c r="AB197" s="28">
        <f t="shared" si="67"/>
        <v>2.990756066069465</v>
      </c>
      <c r="AC197" s="36">
        <v>124909.50192522668</v>
      </c>
      <c r="AD197" s="31">
        <f t="shared" si="68"/>
        <v>3735.7385059258727</v>
      </c>
      <c r="AE197" s="32">
        <v>841</v>
      </c>
      <c r="AF197" s="31">
        <f t="shared" si="69"/>
        <v>2894.7385059258727</v>
      </c>
      <c r="AG197" s="33"/>
      <c r="AH197" s="34">
        <f t="shared" si="70"/>
        <v>1789859425.7773318</v>
      </c>
      <c r="AI197" s="27">
        <f t="shared" si="71"/>
        <v>0.9171956240569199</v>
      </c>
      <c r="AJ197" s="27">
        <f t="shared" si="72"/>
        <v>0.5280068291338375</v>
      </c>
      <c r="AK197" s="27">
        <f t="shared" si="73"/>
        <v>0.9402245851062484</v>
      </c>
      <c r="AL197" s="27">
        <f t="shared" si="74"/>
        <v>2.385</v>
      </c>
      <c r="AN197" s="36">
        <v>124640.58007250907</v>
      </c>
      <c r="AO197" s="30">
        <f t="shared" si="75"/>
        <v>3727.695709302734</v>
      </c>
    </row>
    <row r="198" spans="1:41" ht="12.75">
      <c r="A198" s="17" t="s">
        <v>438</v>
      </c>
      <c r="B198" s="18" t="s">
        <v>439</v>
      </c>
      <c r="C198" s="19" t="s">
        <v>419</v>
      </c>
      <c r="E198" s="20"/>
      <c r="F198" s="39">
        <v>19430642</v>
      </c>
      <c r="G198" s="38">
        <v>61.13</v>
      </c>
      <c r="H198" s="23">
        <f t="shared" si="57"/>
        <v>0.6113000000000001</v>
      </c>
      <c r="I198" s="40">
        <v>285825.92</v>
      </c>
      <c r="J198" s="40">
        <v>0</v>
      </c>
      <c r="K198" s="40">
        <v>12845.67</v>
      </c>
      <c r="L198" s="40">
        <v>3057.87</v>
      </c>
      <c r="M198" s="25">
        <f t="shared" si="58"/>
        <v>301729.45999999996</v>
      </c>
      <c r="N198" s="40">
        <v>137924</v>
      </c>
      <c r="O198" s="40">
        <v>180981.67</v>
      </c>
      <c r="P198" s="40">
        <v>0</v>
      </c>
      <c r="Q198" s="26">
        <f t="shared" si="59"/>
        <v>318905.67000000004</v>
      </c>
      <c r="R198" s="40">
        <v>91314.64</v>
      </c>
      <c r="S198" s="40">
        <v>0</v>
      </c>
      <c r="T198" s="26">
        <f t="shared" si="60"/>
        <v>91314.64</v>
      </c>
      <c r="U198" s="26">
        <f t="shared" si="61"/>
        <v>711949.77</v>
      </c>
      <c r="V198" s="27">
        <f t="shared" si="62"/>
        <v>0.4699517391139212</v>
      </c>
      <c r="W198" s="27">
        <f t="shared" si="63"/>
        <v>0</v>
      </c>
      <c r="X198" s="27">
        <f t="shared" si="64"/>
        <v>0.4699517391139212</v>
      </c>
      <c r="Y198" s="28">
        <f t="shared" si="65"/>
        <v>1.6412513287003079</v>
      </c>
      <c r="Z198" s="28">
        <f t="shared" si="66"/>
        <v>1.5528537863030978</v>
      </c>
      <c r="AA198" s="29"/>
      <c r="AB198" s="28">
        <f t="shared" si="67"/>
        <v>3.6640568541173266</v>
      </c>
      <c r="AC198" s="36">
        <v>90476.5306122449</v>
      </c>
      <c r="AD198" s="31">
        <f t="shared" si="68"/>
        <v>3315.11152126552</v>
      </c>
      <c r="AE198" s="32">
        <v>858</v>
      </c>
      <c r="AF198" s="31">
        <f t="shared" si="69"/>
        <v>2457.11152126552</v>
      </c>
      <c r="AG198" s="33"/>
      <c r="AH198" s="34">
        <f t="shared" si="70"/>
        <v>31785771.307050545</v>
      </c>
      <c r="AI198" s="27">
        <f t="shared" si="71"/>
        <v>0.9492595195670839</v>
      </c>
      <c r="AJ198" s="27">
        <f t="shared" si="72"/>
        <v>1.0032969372344982</v>
      </c>
      <c r="AK198" s="27">
        <f t="shared" si="73"/>
        <v>0.28728149812034004</v>
      </c>
      <c r="AL198" s="27">
        <f t="shared" si="74"/>
        <v>2.239</v>
      </c>
      <c r="AN198" s="36">
        <v>88374.7311827957</v>
      </c>
      <c r="AO198" s="30">
        <f t="shared" si="75"/>
        <v>3238.100395210988</v>
      </c>
    </row>
    <row r="199" spans="1:41" ht="12.75">
      <c r="A199" s="17" t="s">
        <v>440</v>
      </c>
      <c r="B199" s="18" t="s">
        <v>441</v>
      </c>
      <c r="C199" s="19" t="s">
        <v>419</v>
      </c>
      <c r="E199" s="20"/>
      <c r="F199" s="39">
        <v>78598259</v>
      </c>
      <c r="G199" s="38">
        <v>91.61</v>
      </c>
      <c r="H199" s="23">
        <f t="shared" si="57"/>
        <v>0.9161</v>
      </c>
      <c r="I199" s="40">
        <v>888680.04</v>
      </c>
      <c r="J199" s="40">
        <v>0</v>
      </c>
      <c r="K199" s="40">
        <v>39940.17</v>
      </c>
      <c r="L199" s="40">
        <v>9507.63</v>
      </c>
      <c r="M199" s="25">
        <f t="shared" si="58"/>
        <v>938127.8400000001</v>
      </c>
      <c r="N199" s="40">
        <v>803479</v>
      </c>
      <c r="O199" s="40">
        <v>557337.89</v>
      </c>
      <c r="P199" s="40">
        <v>0</v>
      </c>
      <c r="Q199" s="26">
        <f t="shared" si="59"/>
        <v>1360816.8900000001</v>
      </c>
      <c r="R199" s="40">
        <v>112991</v>
      </c>
      <c r="S199" s="40">
        <v>0</v>
      </c>
      <c r="T199" s="26">
        <f t="shared" si="60"/>
        <v>112991</v>
      </c>
      <c r="U199" s="26">
        <f t="shared" si="61"/>
        <v>2411935.7300000004</v>
      </c>
      <c r="V199" s="27">
        <f t="shared" si="62"/>
        <v>0.14375763717616188</v>
      </c>
      <c r="W199" s="27">
        <f t="shared" si="63"/>
        <v>0</v>
      </c>
      <c r="X199" s="27">
        <f t="shared" si="64"/>
        <v>0.14375763717616188</v>
      </c>
      <c r="Y199" s="28">
        <f t="shared" si="65"/>
        <v>1.731357548263251</v>
      </c>
      <c r="Z199" s="28">
        <f t="shared" si="66"/>
        <v>1.1935733080296347</v>
      </c>
      <c r="AA199" s="29"/>
      <c r="AB199" s="28">
        <f t="shared" si="67"/>
        <v>3.0686884934690477</v>
      </c>
      <c r="AC199" s="36">
        <v>129556.88073394496</v>
      </c>
      <c r="AD199" s="31">
        <f t="shared" si="68"/>
        <v>3975.697091579986</v>
      </c>
      <c r="AE199" s="32">
        <v>860</v>
      </c>
      <c r="AF199" s="31">
        <f t="shared" si="69"/>
        <v>3115.697091579986</v>
      </c>
      <c r="AG199" s="33"/>
      <c r="AH199" s="34">
        <f t="shared" si="70"/>
        <v>85796593.16668485</v>
      </c>
      <c r="AI199" s="27">
        <f t="shared" si="71"/>
        <v>1.0934325074859486</v>
      </c>
      <c r="AJ199" s="27">
        <f t="shared" si="72"/>
        <v>1.5860966499639646</v>
      </c>
      <c r="AK199" s="27">
        <f t="shared" si="73"/>
        <v>0.1316963714170819</v>
      </c>
      <c r="AL199" s="27">
        <f t="shared" si="74"/>
        <v>2.8110000000000004</v>
      </c>
      <c r="AN199" s="36">
        <v>122582.1138211382</v>
      </c>
      <c r="AO199" s="30">
        <f t="shared" si="75"/>
        <v>3761.6632218803993</v>
      </c>
    </row>
    <row r="200" spans="1:41" ht="12.75">
      <c r="A200" s="17" t="s">
        <v>442</v>
      </c>
      <c r="B200" s="18" t="s">
        <v>443</v>
      </c>
      <c r="C200" s="19" t="s">
        <v>419</v>
      </c>
      <c r="E200" s="20"/>
      <c r="F200" s="39">
        <v>421881678</v>
      </c>
      <c r="G200" s="38">
        <v>60.58</v>
      </c>
      <c r="H200" s="23">
        <f t="shared" si="57"/>
        <v>0.6058</v>
      </c>
      <c r="I200" s="40">
        <v>5496369.48</v>
      </c>
      <c r="J200" s="40">
        <v>0</v>
      </c>
      <c r="K200" s="40">
        <v>247097.4</v>
      </c>
      <c r="L200" s="40">
        <v>58820.79</v>
      </c>
      <c r="M200" s="25">
        <f t="shared" si="58"/>
        <v>5802287.670000001</v>
      </c>
      <c r="N200" s="40">
        <v>5947810</v>
      </c>
      <c r="O200" s="40">
        <v>3146102.89</v>
      </c>
      <c r="P200" s="40">
        <v>0</v>
      </c>
      <c r="Q200" s="26">
        <f t="shared" si="59"/>
        <v>9093912.89</v>
      </c>
      <c r="R200" s="40">
        <v>0</v>
      </c>
      <c r="S200" s="40">
        <v>0</v>
      </c>
      <c r="T200" s="26">
        <f t="shared" si="60"/>
        <v>0</v>
      </c>
      <c r="U200" s="26">
        <f t="shared" si="61"/>
        <v>14896200.560000002</v>
      </c>
      <c r="V200" s="27">
        <f t="shared" si="62"/>
        <v>0</v>
      </c>
      <c r="W200" s="27">
        <f t="shared" si="63"/>
        <v>0</v>
      </c>
      <c r="X200" s="27">
        <f t="shared" si="64"/>
        <v>0</v>
      </c>
      <c r="Y200" s="28">
        <f t="shared" si="65"/>
        <v>2.155560045440039</v>
      </c>
      <c r="Z200" s="28">
        <f t="shared" si="66"/>
        <v>1.3753353066923188</v>
      </c>
      <c r="AA200" s="29"/>
      <c r="AB200" s="28">
        <f t="shared" si="67"/>
        <v>3.5308953521323585</v>
      </c>
      <c r="AC200" s="36">
        <v>118472.78195488722</v>
      </c>
      <c r="AD200" s="31">
        <f t="shared" si="68"/>
        <v>4183.149951587016</v>
      </c>
      <c r="AE200" s="32">
        <v>898</v>
      </c>
      <c r="AF200" s="31">
        <f t="shared" si="69"/>
        <v>3285.1499515870164</v>
      </c>
      <c r="AG200" s="33"/>
      <c r="AH200" s="34">
        <f t="shared" si="70"/>
        <v>696404222.5156817</v>
      </c>
      <c r="AI200" s="27">
        <f t="shared" si="71"/>
        <v>0.8331781287942067</v>
      </c>
      <c r="AJ200" s="27">
        <f t="shared" si="72"/>
        <v>1.305838275527576</v>
      </c>
      <c r="AK200" s="27">
        <f t="shared" si="73"/>
        <v>0</v>
      </c>
      <c r="AL200" s="27">
        <f t="shared" si="74"/>
        <v>2.1390000000000002</v>
      </c>
      <c r="AN200" s="36">
        <v>116292.72578667756</v>
      </c>
      <c r="AO200" s="30">
        <f t="shared" si="75"/>
        <v>4106.174449669827</v>
      </c>
    </row>
    <row r="201" spans="1:41" ht="12.75">
      <c r="A201" s="17" t="s">
        <v>444</v>
      </c>
      <c r="B201" s="18" t="s">
        <v>445</v>
      </c>
      <c r="C201" s="19" t="s">
        <v>419</v>
      </c>
      <c r="E201" s="20"/>
      <c r="F201" s="39">
        <v>2008948291</v>
      </c>
      <c r="G201" s="38">
        <v>48.86</v>
      </c>
      <c r="H201" s="23">
        <f t="shared" si="57"/>
        <v>0.4886</v>
      </c>
      <c r="I201" s="40">
        <v>33924116.45</v>
      </c>
      <c r="J201" s="40">
        <v>0</v>
      </c>
      <c r="K201" s="40">
        <v>0</v>
      </c>
      <c r="L201" s="40">
        <v>363338.15</v>
      </c>
      <c r="M201" s="25">
        <f t="shared" si="58"/>
        <v>34287454.6</v>
      </c>
      <c r="N201" s="40">
        <v>20330766</v>
      </c>
      <c r="O201" s="40">
        <v>0</v>
      </c>
      <c r="P201" s="40">
        <v>0</v>
      </c>
      <c r="Q201" s="26">
        <f t="shared" si="59"/>
        <v>20330766</v>
      </c>
      <c r="R201" s="40">
        <v>22304437.28</v>
      </c>
      <c r="S201" s="40">
        <v>0</v>
      </c>
      <c r="T201" s="26">
        <f t="shared" si="60"/>
        <v>22304437.28</v>
      </c>
      <c r="U201" s="26">
        <f t="shared" si="61"/>
        <v>76922657.88</v>
      </c>
      <c r="V201" s="27">
        <f t="shared" si="62"/>
        <v>1.1102544241642704</v>
      </c>
      <c r="W201" s="27">
        <f t="shared" si="63"/>
        <v>0</v>
      </c>
      <c r="X201" s="27">
        <f t="shared" si="64"/>
        <v>1.1102544241642704</v>
      </c>
      <c r="Y201" s="28">
        <f t="shared" si="65"/>
        <v>1.0120104181417182</v>
      </c>
      <c r="Z201" s="28">
        <f t="shared" si="66"/>
        <v>1.7067365423792284</v>
      </c>
      <c r="AA201" s="29"/>
      <c r="AB201" s="28">
        <f t="shared" si="67"/>
        <v>3.829001384685217</v>
      </c>
      <c r="AC201" s="36">
        <v>92614.86144461029</v>
      </c>
      <c r="AD201" s="31">
        <f t="shared" si="68"/>
        <v>3546.224327138423</v>
      </c>
      <c r="AE201" s="32">
        <v>836</v>
      </c>
      <c r="AF201" s="31">
        <f t="shared" si="69"/>
        <v>2710.224327138423</v>
      </c>
      <c r="AG201" s="33"/>
      <c r="AH201" s="34">
        <f t="shared" si="70"/>
        <v>4111642020.057307</v>
      </c>
      <c r="AI201" s="27">
        <f t="shared" si="71"/>
        <v>0.833911474606491</v>
      </c>
      <c r="AJ201" s="27">
        <f t="shared" si="72"/>
        <v>0.4944682903040435</v>
      </c>
      <c r="AK201" s="27">
        <f t="shared" si="73"/>
        <v>0.5424703116466625</v>
      </c>
      <c r="AL201" s="27">
        <f t="shared" si="74"/>
        <v>1.8699999999999999</v>
      </c>
      <c r="AN201" s="36">
        <v>92829.19416116776</v>
      </c>
      <c r="AO201" s="30">
        <f t="shared" si="75"/>
        <v>3554.431129823242</v>
      </c>
    </row>
    <row r="202" spans="1:41" ht="12.75">
      <c r="A202" s="17" t="s">
        <v>446</v>
      </c>
      <c r="B202" s="18" t="s">
        <v>447</v>
      </c>
      <c r="C202" s="19" t="s">
        <v>448</v>
      </c>
      <c r="E202" s="20" t="s">
        <v>116</v>
      </c>
      <c r="F202" s="39">
        <v>3418293147</v>
      </c>
      <c r="G202" s="38">
        <v>94.4</v>
      </c>
      <c r="H202" s="23">
        <f t="shared" si="57"/>
        <v>0.9440000000000001</v>
      </c>
      <c r="I202" s="40">
        <v>12903978.45</v>
      </c>
      <c r="J202" s="40">
        <v>0</v>
      </c>
      <c r="K202" s="40">
        <v>0</v>
      </c>
      <c r="L202" s="40">
        <v>340847.93</v>
      </c>
      <c r="M202" s="25">
        <f t="shared" si="58"/>
        <v>13244826.379999999</v>
      </c>
      <c r="N202" s="40">
        <v>31691984</v>
      </c>
      <c r="O202" s="40">
        <v>0</v>
      </c>
      <c r="P202" s="40">
        <v>0</v>
      </c>
      <c r="Q202" s="26">
        <f t="shared" si="59"/>
        <v>31691984</v>
      </c>
      <c r="R202" s="40">
        <v>32267990.53</v>
      </c>
      <c r="S202" s="40">
        <v>0</v>
      </c>
      <c r="T202" s="26">
        <f t="shared" si="60"/>
        <v>32267990.53</v>
      </c>
      <c r="U202" s="26">
        <f t="shared" si="61"/>
        <v>77204800.91</v>
      </c>
      <c r="V202" s="27">
        <f t="shared" si="62"/>
        <v>0.9439796162104876</v>
      </c>
      <c r="W202" s="27">
        <f t="shared" si="63"/>
        <v>0</v>
      </c>
      <c r="X202" s="27">
        <f t="shared" si="64"/>
        <v>0.9439796162104876</v>
      </c>
      <c r="Y202" s="28">
        <f t="shared" si="65"/>
        <v>0.9271289101642399</v>
      </c>
      <c r="Z202" s="28">
        <f t="shared" si="66"/>
        <v>0.3874690031082931</v>
      </c>
      <c r="AA202" s="29"/>
      <c r="AB202" s="28">
        <f t="shared" si="67"/>
        <v>2.2585775294830204</v>
      </c>
      <c r="AC202" s="36">
        <v>304178.78533780546</v>
      </c>
      <c r="AD202" s="31">
        <f t="shared" si="68"/>
        <v>6870.113695094066</v>
      </c>
      <c r="AE202" s="32">
        <v>1101</v>
      </c>
      <c r="AF202" s="31">
        <f t="shared" si="69"/>
        <v>5769.113695094066</v>
      </c>
      <c r="AG202" s="33"/>
      <c r="AH202" s="34">
        <f t="shared" si="70"/>
        <v>3621073248.9406776</v>
      </c>
      <c r="AI202" s="27">
        <f t="shared" si="71"/>
        <v>0.3657707389342287</v>
      </c>
      <c r="AJ202" s="27">
        <f t="shared" si="72"/>
        <v>0.8752096911950425</v>
      </c>
      <c r="AK202" s="27">
        <f t="shared" si="73"/>
        <v>0.8911167577027004</v>
      </c>
      <c r="AL202" s="27">
        <f t="shared" si="74"/>
        <v>2.132</v>
      </c>
      <c r="AN202" s="36">
        <v>304178.78533780546</v>
      </c>
      <c r="AO202" s="30">
        <f t="shared" si="75"/>
        <v>6870.113695094066</v>
      </c>
    </row>
    <row r="203" spans="1:41" ht="12.75">
      <c r="A203" s="17" t="s">
        <v>449</v>
      </c>
      <c r="B203" s="18" t="s">
        <v>450</v>
      </c>
      <c r="C203" s="19" t="s">
        <v>448</v>
      </c>
      <c r="E203" s="20"/>
      <c r="F203" s="39">
        <v>2082553700</v>
      </c>
      <c r="G203" s="38">
        <v>39.81</v>
      </c>
      <c r="H203" s="23">
        <f t="shared" si="57"/>
        <v>0.3981</v>
      </c>
      <c r="I203" s="40">
        <v>18670727.46</v>
      </c>
      <c r="J203" s="40">
        <v>0</v>
      </c>
      <c r="K203" s="40">
        <v>0</v>
      </c>
      <c r="L203" s="40">
        <v>492914.63</v>
      </c>
      <c r="M203" s="25">
        <f t="shared" si="58"/>
        <v>19163642.09</v>
      </c>
      <c r="N203" s="40">
        <v>53645951.5</v>
      </c>
      <c r="O203" s="40">
        <v>0</v>
      </c>
      <c r="P203" s="40">
        <v>0</v>
      </c>
      <c r="Q203" s="26">
        <f t="shared" si="59"/>
        <v>53645951.5</v>
      </c>
      <c r="R203" s="40">
        <v>40459279.9</v>
      </c>
      <c r="S203" s="40">
        <v>208255.37</v>
      </c>
      <c r="T203" s="26">
        <f t="shared" si="60"/>
        <v>40667535.269999996</v>
      </c>
      <c r="U203" s="26">
        <f t="shared" si="61"/>
        <v>113477128.86</v>
      </c>
      <c r="V203" s="27">
        <f t="shared" si="62"/>
        <v>1.9427724672837967</v>
      </c>
      <c r="W203" s="27">
        <f t="shared" si="63"/>
        <v>0.009999999999999998</v>
      </c>
      <c r="X203" s="27">
        <f t="shared" si="64"/>
        <v>1.9527724672837965</v>
      </c>
      <c r="Y203" s="28">
        <f t="shared" si="65"/>
        <v>2.575969661670669</v>
      </c>
      <c r="Z203" s="28">
        <f t="shared" si="66"/>
        <v>0.9201991809382875</v>
      </c>
      <c r="AA203" s="29"/>
      <c r="AB203" s="28">
        <f t="shared" si="67"/>
        <v>5.448941309892754</v>
      </c>
      <c r="AC203" s="36">
        <v>140354.15630093505</v>
      </c>
      <c r="AD203" s="31">
        <f t="shared" si="68"/>
        <v>7647.815602833093</v>
      </c>
      <c r="AE203" s="32">
        <v>1197</v>
      </c>
      <c r="AF203" s="31">
        <f t="shared" si="69"/>
        <v>6450.815602833093</v>
      </c>
      <c r="AG203" s="33"/>
      <c r="AH203" s="34">
        <f t="shared" si="70"/>
        <v>5231232604.873147</v>
      </c>
      <c r="AI203" s="27">
        <f t="shared" si="71"/>
        <v>0.3663312939315323</v>
      </c>
      <c r="AJ203" s="27">
        <f t="shared" si="72"/>
        <v>1.0254935223110935</v>
      </c>
      <c r="AK203" s="27">
        <f t="shared" si="73"/>
        <v>0.7773987192256795</v>
      </c>
      <c r="AL203" s="27">
        <f t="shared" si="74"/>
        <v>2.168</v>
      </c>
      <c r="AN203" s="36">
        <v>140354.15630093505</v>
      </c>
      <c r="AO203" s="30">
        <f t="shared" si="75"/>
        <v>7647.815602833093</v>
      </c>
    </row>
    <row r="204" spans="1:41" ht="12.75">
      <c r="A204" s="17" t="s">
        <v>451</v>
      </c>
      <c r="B204" s="18" t="s">
        <v>452</v>
      </c>
      <c r="C204" s="19" t="s">
        <v>448</v>
      </c>
      <c r="E204" s="20"/>
      <c r="F204" s="39">
        <v>1028111010</v>
      </c>
      <c r="G204" s="38">
        <v>90.53</v>
      </c>
      <c r="H204" s="23">
        <f t="shared" si="57"/>
        <v>0.9053</v>
      </c>
      <c r="I204" s="40">
        <v>4266688.34</v>
      </c>
      <c r="J204" s="40">
        <v>0</v>
      </c>
      <c r="K204" s="40">
        <v>0</v>
      </c>
      <c r="L204" s="40">
        <v>112543.88</v>
      </c>
      <c r="M204" s="25">
        <f t="shared" si="58"/>
        <v>4379232.22</v>
      </c>
      <c r="N204" s="40">
        <v>0</v>
      </c>
      <c r="O204" s="40">
        <v>10923559.35</v>
      </c>
      <c r="P204" s="40">
        <v>0</v>
      </c>
      <c r="Q204" s="26">
        <f t="shared" si="59"/>
        <v>10923559.35</v>
      </c>
      <c r="R204" s="40">
        <v>6345591</v>
      </c>
      <c r="S204" s="40">
        <v>102811</v>
      </c>
      <c r="T204" s="26">
        <f t="shared" si="60"/>
        <v>6448402</v>
      </c>
      <c r="U204" s="26">
        <f t="shared" si="61"/>
        <v>21751193.57</v>
      </c>
      <c r="V204" s="27">
        <f t="shared" si="62"/>
        <v>0.6172087389668165</v>
      </c>
      <c r="W204" s="27">
        <f t="shared" si="63"/>
        <v>0.009999990176158116</v>
      </c>
      <c r="X204" s="27">
        <f t="shared" si="64"/>
        <v>0.6272087291429745</v>
      </c>
      <c r="Y204" s="28">
        <f t="shared" si="65"/>
        <v>1.062488315342523</v>
      </c>
      <c r="Z204" s="28">
        <f t="shared" si="66"/>
        <v>0.4259493554105601</v>
      </c>
      <c r="AA204" s="29"/>
      <c r="AB204" s="28">
        <f t="shared" si="67"/>
        <v>2.115646399896058</v>
      </c>
      <c r="AC204" s="36">
        <v>430170.1476793249</v>
      </c>
      <c r="AD204" s="31">
        <f t="shared" si="68"/>
        <v>9100.879242805193</v>
      </c>
      <c r="AE204" s="32">
        <v>1324</v>
      </c>
      <c r="AF204" s="31">
        <f t="shared" si="69"/>
        <v>7776.879242805193</v>
      </c>
      <c r="AG204" s="33"/>
      <c r="AH204" s="34">
        <f t="shared" si="70"/>
        <v>1135657804.0428588</v>
      </c>
      <c r="AI204" s="27">
        <f t="shared" si="71"/>
        <v>0.38561195145318006</v>
      </c>
      <c r="AJ204" s="27">
        <f t="shared" si="72"/>
        <v>0.9618706718795861</v>
      </c>
      <c r="AK204" s="27">
        <f t="shared" si="73"/>
        <v>0.5678120624931348</v>
      </c>
      <c r="AL204" s="27">
        <f t="shared" si="74"/>
        <v>1.916</v>
      </c>
      <c r="AN204" s="36">
        <v>430170.1476793249</v>
      </c>
      <c r="AO204" s="30">
        <f t="shared" si="75"/>
        <v>9100.879242805193</v>
      </c>
    </row>
    <row r="205" spans="1:41" ht="12.75">
      <c r="A205" s="17" t="s">
        <v>453</v>
      </c>
      <c r="B205" s="18" t="s">
        <v>454</v>
      </c>
      <c r="C205" s="19" t="s">
        <v>448</v>
      </c>
      <c r="E205" s="20"/>
      <c r="F205" s="39">
        <v>330583600</v>
      </c>
      <c r="G205" s="38">
        <v>13.7</v>
      </c>
      <c r="H205" s="23">
        <f t="shared" si="57"/>
        <v>0.13699999999999998</v>
      </c>
      <c r="I205" s="40">
        <v>8795573.48</v>
      </c>
      <c r="J205" s="40">
        <v>0</v>
      </c>
      <c r="K205" s="40">
        <v>0</v>
      </c>
      <c r="L205" s="40">
        <v>231972.12</v>
      </c>
      <c r="M205" s="25">
        <f t="shared" si="58"/>
        <v>9027545.6</v>
      </c>
      <c r="N205" s="40">
        <v>20656214</v>
      </c>
      <c r="O205" s="40">
        <v>0</v>
      </c>
      <c r="P205" s="40">
        <v>0</v>
      </c>
      <c r="Q205" s="26">
        <f t="shared" si="59"/>
        <v>20656214</v>
      </c>
      <c r="R205" s="40">
        <v>6148000</v>
      </c>
      <c r="S205" s="40">
        <v>66116.72</v>
      </c>
      <c r="T205" s="26">
        <f t="shared" si="60"/>
        <v>6214116.72</v>
      </c>
      <c r="U205" s="26">
        <f t="shared" si="61"/>
        <v>35897876.32</v>
      </c>
      <c r="V205" s="27">
        <f t="shared" si="62"/>
        <v>1.8597413785801837</v>
      </c>
      <c r="W205" s="27">
        <f t="shared" si="63"/>
        <v>0.02</v>
      </c>
      <c r="X205" s="27">
        <f t="shared" si="64"/>
        <v>1.8797413785801835</v>
      </c>
      <c r="Y205" s="28">
        <f t="shared" si="65"/>
        <v>6.248408571992077</v>
      </c>
      <c r="Z205" s="28">
        <f t="shared" si="66"/>
        <v>2.7307905171339413</v>
      </c>
      <c r="AA205" s="29"/>
      <c r="AB205" s="28">
        <f t="shared" si="67"/>
        <v>10.858940467706201</v>
      </c>
      <c r="AC205" s="36">
        <v>69795.08871175109</v>
      </c>
      <c r="AD205" s="31">
        <f t="shared" si="68"/>
        <v>7579.007132591782</v>
      </c>
      <c r="AE205" s="32">
        <v>1147</v>
      </c>
      <c r="AF205" s="31">
        <f t="shared" si="69"/>
        <v>6432.007132591782</v>
      </c>
      <c r="AG205" s="33"/>
      <c r="AH205" s="34">
        <f t="shared" si="70"/>
        <v>2413018978.10219</v>
      </c>
      <c r="AI205" s="27">
        <f t="shared" si="71"/>
        <v>0.3741183008473499</v>
      </c>
      <c r="AJ205" s="27">
        <f t="shared" si="72"/>
        <v>0.8560319743629144</v>
      </c>
      <c r="AK205" s="27">
        <f t="shared" si="73"/>
        <v>0.25752456886548514</v>
      </c>
      <c r="AL205" s="27">
        <f t="shared" si="74"/>
        <v>1.488</v>
      </c>
      <c r="AN205" s="36">
        <v>69735.36522633745</v>
      </c>
      <c r="AO205" s="30">
        <f t="shared" si="75"/>
        <v>7572.521794865476</v>
      </c>
    </row>
    <row r="206" spans="1:41" ht="12.75">
      <c r="A206" s="17" t="s">
        <v>455</v>
      </c>
      <c r="B206" s="18" t="s">
        <v>456</v>
      </c>
      <c r="C206" s="19" t="s">
        <v>448</v>
      </c>
      <c r="E206" s="20" t="s">
        <v>116</v>
      </c>
      <c r="F206" s="39">
        <v>3519868772</v>
      </c>
      <c r="G206" s="38">
        <v>111.42</v>
      </c>
      <c r="H206" s="23">
        <f t="shared" si="57"/>
        <v>1.1142</v>
      </c>
      <c r="I206" s="40">
        <v>10668658.11</v>
      </c>
      <c r="J206" s="40">
        <v>0</v>
      </c>
      <c r="K206" s="40">
        <v>0</v>
      </c>
      <c r="L206" s="40">
        <v>281764.81</v>
      </c>
      <c r="M206" s="25">
        <f t="shared" si="58"/>
        <v>10950422.92</v>
      </c>
      <c r="N206" s="40">
        <v>18821088.5</v>
      </c>
      <c r="O206" s="40">
        <v>0</v>
      </c>
      <c r="P206" s="40">
        <v>518247.2</v>
      </c>
      <c r="Q206" s="26">
        <f t="shared" si="59"/>
        <v>19339335.7</v>
      </c>
      <c r="R206" s="40">
        <v>54705430</v>
      </c>
      <c r="S206" s="40">
        <v>0</v>
      </c>
      <c r="T206" s="26">
        <f t="shared" si="60"/>
        <v>54705430</v>
      </c>
      <c r="U206" s="26">
        <f t="shared" si="61"/>
        <v>84995188.62</v>
      </c>
      <c r="V206" s="27">
        <f t="shared" si="62"/>
        <v>1.5541894753342242</v>
      </c>
      <c r="W206" s="27">
        <f t="shared" si="63"/>
        <v>0</v>
      </c>
      <c r="X206" s="27">
        <f t="shared" si="64"/>
        <v>1.5541894753342242</v>
      </c>
      <c r="Y206" s="28">
        <f t="shared" si="65"/>
        <v>0.5494334292755844</v>
      </c>
      <c r="Z206" s="28">
        <f t="shared" si="66"/>
        <v>0.31110315836513236</v>
      </c>
      <c r="AA206" s="29"/>
      <c r="AB206" s="28">
        <f t="shared" si="67"/>
        <v>2.4147260629749407</v>
      </c>
      <c r="AC206" s="36">
        <v>239573.42415146617</v>
      </c>
      <c r="AD206" s="31">
        <f t="shared" si="68"/>
        <v>5785.041912946955</v>
      </c>
      <c r="AE206" s="32">
        <v>1034</v>
      </c>
      <c r="AF206" s="31">
        <f t="shared" si="69"/>
        <v>4751.041912946955</v>
      </c>
      <c r="AG206" s="33"/>
      <c r="AH206" s="34">
        <f t="shared" si="70"/>
        <v>3159099597.9177885</v>
      </c>
      <c r="AI206" s="27">
        <f t="shared" si="71"/>
        <v>0.34663113905043047</v>
      </c>
      <c r="AJ206" s="27">
        <f t="shared" si="72"/>
        <v>0.6121787268988561</v>
      </c>
      <c r="AK206" s="27">
        <f t="shared" si="73"/>
        <v>1.7316779134173927</v>
      </c>
      <c r="AL206" s="27">
        <f t="shared" si="74"/>
        <v>2.691</v>
      </c>
      <c r="AN206" s="36">
        <v>239573.42415146617</v>
      </c>
      <c r="AO206" s="30">
        <f t="shared" si="75"/>
        <v>5785.041912946955</v>
      </c>
    </row>
    <row r="207" spans="1:41" ht="12.75">
      <c r="A207" s="17" t="s">
        <v>457</v>
      </c>
      <c r="B207" s="18" t="s">
        <v>458</v>
      </c>
      <c r="C207" s="19" t="s">
        <v>448</v>
      </c>
      <c r="E207" s="20"/>
      <c r="F207" s="39">
        <v>815247863</v>
      </c>
      <c r="G207" s="38">
        <v>89.62</v>
      </c>
      <c r="H207" s="23">
        <f t="shared" si="57"/>
        <v>0.8962</v>
      </c>
      <c r="I207" s="40">
        <v>3364563.29</v>
      </c>
      <c r="J207" s="40">
        <v>0</v>
      </c>
      <c r="K207" s="40">
        <v>0</v>
      </c>
      <c r="L207" s="40">
        <v>88765.39</v>
      </c>
      <c r="M207" s="25">
        <f t="shared" si="58"/>
        <v>3453328.68</v>
      </c>
      <c r="N207" s="40">
        <v>3497408.5</v>
      </c>
      <c r="O207" s="40">
        <v>2561207.35</v>
      </c>
      <c r="P207" s="40">
        <v>0</v>
      </c>
      <c r="Q207" s="26">
        <f t="shared" si="59"/>
        <v>6058615.85</v>
      </c>
      <c r="R207" s="40">
        <v>2614010.16</v>
      </c>
      <c r="S207" s="40">
        <v>0</v>
      </c>
      <c r="T207" s="26">
        <f t="shared" si="60"/>
        <v>2614010.16</v>
      </c>
      <c r="U207" s="26">
        <f t="shared" si="61"/>
        <v>12125954.69</v>
      </c>
      <c r="V207" s="27">
        <f t="shared" si="62"/>
        <v>0.32063992788411644</v>
      </c>
      <c r="W207" s="27">
        <f t="shared" si="63"/>
        <v>0</v>
      </c>
      <c r="X207" s="27">
        <f t="shared" si="64"/>
        <v>0.32063992788411644</v>
      </c>
      <c r="Y207" s="28">
        <f t="shared" si="65"/>
        <v>0.7431624325521231</v>
      </c>
      <c r="Z207" s="28">
        <f t="shared" si="66"/>
        <v>0.42359248478030054</v>
      </c>
      <c r="AA207" s="29"/>
      <c r="AB207" s="28">
        <f t="shared" si="67"/>
        <v>1.4873948452165398</v>
      </c>
      <c r="AC207" s="36">
        <v>1047804.9465240642</v>
      </c>
      <c r="AD207" s="31">
        <f t="shared" si="68"/>
        <v>15584.996762522851</v>
      </c>
      <c r="AE207" s="32">
        <v>1287</v>
      </c>
      <c r="AF207" s="31">
        <f t="shared" si="69"/>
        <v>14297.996762522851</v>
      </c>
      <c r="AG207" s="33"/>
      <c r="AH207" s="34">
        <f t="shared" si="70"/>
        <v>909671795.358179</v>
      </c>
      <c r="AI207" s="27">
        <f t="shared" si="71"/>
        <v>0.37962358486010533</v>
      </c>
      <c r="AJ207" s="27">
        <f t="shared" si="72"/>
        <v>0.6660221720532127</v>
      </c>
      <c r="AK207" s="27">
        <f t="shared" si="73"/>
        <v>0.28735750336974514</v>
      </c>
      <c r="AL207" s="27">
        <f t="shared" si="74"/>
        <v>1.333</v>
      </c>
      <c r="AN207" s="36">
        <v>1047804.9465240642</v>
      </c>
      <c r="AO207" s="30">
        <f t="shared" si="75"/>
        <v>15584.996762522853</v>
      </c>
    </row>
    <row r="208" spans="1:41" ht="12.75">
      <c r="A208" s="17" t="s">
        <v>459</v>
      </c>
      <c r="B208" s="37" t="s">
        <v>427</v>
      </c>
      <c r="C208" s="19" t="s">
        <v>448</v>
      </c>
      <c r="E208" s="20"/>
      <c r="F208" s="39">
        <v>1585913000</v>
      </c>
      <c r="G208" s="38">
        <v>52.32</v>
      </c>
      <c r="H208" s="23">
        <f t="shared" si="57"/>
        <v>0.5232</v>
      </c>
      <c r="I208" s="40">
        <v>11163675.34</v>
      </c>
      <c r="J208" s="40">
        <v>0</v>
      </c>
      <c r="K208" s="40">
        <v>0</v>
      </c>
      <c r="L208" s="40">
        <v>294348.17</v>
      </c>
      <c r="M208" s="25">
        <f t="shared" si="58"/>
        <v>11458023.51</v>
      </c>
      <c r="N208" s="40">
        <v>8873705</v>
      </c>
      <c r="O208" s="40">
        <v>11686864.73</v>
      </c>
      <c r="P208" s="40">
        <v>0</v>
      </c>
      <c r="Q208" s="26">
        <f t="shared" si="59"/>
        <v>20560569.73</v>
      </c>
      <c r="R208" s="40">
        <v>9524032.42</v>
      </c>
      <c r="S208" s="40">
        <v>158600</v>
      </c>
      <c r="T208" s="26">
        <f t="shared" si="60"/>
        <v>9682632.42</v>
      </c>
      <c r="U208" s="26">
        <f t="shared" si="61"/>
        <v>41701225.660000004</v>
      </c>
      <c r="V208" s="27">
        <f t="shared" si="62"/>
        <v>0.6005394003328052</v>
      </c>
      <c r="W208" s="27">
        <f t="shared" si="63"/>
        <v>0.010000548579903184</v>
      </c>
      <c r="X208" s="27">
        <f t="shared" si="64"/>
        <v>0.6105399489127084</v>
      </c>
      <c r="Y208" s="28">
        <f t="shared" si="65"/>
        <v>1.296450040449886</v>
      </c>
      <c r="Z208" s="28">
        <f t="shared" si="66"/>
        <v>0.7224875204377541</v>
      </c>
      <c r="AA208" s="29"/>
      <c r="AB208" s="28">
        <f t="shared" si="67"/>
        <v>2.6294775098003487</v>
      </c>
      <c r="AC208" s="36">
        <v>263708.5934333198</v>
      </c>
      <c r="AD208" s="31">
        <f t="shared" si="68"/>
        <v>6934.158155739983</v>
      </c>
      <c r="AE208" s="32">
        <v>1095</v>
      </c>
      <c r="AF208" s="31">
        <f t="shared" si="69"/>
        <v>5839.158155739983</v>
      </c>
      <c r="AG208" s="33"/>
      <c r="AH208" s="34">
        <f t="shared" si="70"/>
        <v>3031179281.345566</v>
      </c>
      <c r="AI208" s="27">
        <f t="shared" si="71"/>
        <v>0.378005470693033</v>
      </c>
      <c r="AJ208" s="27">
        <f t="shared" si="72"/>
        <v>0.6783026611633803</v>
      </c>
      <c r="AK208" s="27">
        <f t="shared" si="73"/>
        <v>0.319434501271129</v>
      </c>
      <c r="AL208" s="27">
        <f t="shared" si="74"/>
        <v>1.375</v>
      </c>
      <c r="AN208" s="36">
        <v>263746.24746450305</v>
      </c>
      <c r="AO208" s="30">
        <f t="shared" si="75"/>
        <v>6935.1482600214795</v>
      </c>
    </row>
    <row r="209" spans="1:41" ht="12.75">
      <c r="A209" s="17" t="s">
        <v>460</v>
      </c>
      <c r="B209" s="18" t="s">
        <v>461</v>
      </c>
      <c r="C209" s="19" t="s">
        <v>448</v>
      </c>
      <c r="E209" s="20"/>
      <c r="F209" s="39">
        <v>234629485</v>
      </c>
      <c r="G209" s="38">
        <v>15.43</v>
      </c>
      <c r="H209" s="23">
        <f t="shared" si="57"/>
        <v>0.1543</v>
      </c>
      <c r="I209" s="40">
        <v>5393690.58</v>
      </c>
      <c r="J209" s="40">
        <v>0</v>
      </c>
      <c r="K209" s="40">
        <v>0</v>
      </c>
      <c r="L209" s="40">
        <v>142270.62</v>
      </c>
      <c r="M209" s="25">
        <f t="shared" si="58"/>
        <v>5535961.2</v>
      </c>
      <c r="N209" s="40">
        <v>23017558</v>
      </c>
      <c r="O209" s="40">
        <v>0</v>
      </c>
      <c r="P209" s="40">
        <v>0</v>
      </c>
      <c r="Q209" s="26">
        <f t="shared" si="59"/>
        <v>23017558</v>
      </c>
      <c r="R209" s="40">
        <v>8065069</v>
      </c>
      <c r="S209" s="40">
        <v>0</v>
      </c>
      <c r="T209" s="26">
        <f t="shared" si="60"/>
        <v>8065069</v>
      </c>
      <c r="U209" s="26">
        <f t="shared" si="61"/>
        <v>36618588.2</v>
      </c>
      <c r="V209" s="27">
        <f t="shared" si="62"/>
        <v>3.43736380787777</v>
      </c>
      <c r="W209" s="27">
        <f t="shared" si="63"/>
        <v>0</v>
      </c>
      <c r="X209" s="27">
        <f t="shared" si="64"/>
        <v>3.43736380787777</v>
      </c>
      <c r="Y209" s="28">
        <f t="shared" si="65"/>
        <v>9.810172834842135</v>
      </c>
      <c r="Z209" s="28">
        <f t="shared" si="66"/>
        <v>2.3594482168342994</v>
      </c>
      <c r="AA209" s="29"/>
      <c r="AB209" s="28">
        <f t="shared" si="67"/>
        <v>15.606984859554204</v>
      </c>
      <c r="AC209" s="36">
        <v>98830.15232974911</v>
      </c>
      <c r="AD209" s="31">
        <f t="shared" si="68"/>
        <v>15424.4069107783</v>
      </c>
      <c r="AE209" s="32">
        <v>1473</v>
      </c>
      <c r="AF209" s="31">
        <f t="shared" si="69"/>
        <v>13951.4069107783</v>
      </c>
      <c r="AG209" s="33"/>
      <c r="AH209" s="34">
        <f t="shared" si="70"/>
        <v>1520605865.197667</v>
      </c>
      <c r="AI209" s="27">
        <f t="shared" si="71"/>
        <v>0.3640628598575324</v>
      </c>
      <c r="AJ209" s="27">
        <f t="shared" si="72"/>
        <v>1.5137096684161413</v>
      </c>
      <c r="AK209" s="27">
        <f t="shared" si="73"/>
        <v>0.5303852355555398</v>
      </c>
      <c r="AL209" s="27">
        <f t="shared" si="74"/>
        <v>2.4080000000000004</v>
      </c>
      <c r="AN209" s="36">
        <v>98830.15232974911</v>
      </c>
      <c r="AO209" s="30">
        <f t="shared" si="75"/>
        <v>15424.4069107783</v>
      </c>
    </row>
    <row r="210" spans="1:41" ht="12.75">
      <c r="A210" s="17" t="s">
        <v>462</v>
      </c>
      <c r="B210" s="18" t="s">
        <v>463</v>
      </c>
      <c r="C210" s="19" t="s">
        <v>448</v>
      </c>
      <c r="E210" s="20" t="s">
        <v>116</v>
      </c>
      <c r="F210" s="39">
        <v>3242943457</v>
      </c>
      <c r="G210" s="38">
        <v>111.7</v>
      </c>
      <c r="H210" s="23">
        <f t="shared" si="57"/>
        <v>1.117</v>
      </c>
      <c r="I210" s="40">
        <v>9380098.76</v>
      </c>
      <c r="J210" s="40">
        <v>0</v>
      </c>
      <c r="K210" s="40">
        <v>0</v>
      </c>
      <c r="L210" s="40">
        <v>247445.73</v>
      </c>
      <c r="M210" s="25">
        <f t="shared" si="58"/>
        <v>9627544.49</v>
      </c>
      <c r="N210" s="40">
        <v>17459529</v>
      </c>
      <c r="O210" s="40">
        <v>0</v>
      </c>
      <c r="P210" s="40">
        <v>0</v>
      </c>
      <c r="Q210" s="26">
        <f t="shared" si="59"/>
        <v>17459529</v>
      </c>
      <c r="R210" s="40">
        <v>46414696.82</v>
      </c>
      <c r="S210" s="40">
        <v>0</v>
      </c>
      <c r="T210" s="26">
        <f t="shared" si="60"/>
        <v>46414696.82</v>
      </c>
      <c r="U210" s="26">
        <f t="shared" si="61"/>
        <v>73501770.31</v>
      </c>
      <c r="V210" s="27">
        <f t="shared" si="62"/>
        <v>1.4312521151058724</v>
      </c>
      <c r="W210" s="27">
        <f t="shared" si="63"/>
        <v>0</v>
      </c>
      <c r="X210" s="27">
        <f t="shared" si="64"/>
        <v>1.4312521151058724</v>
      </c>
      <c r="Y210" s="28">
        <f t="shared" si="65"/>
        <v>0.5383852426508712</v>
      </c>
      <c r="Z210" s="28">
        <f t="shared" si="66"/>
        <v>0.29687672997253867</v>
      </c>
      <c r="AA210" s="29"/>
      <c r="AB210" s="28">
        <f t="shared" si="67"/>
        <v>2.2665140877292824</v>
      </c>
      <c r="AC210" s="36">
        <v>258075.34573799346</v>
      </c>
      <c r="AD210" s="31">
        <f t="shared" si="68"/>
        <v>5849.314068107674</v>
      </c>
      <c r="AE210" s="32">
        <v>893</v>
      </c>
      <c r="AF210" s="31">
        <f t="shared" si="69"/>
        <v>4956.314068107674</v>
      </c>
      <c r="AG210" s="33"/>
      <c r="AH210" s="34">
        <f t="shared" si="70"/>
        <v>2903261823.634736</v>
      </c>
      <c r="AI210" s="27">
        <f t="shared" si="71"/>
        <v>0.33161130737932565</v>
      </c>
      <c r="AJ210" s="27">
        <f t="shared" si="72"/>
        <v>0.601376316041023</v>
      </c>
      <c r="AK210" s="27">
        <f t="shared" si="73"/>
        <v>1.5987086125732595</v>
      </c>
      <c r="AL210" s="27">
        <f t="shared" si="74"/>
        <v>2.532</v>
      </c>
      <c r="AN210" s="36">
        <v>258075.34573799346</v>
      </c>
      <c r="AO210" s="30">
        <f t="shared" si="75"/>
        <v>5849.314068107674</v>
      </c>
    </row>
    <row r="211" spans="1:41" ht="12.75">
      <c r="A211" s="17" t="s">
        <v>464</v>
      </c>
      <c r="B211" s="18" t="s">
        <v>465</v>
      </c>
      <c r="C211" s="19" t="s">
        <v>448</v>
      </c>
      <c r="E211" s="20"/>
      <c r="F211" s="39">
        <v>966964700</v>
      </c>
      <c r="G211" s="38">
        <v>12.17</v>
      </c>
      <c r="H211" s="23">
        <f t="shared" si="57"/>
        <v>0.1217</v>
      </c>
      <c r="I211" s="40">
        <v>29303730.34</v>
      </c>
      <c r="J211" s="40">
        <v>0</v>
      </c>
      <c r="K211" s="40">
        <v>0</v>
      </c>
      <c r="L211" s="40">
        <v>773291.75</v>
      </c>
      <c r="M211" s="25">
        <f t="shared" si="58"/>
        <v>30077022.09</v>
      </c>
      <c r="N211" s="40">
        <v>81093043</v>
      </c>
      <c r="O211" s="40">
        <v>0</v>
      </c>
      <c r="P211" s="40">
        <v>0</v>
      </c>
      <c r="Q211" s="26">
        <f t="shared" si="59"/>
        <v>81093043</v>
      </c>
      <c r="R211" s="40">
        <v>24551024</v>
      </c>
      <c r="S211" s="40">
        <v>290089</v>
      </c>
      <c r="T211" s="26">
        <f t="shared" si="60"/>
        <v>24841113</v>
      </c>
      <c r="U211" s="26">
        <f t="shared" si="61"/>
        <v>136011178.09</v>
      </c>
      <c r="V211" s="27">
        <f t="shared" si="62"/>
        <v>2.5389783101699575</v>
      </c>
      <c r="W211" s="27">
        <f t="shared" si="63"/>
        <v>0.029999957599279477</v>
      </c>
      <c r="X211" s="27">
        <f t="shared" si="64"/>
        <v>2.5689782677692374</v>
      </c>
      <c r="Y211" s="28">
        <f t="shared" si="65"/>
        <v>8.386349884333937</v>
      </c>
      <c r="Z211" s="28">
        <f t="shared" si="66"/>
        <v>3.1104570921772012</v>
      </c>
      <c r="AA211" s="29"/>
      <c r="AB211" s="28">
        <f t="shared" si="67"/>
        <v>14.065785244280377</v>
      </c>
      <c r="AC211" s="36">
        <v>79289.14704983185</v>
      </c>
      <c r="AD211" s="31">
        <f t="shared" si="68"/>
        <v>11152.641146051019</v>
      </c>
      <c r="AE211" s="32">
        <v>1258</v>
      </c>
      <c r="AF211" s="31">
        <f t="shared" si="69"/>
        <v>9894.641146051019</v>
      </c>
      <c r="AG211" s="33"/>
      <c r="AH211" s="34">
        <f t="shared" si="70"/>
        <v>7945478225.143796</v>
      </c>
      <c r="AI211" s="27">
        <f t="shared" si="71"/>
        <v>0.37854262811796546</v>
      </c>
      <c r="AJ211" s="27">
        <f t="shared" si="72"/>
        <v>1.0206187809234402</v>
      </c>
      <c r="AK211" s="27">
        <f t="shared" si="73"/>
        <v>0.31264465518751616</v>
      </c>
      <c r="AL211" s="27">
        <f t="shared" si="74"/>
        <v>1.7129999999999999</v>
      </c>
      <c r="AN211" s="36">
        <v>79287.81084386466</v>
      </c>
      <c r="AO211" s="30">
        <f t="shared" si="75"/>
        <v>11152.45319818925</v>
      </c>
    </row>
    <row r="212" spans="1:41" ht="12.75">
      <c r="A212" s="17" t="s">
        <v>466</v>
      </c>
      <c r="B212" s="18" t="s">
        <v>467</v>
      </c>
      <c r="C212" s="19" t="s">
        <v>448</v>
      </c>
      <c r="E212" s="20"/>
      <c r="F212" s="39">
        <v>2055054000</v>
      </c>
      <c r="G212" s="38">
        <v>54.18</v>
      </c>
      <c r="H212" s="23">
        <f t="shared" si="57"/>
        <v>0.5418</v>
      </c>
      <c r="I212" s="40">
        <v>13696762.24</v>
      </c>
      <c r="J212" s="40">
        <v>0</v>
      </c>
      <c r="K212" s="40">
        <v>0</v>
      </c>
      <c r="L212" s="40">
        <v>361204.03</v>
      </c>
      <c r="M212" s="25">
        <f t="shared" si="58"/>
        <v>14057966.27</v>
      </c>
      <c r="N212" s="40">
        <v>0</v>
      </c>
      <c r="O212" s="40">
        <v>50248738.45</v>
      </c>
      <c r="P212" s="40">
        <v>0</v>
      </c>
      <c r="Q212" s="26">
        <f t="shared" si="59"/>
        <v>50248738.45</v>
      </c>
      <c r="R212" s="40">
        <v>22273287.86</v>
      </c>
      <c r="S212" s="40">
        <v>205510</v>
      </c>
      <c r="T212" s="26">
        <f t="shared" si="60"/>
        <v>22478797.86</v>
      </c>
      <c r="U212" s="26">
        <f t="shared" si="61"/>
        <v>86785502.58</v>
      </c>
      <c r="V212" s="27">
        <f t="shared" si="62"/>
        <v>1.0838298098249486</v>
      </c>
      <c r="W212" s="27">
        <f t="shared" si="63"/>
        <v>0.010000223838400353</v>
      </c>
      <c r="X212" s="27">
        <f t="shared" si="64"/>
        <v>1.093830033663349</v>
      </c>
      <c r="Y212" s="28">
        <f t="shared" si="65"/>
        <v>2.4451298335712837</v>
      </c>
      <c r="Z212" s="28">
        <f t="shared" si="66"/>
        <v>0.6840679743695299</v>
      </c>
      <c r="AA212" s="29"/>
      <c r="AB212" s="28">
        <f t="shared" si="67"/>
        <v>4.2230278416041624</v>
      </c>
      <c r="AC212" s="36">
        <v>268020.69266589056</v>
      </c>
      <c r="AD212" s="31">
        <f t="shared" si="68"/>
        <v>11318.588472540883</v>
      </c>
      <c r="AE212" s="32">
        <v>1276</v>
      </c>
      <c r="AF212" s="31">
        <f t="shared" si="69"/>
        <v>10042.588472540883</v>
      </c>
      <c r="AG212" s="33"/>
      <c r="AH212" s="34">
        <f t="shared" si="70"/>
        <v>3793012181.616833</v>
      </c>
      <c r="AI212" s="27">
        <f t="shared" si="71"/>
        <v>0.37062802851341126</v>
      </c>
      <c r="AJ212" s="27">
        <f t="shared" si="72"/>
        <v>1.3247713438289213</v>
      </c>
      <c r="AK212" s="27">
        <f t="shared" si="73"/>
        <v>0.5926371122388024</v>
      </c>
      <c r="AL212" s="27">
        <f t="shared" si="74"/>
        <v>2.2889999999999997</v>
      </c>
      <c r="AN212" s="36">
        <v>268020.69266589056</v>
      </c>
      <c r="AO212" s="30">
        <f t="shared" si="75"/>
        <v>11318.588472540883</v>
      </c>
    </row>
    <row r="213" spans="1:41" ht="12.75">
      <c r="A213" s="17" t="s">
        <v>468</v>
      </c>
      <c r="B213" s="18" t="s">
        <v>469</v>
      </c>
      <c r="C213" s="19" t="s">
        <v>448</v>
      </c>
      <c r="E213" s="20" t="s">
        <v>48</v>
      </c>
      <c r="F213" s="39">
        <v>8372472024</v>
      </c>
      <c r="G213" s="38">
        <v>96.51</v>
      </c>
      <c r="H213" s="23">
        <f t="shared" si="57"/>
        <v>0.9651000000000001</v>
      </c>
      <c r="I213" s="40">
        <v>31016184.12</v>
      </c>
      <c r="J213" s="40">
        <v>0</v>
      </c>
      <c r="K213" s="40">
        <v>0</v>
      </c>
      <c r="L213" s="40">
        <v>821811.7</v>
      </c>
      <c r="M213" s="25">
        <f t="shared" si="58"/>
        <v>31837995.82</v>
      </c>
      <c r="N213" s="40">
        <v>67361708.5</v>
      </c>
      <c r="O213" s="40">
        <v>0</v>
      </c>
      <c r="P213" s="40">
        <v>0</v>
      </c>
      <c r="Q213" s="26">
        <f t="shared" si="59"/>
        <v>67361708.5</v>
      </c>
      <c r="R213" s="40">
        <v>32576326</v>
      </c>
      <c r="S213" s="40">
        <v>0</v>
      </c>
      <c r="T213" s="26">
        <f t="shared" si="60"/>
        <v>32576326</v>
      </c>
      <c r="U213" s="26">
        <f t="shared" si="61"/>
        <v>131776030.32</v>
      </c>
      <c r="V213" s="27">
        <f t="shared" si="62"/>
        <v>0.38908850225618863</v>
      </c>
      <c r="W213" s="27">
        <f t="shared" si="63"/>
        <v>0</v>
      </c>
      <c r="X213" s="27">
        <f t="shared" si="64"/>
        <v>0.38908850225618863</v>
      </c>
      <c r="Y213" s="28">
        <f t="shared" si="65"/>
        <v>0.8045617627255747</v>
      </c>
      <c r="Z213" s="28">
        <f t="shared" si="66"/>
        <v>0.3802699576509209</v>
      </c>
      <c r="AA213" s="29"/>
      <c r="AB213" s="28">
        <f t="shared" si="67"/>
        <v>1.573920222632684</v>
      </c>
      <c r="AC213" s="36">
        <v>1085197.06835115</v>
      </c>
      <c r="AD213" s="31">
        <f t="shared" si="68"/>
        <v>17080.13611419578</v>
      </c>
      <c r="AE213" s="32">
        <v>1364</v>
      </c>
      <c r="AF213" s="31">
        <f t="shared" si="69"/>
        <v>15716.136114195779</v>
      </c>
      <c r="AG213" s="33"/>
      <c r="AH213" s="34">
        <f t="shared" si="70"/>
        <v>8675237824.059683</v>
      </c>
      <c r="AI213" s="27">
        <f t="shared" si="71"/>
        <v>0.36699853612890376</v>
      </c>
      <c r="AJ213" s="27">
        <f t="shared" si="72"/>
        <v>0.7764825572064521</v>
      </c>
      <c r="AK213" s="27">
        <f t="shared" si="73"/>
        <v>0.3755093135274476</v>
      </c>
      <c r="AL213" s="27">
        <f t="shared" si="74"/>
        <v>1.5190000000000001</v>
      </c>
      <c r="AN213" s="36">
        <v>1085197.06835115</v>
      </c>
      <c r="AO213" s="30">
        <f t="shared" si="75"/>
        <v>17080.136114195782</v>
      </c>
    </row>
    <row r="214" spans="1:41" ht="12.75">
      <c r="A214" s="17" t="s">
        <v>470</v>
      </c>
      <c r="B214" s="18" t="s">
        <v>471</v>
      </c>
      <c r="C214" s="19" t="s">
        <v>448</v>
      </c>
      <c r="E214" s="20" t="s">
        <v>116</v>
      </c>
      <c r="F214" s="39">
        <v>7415062627</v>
      </c>
      <c r="G214" s="38">
        <v>102.52</v>
      </c>
      <c r="H214" s="23">
        <f t="shared" si="57"/>
        <v>1.0252</v>
      </c>
      <c r="I214" s="40">
        <v>26448849.57</v>
      </c>
      <c r="J214" s="40">
        <v>0</v>
      </c>
      <c r="K214" s="40">
        <v>0</v>
      </c>
      <c r="L214" s="40">
        <v>697886.76</v>
      </c>
      <c r="M214" s="25">
        <f t="shared" si="58"/>
        <v>27146736.330000002</v>
      </c>
      <c r="N214" s="40">
        <v>88163461</v>
      </c>
      <c r="O214" s="40">
        <v>0</v>
      </c>
      <c r="P214" s="40">
        <v>4527080.88</v>
      </c>
      <c r="Q214" s="26">
        <f t="shared" si="59"/>
        <v>92690541.88</v>
      </c>
      <c r="R214" s="40">
        <v>39126085.28</v>
      </c>
      <c r="S214" s="40">
        <v>0</v>
      </c>
      <c r="T214" s="26">
        <f t="shared" si="60"/>
        <v>39126085.28</v>
      </c>
      <c r="U214" s="26">
        <f t="shared" si="61"/>
        <v>158963363.49</v>
      </c>
      <c r="V214" s="27">
        <f t="shared" si="62"/>
        <v>0.5276568418658077</v>
      </c>
      <c r="W214" s="27">
        <f t="shared" si="63"/>
        <v>0</v>
      </c>
      <c r="X214" s="27">
        <f t="shared" si="64"/>
        <v>0.5276568418658077</v>
      </c>
      <c r="Y214" s="28">
        <f t="shared" si="65"/>
        <v>1.2500304655889456</v>
      </c>
      <c r="Z214" s="28">
        <f t="shared" si="66"/>
        <v>0.3661025900327841</v>
      </c>
      <c r="AA214" s="29"/>
      <c r="AB214" s="28">
        <f t="shared" si="67"/>
        <v>2.1437898974875376</v>
      </c>
      <c r="AC214" s="36">
        <v>664148.3319432861</v>
      </c>
      <c r="AD214" s="31">
        <f t="shared" si="68"/>
        <v>14237.944844532165</v>
      </c>
      <c r="AE214" s="32">
        <v>1371</v>
      </c>
      <c r="AF214" s="31">
        <f t="shared" si="69"/>
        <v>12866.944844532165</v>
      </c>
      <c r="AG214" s="33"/>
      <c r="AH214" s="34">
        <f t="shared" si="70"/>
        <v>7232796163.675382</v>
      </c>
      <c r="AI214" s="27">
        <f t="shared" si="71"/>
        <v>0.37532837530161023</v>
      </c>
      <c r="AJ214" s="27">
        <f t="shared" si="72"/>
        <v>1.2815312333217868</v>
      </c>
      <c r="AK214" s="27">
        <f t="shared" si="73"/>
        <v>0.540953794280826</v>
      </c>
      <c r="AL214" s="27">
        <f t="shared" si="74"/>
        <v>2.198</v>
      </c>
      <c r="AN214" s="36">
        <v>664148.3319432861</v>
      </c>
      <c r="AO214" s="30">
        <f t="shared" si="75"/>
        <v>14237.944844532165</v>
      </c>
    </row>
    <row r="215" spans="1:41" ht="12.75">
      <c r="A215" s="17" t="s">
        <v>472</v>
      </c>
      <c r="B215" s="18" t="s">
        <v>473</v>
      </c>
      <c r="C215" s="19" t="s">
        <v>448</v>
      </c>
      <c r="E215" s="20"/>
      <c r="F215" s="39">
        <v>11001867400</v>
      </c>
      <c r="G215" s="38">
        <v>63.91</v>
      </c>
      <c r="H215" s="23">
        <f t="shared" si="57"/>
        <v>0.6391</v>
      </c>
      <c r="I215" s="40">
        <v>60286972.74</v>
      </c>
      <c r="J215" s="40">
        <v>0</v>
      </c>
      <c r="K215" s="40">
        <v>0</v>
      </c>
      <c r="L215" s="40">
        <v>1608392.69</v>
      </c>
      <c r="M215" s="25">
        <f t="shared" si="58"/>
        <v>61895365.43</v>
      </c>
      <c r="N215" s="40">
        <v>90795864.5</v>
      </c>
      <c r="O215" s="40">
        <v>0</v>
      </c>
      <c r="P215" s="40">
        <v>3978399</v>
      </c>
      <c r="Q215" s="26">
        <f t="shared" si="59"/>
        <v>94774263.5</v>
      </c>
      <c r="R215" s="40">
        <v>116267180</v>
      </c>
      <c r="S215" s="40">
        <v>0</v>
      </c>
      <c r="T215" s="26">
        <f t="shared" si="60"/>
        <v>116267180</v>
      </c>
      <c r="U215" s="26">
        <f t="shared" si="61"/>
        <v>272936808.93</v>
      </c>
      <c r="V215" s="27">
        <f t="shared" si="62"/>
        <v>1.0567949582813552</v>
      </c>
      <c r="W215" s="27">
        <f t="shared" si="63"/>
        <v>0</v>
      </c>
      <c r="X215" s="27">
        <f t="shared" si="64"/>
        <v>1.0567949582813552</v>
      </c>
      <c r="Y215" s="28">
        <f t="shared" si="65"/>
        <v>0.8614379727936005</v>
      </c>
      <c r="Z215" s="28">
        <f t="shared" si="66"/>
        <v>0.5625896330108469</v>
      </c>
      <c r="AA215" s="29"/>
      <c r="AB215" s="28">
        <f t="shared" si="67"/>
        <v>2.480822564085803</v>
      </c>
      <c r="AC215" s="36">
        <v>171400.514424748</v>
      </c>
      <c r="AD215" s="31">
        <f t="shared" si="68"/>
        <v>4252.142636808289</v>
      </c>
      <c r="AE215" s="32">
        <v>801</v>
      </c>
      <c r="AF215" s="31">
        <f t="shared" si="69"/>
        <v>3451.1426368082894</v>
      </c>
      <c r="AG215" s="33"/>
      <c r="AH215" s="34">
        <f t="shared" si="70"/>
        <v>17214625880.14395</v>
      </c>
      <c r="AI215" s="27">
        <f t="shared" si="71"/>
        <v>0.35955103445723224</v>
      </c>
      <c r="AJ215" s="27">
        <f t="shared" si="72"/>
        <v>0.5505450084123901</v>
      </c>
      <c r="AK215" s="27">
        <f t="shared" si="73"/>
        <v>0.6753976578376141</v>
      </c>
      <c r="AL215" s="27">
        <f t="shared" si="74"/>
        <v>1.586</v>
      </c>
      <c r="AN215" s="36">
        <v>171400.514424748</v>
      </c>
      <c r="AO215" s="30">
        <f t="shared" si="75"/>
        <v>4252.142636808289</v>
      </c>
    </row>
    <row r="216" spans="1:41" ht="12.75">
      <c r="A216" s="17" t="s">
        <v>474</v>
      </c>
      <c r="B216" s="18" t="s">
        <v>475</v>
      </c>
      <c r="C216" s="19" t="s">
        <v>448</v>
      </c>
      <c r="E216" s="20"/>
      <c r="F216" s="39">
        <v>370917600</v>
      </c>
      <c r="G216" s="38">
        <v>21.22</v>
      </c>
      <c r="H216" s="23">
        <f t="shared" si="57"/>
        <v>0.2122</v>
      </c>
      <c r="I216" s="40">
        <v>6400497.27</v>
      </c>
      <c r="J216" s="40">
        <v>0</v>
      </c>
      <c r="K216" s="40">
        <v>0</v>
      </c>
      <c r="L216" s="40">
        <v>168820.86</v>
      </c>
      <c r="M216" s="25">
        <f t="shared" si="58"/>
        <v>6569318.13</v>
      </c>
      <c r="N216" s="40">
        <v>0</v>
      </c>
      <c r="O216" s="40">
        <v>6428059.31</v>
      </c>
      <c r="P216" s="40">
        <v>9734443</v>
      </c>
      <c r="Q216" s="26">
        <f t="shared" si="59"/>
        <v>16162502.309999999</v>
      </c>
      <c r="R216" s="40">
        <v>4541261.48</v>
      </c>
      <c r="S216" s="40">
        <v>0</v>
      </c>
      <c r="T216" s="26">
        <f t="shared" si="60"/>
        <v>4541261.48</v>
      </c>
      <c r="U216" s="26">
        <f t="shared" si="61"/>
        <v>27273081.919999998</v>
      </c>
      <c r="V216" s="27">
        <f t="shared" si="62"/>
        <v>1.2243316251372274</v>
      </c>
      <c r="W216" s="27">
        <f t="shared" si="63"/>
        <v>0</v>
      </c>
      <c r="X216" s="27">
        <f t="shared" si="64"/>
        <v>1.2243316251372274</v>
      </c>
      <c r="Y216" s="28">
        <f t="shared" si="65"/>
        <v>4.357437422759125</v>
      </c>
      <c r="Z216" s="28">
        <f t="shared" si="66"/>
        <v>1.7710990608156636</v>
      </c>
      <c r="AA216" s="29"/>
      <c r="AB216" s="28">
        <f t="shared" si="67"/>
        <v>7.352868108712015</v>
      </c>
      <c r="AC216" s="36">
        <v>168302.9411764706</v>
      </c>
      <c r="AD216" s="31">
        <f t="shared" si="68"/>
        <v>12375.09328778905</v>
      </c>
      <c r="AE216" s="32">
        <v>1315</v>
      </c>
      <c r="AF216" s="31">
        <f t="shared" si="69"/>
        <v>11060.09328778905</v>
      </c>
      <c r="AG216" s="33"/>
      <c r="AH216" s="34">
        <f t="shared" si="70"/>
        <v>1747962299.717248</v>
      </c>
      <c r="AI216" s="27">
        <f t="shared" si="71"/>
        <v>0.3758272207050838</v>
      </c>
      <c r="AJ216" s="27">
        <f t="shared" si="72"/>
        <v>0.9246482211094862</v>
      </c>
      <c r="AK216" s="27">
        <f t="shared" si="73"/>
        <v>0.25980317085411964</v>
      </c>
      <c r="AL216" s="27">
        <f t="shared" si="74"/>
        <v>1.5610000000000002</v>
      </c>
      <c r="AN216" s="36">
        <v>168337.77883246323</v>
      </c>
      <c r="AO216" s="30">
        <f t="shared" si="75"/>
        <v>12377.654854686354</v>
      </c>
    </row>
    <row r="217" spans="1:41" ht="12.75">
      <c r="A217" s="17" t="s">
        <v>476</v>
      </c>
      <c r="B217" s="18" t="s">
        <v>477</v>
      </c>
      <c r="C217" s="19" t="s">
        <v>448</v>
      </c>
      <c r="E217" s="20"/>
      <c r="F217" s="39">
        <v>4163063500</v>
      </c>
      <c r="G217" s="38">
        <v>94.95</v>
      </c>
      <c r="H217" s="23">
        <f t="shared" si="57"/>
        <v>0.9495</v>
      </c>
      <c r="I217" s="40">
        <v>16351144.59</v>
      </c>
      <c r="J217" s="40">
        <v>0</v>
      </c>
      <c r="K217" s="40">
        <v>0</v>
      </c>
      <c r="L217" s="40">
        <v>431304.37</v>
      </c>
      <c r="M217" s="25">
        <f t="shared" si="58"/>
        <v>16782448.96</v>
      </c>
      <c r="N217" s="40">
        <v>42343045</v>
      </c>
      <c r="O217" s="40">
        <v>0</v>
      </c>
      <c r="P217" s="40">
        <v>0</v>
      </c>
      <c r="Q217" s="26">
        <f t="shared" si="59"/>
        <v>42343045</v>
      </c>
      <c r="R217" s="40">
        <v>31222955.38</v>
      </c>
      <c r="S217" s="40">
        <v>0</v>
      </c>
      <c r="T217" s="26">
        <f t="shared" si="60"/>
        <v>31222955.38</v>
      </c>
      <c r="U217" s="26">
        <f t="shared" si="61"/>
        <v>90348449.34</v>
      </c>
      <c r="V217" s="27">
        <f t="shared" si="62"/>
        <v>0.7499994986864841</v>
      </c>
      <c r="W217" s="27">
        <f t="shared" si="63"/>
        <v>0</v>
      </c>
      <c r="X217" s="27">
        <f t="shared" si="64"/>
        <v>0.7499994986864841</v>
      </c>
      <c r="Y217" s="28">
        <f t="shared" si="65"/>
        <v>1.017112638325118</v>
      </c>
      <c r="Z217" s="28">
        <f t="shared" si="66"/>
        <v>0.40312738347613486</v>
      </c>
      <c r="AA217" s="29"/>
      <c r="AB217" s="28">
        <f t="shared" si="67"/>
        <v>2.170239520487737</v>
      </c>
      <c r="AC217" s="36">
        <v>403502.5884068538</v>
      </c>
      <c r="AD217" s="31">
        <f t="shared" si="68"/>
        <v>8756.97263979651</v>
      </c>
      <c r="AE217" s="32">
        <v>1321</v>
      </c>
      <c r="AF217" s="31">
        <f t="shared" si="69"/>
        <v>7435.97263979651</v>
      </c>
      <c r="AG217" s="33"/>
      <c r="AH217" s="34">
        <f t="shared" si="70"/>
        <v>4384479726.171669</v>
      </c>
      <c r="AI217" s="27">
        <f t="shared" si="71"/>
        <v>0.3827694506105901</v>
      </c>
      <c r="AJ217" s="27">
        <f t="shared" si="72"/>
        <v>0.9657484500896997</v>
      </c>
      <c r="AK217" s="27">
        <f t="shared" si="73"/>
        <v>0.7121245240028167</v>
      </c>
      <c r="AL217" s="27">
        <f t="shared" si="74"/>
        <v>2.061</v>
      </c>
      <c r="AN217" s="36">
        <v>403502.5884068538</v>
      </c>
      <c r="AO217" s="30">
        <f t="shared" si="75"/>
        <v>8756.97263979651</v>
      </c>
    </row>
    <row r="218" spans="1:41" ht="12.75">
      <c r="A218" s="17" t="s">
        <v>478</v>
      </c>
      <c r="B218" s="18" t="s">
        <v>479</v>
      </c>
      <c r="C218" s="19" t="s">
        <v>448</v>
      </c>
      <c r="E218" s="20"/>
      <c r="F218" s="39">
        <v>1617154414</v>
      </c>
      <c r="G218" s="38">
        <v>91.37</v>
      </c>
      <c r="H218" s="23">
        <f t="shared" si="57"/>
        <v>0.9137000000000001</v>
      </c>
      <c r="I218" s="40">
        <v>6013023.9</v>
      </c>
      <c r="J218" s="40">
        <v>0</v>
      </c>
      <c r="K218" s="40">
        <v>0</v>
      </c>
      <c r="L218" s="40">
        <v>158751.52</v>
      </c>
      <c r="M218" s="25">
        <f t="shared" si="58"/>
        <v>6171775.42</v>
      </c>
      <c r="N218" s="40">
        <v>8931421</v>
      </c>
      <c r="O218" s="40">
        <v>0</v>
      </c>
      <c r="P218" s="40">
        <v>82046.93</v>
      </c>
      <c r="Q218" s="26">
        <f t="shared" si="59"/>
        <v>9013467.93</v>
      </c>
      <c r="R218" s="40">
        <v>31750059.82</v>
      </c>
      <c r="S218" s="40">
        <v>0</v>
      </c>
      <c r="T218" s="26">
        <f t="shared" si="60"/>
        <v>31750059.82</v>
      </c>
      <c r="U218" s="26">
        <f t="shared" si="61"/>
        <v>46935303.17</v>
      </c>
      <c r="V218" s="27">
        <f t="shared" si="62"/>
        <v>1.9633288908674371</v>
      </c>
      <c r="W218" s="27">
        <f t="shared" si="63"/>
        <v>0</v>
      </c>
      <c r="X218" s="27">
        <f t="shared" si="64"/>
        <v>1.9633288908674371</v>
      </c>
      <c r="Y218" s="28">
        <f t="shared" si="65"/>
        <v>0.557365941803007</v>
      </c>
      <c r="Z218" s="28">
        <f t="shared" si="66"/>
        <v>0.3816441625221325</v>
      </c>
      <c r="AA218" s="29"/>
      <c r="AB218" s="28">
        <f t="shared" si="67"/>
        <v>2.9023389951925767</v>
      </c>
      <c r="AC218" s="36">
        <v>246690.41533546327</v>
      </c>
      <c r="AD218" s="31">
        <f t="shared" si="68"/>
        <v>7159.792121683679</v>
      </c>
      <c r="AE218" s="32">
        <v>1193</v>
      </c>
      <c r="AF218" s="31">
        <f t="shared" si="69"/>
        <v>5966.792121683679</v>
      </c>
      <c r="AG218" s="33"/>
      <c r="AH218" s="34">
        <f t="shared" si="70"/>
        <v>1769896480.245157</v>
      </c>
      <c r="AI218" s="27">
        <f t="shared" si="71"/>
        <v>0.34870827129647247</v>
      </c>
      <c r="AJ218" s="27">
        <f t="shared" si="72"/>
        <v>0.5092652610254075</v>
      </c>
      <c r="AK218" s="27">
        <f t="shared" si="73"/>
        <v>1.7938936075855771</v>
      </c>
      <c r="AL218" s="27">
        <f t="shared" si="74"/>
        <v>2.652</v>
      </c>
      <c r="AN218" s="36">
        <v>246690.41533546327</v>
      </c>
      <c r="AO218" s="30">
        <f t="shared" si="75"/>
        <v>7159.792121683679</v>
      </c>
    </row>
    <row r="219" spans="1:41" ht="12.75">
      <c r="A219" s="17" t="s">
        <v>480</v>
      </c>
      <c r="B219" s="18" t="s">
        <v>481</v>
      </c>
      <c r="C219" s="19" t="s">
        <v>448</v>
      </c>
      <c r="E219" s="20"/>
      <c r="F219" s="39">
        <v>259897546</v>
      </c>
      <c r="G219" s="38">
        <v>13.03</v>
      </c>
      <c r="H219" s="23">
        <f t="shared" si="57"/>
        <v>0.1303</v>
      </c>
      <c r="I219" s="40">
        <v>7598456.98</v>
      </c>
      <c r="J219" s="40">
        <v>0</v>
      </c>
      <c r="K219" s="40">
        <v>0</v>
      </c>
      <c r="L219" s="40">
        <v>200424.27</v>
      </c>
      <c r="M219" s="25">
        <f t="shared" si="58"/>
        <v>7798881.25</v>
      </c>
      <c r="N219" s="40">
        <v>0</v>
      </c>
      <c r="O219" s="40">
        <v>7390038.24</v>
      </c>
      <c r="P219" s="40">
        <v>6408640</v>
      </c>
      <c r="Q219" s="26">
        <f t="shared" si="59"/>
        <v>13798678.24</v>
      </c>
      <c r="R219" s="40">
        <v>7993258.62</v>
      </c>
      <c r="S219" s="40">
        <v>103975</v>
      </c>
      <c r="T219" s="26">
        <f t="shared" si="60"/>
        <v>8097233.62</v>
      </c>
      <c r="U219" s="26">
        <f t="shared" si="61"/>
        <v>29694793.110000003</v>
      </c>
      <c r="V219" s="27">
        <f t="shared" si="62"/>
        <v>3.075542167681722</v>
      </c>
      <c r="W219" s="27">
        <f t="shared" si="63"/>
        <v>0.04000614919234366</v>
      </c>
      <c r="X219" s="27">
        <f t="shared" si="64"/>
        <v>3.1155483168740656</v>
      </c>
      <c r="Y219" s="28">
        <f t="shared" si="65"/>
        <v>5.309276079120809</v>
      </c>
      <c r="Z219" s="28">
        <f t="shared" si="66"/>
        <v>3.0007521694721966</v>
      </c>
      <c r="AA219" s="29"/>
      <c r="AB219" s="28">
        <f t="shared" si="67"/>
        <v>11.425576565467072</v>
      </c>
      <c r="AC219" s="36">
        <v>63342.58907480315</v>
      </c>
      <c r="AD219" s="31">
        <f t="shared" si="68"/>
        <v>7237.256013290815</v>
      </c>
      <c r="AE219" s="32">
        <v>1050</v>
      </c>
      <c r="AF219" s="31">
        <f t="shared" si="69"/>
        <v>6187.256013290815</v>
      </c>
      <c r="AG219" s="33"/>
      <c r="AH219" s="34">
        <f t="shared" si="70"/>
        <v>1994608948.5801995</v>
      </c>
      <c r="AI219" s="27">
        <f t="shared" si="71"/>
        <v>0.3909980076822272</v>
      </c>
      <c r="AJ219" s="27">
        <f t="shared" si="72"/>
        <v>0.6917986731094414</v>
      </c>
      <c r="AK219" s="27">
        <f t="shared" si="73"/>
        <v>0.40595594568869076</v>
      </c>
      <c r="AL219" s="27">
        <f t="shared" si="74"/>
        <v>1.4889999999999999</v>
      </c>
      <c r="AN219" s="36">
        <v>63342.58907480315</v>
      </c>
      <c r="AO219" s="30">
        <f t="shared" si="75"/>
        <v>7237.256013290815</v>
      </c>
    </row>
    <row r="220" spans="1:41" ht="12.75">
      <c r="A220" s="17" t="s">
        <v>482</v>
      </c>
      <c r="B220" s="18" t="s">
        <v>483</v>
      </c>
      <c r="C220" s="19" t="s">
        <v>448</v>
      </c>
      <c r="E220" s="20"/>
      <c r="F220" s="39">
        <v>1016298304</v>
      </c>
      <c r="G220" s="38">
        <v>36.01</v>
      </c>
      <c r="H220" s="23">
        <f t="shared" si="57"/>
        <v>0.3601</v>
      </c>
      <c r="I220" s="40">
        <v>10140532.17</v>
      </c>
      <c r="J220" s="40">
        <v>0</v>
      </c>
      <c r="K220" s="40">
        <v>0</v>
      </c>
      <c r="L220" s="40">
        <v>267435.52</v>
      </c>
      <c r="M220" s="25">
        <f t="shared" si="58"/>
        <v>10407967.69</v>
      </c>
      <c r="N220" s="40">
        <v>0</v>
      </c>
      <c r="O220" s="40">
        <v>37264014.05</v>
      </c>
      <c r="P220" s="40">
        <v>0</v>
      </c>
      <c r="Q220" s="26">
        <f t="shared" si="59"/>
        <v>37264014.05</v>
      </c>
      <c r="R220" s="40">
        <v>18321450.49</v>
      </c>
      <c r="S220" s="40">
        <v>101634.2</v>
      </c>
      <c r="T220" s="26">
        <f t="shared" si="60"/>
        <v>18423084.689999998</v>
      </c>
      <c r="U220" s="26">
        <f t="shared" si="61"/>
        <v>66095066.42999999</v>
      </c>
      <c r="V220" s="27">
        <f t="shared" si="62"/>
        <v>1.8027630684701015</v>
      </c>
      <c r="W220" s="27">
        <f t="shared" si="63"/>
        <v>0.010000429952503394</v>
      </c>
      <c r="X220" s="27">
        <f t="shared" si="64"/>
        <v>1.8127634984226049</v>
      </c>
      <c r="Y220" s="28">
        <f t="shared" si="65"/>
        <v>3.666641369304105</v>
      </c>
      <c r="Z220" s="28">
        <f t="shared" si="66"/>
        <v>1.0241055848500167</v>
      </c>
      <c r="AA220" s="29"/>
      <c r="AB220" s="28">
        <f t="shared" si="67"/>
        <v>6.503510452576726</v>
      </c>
      <c r="AC220" s="36">
        <v>209744.1695303551</v>
      </c>
      <c r="AD220" s="31">
        <f t="shared" si="68"/>
        <v>13640.733989076893</v>
      </c>
      <c r="AE220" s="32">
        <v>1438</v>
      </c>
      <c r="AF220" s="31">
        <f t="shared" si="69"/>
        <v>12202.733989076893</v>
      </c>
      <c r="AG220" s="33"/>
      <c r="AH220" s="34">
        <f t="shared" si="70"/>
        <v>2822266881.4218273</v>
      </c>
      <c r="AI220" s="27">
        <f t="shared" si="71"/>
        <v>0.36878042110449094</v>
      </c>
      <c r="AJ220" s="27">
        <f t="shared" si="72"/>
        <v>1.3203575570864081</v>
      </c>
      <c r="AK220" s="27">
        <f t="shared" si="73"/>
        <v>0.6527761357819799</v>
      </c>
      <c r="AL220" s="27">
        <f t="shared" si="74"/>
        <v>2.342</v>
      </c>
      <c r="AN220" s="36">
        <v>209744.1695303551</v>
      </c>
      <c r="AO220" s="30">
        <f t="shared" si="75"/>
        <v>13640.73398907689</v>
      </c>
    </row>
    <row r="221" spans="1:41" ht="12.75">
      <c r="A221" s="17" t="s">
        <v>484</v>
      </c>
      <c r="B221" s="18" t="s">
        <v>485</v>
      </c>
      <c r="C221" s="19" t="s">
        <v>448</v>
      </c>
      <c r="E221" s="20"/>
      <c r="F221" s="39">
        <v>502798900</v>
      </c>
      <c r="G221" s="38">
        <v>19.64</v>
      </c>
      <c r="H221" s="23">
        <f t="shared" si="57"/>
        <v>0.19640000000000002</v>
      </c>
      <c r="I221" s="40">
        <v>9161643.15</v>
      </c>
      <c r="J221" s="40">
        <v>0</v>
      </c>
      <c r="K221" s="40">
        <v>0</v>
      </c>
      <c r="L221" s="40">
        <v>241871.11</v>
      </c>
      <c r="M221" s="25">
        <f t="shared" si="58"/>
        <v>9403514.26</v>
      </c>
      <c r="N221" s="40">
        <v>25085853</v>
      </c>
      <c r="O221" s="40">
        <v>0</v>
      </c>
      <c r="P221" s="40">
        <v>0</v>
      </c>
      <c r="Q221" s="26">
        <f t="shared" si="59"/>
        <v>25085853</v>
      </c>
      <c r="R221" s="40">
        <v>11210273</v>
      </c>
      <c r="S221" s="40">
        <v>0</v>
      </c>
      <c r="T221" s="26">
        <f t="shared" si="60"/>
        <v>11210273</v>
      </c>
      <c r="U221" s="26">
        <f t="shared" si="61"/>
        <v>45699640.26</v>
      </c>
      <c r="V221" s="27">
        <f t="shared" si="62"/>
        <v>2.2295738912714405</v>
      </c>
      <c r="W221" s="27">
        <f t="shared" si="63"/>
        <v>0</v>
      </c>
      <c r="X221" s="27">
        <f t="shared" si="64"/>
        <v>2.2295738912714405</v>
      </c>
      <c r="Y221" s="28">
        <f t="shared" si="65"/>
        <v>4.989241822128091</v>
      </c>
      <c r="Z221" s="28">
        <f t="shared" si="66"/>
        <v>1.8702336580290846</v>
      </c>
      <c r="AA221" s="29"/>
      <c r="AB221" s="28">
        <f t="shared" si="67"/>
        <v>9.089049371428617</v>
      </c>
      <c r="AC221" s="36">
        <v>91531.72299398715</v>
      </c>
      <c r="AD221" s="31">
        <f t="shared" si="68"/>
        <v>8319.363493442772</v>
      </c>
      <c r="AE221" s="32">
        <v>1250</v>
      </c>
      <c r="AF221" s="31">
        <f t="shared" si="69"/>
        <v>7069.363493442772</v>
      </c>
      <c r="AG221" s="33"/>
      <c r="AH221" s="34">
        <f t="shared" si="70"/>
        <v>2560075865.5804477</v>
      </c>
      <c r="AI221" s="27">
        <f t="shared" si="71"/>
        <v>0.36731389043691226</v>
      </c>
      <c r="AJ221" s="27">
        <f t="shared" si="72"/>
        <v>0.9798870938659573</v>
      </c>
      <c r="AK221" s="27">
        <f t="shared" si="73"/>
        <v>0.43788831224571106</v>
      </c>
      <c r="AL221" s="27">
        <f t="shared" si="74"/>
        <v>1.785</v>
      </c>
      <c r="AN221" s="36">
        <v>91531.72299398715</v>
      </c>
      <c r="AO221" s="30">
        <f t="shared" si="75"/>
        <v>8319.363493442772</v>
      </c>
    </row>
    <row r="222" spans="1:41" ht="12.75">
      <c r="A222" s="17" t="s">
        <v>486</v>
      </c>
      <c r="B222" s="18" t="s">
        <v>487</v>
      </c>
      <c r="C222" s="19" t="s">
        <v>448</v>
      </c>
      <c r="E222" s="20"/>
      <c r="F222" s="39">
        <v>1133389100</v>
      </c>
      <c r="G222" s="38">
        <v>48.03</v>
      </c>
      <c r="H222" s="23">
        <f t="shared" si="57"/>
        <v>0.4803</v>
      </c>
      <c r="I222" s="40">
        <v>8620897.17</v>
      </c>
      <c r="J222" s="40">
        <v>0</v>
      </c>
      <c r="K222" s="40">
        <v>0</v>
      </c>
      <c r="L222" s="40">
        <v>227406.15</v>
      </c>
      <c r="M222" s="25">
        <f t="shared" si="58"/>
        <v>8848303.32</v>
      </c>
      <c r="N222" s="40">
        <v>0</v>
      </c>
      <c r="O222" s="40">
        <v>22003194.16</v>
      </c>
      <c r="P222" s="40">
        <v>0</v>
      </c>
      <c r="Q222" s="26">
        <f t="shared" si="59"/>
        <v>22003194.16</v>
      </c>
      <c r="R222" s="40">
        <v>10285289.55</v>
      </c>
      <c r="S222" s="40">
        <v>0</v>
      </c>
      <c r="T222" s="26">
        <f t="shared" si="60"/>
        <v>10285289.55</v>
      </c>
      <c r="U222" s="26">
        <f t="shared" si="61"/>
        <v>41136787.03</v>
      </c>
      <c r="V222" s="27">
        <f t="shared" si="62"/>
        <v>0.9074808951312484</v>
      </c>
      <c r="W222" s="27">
        <f t="shared" si="63"/>
        <v>0</v>
      </c>
      <c r="X222" s="27">
        <f t="shared" si="64"/>
        <v>0.9074808951312484</v>
      </c>
      <c r="Y222" s="28">
        <f t="shared" si="65"/>
        <v>1.94136278176665</v>
      </c>
      <c r="Z222" s="28">
        <f t="shared" si="66"/>
        <v>0.7806942311338622</v>
      </c>
      <c r="AA222" s="29"/>
      <c r="AB222" s="28">
        <f t="shared" si="67"/>
        <v>3.629537908031761</v>
      </c>
      <c r="AC222" s="36">
        <v>220788.20498139135</v>
      </c>
      <c r="AD222" s="31">
        <f t="shared" si="68"/>
        <v>8013.591596262468</v>
      </c>
      <c r="AE222" s="32">
        <v>1202</v>
      </c>
      <c r="AF222" s="31">
        <f t="shared" si="69"/>
        <v>6811.591596262468</v>
      </c>
      <c r="AG222" s="33"/>
      <c r="AH222" s="34">
        <f t="shared" si="70"/>
        <v>2359752446.3876743</v>
      </c>
      <c r="AI222" s="27">
        <f t="shared" si="71"/>
        <v>0.37496743921359404</v>
      </c>
      <c r="AJ222" s="27">
        <f t="shared" si="72"/>
        <v>0.9324365440825221</v>
      </c>
      <c r="AK222" s="27">
        <f t="shared" si="73"/>
        <v>0.4358630739315386</v>
      </c>
      <c r="AL222" s="27">
        <f t="shared" si="74"/>
        <v>1.7429999999999999</v>
      </c>
      <c r="AN222" s="36">
        <v>220788.20498139135</v>
      </c>
      <c r="AO222" s="30">
        <f t="shared" si="75"/>
        <v>8013.591596262468</v>
      </c>
    </row>
    <row r="223" spans="1:41" ht="12.75">
      <c r="A223" s="17" t="s">
        <v>488</v>
      </c>
      <c r="B223" s="18" t="s">
        <v>489</v>
      </c>
      <c r="C223" s="19" t="s">
        <v>448</v>
      </c>
      <c r="E223" s="20"/>
      <c r="F223" s="39">
        <v>1541054566</v>
      </c>
      <c r="G223" s="38">
        <v>22.26</v>
      </c>
      <c r="H223" s="23">
        <f t="shared" si="57"/>
        <v>0.22260000000000002</v>
      </c>
      <c r="I223" s="40">
        <v>25054886.95</v>
      </c>
      <c r="J223" s="40">
        <v>0</v>
      </c>
      <c r="K223" s="40">
        <v>0</v>
      </c>
      <c r="L223" s="40">
        <v>660919.99</v>
      </c>
      <c r="M223" s="25">
        <f t="shared" si="58"/>
        <v>25715806.939999998</v>
      </c>
      <c r="N223" s="40">
        <v>103746403</v>
      </c>
      <c r="O223" s="40">
        <v>0</v>
      </c>
      <c r="P223" s="40">
        <v>0</v>
      </c>
      <c r="Q223" s="26">
        <f t="shared" si="59"/>
        <v>103746403</v>
      </c>
      <c r="R223" s="40">
        <v>45886343</v>
      </c>
      <c r="S223" s="40">
        <v>154105.46</v>
      </c>
      <c r="T223" s="26">
        <f t="shared" si="60"/>
        <v>46040448.46</v>
      </c>
      <c r="U223" s="26">
        <f t="shared" si="61"/>
        <v>175502658.4</v>
      </c>
      <c r="V223" s="27">
        <f t="shared" si="62"/>
        <v>2.9775936564727714</v>
      </c>
      <c r="W223" s="27">
        <f t="shared" si="63"/>
        <v>0.010000000220628137</v>
      </c>
      <c r="X223" s="27">
        <f t="shared" si="64"/>
        <v>2.9875936566934</v>
      </c>
      <c r="Y223" s="28">
        <f t="shared" si="65"/>
        <v>6.732169339680604</v>
      </c>
      <c r="Z223" s="28">
        <f t="shared" si="66"/>
        <v>1.668714885725857</v>
      </c>
      <c r="AA223" s="29"/>
      <c r="AB223" s="28">
        <f t="shared" si="67"/>
        <v>11.388477882099862</v>
      </c>
      <c r="AC223" s="36">
        <v>94425.90123265369</v>
      </c>
      <c r="AD223" s="31">
        <f t="shared" si="68"/>
        <v>10753.672876854225</v>
      </c>
      <c r="AE223" s="32">
        <v>1400</v>
      </c>
      <c r="AF223" s="31">
        <f t="shared" si="69"/>
        <v>9353.672876854225</v>
      </c>
      <c r="AG223" s="33"/>
      <c r="AH223" s="34">
        <f t="shared" si="70"/>
        <v>6922976486.972147</v>
      </c>
      <c r="AI223" s="27">
        <f t="shared" si="71"/>
        <v>0.3714559335625757</v>
      </c>
      <c r="AJ223" s="27">
        <f t="shared" si="72"/>
        <v>1.4985808950129025</v>
      </c>
      <c r="AK223" s="27">
        <f t="shared" si="73"/>
        <v>0.6650383479799509</v>
      </c>
      <c r="AL223" s="27">
        <f t="shared" si="74"/>
        <v>2.535</v>
      </c>
      <c r="AN223" s="36">
        <v>94425.90123265369</v>
      </c>
      <c r="AO223" s="30">
        <f t="shared" si="75"/>
        <v>10753.672876854227</v>
      </c>
    </row>
    <row r="224" spans="1:41" ht="12.75">
      <c r="A224" s="17" t="s">
        <v>490</v>
      </c>
      <c r="B224" s="18" t="s">
        <v>491</v>
      </c>
      <c r="C224" s="19" t="s">
        <v>492</v>
      </c>
      <c r="E224" s="20"/>
      <c r="F224" s="39">
        <v>276490876</v>
      </c>
      <c r="G224" s="38">
        <v>56.09</v>
      </c>
      <c r="H224" s="23">
        <f t="shared" si="57"/>
        <v>0.5609000000000001</v>
      </c>
      <c r="I224" s="40">
        <v>2326749.45</v>
      </c>
      <c r="J224" s="40">
        <v>192713.83</v>
      </c>
      <c r="K224" s="40">
        <v>0</v>
      </c>
      <c r="L224" s="40">
        <v>182167.54</v>
      </c>
      <c r="M224" s="25">
        <f t="shared" si="58"/>
        <v>2701630.8200000003</v>
      </c>
      <c r="N224" s="40">
        <v>6971433</v>
      </c>
      <c r="O224" s="40">
        <v>0</v>
      </c>
      <c r="P224" s="40">
        <v>0</v>
      </c>
      <c r="Q224" s="26">
        <f t="shared" si="59"/>
        <v>6971433</v>
      </c>
      <c r="R224" s="40">
        <v>3332750</v>
      </c>
      <c r="S224" s="40">
        <v>0</v>
      </c>
      <c r="T224" s="26">
        <f t="shared" si="60"/>
        <v>3332750</v>
      </c>
      <c r="U224" s="26">
        <f t="shared" si="61"/>
        <v>13005813.82</v>
      </c>
      <c r="V224" s="27">
        <f t="shared" si="62"/>
        <v>1.205374314051506</v>
      </c>
      <c r="W224" s="27">
        <f t="shared" si="63"/>
        <v>0</v>
      </c>
      <c r="X224" s="27">
        <f t="shared" si="64"/>
        <v>1.205374314051506</v>
      </c>
      <c r="Y224" s="28">
        <f t="shared" si="65"/>
        <v>2.5213971255962893</v>
      </c>
      <c r="Z224" s="28">
        <f t="shared" si="66"/>
        <v>0.9771139138783012</v>
      </c>
      <c r="AA224" s="29"/>
      <c r="AB224" s="28">
        <f t="shared" si="67"/>
        <v>4.703885353526096</v>
      </c>
      <c r="AC224" s="36">
        <v>95466.93711967545</v>
      </c>
      <c r="AD224" s="31">
        <f t="shared" si="68"/>
        <v>4490.655272632382</v>
      </c>
      <c r="AE224" s="32">
        <v>910</v>
      </c>
      <c r="AF224" s="31">
        <f t="shared" si="69"/>
        <v>3580.6552726323816</v>
      </c>
      <c r="AG224" s="33"/>
      <c r="AH224" s="34">
        <f t="shared" si="70"/>
        <v>492941479.7646639</v>
      </c>
      <c r="AI224" s="27">
        <f t="shared" si="71"/>
        <v>0.5480631942943391</v>
      </c>
      <c r="AJ224" s="27">
        <f t="shared" si="72"/>
        <v>1.4142516477469587</v>
      </c>
      <c r="AK224" s="27">
        <f t="shared" si="73"/>
        <v>0.6760944527514898</v>
      </c>
      <c r="AL224" s="27">
        <f t="shared" si="74"/>
        <v>2.638</v>
      </c>
      <c r="AN224" s="36">
        <v>95306.69387755102</v>
      </c>
      <c r="AO224" s="30">
        <f t="shared" si="75"/>
        <v>4483.117614236075</v>
      </c>
    </row>
    <row r="225" spans="1:41" ht="12.75">
      <c r="A225" s="17" t="s">
        <v>493</v>
      </c>
      <c r="B225" s="18" t="s">
        <v>494</v>
      </c>
      <c r="C225" s="19" t="s">
        <v>492</v>
      </c>
      <c r="E225" s="20"/>
      <c r="F225" s="39">
        <v>1681506598</v>
      </c>
      <c r="G225" s="38">
        <v>58.53</v>
      </c>
      <c r="H225" s="23">
        <f t="shared" si="57"/>
        <v>0.5853</v>
      </c>
      <c r="I225" s="40">
        <v>14464611.42</v>
      </c>
      <c r="J225" s="40">
        <v>0</v>
      </c>
      <c r="K225" s="40">
        <v>0</v>
      </c>
      <c r="L225" s="40">
        <v>1132492.12</v>
      </c>
      <c r="M225" s="25">
        <f t="shared" si="58"/>
        <v>15597103.54</v>
      </c>
      <c r="N225" s="40">
        <v>33173662</v>
      </c>
      <c r="O225" s="40">
        <v>0</v>
      </c>
      <c r="P225" s="40">
        <v>0</v>
      </c>
      <c r="Q225" s="26">
        <f t="shared" si="59"/>
        <v>33173662</v>
      </c>
      <c r="R225" s="40">
        <v>13589918.45</v>
      </c>
      <c r="S225" s="40">
        <v>0</v>
      </c>
      <c r="T225" s="26">
        <f t="shared" si="60"/>
        <v>13589918.45</v>
      </c>
      <c r="U225" s="26">
        <f t="shared" si="61"/>
        <v>62360683.989999995</v>
      </c>
      <c r="V225" s="27">
        <f t="shared" si="62"/>
        <v>0.808198936963077</v>
      </c>
      <c r="W225" s="27">
        <f t="shared" si="63"/>
        <v>0</v>
      </c>
      <c r="X225" s="27">
        <f t="shared" si="64"/>
        <v>0.808198936963077</v>
      </c>
      <c r="Y225" s="28">
        <f t="shared" si="65"/>
        <v>1.9728535135965015</v>
      </c>
      <c r="Z225" s="28">
        <f t="shared" si="66"/>
        <v>0.9275671923352155</v>
      </c>
      <c r="AA225" s="29"/>
      <c r="AB225" s="28">
        <f t="shared" si="67"/>
        <v>3.7086196428947935</v>
      </c>
      <c r="AC225" s="36">
        <v>112655.9939148073</v>
      </c>
      <c r="AD225" s="31">
        <f t="shared" si="68"/>
        <v>4177.982319222907</v>
      </c>
      <c r="AE225" s="32">
        <v>910</v>
      </c>
      <c r="AF225" s="31">
        <f t="shared" si="69"/>
        <v>3267.982319222907</v>
      </c>
      <c r="AG225" s="33"/>
      <c r="AH225" s="34">
        <f t="shared" si="70"/>
        <v>2872896972.4927387</v>
      </c>
      <c r="AI225" s="27">
        <f t="shared" si="71"/>
        <v>0.5429050776738016</v>
      </c>
      <c r="AJ225" s="27">
        <f t="shared" si="72"/>
        <v>1.1547111615080323</v>
      </c>
      <c r="AK225" s="27">
        <f t="shared" si="73"/>
        <v>0.4730388378044889</v>
      </c>
      <c r="AL225" s="27">
        <f t="shared" si="74"/>
        <v>2.171</v>
      </c>
      <c r="AN225" s="36">
        <v>112719.82653061225</v>
      </c>
      <c r="AO225" s="30">
        <f t="shared" si="75"/>
        <v>4180.3496281512225</v>
      </c>
    </row>
    <row r="226" spans="1:41" ht="12.75">
      <c r="A226" s="17" t="s">
        <v>495</v>
      </c>
      <c r="B226" s="18" t="s">
        <v>496</v>
      </c>
      <c r="C226" s="19" t="s">
        <v>492</v>
      </c>
      <c r="E226" s="20"/>
      <c r="F226" s="39">
        <v>490492524</v>
      </c>
      <c r="G226" s="38">
        <v>50.44</v>
      </c>
      <c r="H226" s="23">
        <f t="shared" si="57"/>
        <v>0.5044</v>
      </c>
      <c r="I226" s="40">
        <v>4484698.91</v>
      </c>
      <c r="J226" s="40">
        <v>371483.83</v>
      </c>
      <c r="K226" s="40">
        <v>0</v>
      </c>
      <c r="L226" s="40">
        <v>351184.63</v>
      </c>
      <c r="M226" s="25">
        <f t="shared" si="58"/>
        <v>5207367.37</v>
      </c>
      <c r="N226" s="40">
        <v>7195567</v>
      </c>
      <c r="O226" s="40">
        <v>6029722.13</v>
      </c>
      <c r="P226" s="40">
        <v>0</v>
      </c>
      <c r="Q226" s="26">
        <f t="shared" si="59"/>
        <v>13225289.129999999</v>
      </c>
      <c r="R226" s="40">
        <v>1458799.47</v>
      </c>
      <c r="S226" s="40">
        <v>147147.76</v>
      </c>
      <c r="T226" s="26">
        <f t="shared" si="60"/>
        <v>1605947.23</v>
      </c>
      <c r="U226" s="26">
        <f t="shared" si="61"/>
        <v>20038603.73</v>
      </c>
      <c r="V226" s="27">
        <f t="shared" si="62"/>
        <v>0.29741523032877054</v>
      </c>
      <c r="W226" s="27">
        <f t="shared" si="63"/>
        <v>0.030000000570854776</v>
      </c>
      <c r="X226" s="27">
        <f t="shared" si="64"/>
        <v>0.32741523089962526</v>
      </c>
      <c r="Y226" s="28">
        <f t="shared" si="65"/>
        <v>2.696328380735931</v>
      </c>
      <c r="Z226" s="28">
        <f t="shared" si="66"/>
        <v>1.061660905151737</v>
      </c>
      <c r="AA226" s="29"/>
      <c r="AB226" s="28">
        <f t="shared" si="67"/>
        <v>4.085404516787293</v>
      </c>
      <c r="AC226" s="36">
        <v>158127.27957799548</v>
      </c>
      <c r="AD226" s="31">
        <f t="shared" si="68"/>
        <v>6460.139022152299</v>
      </c>
      <c r="AE226" s="32">
        <v>1076</v>
      </c>
      <c r="AF226" s="31">
        <f t="shared" si="69"/>
        <v>5384.139022152299</v>
      </c>
      <c r="AG226" s="33"/>
      <c r="AH226" s="34">
        <f t="shared" si="70"/>
        <v>972427684.3774782</v>
      </c>
      <c r="AI226" s="27">
        <f t="shared" si="71"/>
        <v>0.535501760558536</v>
      </c>
      <c r="AJ226" s="27">
        <f t="shared" si="72"/>
        <v>1.3600280352432037</v>
      </c>
      <c r="AK226" s="27">
        <f t="shared" si="73"/>
        <v>0.165148242465771</v>
      </c>
      <c r="AL226" s="27">
        <f t="shared" si="74"/>
        <v>2.061</v>
      </c>
      <c r="AN226" s="36">
        <v>158147.0058708415</v>
      </c>
      <c r="AO226" s="30">
        <f t="shared" si="75"/>
        <v>6460.944921011225</v>
      </c>
    </row>
    <row r="227" spans="1:41" ht="12.75">
      <c r="A227" s="17" t="s">
        <v>497</v>
      </c>
      <c r="B227" s="18" t="s">
        <v>498</v>
      </c>
      <c r="C227" s="19" t="s">
        <v>492</v>
      </c>
      <c r="E227" s="20" t="s">
        <v>48</v>
      </c>
      <c r="F227" s="39">
        <v>381289205</v>
      </c>
      <c r="G227" s="38">
        <v>104.82</v>
      </c>
      <c r="H227" s="23">
        <f t="shared" si="57"/>
        <v>1.0482</v>
      </c>
      <c r="I227" s="40">
        <v>1664888.41</v>
      </c>
      <c r="J227" s="40">
        <v>137900.36</v>
      </c>
      <c r="K227" s="40">
        <v>0</v>
      </c>
      <c r="L227" s="40">
        <v>130357.52</v>
      </c>
      <c r="M227" s="25">
        <f t="shared" si="58"/>
        <v>1933146.29</v>
      </c>
      <c r="N227" s="40">
        <v>2099756</v>
      </c>
      <c r="O227" s="40">
        <v>2070277.05</v>
      </c>
      <c r="P227" s="40">
        <v>0</v>
      </c>
      <c r="Q227" s="26">
        <f t="shared" si="59"/>
        <v>4170033.05</v>
      </c>
      <c r="R227" s="40">
        <v>1658610</v>
      </c>
      <c r="S227" s="40">
        <v>38128</v>
      </c>
      <c r="T227" s="26">
        <f t="shared" si="60"/>
        <v>1696738</v>
      </c>
      <c r="U227" s="26">
        <f t="shared" si="61"/>
        <v>7799917.34</v>
      </c>
      <c r="V227" s="27">
        <f t="shared" si="62"/>
        <v>0.43500051358653075</v>
      </c>
      <c r="W227" s="27">
        <f t="shared" si="63"/>
        <v>0.009999758582202714</v>
      </c>
      <c r="X227" s="27">
        <f t="shared" si="64"/>
        <v>0.44500027216873345</v>
      </c>
      <c r="Y227" s="28">
        <f t="shared" si="65"/>
        <v>1.0936666958614787</v>
      </c>
      <c r="Z227" s="28">
        <f t="shared" si="66"/>
        <v>0.5070026280969586</v>
      </c>
      <c r="AA227" s="29">
        <v>0.037</v>
      </c>
      <c r="AB227" s="28">
        <f t="shared" si="67"/>
        <v>2.0086695961271706</v>
      </c>
      <c r="AC227" s="36">
        <v>229660.2256699577</v>
      </c>
      <c r="AD227" s="31">
        <f t="shared" si="68"/>
        <v>4613.115127429488</v>
      </c>
      <c r="AE227" s="32">
        <v>945</v>
      </c>
      <c r="AF227" s="31">
        <f t="shared" si="69"/>
        <v>3668.115127429488</v>
      </c>
      <c r="AG227" s="33"/>
      <c r="AH227" s="34">
        <f t="shared" si="70"/>
        <v>363756158.1759206</v>
      </c>
      <c r="AI227" s="27">
        <f t="shared" si="71"/>
        <v>0.5314401547712321</v>
      </c>
      <c r="AJ227" s="27">
        <f t="shared" si="72"/>
        <v>1.146381430602002</v>
      </c>
      <c r="AK227" s="27">
        <f t="shared" si="73"/>
        <v>0.4664492852872664</v>
      </c>
      <c r="AL227" s="27">
        <f t="shared" si="74"/>
        <v>2.1430000000000002</v>
      </c>
      <c r="AN227" s="36">
        <v>228973.6121673004</v>
      </c>
      <c r="AO227" s="30">
        <f t="shared" si="75"/>
        <v>4599.323330758706</v>
      </c>
    </row>
    <row r="228" spans="1:41" ht="12.75">
      <c r="A228" s="17" t="s">
        <v>499</v>
      </c>
      <c r="B228" s="18" t="s">
        <v>500</v>
      </c>
      <c r="C228" s="19" t="s">
        <v>492</v>
      </c>
      <c r="E228" s="20"/>
      <c r="F228" s="39">
        <v>755794876</v>
      </c>
      <c r="G228" s="38">
        <v>51.92</v>
      </c>
      <c r="H228" s="23">
        <f t="shared" si="57"/>
        <v>0.5192</v>
      </c>
      <c r="I228" s="40">
        <v>6826177.51</v>
      </c>
      <c r="J228" s="40">
        <v>0</v>
      </c>
      <c r="K228" s="40">
        <v>0</v>
      </c>
      <c r="L228" s="40">
        <v>534486.53</v>
      </c>
      <c r="M228" s="25">
        <f t="shared" si="58"/>
        <v>7360664.04</v>
      </c>
      <c r="N228" s="40">
        <v>7639768.5</v>
      </c>
      <c r="O228" s="40">
        <v>8658767.95</v>
      </c>
      <c r="P228" s="40">
        <v>0</v>
      </c>
      <c r="Q228" s="26">
        <f t="shared" si="59"/>
        <v>16298536.45</v>
      </c>
      <c r="R228" s="40">
        <v>5524860</v>
      </c>
      <c r="S228" s="40">
        <v>75579</v>
      </c>
      <c r="T228" s="26">
        <f t="shared" si="60"/>
        <v>5600439</v>
      </c>
      <c r="U228" s="26">
        <f t="shared" si="61"/>
        <v>29259639.49</v>
      </c>
      <c r="V228" s="27">
        <f t="shared" si="62"/>
        <v>0.7309999280810154</v>
      </c>
      <c r="W228" s="27">
        <f t="shared" si="63"/>
        <v>0.009999935485140813</v>
      </c>
      <c r="X228" s="27">
        <f t="shared" si="64"/>
        <v>0.7409998635661562</v>
      </c>
      <c r="Y228" s="28">
        <f t="shared" si="65"/>
        <v>2.1564761772743215</v>
      </c>
      <c r="Z228" s="28">
        <f t="shared" si="66"/>
        <v>0.9738970551052002</v>
      </c>
      <c r="AA228" s="29"/>
      <c r="AB228" s="28">
        <f t="shared" si="67"/>
        <v>3.871373095945678</v>
      </c>
      <c r="AC228" s="36">
        <v>116652.26103919135</v>
      </c>
      <c r="AD228" s="31">
        <f t="shared" si="68"/>
        <v>4516.044249683576</v>
      </c>
      <c r="AE228" s="32">
        <v>915</v>
      </c>
      <c r="AF228" s="31">
        <f t="shared" si="69"/>
        <v>3601.044249683576</v>
      </c>
      <c r="AG228" s="33"/>
      <c r="AH228" s="34">
        <f t="shared" si="70"/>
        <v>1455691209.5531588</v>
      </c>
      <c r="AI228" s="27">
        <f t="shared" si="71"/>
        <v>0.50564735101062</v>
      </c>
      <c r="AJ228" s="27">
        <f t="shared" si="72"/>
        <v>1.1196424312408277</v>
      </c>
      <c r="AK228" s="27">
        <f t="shared" si="73"/>
        <v>0.38472712916354834</v>
      </c>
      <c r="AL228" s="27">
        <f t="shared" si="74"/>
        <v>2.011</v>
      </c>
      <c r="AN228" s="36">
        <v>116976.63919070813</v>
      </c>
      <c r="AO228" s="30">
        <f t="shared" si="75"/>
        <v>4528.602138170522</v>
      </c>
    </row>
    <row r="229" spans="1:41" ht="12.75">
      <c r="A229" s="17" t="s">
        <v>501</v>
      </c>
      <c r="B229" s="18" t="s">
        <v>502</v>
      </c>
      <c r="C229" s="19" t="s">
        <v>492</v>
      </c>
      <c r="E229" s="20"/>
      <c r="F229" s="39">
        <v>670666018</v>
      </c>
      <c r="G229" s="38">
        <v>58.88</v>
      </c>
      <c r="H229" s="23">
        <f t="shared" si="57"/>
        <v>0.5888</v>
      </c>
      <c r="I229" s="40">
        <v>5394643</v>
      </c>
      <c r="J229" s="40">
        <v>446807.9</v>
      </c>
      <c r="K229" s="40">
        <v>0</v>
      </c>
      <c r="L229" s="40">
        <v>422353.03</v>
      </c>
      <c r="M229" s="25">
        <f t="shared" si="58"/>
        <v>6263803.930000001</v>
      </c>
      <c r="N229" s="40">
        <v>16861704</v>
      </c>
      <c r="O229" s="40">
        <v>0</v>
      </c>
      <c r="P229" s="40">
        <v>0</v>
      </c>
      <c r="Q229" s="26">
        <f t="shared" si="59"/>
        <v>16861704</v>
      </c>
      <c r="R229" s="40">
        <v>9738070</v>
      </c>
      <c r="S229" s="40">
        <v>0</v>
      </c>
      <c r="T229" s="26">
        <f t="shared" si="60"/>
        <v>9738070</v>
      </c>
      <c r="U229" s="26">
        <f t="shared" si="61"/>
        <v>32863577.93</v>
      </c>
      <c r="V229" s="27">
        <f t="shared" si="62"/>
        <v>1.4519999133160195</v>
      </c>
      <c r="W229" s="27">
        <f t="shared" si="63"/>
        <v>0</v>
      </c>
      <c r="X229" s="27">
        <f t="shared" si="64"/>
        <v>1.4519999133160195</v>
      </c>
      <c r="Y229" s="28">
        <f t="shared" si="65"/>
        <v>2.514173008240892</v>
      </c>
      <c r="Z229" s="28">
        <f t="shared" si="66"/>
        <v>0.9339676920979766</v>
      </c>
      <c r="AA229" s="29"/>
      <c r="AB229" s="28">
        <f t="shared" si="67"/>
        <v>4.900140613654887</v>
      </c>
      <c r="AC229" s="36">
        <v>106980.12290739563</v>
      </c>
      <c r="AD229" s="31">
        <f t="shared" si="68"/>
        <v>5242.1764511232095</v>
      </c>
      <c r="AE229" s="32">
        <v>998</v>
      </c>
      <c r="AF229" s="31">
        <f t="shared" si="69"/>
        <v>4244.1764511232095</v>
      </c>
      <c r="AG229" s="33"/>
      <c r="AH229" s="34">
        <f t="shared" si="70"/>
        <v>1139038753.3967392</v>
      </c>
      <c r="AI229" s="27">
        <f t="shared" si="71"/>
        <v>0.5499201771072886</v>
      </c>
      <c r="AJ229" s="27">
        <f t="shared" si="72"/>
        <v>1.480345067252237</v>
      </c>
      <c r="AK229" s="27">
        <f t="shared" si="73"/>
        <v>0.8549375489604722</v>
      </c>
      <c r="AL229" s="27">
        <f t="shared" si="74"/>
        <v>2.8850000000000002</v>
      </c>
      <c r="AN229" s="36">
        <v>106893.58402379435</v>
      </c>
      <c r="AO229" s="30">
        <f t="shared" si="75"/>
        <v>5237.935924141259</v>
      </c>
    </row>
    <row r="230" spans="1:41" ht="12.75">
      <c r="A230" s="17" t="s">
        <v>503</v>
      </c>
      <c r="B230" s="18" t="s">
        <v>429</v>
      </c>
      <c r="C230" s="19" t="s">
        <v>492</v>
      </c>
      <c r="E230" s="20"/>
      <c r="F230" s="39">
        <v>615649387</v>
      </c>
      <c r="G230" s="38">
        <v>63.33</v>
      </c>
      <c r="H230" s="23">
        <f t="shared" si="57"/>
        <v>0.6333</v>
      </c>
      <c r="I230" s="40">
        <v>4927395.78</v>
      </c>
      <c r="J230" s="40">
        <v>408110.01</v>
      </c>
      <c r="K230" s="40">
        <v>0</v>
      </c>
      <c r="L230" s="40">
        <v>385776.66</v>
      </c>
      <c r="M230" s="25">
        <f t="shared" si="58"/>
        <v>5721282.45</v>
      </c>
      <c r="N230" s="40">
        <v>8531261</v>
      </c>
      <c r="O230" s="40">
        <v>0</v>
      </c>
      <c r="P230" s="40">
        <v>0</v>
      </c>
      <c r="Q230" s="26">
        <f t="shared" si="59"/>
        <v>8531261</v>
      </c>
      <c r="R230" s="40">
        <v>7219145.05</v>
      </c>
      <c r="S230" s="40">
        <v>0</v>
      </c>
      <c r="T230" s="26">
        <f t="shared" si="60"/>
        <v>7219145.05</v>
      </c>
      <c r="U230" s="26">
        <f t="shared" si="61"/>
        <v>21471688.5</v>
      </c>
      <c r="V230" s="27">
        <f t="shared" si="62"/>
        <v>1.1726065521121034</v>
      </c>
      <c r="W230" s="27">
        <f t="shared" si="63"/>
        <v>0</v>
      </c>
      <c r="X230" s="27">
        <f t="shared" si="64"/>
        <v>1.1726065521121034</v>
      </c>
      <c r="Y230" s="28">
        <f t="shared" si="65"/>
        <v>1.3857336952079187</v>
      </c>
      <c r="Z230" s="28">
        <f t="shared" si="66"/>
        <v>0.9293085595161975</v>
      </c>
      <c r="AA230" s="29"/>
      <c r="AB230" s="28">
        <f t="shared" si="67"/>
        <v>3.4876488068362197</v>
      </c>
      <c r="AC230" s="36">
        <v>101597.95081967213</v>
      </c>
      <c r="AD230" s="31">
        <f t="shared" si="68"/>
        <v>3543.3797195323446</v>
      </c>
      <c r="AE230" s="32">
        <v>816</v>
      </c>
      <c r="AF230" s="31">
        <f t="shared" si="69"/>
        <v>2727.3797195323446</v>
      </c>
      <c r="AG230" s="33"/>
      <c r="AH230" s="34">
        <f t="shared" si="70"/>
        <v>972129144.1654824</v>
      </c>
      <c r="AI230" s="27">
        <f t="shared" si="71"/>
        <v>0.5885311107416078</v>
      </c>
      <c r="AJ230" s="27">
        <f t="shared" si="72"/>
        <v>0.8775851491751749</v>
      </c>
      <c r="AK230" s="27">
        <f t="shared" si="73"/>
        <v>0.7426117294525951</v>
      </c>
      <c r="AL230" s="27">
        <f t="shared" si="74"/>
        <v>2.21</v>
      </c>
      <c r="AN230" s="36">
        <v>101630.99945085117</v>
      </c>
      <c r="AO230" s="30">
        <f t="shared" si="75"/>
        <v>3544.532339723336</v>
      </c>
    </row>
    <row r="231" spans="1:41" ht="12.75">
      <c r="A231" s="17" t="s">
        <v>504</v>
      </c>
      <c r="B231" s="18" t="s">
        <v>505</v>
      </c>
      <c r="C231" s="19" t="s">
        <v>492</v>
      </c>
      <c r="E231" s="20"/>
      <c r="F231" s="39">
        <v>765311619</v>
      </c>
      <c r="G231" s="38">
        <v>53.24</v>
      </c>
      <c r="H231" s="23">
        <f t="shared" si="57"/>
        <v>0.5324</v>
      </c>
      <c r="I231" s="40">
        <v>7030319.77</v>
      </c>
      <c r="J231" s="40">
        <v>582293.71</v>
      </c>
      <c r="K231" s="40">
        <v>0</v>
      </c>
      <c r="L231" s="40">
        <v>550439.87</v>
      </c>
      <c r="M231" s="25">
        <f t="shared" si="58"/>
        <v>8163053.35</v>
      </c>
      <c r="N231" s="40">
        <v>10664312</v>
      </c>
      <c r="O231" s="40">
        <v>7930018.5</v>
      </c>
      <c r="P231" s="40">
        <v>0</v>
      </c>
      <c r="Q231" s="26">
        <f t="shared" si="59"/>
        <v>18594330.5</v>
      </c>
      <c r="R231" s="40">
        <v>2295895.88</v>
      </c>
      <c r="S231" s="40">
        <v>459186.97</v>
      </c>
      <c r="T231" s="26">
        <f t="shared" si="60"/>
        <v>2755082.8499999996</v>
      </c>
      <c r="U231" s="26">
        <f t="shared" si="61"/>
        <v>29512466.700000003</v>
      </c>
      <c r="V231" s="27">
        <f t="shared" si="62"/>
        <v>0.2999949070419118</v>
      </c>
      <c r="W231" s="27">
        <f t="shared" si="63"/>
        <v>0.059999999817067974</v>
      </c>
      <c r="X231" s="27">
        <f t="shared" si="64"/>
        <v>0.35999490685897967</v>
      </c>
      <c r="Y231" s="28">
        <f t="shared" si="65"/>
        <v>2.429641735257648</v>
      </c>
      <c r="Z231" s="28">
        <f t="shared" si="66"/>
        <v>1.0666313103499347</v>
      </c>
      <c r="AA231" s="29"/>
      <c r="AB231" s="28">
        <f t="shared" si="67"/>
        <v>3.8562679524665624</v>
      </c>
      <c r="AC231" s="36">
        <v>193418.83484162897</v>
      </c>
      <c r="AD231" s="31">
        <f t="shared" si="68"/>
        <v>7458.748542031967</v>
      </c>
      <c r="AE231" s="32">
        <v>1109</v>
      </c>
      <c r="AF231" s="31">
        <f t="shared" si="69"/>
        <v>6349.748542031967</v>
      </c>
      <c r="AG231" s="33"/>
      <c r="AH231" s="34">
        <f t="shared" si="70"/>
        <v>1437474866.6416228</v>
      </c>
      <c r="AI231" s="27">
        <f t="shared" si="71"/>
        <v>0.5678745096303052</v>
      </c>
      <c r="AJ231" s="27">
        <f t="shared" si="72"/>
        <v>1.2935412598511717</v>
      </c>
      <c r="AK231" s="27">
        <f t="shared" si="73"/>
        <v>0.1916612884117208</v>
      </c>
      <c r="AL231" s="27">
        <f t="shared" si="74"/>
        <v>2.0540000000000003</v>
      </c>
      <c r="AN231" s="36">
        <v>193871.19089316987</v>
      </c>
      <c r="AO231" s="30">
        <f t="shared" si="75"/>
        <v>7476.192603478582</v>
      </c>
    </row>
    <row r="232" spans="1:41" ht="12.75">
      <c r="A232" s="17" t="s">
        <v>506</v>
      </c>
      <c r="B232" s="18" t="s">
        <v>507</v>
      </c>
      <c r="C232" s="19" t="s">
        <v>492</v>
      </c>
      <c r="E232" s="20"/>
      <c r="F232" s="39">
        <v>617982578</v>
      </c>
      <c r="G232" s="38">
        <v>56.65</v>
      </c>
      <c r="H232" s="23">
        <f t="shared" si="57"/>
        <v>0.5665</v>
      </c>
      <c r="I232" s="40">
        <v>4947279.5</v>
      </c>
      <c r="J232" s="40">
        <v>409755.26</v>
      </c>
      <c r="K232" s="40">
        <v>0</v>
      </c>
      <c r="L232" s="40">
        <v>387328.28</v>
      </c>
      <c r="M232" s="25">
        <f t="shared" si="58"/>
        <v>5744363.04</v>
      </c>
      <c r="N232" s="40">
        <v>11727680</v>
      </c>
      <c r="O232" s="40">
        <v>0</v>
      </c>
      <c r="P232" s="40">
        <v>0</v>
      </c>
      <c r="Q232" s="26">
        <f t="shared" si="59"/>
        <v>11727680</v>
      </c>
      <c r="R232" s="40">
        <v>1958621.83</v>
      </c>
      <c r="S232" s="40">
        <v>61798</v>
      </c>
      <c r="T232" s="26">
        <f t="shared" si="60"/>
        <v>2020419.83</v>
      </c>
      <c r="U232" s="26">
        <f t="shared" si="61"/>
        <v>19492462.869999997</v>
      </c>
      <c r="V232" s="27">
        <f t="shared" si="62"/>
        <v>0.31693803348611554</v>
      </c>
      <c r="W232" s="27">
        <f t="shared" si="63"/>
        <v>0.00999995828361362</v>
      </c>
      <c r="X232" s="27">
        <f t="shared" si="64"/>
        <v>0.32693799176972915</v>
      </c>
      <c r="Y232" s="28">
        <f t="shared" si="65"/>
        <v>1.8977363468651052</v>
      </c>
      <c r="Z232" s="28">
        <f t="shared" si="66"/>
        <v>0.9295347869822957</v>
      </c>
      <c r="AA232" s="29"/>
      <c r="AB232" s="28">
        <f t="shared" si="67"/>
        <v>3.15420912561713</v>
      </c>
      <c r="AC232" s="36">
        <v>103828.56461611827</v>
      </c>
      <c r="AD232" s="31">
        <f t="shared" si="68"/>
        <v>3274.970060118881</v>
      </c>
      <c r="AE232" s="32">
        <v>646</v>
      </c>
      <c r="AF232" s="31">
        <f t="shared" si="69"/>
        <v>2628.970060118881</v>
      </c>
      <c r="AG232" s="33"/>
      <c r="AH232" s="34">
        <f t="shared" si="70"/>
        <v>1090878337.1579876</v>
      </c>
      <c r="AI232" s="27">
        <f t="shared" si="71"/>
        <v>0.5265814568254706</v>
      </c>
      <c r="AJ232" s="27">
        <f t="shared" si="72"/>
        <v>1.0750676404990822</v>
      </c>
      <c r="AK232" s="27">
        <f t="shared" si="73"/>
        <v>0.18521037233755158</v>
      </c>
      <c r="AL232" s="27">
        <f t="shared" si="74"/>
        <v>1.787</v>
      </c>
      <c r="AN232" s="36">
        <v>103865.869140625</v>
      </c>
      <c r="AO232" s="30">
        <f t="shared" si="75"/>
        <v>3276.14672283514</v>
      </c>
    </row>
    <row r="233" spans="1:41" ht="12.75">
      <c r="A233" s="17" t="s">
        <v>508</v>
      </c>
      <c r="B233" s="18" t="s">
        <v>509</v>
      </c>
      <c r="C233" s="19" t="s">
        <v>492</v>
      </c>
      <c r="E233" s="20"/>
      <c r="F233" s="39">
        <v>735939109</v>
      </c>
      <c r="G233" s="38">
        <v>50.81</v>
      </c>
      <c r="H233" s="23">
        <f t="shared" si="57"/>
        <v>0.5081</v>
      </c>
      <c r="I233" s="40">
        <v>6822362.22</v>
      </c>
      <c r="J233" s="40">
        <v>565076.48</v>
      </c>
      <c r="K233" s="40">
        <v>0</v>
      </c>
      <c r="L233" s="40">
        <v>534158.84</v>
      </c>
      <c r="M233" s="25">
        <f t="shared" si="58"/>
        <v>7921597.539999999</v>
      </c>
      <c r="N233" s="40">
        <v>11407741</v>
      </c>
      <c r="O233" s="40">
        <v>8175232.5</v>
      </c>
      <c r="P233" s="40">
        <v>0</v>
      </c>
      <c r="Q233" s="26">
        <f t="shared" si="59"/>
        <v>19582973.5</v>
      </c>
      <c r="R233" s="40">
        <v>5751777.59</v>
      </c>
      <c r="S233" s="40">
        <v>147187.82</v>
      </c>
      <c r="T233" s="26">
        <f t="shared" si="60"/>
        <v>5898965.41</v>
      </c>
      <c r="U233" s="26">
        <f t="shared" si="61"/>
        <v>33403536.45</v>
      </c>
      <c r="V233" s="27">
        <f t="shared" si="62"/>
        <v>0.781556180349698</v>
      </c>
      <c r="W233" s="27">
        <f t="shared" si="63"/>
        <v>0.019999999755414548</v>
      </c>
      <c r="X233" s="27">
        <f t="shared" si="64"/>
        <v>0.8015561801051125</v>
      </c>
      <c r="Y233" s="28">
        <f t="shared" si="65"/>
        <v>2.66095024174072</v>
      </c>
      <c r="Z233" s="28">
        <f t="shared" si="66"/>
        <v>1.0763930661007988</v>
      </c>
      <c r="AA233" s="29"/>
      <c r="AB233" s="28">
        <f t="shared" si="67"/>
        <v>4.538899487946631</v>
      </c>
      <c r="AC233" s="36">
        <v>121186.79462571978</v>
      </c>
      <c r="AD233" s="31">
        <f t="shared" si="68"/>
        <v>5500.5468007257305</v>
      </c>
      <c r="AE233" s="32">
        <v>980</v>
      </c>
      <c r="AF233" s="31">
        <f t="shared" si="69"/>
        <v>4520.5468007257305</v>
      </c>
      <c r="AG233" s="33"/>
      <c r="AH233" s="34">
        <f t="shared" si="70"/>
        <v>1448413912.6156268</v>
      </c>
      <c r="AI233" s="27">
        <f t="shared" si="71"/>
        <v>0.5469153168858158</v>
      </c>
      <c r="AJ233" s="27">
        <f t="shared" si="72"/>
        <v>1.3520288178284596</v>
      </c>
      <c r="AK233" s="27">
        <f t="shared" si="73"/>
        <v>0.4072706951114077</v>
      </c>
      <c r="AL233" s="27">
        <f t="shared" si="74"/>
        <v>2.306</v>
      </c>
      <c r="AN233" s="36">
        <v>120541.33958211287</v>
      </c>
      <c r="AO233" s="30">
        <f t="shared" si="75"/>
        <v>5471.250245056531</v>
      </c>
    </row>
    <row r="234" spans="1:41" ht="12.75">
      <c r="A234" s="17" t="s">
        <v>510</v>
      </c>
      <c r="B234" s="18" t="s">
        <v>511</v>
      </c>
      <c r="C234" s="19" t="s">
        <v>492</v>
      </c>
      <c r="E234" s="20"/>
      <c r="F234" s="39">
        <v>1436115209</v>
      </c>
      <c r="G234" s="38">
        <v>50.27</v>
      </c>
      <c r="H234" s="23">
        <f t="shared" si="57"/>
        <v>0.5027</v>
      </c>
      <c r="I234" s="40">
        <v>13507192.24</v>
      </c>
      <c r="J234" s="40">
        <v>0</v>
      </c>
      <c r="K234" s="40">
        <v>0</v>
      </c>
      <c r="L234" s="40">
        <v>1057570.75</v>
      </c>
      <c r="M234" s="25">
        <f t="shared" si="58"/>
        <v>14564762.99</v>
      </c>
      <c r="N234" s="40">
        <v>37767760</v>
      </c>
      <c r="O234" s="40">
        <v>0</v>
      </c>
      <c r="P234" s="40">
        <v>0</v>
      </c>
      <c r="Q234" s="26">
        <f t="shared" si="59"/>
        <v>37767760</v>
      </c>
      <c r="R234" s="40">
        <v>15843455</v>
      </c>
      <c r="S234" s="40">
        <v>287223</v>
      </c>
      <c r="T234" s="26">
        <f t="shared" si="60"/>
        <v>16130678</v>
      </c>
      <c r="U234" s="26">
        <f t="shared" si="61"/>
        <v>68463200.99000001</v>
      </c>
      <c r="V234" s="27">
        <f t="shared" si="62"/>
        <v>1.1032161556893587</v>
      </c>
      <c r="W234" s="27">
        <f t="shared" si="63"/>
        <v>0.019999997089370006</v>
      </c>
      <c r="X234" s="27">
        <f t="shared" si="64"/>
        <v>1.1232161527787288</v>
      </c>
      <c r="Y234" s="28">
        <f t="shared" si="65"/>
        <v>2.629855861376091</v>
      </c>
      <c r="Z234" s="28">
        <f t="shared" si="66"/>
        <v>1.0141778945535838</v>
      </c>
      <c r="AA234" s="29"/>
      <c r="AB234" s="28">
        <f t="shared" si="67"/>
        <v>4.767249908708404</v>
      </c>
      <c r="AC234" s="36">
        <v>117466.27224627224</v>
      </c>
      <c r="AD234" s="31">
        <f t="shared" si="68"/>
        <v>5599.910756423579</v>
      </c>
      <c r="AE234" s="32">
        <v>1045</v>
      </c>
      <c r="AF234" s="31">
        <f t="shared" si="69"/>
        <v>4554.910756423579</v>
      </c>
      <c r="AG234" s="33"/>
      <c r="AH234" s="34">
        <f t="shared" si="70"/>
        <v>2856803678.1380544</v>
      </c>
      <c r="AI234" s="27">
        <f t="shared" si="71"/>
        <v>0.5098272275920867</v>
      </c>
      <c r="AJ234" s="27">
        <f t="shared" si="72"/>
        <v>1.322028541513761</v>
      </c>
      <c r="AK234" s="27">
        <f t="shared" si="73"/>
        <v>0.564640760001867</v>
      </c>
      <c r="AL234" s="27">
        <f t="shared" si="74"/>
        <v>2.3970000000000002</v>
      </c>
      <c r="AN234" s="36">
        <v>117577.60335413416</v>
      </c>
      <c r="AO234" s="30">
        <f t="shared" si="75"/>
        <v>5605.21818856149</v>
      </c>
    </row>
    <row r="235" spans="1:41" ht="12.75">
      <c r="A235" s="17" t="s">
        <v>512</v>
      </c>
      <c r="B235" s="18" t="s">
        <v>513</v>
      </c>
      <c r="C235" s="19" t="s">
        <v>492</v>
      </c>
      <c r="E235" s="20"/>
      <c r="F235" s="39">
        <v>97759919</v>
      </c>
      <c r="G235" s="38">
        <v>53.46</v>
      </c>
      <c r="H235" s="23">
        <f t="shared" si="57"/>
        <v>0.5346</v>
      </c>
      <c r="I235" s="40">
        <v>814254.63</v>
      </c>
      <c r="J235" s="40">
        <v>67440.9</v>
      </c>
      <c r="K235" s="40">
        <v>0</v>
      </c>
      <c r="L235" s="40">
        <v>63750.78</v>
      </c>
      <c r="M235" s="25">
        <f t="shared" si="58"/>
        <v>945446.31</v>
      </c>
      <c r="N235" s="40">
        <v>1631982</v>
      </c>
      <c r="O235" s="40">
        <v>1391253.86</v>
      </c>
      <c r="P235" s="40">
        <v>0</v>
      </c>
      <c r="Q235" s="26">
        <f t="shared" si="59"/>
        <v>3023235.8600000003</v>
      </c>
      <c r="R235" s="40">
        <v>1038000</v>
      </c>
      <c r="S235" s="40">
        <v>0</v>
      </c>
      <c r="T235" s="26">
        <f t="shared" si="60"/>
        <v>1038000</v>
      </c>
      <c r="U235" s="26">
        <f t="shared" si="61"/>
        <v>5006682.17</v>
      </c>
      <c r="V235" s="27">
        <f t="shared" si="62"/>
        <v>1.0617848404723003</v>
      </c>
      <c r="W235" s="27">
        <f t="shared" si="63"/>
        <v>0</v>
      </c>
      <c r="X235" s="27">
        <f t="shared" si="64"/>
        <v>1.0617848404723003</v>
      </c>
      <c r="Y235" s="28">
        <f t="shared" si="65"/>
        <v>3.092510602427975</v>
      </c>
      <c r="Z235" s="28">
        <f t="shared" si="66"/>
        <v>0.9671103655476638</v>
      </c>
      <c r="AA235" s="29"/>
      <c r="AB235" s="28">
        <f t="shared" si="67"/>
        <v>5.121405808447939</v>
      </c>
      <c r="AC235" s="36">
        <v>83884.89871086556</v>
      </c>
      <c r="AD235" s="31">
        <f t="shared" si="68"/>
        <v>4296.086074988939</v>
      </c>
      <c r="AE235" s="32">
        <v>885</v>
      </c>
      <c r="AF235" s="31">
        <f t="shared" si="69"/>
        <v>3411.086074988939</v>
      </c>
      <c r="AG235" s="33"/>
      <c r="AH235" s="34">
        <f t="shared" si="70"/>
        <v>182865542.4616536</v>
      </c>
      <c r="AI235" s="27">
        <f t="shared" si="71"/>
        <v>0.517017201421781</v>
      </c>
      <c r="AJ235" s="27">
        <f t="shared" si="72"/>
        <v>1.6532561680579951</v>
      </c>
      <c r="AK235" s="27">
        <f t="shared" si="73"/>
        <v>0.5676301757164917</v>
      </c>
      <c r="AL235" s="27">
        <f t="shared" si="74"/>
        <v>2.738</v>
      </c>
      <c r="AN235" s="36">
        <v>83884.89871086556</v>
      </c>
      <c r="AO235" s="30">
        <f t="shared" si="75"/>
        <v>4296.086074988939</v>
      </c>
    </row>
    <row r="236" spans="1:41" ht="12.75">
      <c r="A236" s="17" t="s">
        <v>514</v>
      </c>
      <c r="B236" s="18" t="s">
        <v>515</v>
      </c>
      <c r="C236" s="19" t="s">
        <v>492</v>
      </c>
      <c r="E236" s="20"/>
      <c r="F236" s="39">
        <v>62514808</v>
      </c>
      <c r="G236" s="38">
        <v>47.97</v>
      </c>
      <c r="H236" s="23">
        <f t="shared" si="57"/>
        <v>0.4797</v>
      </c>
      <c r="I236" s="40">
        <v>612527.99</v>
      </c>
      <c r="J236" s="40">
        <v>50732.29</v>
      </c>
      <c r="K236" s="40">
        <v>0</v>
      </c>
      <c r="L236" s="40">
        <v>47955.66</v>
      </c>
      <c r="M236" s="25">
        <f t="shared" si="58"/>
        <v>711215.9400000001</v>
      </c>
      <c r="N236" s="40">
        <v>1609315</v>
      </c>
      <c r="O236" s="40">
        <v>0</v>
      </c>
      <c r="P236" s="40">
        <v>0</v>
      </c>
      <c r="Q236" s="26">
        <f t="shared" si="59"/>
        <v>1609315</v>
      </c>
      <c r="R236" s="40">
        <v>645163.77</v>
      </c>
      <c r="S236" s="40">
        <v>0</v>
      </c>
      <c r="T236" s="26">
        <f t="shared" si="60"/>
        <v>645163.77</v>
      </c>
      <c r="U236" s="26">
        <f t="shared" si="61"/>
        <v>2965694.71</v>
      </c>
      <c r="V236" s="27">
        <f t="shared" si="62"/>
        <v>1.032017518153459</v>
      </c>
      <c r="W236" s="27">
        <f t="shared" si="63"/>
        <v>0</v>
      </c>
      <c r="X236" s="27">
        <f t="shared" si="64"/>
        <v>1.032017518153459</v>
      </c>
      <c r="Y236" s="28">
        <f t="shared" si="65"/>
        <v>2.57429407765277</v>
      </c>
      <c r="Z236" s="28">
        <f t="shared" si="66"/>
        <v>1.1376759567109285</v>
      </c>
      <c r="AA236" s="29"/>
      <c r="AB236" s="28">
        <f t="shared" si="67"/>
        <v>4.743987552517157</v>
      </c>
      <c r="AC236" s="36">
        <v>89635.39518900344</v>
      </c>
      <c r="AD236" s="31">
        <f t="shared" si="68"/>
        <v>4252.291990415886</v>
      </c>
      <c r="AE236" s="32">
        <v>920</v>
      </c>
      <c r="AF236" s="31">
        <f t="shared" si="69"/>
        <v>3332.291990415886</v>
      </c>
      <c r="AG236" s="33"/>
      <c r="AH236" s="34">
        <f t="shared" si="70"/>
        <v>130320633.72941421</v>
      </c>
      <c r="AI236" s="27">
        <f t="shared" si="71"/>
        <v>0.5457431564342324</v>
      </c>
      <c r="AJ236" s="27">
        <f t="shared" si="72"/>
        <v>1.2348888690500337</v>
      </c>
      <c r="AK236" s="27">
        <f t="shared" si="73"/>
        <v>0.49505880345821435</v>
      </c>
      <c r="AL236" s="27">
        <f t="shared" si="74"/>
        <v>2.2760000000000002</v>
      </c>
      <c r="AN236" s="36">
        <v>89220.3125</v>
      </c>
      <c r="AO236" s="30">
        <f t="shared" si="75"/>
        <v>4232.6005193169085</v>
      </c>
    </row>
    <row r="237" spans="1:41" ht="12.75">
      <c r="A237" s="17" t="s">
        <v>516</v>
      </c>
      <c r="B237" s="18" t="s">
        <v>517</v>
      </c>
      <c r="C237" s="19" t="s">
        <v>492</v>
      </c>
      <c r="E237" s="20"/>
      <c r="F237" s="39">
        <v>271118225</v>
      </c>
      <c r="G237" s="38">
        <v>55.81</v>
      </c>
      <c r="H237" s="23">
        <f t="shared" si="57"/>
        <v>0.5581</v>
      </c>
      <c r="I237" s="40">
        <v>2041366.98</v>
      </c>
      <c r="J237" s="40">
        <v>0</v>
      </c>
      <c r="K237" s="40">
        <v>0</v>
      </c>
      <c r="L237" s="40">
        <v>159821</v>
      </c>
      <c r="M237" s="25">
        <f t="shared" si="58"/>
        <v>2201187.98</v>
      </c>
      <c r="N237" s="40">
        <v>4637900</v>
      </c>
      <c r="O237" s="40">
        <v>0</v>
      </c>
      <c r="P237" s="40">
        <v>0</v>
      </c>
      <c r="Q237" s="26">
        <f t="shared" si="59"/>
        <v>4637900</v>
      </c>
      <c r="R237" s="40">
        <v>4127100</v>
      </c>
      <c r="S237" s="40">
        <v>0</v>
      </c>
      <c r="T237" s="26">
        <f t="shared" si="60"/>
        <v>4127100</v>
      </c>
      <c r="U237" s="26">
        <f t="shared" si="61"/>
        <v>10966187.98</v>
      </c>
      <c r="V237" s="27">
        <f t="shared" si="62"/>
        <v>1.522251040113589</v>
      </c>
      <c r="W237" s="27">
        <f t="shared" si="63"/>
        <v>0</v>
      </c>
      <c r="X237" s="27">
        <f t="shared" si="64"/>
        <v>1.522251040113589</v>
      </c>
      <c r="Y237" s="28">
        <f t="shared" si="65"/>
        <v>1.7106559324811161</v>
      </c>
      <c r="Z237" s="28">
        <f t="shared" si="66"/>
        <v>0.811892295326144</v>
      </c>
      <c r="AA237" s="29"/>
      <c r="AB237" s="28">
        <f t="shared" si="67"/>
        <v>4.044799267920849</v>
      </c>
      <c r="AC237" s="36">
        <v>70940.22233451238</v>
      </c>
      <c r="AD237" s="31">
        <f t="shared" si="68"/>
        <v>2869.3895936477793</v>
      </c>
      <c r="AE237" s="32">
        <v>749</v>
      </c>
      <c r="AF237" s="31">
        <f t="shared" si="69"/>
        <v>2120.3895936477793</v>
      </c>
      <c r="AG237" s="33"/>
      <c r="AH237" s="34">
        <f t="shared" si="70"/>
        <v>485787896.4343307</v>
      </c>
      <c r="AI237" s="27">
        <f t="shared" si="71"/>
        <v>0.45311709002152106</v>
      </c>
      <c r="AJ237" s="27">
        <f t="shared" si="72"/>
        <v>0.9547170759177109</v>
      </c>
      <c r="AK237" s="27">
        <f t="shared" si="73"/>
        <v>0.849568305487394</v>
      </c>
      <c r="AL237" s="27">
        <f t="shared" si="74"/>
        <v>2.258</v>
      </c>
      <c r="AN237" s="36">
        <v>70940.22233451238</v>
      </c>
      <c r="AO237" s="30">
        <f t="shared" si="75"/>
        <v>2869.3895936477797</v>
      </c>
    </row>
    <row r="238" spans="1:41" ht="12.75">
      <c r="A238" s="17" t="s">
        <v>518</v>
      </c>
      <c r="B238" s="18" t="s">
        <v>519</v>
      </c>
      <c r="C238" s="19" t="s">
        <v>492</v>
      </c>
      <c r="E238" s="20"/>
      <c r="F238" s="39">
        <v>381311418</v>
      </c>
      <c r="G238" s="38">
        <v>52.22</v>
      </c>
      <c r="H238" s="23">
        <f t="shared" si="57"/>
        <v>0.5222</v>
      </c>
      <c r="I238" s="40">
        <v>3401570.74</v>
      </c>
      <c r="J238" s="40">
        <v>0</v>
      </c>
      <c r="K238" s="40">
        <v>0</v>
      </c>
      <c r="L238" s="40">
        <v>266315.54</v>
      </c>
      <c r="M238" s="25">
        <f t="shared" si="58"/>
        <v>3667886.2800000003</v>
      </c>
      <c r="N238" s="40">
        <v>10548662.5</v>
      </c>
      <c r="O238" s="40">
        <v>0</v>
      </c>
      <c r="P238" s="40">
        <v>0</v>
      </c>
      <c r="Q238" s="26">
        <f t="shared" si="59"/>
        <v>10548662.5</v>
      </c>
      <c r="R238" s="40">
        <v>4319992</v>
      </c>
      <c r="S238" s="40">
        <v>0</v>
      </c>
      <c r="T238" s="26">
        <f t="shared" si="60"/>
        <v>4319992</v>
      </c>
      <c r="U238" s="26">
        <f t="shared" si="61"/>
        <v>18536540.78</v>
      </c>
      <c r="V238" s="27">
        <f t="shared" si="62"/>
        <v>1.132930144777359</v>
      </c>
      <c r="W238" s="27">
        <f t="shared" si="63"/>
        <v>0</v>
      </c>
      <c r="X238" s="27">
        <f t="shared" si="64"/>
        <v>1.132930144777359</v>
      </c>
      <c r="Y238" s="28">
        <f t="shared" si="65"/>
        <v>2.7664166353392545</v>
      </c>
      <c r="Z238" s="28">
        <f t="shared" si="66"/>
        <v>0.9619135716518198</v>
      </c>
      <c r="AA238" s="29"/>
      <c r="AB238" s="28">
        <f t="shared" si="67"/>
        <v>4.861260351768433</v>
      </c>
      <c r="AC238" s="36">
        <v>108598.12395309882</v>
      </c>
      <c r="AD238" s="31">
        <f t="shared" si="68"/>
        <v>5279.23754249633</v>
      </c>
      <c r="AE238" s="32">
        <v>971</v>
      </c>
      <c r="AF238" s="31">
        <f t="shared" si="69"/>
        <v>4308.23754249633</v>
      </c>
      <c r="AG238" s="33"/>
      <c r="AH238" s="34">
        <f t="shared" si="70"/>
        <v>730201872.845653</v>
      </c>
      <c r="AI238" s="27">
        <f t="shared" si="71"/>
        <v>0.5023112671165804</v>
      </c>
      <c r="AJ238" s="27">
        <f t="shared" si="72"/>
        <v>1.4446227669741585</v>
      </c>
      <c r="AK238" s="27">
        <f t="shared" si="73"/>
        <v>0.5916161216027368</v>
      </c>
      <c r="AL238" s="27">
        <f t="shared" si="74"/>
        <v>2.539</v>
      </c>
      <c r="AN238" s="36">
        <v>108570.94504021447</v>
      </c>
      <c r="AO238" s="30">
        <f t="shared" si="75"/>
        <v>5277.916304780241</v>
      </c>
    </row>
    <row r="239" spans="1:41" ht="12.75">
      <c r="A239" s="17" t="s">
        <v>520</v>
      </c>
      <c r="B239" s="18" t="s">
        <v>521</v>
      </c>
      <c r="C239" s="19" t="s">
        <v>492</v>
      </c>
      <c r="E239" s="20"/>
      <c r="F239" s="39">
        <v>211512085</v>
      </c>
      <c r="G239" s="38">
        <v>59.82</v>
      </c>
      <c r="H239" s="23">
        <f t="shared" si="57"/>
        <v>0.5982</v>
      </c>
      <c r="I239" s="40">
        <v>1779520.17</v>
      </c>
      <c r="J239" s="40">
        <v>147387.62</v>
      </c>
      <c r="K239" s="40">
        <v>0</v>
      </c>
      <c r="L239" s="40">
        <v>139320.71</v>
      </c>
      <c r="M239" s="25">
        <f t="shared" si="58"/>
        <v>2066228.5</v>
      </c>
      <c r="N239" s="40">
        <v>2869247</v>
      </c>
      <c r="O239" s="40">
        <v>2410385.56</v>
      </c>
      <c r="P239" s="40">
        <v>0</v>
      </c>
      <c r="Q239" s="26">
        <f t="shared" si="59"/>
        <v>5279632.5600000005</v>
      </c>
      <c r="R239" s="40">
        <v>315386.03</v>
      </c>
      <c r="S239" s="40">
        <v>0</v>
      </c>
      <c r="T239" s="26">
        <f t="shared" si="60"/>
        <v>315386.03</v>
      </c>
      <c r="U239" s="26">
        <f t="shared" si="61"/>
        <v>7661247.090000001</v>
      </c>
      <c r="V239" s="27">
        <f t="shared" si="62"/>
        <v>0.1491101702297531</v>
      </c>
      <c r="W239" s="27">
        <f t="shared" si="63"/>
        <v>0</v>
      </c>
      <c r="X239" s="27">
        <f t="shared" si="64"/>
        <v>0.1491101702297531</v>
      </c>
      <c r="Y239" s="28">
        <f t="shared" si="65"/>
        <v>2.4961375422118315</v>
      </c>
      <c r="Z239" s="28">
        <f t="shared" si="66"/>
        <v>0.9768843704604396</v>
      </c>
      <c r="AA239" s="29"/>
      <c r="AB239" s="28">
        <f t="shared" si="67"/>
        <v>3.622132082902025</v>
      </c>
      <c r="AC239" s="36">
        <v>201888.42975206612</v>
      </c>
      <c r="AD239" s="31">
        <f t="shared" si="68"/>
        <v>7312.665585716704</v>
      </c>
      <c r="AE239" s="32">
        <v>1077</v>
      </c>
      <c r="AF239" s="31">
        <f t="shared" si="69"/>
        <v>6235.665585716704</v>
      </c>
      <c r="AG239" s="33"/>
      <c r="AH239" s="34">
        <f t="shared" si="70"/>
        <v>353580884.31962556</v>
      </c>
      <c r="AI239" s="27">
        <f t="shared" si="71"/>
        <v>0.584372230409435</v>
      </c>
      <c r="AJ239" s="27">
        <f t="shared" si="72"/>
        <v>1.4931894777511177</v>
      </c>
      <c r="AK239" s="27">
        <f t="shared" si="73"/>
        <v>0.08919770383143828</v>
      </c>
      <c r="AL239" s="27">
        <f t="shared" si="74"/>
        <v>2.166</v>
      </c>
      <c r="AN239" s="36">
        <v>202703.4897713598</v>
      </c>
      <c r="AO239" s="30">
        <f t="shared" si="75"/>
        <v>7342.188136170448</v>
      </c>
    </row>
    <row r="240" spans="1:41" ht="12.75">
      <c r="A240" s="17" t="s">
        <v>522</v>
      </c>
      <c r="B240" s="18" t="s">
        <v>523</v>
      </c>
      <c r="C240" s="19" t="s">
        <v>492</v>
      </c>
      <c r="E240" s="20"/>
      <c r="F240" s="39">
        <v>77005620</v>
      </c>
      <c r="G240" s="38">
        <v>50.16</v>
      </c>
      <c r="H240" s="23">
        <f t="shared" si="57"/>
        <v>0.5015999999999999</v>
      </c>
      <c r="I240" s="40">
        <v>716489.31</v>
      </c>
      <c r="J240" s="40">
        <v>59342.77</v>
      </c>
      <c r="K240" s="40">
        <v>0</v>
      </c>
      <c r="L240" s="40">
        <v>56094.78</v>
      </c>
      <c r="M240" s="25">
        <f t="shared" si="58"/>
        <v>831926.8600000001</v>
      </c>
      <c r="N240" s="40">
        <v>960443.35</v>
      </c>
      <c r="O240" s="40">
        <v>1039910.9</v>
      </c>
      <c r="P240" s="40">
        <v>0</v>
      </c>
      <c r="Q240" s="26">
        <f t="shared" si="59"/>
        <v>2000354.25</v>
      </c>
      <c r="R240" s="40">
        <v>892798.82</v>
      </c>
      <c r="S240" s="40">
        <v>0</v>
      </c>
      <c r="T240" s="26">
        <f t="shared" si="60"/>
        <v>892798.82</v>
      </c>
      <c r="U240" s="26">
        <f t="shared" si="61"/>
        <v>3725079.93</v>
      </c>
      <c r="V240" s="27">
        <f t="shared" si="62"/>
        <v>1.1593943662813182</v>
      </c>
      <c r="W240" s="27">
        <f t="shared" si="63"/>
        <v>0</v>
      </c>
      <c r="X240" s="27">
        <f t="shared" si="64"/>
        <v>1.1593943662813182</v>
      </c>
      <c r="Y240" s="28">
        <f t="shared" si="65"/>
        <v>2.597673065939863</v>
      </c>
      <c r="Z240" s="28">
        <f t="shared" si="66"/>
        <v>1.0803456423050684</v>
      </c>
      <c r="AA240" s="29"/>
      <c r="AB240" s="28">
        <f t="shared" si="67"/>
        <v>4.837413074526249</v>
      </c>
      <c r="AC240" s="36">
        <v>87825.07987220447</v>
      </c>
      <c r="AD240" s="31">
        <f t="shared" si="68"/>
        <v>4248.46189645114</v>
      </c>
      <c r="AE240" s="32">
        <v>906</v>
      </c>
      <c r="AF240" s="31">
        <f t="shared" si="69"/>
        <v>3342.46189645114</v>
      </c>
      <c r="AG240" s="33"/>
      <c r="AH240" s="34">
        <f t="shared" si="70"/>
        <v>153519976.07655504</v>
      </c>
      <c r="AI240" s="27">
        <f t="shared" si="71"/>
        <v>0.5419013741802221</v>
      </c>
      <c r="AJ240" s="27">
        <f t="shared" si="72"/>
        <v>1.302992809875435</v>
      </c>
      <c r="AK240" s="27">
        <f t="shared" si="73"/>
        <v>0.5815522141267091</v>
      </c>
      <c r="AL240" s="27">
        <f t="shared" si="74"/>
        <v>2.427</v>
      </c>
      <c r="AN240" s="36">
        <v>87825.07987220447</v>
      </c>
      <c r="AO240" s="30">
        <f t="shared" si="75"/>
        <v>4248.46189645114</v>
      </c>
    </row>
    <row r="241" spans="1:41" ht="12.75">
      <c r="A241" s="17" t="s">
        <v>524</v>
      </c>
      <c r="B241" s="18" t="s">
        <v>220</v>
      </c>
      <c r="C241" s="19" t="s">
        <v>492</v>
      </c>
      <c r="E241" s="20"/>
      <c r="F241" s="39">
        <v>2567559483</v>
      </c>
      <c r="G241" s="38">
        <v>50.18</v>
      </c>
      <c r="H241" s="23">
        <f t="shared" si="57"/>
        <v>0.5018</v>
      </c>
      <c r="I241" s="40">
        <v>24725343.75</v>
      </c>
      <c r="J241" s="40">
        <v>0</v>
      </c>
      <c r="K241" s="40">
        <v>0</v>
      </c>
      <c r="L241" s="40">
        <v>1935832.52</v>
      </c>
      <c r="M241" s="25">
        <f t="shared" si="58"/>
        <v>26661176.27</v>
      </c>
      <c r="N241" s="40">
        <v>64373557.5</v>
      </c>
      <c r="O241" s="40">
        <v>0</v>
      </c>
      <c r="P241" s="40">
        <v>0</v>
      </c>
      <c r="Q241" s="26">
        <f t="shared" si="59"/>
        <v>64373557.5</v>
      </c>
      <c r="R241" s="40">
        <v>20951300</v>
      </c>
      <c r="S241" s="40">
        <v>513512</v>
      </c>
      <c r="T241" s="26">
        <f t="shared" si="60"/>
        <v>21464812</v>
      </c>
      <c r="U241" s="26">
        <f t="shared" si="61"/>
        <v>112499545.77</v>
      </c>
      <c r="V241" s="27">
        <f t="shared" si="62"/>
        <v>0.8160005693624665</v>
      </c>
      <c r="W241" s="27">
        <f t="shared" si="63"/>
        <v>0.020000004027170573</v>
      </c>
      <c r="X241" s="27">
        <f t="shared" si="64"/>
        <v>0.8360005733896371</v>
      </c>
      <c r="Y241" s="28">
        <f t="shared" si="65"/>
        <v>2.5071885549768975</v>
      </c>
      <c r="Z241" s="28">
        <f t="shared" si="66"/>
        <v>1.0383859243194016</v>
      </c>
      <c r="AA241" s="29"/>
      <c r="AB241" s="28">
        <f t="shared" si="67"/>
        <v>4.381575052685936</v>
      </c>
      <c r="AC241" s="36">
        <v>129714.7342995169</v>
      </c>
      <c r="AD241" s="31">
        <f t="shared" si="68"/>
        <v>5683.548437725481</v>
      </c>
      <c r="AE241" s="32">
        <v>1006</v>
      </c>
      <c r="AF241" s="31">
        <f t="shared" si="69"/>
        <v>4677.548437725481</v>
      </c>
      <c r="AG241" s="33"/>
      <c r="AH241" s="34">
        <f t="shared" si="70"/>
        <v>5116698850.139498</v>
      </c>
      <c r="AI241" s="27">
        <f t="shared" si="71"/>
        <v>0.5210620568234757</v>
      </c>
      <c r="AJ241" s="27">
        <f t="shared" si="72"/>
        <v>1.2581072168874072</v>
      </c>
      <c r="AK241" s="27">
        <f t="shared" si="73"/>
        <v>0.41950508772691986</v>
      </c>
      <c r="AL241" s="27">
        <f t="shared" si="74"/>
        <v>2.199</v>
      </c>
      <c r="AN241" s="36">
        <v>129688.49376280022</v>
      </c>
      <c r="AO241" s="30">
        <f t="shared" si="75"/>
        <v>5682.398688915011</v>
      </c>
    </row>
    <row r="242" spans="1:41" ht="12.75">
      <c r="A242" s="17" t="s">
        <v>525</v>
      </c>
      <c r="B242" s="18" t="s">
        <v>526</v>
      </c>
      <c r="C242" s="19" t="s">
        <v>492</v>
      </c>
      <c r="E242" s="20"/>
      <c r="F242" s="39">
        <v>137030600</v>
      </c>
      <c r="G242" s="38">
        <v>50.31</v>
      </c>
      <c r="H242" s="23">
        <f t="shared" si="57"/>
        <v>0.5031</v>
      </c>
      <c r="I242" s="40">
        <v>1303800.56</v>
      </c>
      <c r="J242" s="40">
        <v>0</v>
      </c>
      <c r="K242" s="40">
        <v>0</v>
      </c>
      <c r="L242" s="40">
        <v>102076.07</v>
      </c>
      <c r="M242" s="25">
        <f t="shared" si="58"/>
        <v>1405876.6300000001</v>
      </c>
      <c r="N242" s="40">
        <v>2097500.5</v>
      </c>
      <c r="O242" s="40">
        <v>1922640.74</v>
      </c>
      <c r="P242" s="40">
        <v>0</v>
      </c>
      <c r="Q242" s="26">
        <f t="shared" si="59"/>
        <v>4020141.24</v>
      </c>
      <c r="R242" s="40">
        <v>1471156.2</v>
      </c>
      <c r="S242" s="40">
        <v>0</v>
      </c>
      <c r="T242" s="26">
        <f t="shared" si="60"/>
        <v>1471156.2</v>
      </c>
      <c r="U242" s="26">
        <f t="shared" si="61"/>
        <v>6897174.07</v>
      </c>
      <c r="V242" s="27">
        <f t="shared" si="62"/>
        <v>1.073596846251859</v>
      </c>
      <c r="W242" s="27">
        <f t="shared" si="63"/>
        <v>0</v>
      </c>
      <c r="X242" s="27">
        <f t="shared" si="64"/>
        <v>1.073596846251859</v>
      </c>
      <c r="Y242" s="28">
        <f t="shared" si="65"/>
        <v>2.933754387706104</v>
      </c>
      <c r="Z242" s="28">
        <f t="shared" si="66"/>
        <v>1.0259581655484251</v>
      </c>
      <c r="AA242" s="29"/>
      <c r="AB242" s="28">
        <f t="shared" si="67"/>
        <v>5.033309399506388</v>
      </c>
      <c r="AC242" s="36">
        <v>163046.15384615384</v>
      </c>
      <c r="AD242" s="31">
        <f t="shared" si="68"/>
        <v>8206.617387072107</v>
      </c>
      <c r="AE242" s="32">
        <v>1215</v>
      </c>
      <c r="AF242" s="31">
        <f t="shared" si="69"/>
        <v>6991.617387072107</v>
      </c>
      <c r="AG242" s="33"/>
      <c r="AH242" s="34">
        <f t="shared" si="70"/>
        <v>272372490.55853707</v>
      </c>
      <c r="AI242" s="27">
        <f t="shared" si="71"/>
        <v>0.5161595530874127</v>
      </c>
      <c r="AJ242" s="27">
        <f t="shared" si="72"/>
        <v>1.475971832454941</v>
      </c>
      <c r="AK242" s="27">
        <f t="shared" si="73"/>
        <v>0.5401265733493102</v>
      </c>
      <c r="AL242" s="27">
        <f t="shared" si="74"/>
        <v>2.532</v>
      </c>
      <c r="AN242" s="36">
        <v>163046.15384615384</v>
      </c>
      <c r="AO242" s="30">
        <f t="shared" si="75"/>
        <v>8206.617387072107</v>
      </c>
    </row>
    <row r="243" spans="1:41" ht="12.75">
      <c r="A243" s="17" t="s">
        <v>527</v>
      </c>
      <c r="B243" s="18" t="s">
        <v>528</v>
      </c>
      <c r="C243" s="19" t="s">
        <v>492</v>
      </c>
      <c r="E243" s="20"/>
      <c r="F243" s="39">
        <v>1447494592</v>
      </c>
      <c r="G243" s="38">
        <v>54.84</v>
      </c>
      <c r="H243" s="23">
        <f t="shared" si="57"/>
        <v>0.5484</v>
      </c>
      <c r="I243" s="40">
        <v>12360206.67</v>
      </c>
      <c r="J243" s="40">
        <v>0</v>
      </c>
      <c r="K243" s="40">
        <v>0</v>
      </c>
      <c r="L243" s="40">
        <v>967727.95</v>
      </c>
      <c r="M243" s="25">
        <f t="shared" si="58"/>
        <v>13327934.62</v>
      </c>
      <c r="N243" s="40">
        <v>27240044</v>
      </c>
      <c r="O243" s="40">
        <v>0</v>
      </c>
      <c r="P243" s="40">
        <v>0</v>
      </c>
      <c r="Q243" s="26">
        <f t="shared" si="59"/>
        <v>27240044</v>
      </c>
      <c r="R243" s="40">
        <v>14721021</v>
      </c>
      <c r="S243" s="40">
        <v>289499</v>
      </c>
      <c r="T243" s="26">
        <f t="shared" si="60"/>
        <v>15010520</v>
      </c>
      <c r="U243" s="26">
        <f t="shared" si="61"/>
        <v>55578498.62</v>
      </c>
      <c r="V243" s="27">
        <f t="shared" si="62"/>
        <v>1.0170000690406724</v>
      </c>
      <c r="W243" s="27">
        <f t="shared" si="63"/>
        <v>0.020000005637326762</v>
      </c>
      <c r="X243" s="27">
        <f t="shared" si="64"/>
        <v>1.0370000746779993</v>
      </c>
      <c r="Y243" s="28">
        <f t="shared" si="65"/>
        <v>1.8818753555660952</v>
      </c>
      <c r="Z243" s="28">
        <f t="shared" si="66"/>
        <v>0.9207588542064824</v>
      </c>
      <c r="AA243" s="29"/>
      <c r="AB243" s="28">
        <f t="shared" si="67"/>
        <v>3.839634284450577</v>
      </c>
      <c r="AC243" s="36">
        <v>116887.47365251431</v>
      </c>
      <c r="AD243" s="31">
        <f t="shared" si="68"/>
        <v>4488.051512590075</v>
      </c>
      <c r="AE243" s="32">
        <v>858</v>
      </c>
      <c r="AF243" s="31">
        <f t="shared" si="69"/>
        <v>3630.0515125900747</v>
      </c>
      <c r="AG243" s="33"/>
      <c r="AH243" s="34">
        <f t="shared" si="70"/>
        <v>2639486856.309263</v>
      </c>
      <c r="AI243" s="27">
        <f t="shared" si="71"/>
        <v>0.504944155646835</v>
      </c>
      <c r="AJ243" s="27">
        <f t="shared" si="72"/>
        <v>1.0320204449924466</v>
      </c>
      <c r="AK243" s="27">
        <f t="shared" si="73"/>
        <v>0.5686908409534148</v>
      </c>
      <c r="AL243" s="27">
        <f t="shared" si="74"/>
        <v>2.106</v>
      </c>
      <c r="AN243" s="36">
        <v>116871.89384800965</v>
      </c>
      <c r="AO243" s="30">
        <f t="shared" si="75"/>
        <v>4487.453305074863</v>
      </c>
    </row>
    <row r="244" spans="1:41" ht="12.75">
      <c r="A244" s="17" t="s">
        <v>529</v>
      </c>
      <c r="B244" s="18" t="s">
        <v>530</v>
      </c>
      <c r="C244" s="19" t="s">
        <v>492</v>
      </c>
      <c r="E244" s="20"/>
      <c r="F244" s="39">
        <v>161473863</v>
      </c>
      <c r="G244" s="38">
        <v>56.62</v>
      </c>
      <c r="H244" s="23">
        <f t="shared" si="57"/>
        <v>0.5661999999999999</v>
      </c>
      <c r="I244" s="40">
        <v>1339437.44</v>
      </c>
      <c r="J244" s="40">
        <v>0</v>
      </c>
      <c r="K244" s="40">
        <v>0</v>
      </c>
      <c r="L244" s="40">
        <v>104866.31</v>
      </c>
      <c r="M244" s="25">
        <f t="shared" si="58"/>
        <v>1444303.75</v>
      </c>
      <c r="N244" s="40">
        <v>1814803</v>
      </c>
      <c r="O244" s="40">
        <v>2501175.85</v>
      </c>
      <c r="P244" s="40">
        <v>0</v>
      </c>
      <c r="Q244" s="26">
        <f t="shared" si="59"/>
        <v>4315978.85</v>
      </c>
      <c r="R244" s="40">
        <v>2279000</v>
      </c>
      <c r="S244" s="40">
        <v>0</v>
      </c>
      <c r="T244" s="26">
        <f t="shared" si="60"/>
        <v>2279000</v>
      </c>
      <c r="U244" s="26">
        <f t="shared" si="61"/>
        <v>8039282.6</v>
      </c>
      <c r="V244" s="27">
        <f t="shared" si="62"/>
        <v>1.4113739261938634</v>
      </c>
      <c r="W244" s="27">
        <f t="shared" si="63"/>
        <v>0</v>
      </c>
      <c r="X244" s="27">
        <f t="shared" si="64"/>
        <v>1.4113739261938634</v>
      </c>
      <c r="Y244" s="28">
        <f t="shared" si="65"/>
        <v>2.672865298330046</v>
      </c>
      <c r="Z244" s="28">
        <f t="shared" si="66"/>
        <v>0.8944504845344539</v>
      </c>
      <c r="AA244" s="29"/>
      <c r="AB244" s="28">
        <f t="shared" si="67"/>
        <v>4.978689709058362</v>
      </c>
      <c r="AC244" s="36">
        <v>86954.33691756273</v>
      </c>
      <c r="AD244" s="31">
        <f t="shared" si="68"/>
        <v>4329.186623694632</v>
      </c>
      <c r="AE244" s="32">
        <v>868</v>
      </c>
      <c r="AF244" s="31">
        <f t="shared" si="69"/>
        <v>3461.1866236946316</v>
      </c>
      <c r="AG244" s="33"/>
      <c r="AH244" s="34">
        <f t="shared" si="70"/>
        <v>285188737.19533736</v>
      </c>
      <c r="AI244" s="27">
        <f t="shared" si="71"/>
        <v>0.5064378643434077</v>
      </c>
      <c r="AJ244" s="27">
        <f t="shared" si="72"/>
        <v>1.513376331914472</v>
      </c>
      <c r="AK244" s="27">
        <f t="shared" si="73"/>
        <v>0.7991199170109653</v>
      </c>
      <c r="AL244" s="27">
        <f t="shared" si="74"/>
        <v>2.818</v>
      </c>
      <c r="AN244" s="36">
        <v>86954.33691756273</v>
      </c>
      <c r="AO244" s="30">
        <f t="shared" si="75"/>
        <v>4329.186623694632</v>
      </c>
    </row>
    <row r="245" spans="1:41" ht="12.75">
      <c r="A245" s="17" t="s">
        <v>531</v>
      </c>
      <c r="B245" s="18" t="s">
        <v>532</v>
      </c>
      <c r="C245" s="19" t="s">
        <v>492</v>
      </c>
      <c r="E245" s="20"/>
      <c r="F245" s="39">
        <v>375017643</v>
      </c>
      <c r="G245" s="38">
        <v>52.91</v>
      </c>
      <c r="H245" s="23">
        <f t="shared" si="57"/>
        <v>0.5291</v>
      </c>
      <c r="I245" s="40">
        <v>3223110.9</v>
      </c>
      <c r="J245" s="40">
        <v>0</v>
      </c>
      <c r="K245" s="40">
        <v>0</v>
      </c>
      <c r="L245" s="40">
        <v>252344.29</v>
      </c>
      <c r="M245" s="25">
        <f t="shared" si="58"/>
        <v>3475455.19</v>
      </c>
      <c r="N245" s="40">
        <v>12028611</v>
      </c>
      <c r="O245" s="40">
        <v>0</v>
      </c>
      <c r="P245" s="40">
        <v>0</v>
      </c>
      <c r="Q245" s="26">
        <f t="shared" si="59"/>
        <v>12028611</v>
      </c>
      <c r="R245" s="40">
        <v>7170149.52</v>
      </c>
      <c r="S245" s="40">
        <v>0</v>
      </c>
      <c r="T245" s="26">
        <f t="shared" si="60"/>
        <v>7170149.52</v>
      </c>
      <c r="U245" s="26">
        <f t="shared" si="61"/>
        <v>22674215.71</v>
      </c>
      <c r="V245" s="27">
        <f t="shared" si="62"/>
        <v>1.9119499185802307</v>
      </c>
      <c r="W245" s="27">
        <f t="shared" si="63"/>
        <v>0</v>
      </c>
      <c r="X245" s="27">
        <f t="shared" si="64"/>
        <v>1.9119499185802307</v>
      </c>
      <c r="Y245" s="28">
        <f t="shared" si="65"/>
        <v>3.2074786945423788</v>
      </c>
      <c r="Z245" s="28">
        <f t="shared" si="66"/>
        <v>0.926744449193821</v>
      </c>
      <c r="AA245" s="29"/>
      <c r="AB245" s="28">
        <f t="shared" si="67"/>
        <v>6.046173062316431</v>
      </c>
      <c r="AC245" s="36">
        <v>91517.48540020612</v>
      </c>
      <c r="AD245" s="31">
        <f t="shared" si="68"/>
        <v>5533.305549576635</v>
      </c>
      <c r="AE245" s="32">
        <v>1014</v>
      </c>
      <c r="AF245" s="31">
        <f t="shared" si="69"/>
        <v>4519.305549576635</v>
      </c>
      <c r="AG245" s="33"/>
      <c r="AH245" s="34">
        <f t="shared" si="70"/>
        <v>708784054.054054</v>
      </c>
      <c r="AI245" s="27">
        <f t="shared" si="71"/>
        <v>0.4903404880684507</v>
      </c>
      <c r="AJ245" s="27">
        <f t="shared" si="72"/>
        <v>1.6970769772823728</v>
      </c>
      <c r="AK245" s="27">
        <f t="shared" si="73"/>
        <v>1.0116127019208</v>
      </c>
      <c r="AL245" s="27">
        <f t="shared" si="74"/>
        <v>3.1990000000000003</v>
      </c>
      <c r="AN245" s="36">
        <v>91517.48540020612</v>
      </c>
      <c r="AO245" s="30">
        <f t="shared" si="75"/>
        <v>5533.305549576634</v>
      </c>
    </row>
    <row r="246" spans="1:41" ht="12.75">
      <c r="A246" s="17" t="s">
        <v>533</v>
      </c>
      <c r="B246" s="18" t="s">
        <v>534</v>
      </c>
      <c r="C246" s="19" t="s">
        <v>492</v>
      </c>
      <c r="E246" s="20"/>
      <c r="F246" s="39">
        <v>194574145</v>
      </c>
      <c r="G246" s="38">
        <v>67.01</v>
      </c>
      <c r="H246" s="23">
        <f t="shared" si="57"/>
        <v>0.6701</v>
      </c>
      <c r="I246" s="40">
        <v>1368650.84</v>
      </c>
      <c r="J246" s="40">
        <v>113357.68</v>
      </c>
      <c r="K246" s="40">
        <v>0</v>
      </c>
      <c r="L246" s="40">
        <v>107153.34</v>
      </c>
      <c r="M246" s="25">
        <f t="shared" si="58"/>
        <v>1589161.86</v>
      </c>
      <c r="N246" s="40">
        <v>1740439</v>
      </c>
      <c r="O246" s="40">
        <v>2552202.38</v>
      </c>
      <c r="P246" s="40">
        <v>0</v>
      </c>
      <c r="Q246" s="26">
        <f t="shared" si="59"/>
        <v>4292641.38</v>
      </c>
      <c r="R246" s="40">
        <v>1899972.87</v>
      </c>
      <c r="S246" s="40">
        <v>0</v>
      </c>
      <c r="T246" s="26">
        <f t="shared" si="60"/>
        <v>1899972.87</v>
      </c>
      <c r="U246" s="26">
        <f t="shared" si="61"/>
        <v>7781776.11</v>
      </c>
      <c r="V246" s="27">
        <f t="shared" si="62"/>
        <v>0.9764775633473811</v>
      </c>
      <c r="W246" s="27">
        <f t="shared" si="63"/>
        <v>0</v>
      </c>
      <c r="X246" s="27">
        <f t="shared" si="64"/>
        <v>0.9764775633473811</v>
      </c>
      <c r="Y246" s="28">
        <f t="shared" si="65"/>
        <v>2.206172551856774</v>
      </c>
      <c r="Z246" s="28">
        <f t="shared" si="66"/>
        <v>0.8167384520692613</v>
      </c>
      <c r="AA246" s="29"/>
      <c r="AB246" s="28">
        <f t="shared" si="67"/>
        <v>3.999388567273417</v>
      </c>
      <c r="AC246" s="36">
        <v>141639.45895522388</v>
      </c>
      <c r="AD246" s="31">
        <f t="shared" si="68"/>
        <v>5664.712328203148</v>
      </c>
      <c r="AE246" s="32">
        <v>1041</v>
      </c>
      <c r="AF246" s="31">
        <f t="shared" si="69"/>
        <v>4623.712328203148</v>
      </c>
      <c r="AG246" s="33"/>
      <c r="AH246" s="34">
        <f t="shared" si="70"/>
        <v>290365833.45769286</v>
      </c>
      <c r="AI246" s="27">
        <f t="shared" si="71"/>
        <v>0.5472964367316121</v>
      </c>
      <c r="AJ246" s="27">
        <f t="shared" si="72"/>
        <v>1.4783562269992243</v>
      </c>
      <c r="AK246" s="27">
        <f t="shared" si="73"/>
        <v>0.6543376151990801</v>
      </c>
      <c r="AL246" s="27">
        <f t="shared" si="74"/>
        <v>2.679</v>
      </c>
      <c r="AN246" s="36">
        <v>141639.45895522388</v>
      </c>
      <c r="AO246" s="30">
        <f t="shared" si="75"/>
        <v>5664.712328203147</v>
      </c>
    </row>
    <row r="247" spans="1:41" ht="12.75">
      <c r="A247" s="17" t="s">
        <v>535</v>
      </c>
      <c r="B247" s="18" t="s">
        <v>536</v>
      </c>
      <c r="C247" s="19" t="s">
        <v>492</v>
      </c>
      <c r="E247" s="20"/>
      <c r="F247" s="39">
        <v>564546727</v>
      </c>
      <c r="G247" s="38">
        <v>50.33</v>
      </c>
      <c r="H247" s="23">
        <f t="shared" si="57"/>
        <v>0.5033</v>
      </c>
      <c r="I247" s="40">
        <v>5362401.81</v>
      </c>
      <c r="J247" s="40">
        <v>444137.36</v>
      </c>
      <c r="K247" s="40">
        <v>0</v>
      </c>
      <c r="L247" s="40">
        <v>419828.91</v>
      </c>
      <c r="M247" s="25">
        <f t="shared" si="58"/>
        <v>6226368.08</v>
      </c>
      <c r="N247" s="40">
        <v>8693936.19</v>
      </c>
      <c r="O247" s="40">
        <v>5366688.42</v>
      </c>
      <c r="P247" s="40">
        <v>0</v>
      </c>
      <c r="Q247" s="26">
        <f t="shared" si="59"/>
        <v>14060624.61</v>
      </c>
      <c r="R247" s="40">
        <v>3029070.6</v>
      </c>
      <c r="S247" s="40">
        <v>285000</v>
      </c>
      <c r="T247" s="26">
        <f t="shared" si="60"/>
        <v>3314070.6</v>
      </c>
      <c r="U247" s="26">
        <f t="shared" si="61"/>
        <v>23601063.29</v>
      </c>
      <c r="V247" s="27">
        <f t="shared" si="62"/>
        <v>0.5365491384737051</v>
      </c>
      <c r="W247" s="27">
        <f t="shared" si="63"/>
        <v>0.05048297800157116</v>
      </c>
      <c r="X247" s="27">
        <f t="shared" si="64"/>
        <v>0.5870321164752763</v>
      </c>
      <c r="Y247" s="28">
        <f t="shared" si="65"/>
        <v>2.490604220613965</v>
      </c>
      <c r="Z247" s="28">
        <f t="shared" si="66"/>
        <v>1.1028968519730697</v>
      </c>
      <c r="AA247" s="29"/>
      <c r="AB247" s="28">
        <f t="shared" si="67"/>
        <v>4.180533189062311</v>
      </c>
      <c r="AC247" s="36">
        <v>180685.9392575928</v>
      </c>
      <c r="AD247" s="31">
        <f t="shared" si="68"/>
        <v>7553.635658632635</v>
      </c>
      <c r="AE247" s="32">
        <v>1115</v>
      </c>
      <c r="AF247" s="31">
        <f t="shared" si="69"/>
        <v>6438.635658632635</v>
      </c>
      <c r="AG247" s="33"/>
      <c r="AH247" s="34">
        <f t="shared" si="70"/>
        <v>1121690298.0329823</v>
      </c>
      <c r="AI247" s="27">
        <f t="shared" si="71"/>
        <v>0.555087985598046</v>
      </c>
      <c r="AJ247" s="27">
        <f t="shared" si="72"/>
        <v>1.2535211042350087</v>
      </c>
      <c r="AK247" s="27">
        <f t="shared" si="73"/>
        <v>0.2954532642220066</v>
      </c>
      <c r="AL247" s="27">
        <f t="shared" si="74"/>
        <v>2.104</v>
      </c>
      <c r="AN247" s="36">
        <v>182714.7669408539</v>
      </c>
      <c r="AO247" s="30">
        <f t="shared" si="75"/>
        <v>7638.45147328025</v>
      </c>
    </row>
    <row r="248" spans="1:41" ht="12.75">
      <c r="A248" s="17" t="s">
        <v>537</v>
      </c>
      <c r="B248" s="18" t="s">
        <v>538</v>
      </c>
      <c r="C248" s="19" t="s">
        <v>539</v>
      </c>
      <c r="E248" s="20"/>
      <c r="F248" s="39">
        <v>2381422330</v>
      </c>
      <c r="G248" s="38">
        <v>37.65</v>
      </c>
      <c r="H248" s="23">
        <f t="shared" si="57"/>
        <v>0.3765</v>
      </c>
      <c r="I248" s="40">
        <v>22834052.83</v>
      </c>
      <c r="J248" s="40">
        <v>0</v>
      </c>
      <c r="K248" s="40">
        <v>0</v>
      </c>
      <c r="L248" s="40">
        <v>574777</v>
      </c>
      <c r="M248" s="25">
        <f t="shared" si="58"/>
        <v>23408829.83</v>
      </c>
      <c r="N248" s="40">
        <v>54803773.5</v>
      </c>
      <c r="O248" s="40">
        <v>0</v>
      </c>
      <c r="P248" s="40">
        <v>5067679.22</v>
      </c>
      <c r="Q248" s="26">
        <f t="shared" si="59"/>
        <v>59871452.72</v>
      </c>
      <c r="R248" s="40">
        <v>52374578.81</v>
      </c>
      <c r="S248" s="40">
        <v>0</v>
      </c>
      <c r="T248" s="26">
        <f t="shared" si="60"/>
        <v>52374578.81</v>
      </c>
      <c r="U248" s="26">
        <f t="shared" si="61"/>
        <v>135654861.36</v>
      </c>
      <c r="V248" s="27">
        <f t="shared" si="62"/>
        <v>2.199298215617219</v>
      </c>
      <c r="W248" s="27">
        <f t="shared" si="63"/>
        <v>0</v>
      </c>
      <c r="X248" s="27">
        <f t="shared" si="64"/>
        <v>2.199298215617219</v>
      </c>
      <c r="Y248" s="28">
        <f t="shared" si="65"/>
        <v>2.5141047837575288</v>
      </c>
      <c r="Z248" s="28">
        <f t="shared" si="66"/>
        <v>0.9829768342686196</v>
      </c>
      <c r="AA248" s="29"/>
      <c r="AB248" s="28">
        <f t="shared" si="67"/>
        <v>5.696379833643368</v>
      </c>
      <c r="AC248" s="36">
        <v>135705.14425694066</v>
      </c>
      <c r="AD248" s="31">
        <f t="shared" si="68"/>
        <v>7730.280470669009</v>
      </c>
      <c r="AE248" s="32">
        <v>1059</v>
      </c>
      <c r="AF248" s="31">
        <f t="shared" si="69"/>
        <v>6671.280470669009</v>
      </c>
      <c r="AG248" s="33"/>
      <c r="AH248" s="34">
        <f t="shared" si="70"/>
        <v>6325158911.022576</v>
      </c>
      <c r="AI248" s="27">
        <f t="shared" si="71"/>
        <v>0.37009077810213525</v>
      </c>
      <c r="AJ248" s="27">
        <f t="shared" si="72"/>
        <v>0.9465604510847094</v>
      </c>
      <c r="AK248" s="27">
        <f t="shared" si="73"/>
        <v>0.8280357781798829</v>
      </c>
      <c r="AL248" s="27">
        <f t="shared" si="74"/>
        <v>2.145</v>
      </c>
      <c r="AN248" s="36">
        <v>135705.14425694066</v>
      </c>
      <c r="AO248" s="30">
        <f t="shared" si="75"/>
        <v>7730.2804706690085</v>
      </c>
    </row>
    <row r="249" spans="1:41" ht="12.75">
      <c r="A249" s="17" t="s">
        <v>540</v>
      </c>
      <c r="B249" s="18" t="s">
        <v>541</v>
      </c>
      <c r="C249" s="19" t="s">
        <v>539</v>
      </c>
      <c r="E249" s="20"/>
      <c r="F249" s="39">
        <v>39714673</v>
      </c>
      <c r="G249" s="38">
        <v>21.22</v>
      </c>
      <c r="H249" s="23">
        <f t="shared" si="57"/>
        <v>0.2122</v>
      </c>
      <c r="I249" s="40">
        <v>698183.63</v>
      </c>
      <c r="J249" s="40">
        <v>0</v>
      </c>
      <c r="K249" s="40">
        <v>0</v>
      </c>
      <c r="L249" s="40">
        <v>17364.32</v>
      </c>
      <c r="M249" s="25">
        <f t="shared" si="58"/>
        <v>715547.95</v>
      </c>
      <c r="N249" s="40">
        <v>1058875.5</v>
      </c>
      <c r="O249" s="40">
        <v>0</v>
      </c>
      <c r="P249" s="40">
        <v>0</v>
      </c>
      <c r="Q249" s="26">
        <f t="shared" si="59"/>
        <v>1058875.5</v>
      </c>
      <c r="R249" s="40">
        <v>1193481.68</v>
      </c>
      <c r="S249" s="40">
        <v>0</v>
      </c>
      <c r="T249" s="26">
        <f t="shared" si="60"/>
        <v>1193481.68</v>
      </c>
      <c r="U249" s="26">
        <f t="shared" si="61"/>
        <v>2967905.13</v>
      </c>
      <c r="V249" s="27">
        <f t="shared" si="62"/>
        <v>3.0051403923179723</v>
      </c>
      <c r="W249" s="27">
        <f t="shared" si="63"/>
        <v>0</v>
      </c>
      <c r="X249" s="27">
        <f t="shared" si="64"/>
        <v>3.0051403923179723</v>
      </c>
      <c r="Y249" s="28">
        <f t="shared" si="65"/>
        <v>2.6662072730650457</v>
      </c>
      <c r="Z249" s="28">
        <f t="shared" si="66"/>
        <v>1.8017218724172799</v>
      </c>
      <c r="AA249" s="29"/>
      <c r="AB249" s="28">
        <f t="shared" si="67"/>
        <v>7.473069537800299</v>
      </c>
      <c r="AC249" s="36">
        <v>75535.62874251496</v>
      </c>
      <c r="AD249" s="31">
        <f t="shared" si="68"/>
        <v>5644.830061742813</v>
      </c>
      <c r="AE249" s="32">
        <v>914</v>
      </c>
      <c r="AF249" s="31">
        <f t="shared" si="69"/>
        <v>4730.830061742813</v>
      </c>
      <c r="AG249" s="33"/>
      <c r="AH249" s="34">
        <f t="shared" si="70"/>
        <v>187156800.18850142</v>
      </c>
      <c r="AI249" s="27">
        <f t="shared" si="71"/>
        <v>0.3823253813269468</v>
      </c>
      <c r="AJ249" s="27">
        <f t="shared" si="72"/>
        <v>0.5657691833444026</v>
      </c>
      <c r="AK249" s="27">
        <f t="shared" si="73"/>
        <v>0.6376907912498737</v>
      </c>
      <c r="AL249" s="27">
        <f t="shared" si="74"/>
        <v>1.5859999999999999</v>
      </c>
      <c r="AN249" s="36">
        <v>75535.62874251496</v>
      </c>
      <c r="AO249" s="30">
        <f t="shared" si="75"/>
        <v>5644.830061742812</v>
      </c>
    </row>
    <row r="250" spans="1:41" ht="12.75">
      <c r="A250" s="17" t="s">
        <v>542</v>
      </c>
      <c r="B250" s="18" t="s">
        <v>543</v>
      </c>
      <c r="C250" s="19" t="s">
        <v>539</v>
      </c>
      <c r="E250" s="20"/>
      <c r="F250" s="39">
        <v>407727414</v>
      </c>
      <c r="G250" s="38">
        <v>35.45</v>
      </c>
      <c r="H250" s="23">
        <f t="shared" si="57"/>
        <v>0.35450000000000004</v>
      </c>
      <c r="I250" s="40">
        <v>4305560.78</v>
      </c>
      <c r="J250" s="40">
        <v>0</v>
      </c>
      <c r="K250" s="40">
        <v>0</v>
      </c>
      <c r="L250" s="40">
        <v>107153.85</v>
      </c>
      <c r="M250" s="25">
        <f t="shared" si="58"/>
        <v>4412714.63</v>
      </c>
      <c r="N250" s="40">
        <v>8618258.5</v>
      </c>
      <c r="O250" s="40">
        <v>0</v>
      </c>
      <c r="P250" s="40">
        <v>0</v>
      </c>
      <c r="Q250" s="26">
        <f t="shared" si="59"/>
        <v>8618258.5</v>
      </c>
      <c r="R250" s="40">
        <v>8959161.43</v>
      </c>
      <c r="S250" s="40">
        <v>0</v>
      </c>
      <c r="T250" s="26">
        <f t="shared" si="60"/>
        <v>8959161.43</v>
      </c>
      <c r="U250" s="26">
        <f t="shared" si="61"/>
        <v>21990134.56</v>
      </c>
      <c r="V250" s="27">
        <f t="shared" si="62"/>
        <v>2.197340949460906</v>
      </c>
      <c r="W250" s="27">
        <f t="shared" si="63"/>
        <v>0</v>
      </c>
      <c r="X250" s="27">
        <f t="shared" si="64"/>
        <v>2.197340949460906</v>
      </c>
      <c r="Y250" s="28">
        <f t="shared" si="65"/>
        <v>2.1137304493339757</v>
      </c>
      <c r="Z250" s="28">
        <f t="shared" si="66"/>
        <v>1.082270771717106</v>
      </c>
      <c r="AA250" s="29">
        <v>0.183</v>
      </c>
      <c r="AB250" s="28">
        <f t="shared" si="67"/>
        <v>5.210342170511988</v>
      </c>
      <c r="AC250" s="36">
        <v>139098.8245537658</v>
      </c>
      <c r="AD250" s="31">
        <f t="shared" si="68"/>
        <v>7247.524714411344</v>
      </c>
      <c r="AE250" s="32">
        <v>989</v>
      </c>
      <c r="AF250" s="31">
        <f t="shared" si="69"/>
        <v>6258.524714411344</v>
      </c>
      <c r="AG250" s="33"/>
      <c r="AH250" s="34">
        <f t="shared" si="70"/>
        <v>1150147853.3145273</v>
      </c>
      <c r="AI250" s="27">
        <f t="shared" si="71"/>
        <v>0.38366498857371417</v>
      </c>
      <c r="AJ250" s="27">
        <f t="shared" si="72"/>
        <v>0.7493174442888946</v>
      </c>
      <c r="AK250" s="27">
        <f t="shared" si="73"/>
        <v>0.7789573665838914</v>
      </c>
      <c r="AL250" s="27">
        <f t="shared" si="74"/>
        <v>1.912</v>
      </c>
      <c r="AN250" s="36">
        <v>139098.8245537658</v>
      </c>
      <c r="AO250" s="30">
        <f t="shared" si="75"/>
        <v>7247.524714411344</v>
      </c>
    </row>
    <row r="251" spans="1:41" s="43" customFormat="1" ht="12.75">
      <c r="A251" s="42" t="s">
        <v>544</v>
      </c>
      <c r="B251" s="18" t="s">
        <v>545</v>
      </c>
      <c r="C251" s="19" t="s">
        <v>539</v>
      </c>
      <c r="E251" s="44"/>
      <c r="F251" s="45">
        <v>473338579</v>
      </c>
      <c r="G251" s="46">
        <v>35.43</v>
      </c>
      <c r="H251" s="23">
        <f t="shared" si="57"/>
        <v>0.3543</v>
      </c>
      <c r="I251" s="47">
        <v>5025707.45</v>
      </c>
      <c r="J251" s="47">
        <v>0</v>
      </c>
      <c r="K251" s="47">
        <v>0</v>
      </c>
      <c r="L251" s="47">
        <v>125125.49</v>
      </c>
      <c r="M251" s="25">
        <f t="shared" si="58"/>
        <v>5150832.94</v>
      </c>
      <c r="N251" s="47">
        <v>8044341</v>
      </c>
      <c r="O251" s="47">
        <v>0</v>
      </c>
      <c r="P251" s="47">
        <v>522211</v>
      </c>
      <c r="Q251" s="26">
        <f t="shared" si="59"/>
        <v>8566552</v>
      </c>
      <c r="R251" s="47">
        <v>10021559.11</v>
      </c>
      <c r="S251" s="47">
        <v>0</v>
      </c>
      <c r="T251" s="26">
        <f t="shared" si="60"/>
        <v>10021559.11</v>
      </c>
      <c r="U251" s="48">
        <f t="shared" si="61"/>
        <v>23738944.05</v>
      </c>
      <c r="V251" s="27">
        <f t="shared" si="62"/>
        <v>2.1172073341606916</v>
      </c>
      <c r="W251" s="27">
        <f t="shared" si="63"/>
        <v>0</v>
      </c>
      <c r="X251" s="27">
        <f t="shared" si="64"/>
        <v>2.1172073341606916</v>
      </c>
      <c r="Y251" s="28">
        <f t="shared" si="65"/>
        <v>1.8098148724953178</v>
      </c>
      <c r="Z251" s="28">
        <f t="shared" si="66"/>
        <v>1.0881920824797169</v>
      </c>
      <c r="AA251" s="29"/>
      <c r="AB251" s="28">
        <f t="shared" si="67"/>
        <v>5.015214289135727</v>
      </c>
      <c r="AC251" s="49">
        <v>139281.09649122806</v>
      </c>
      <c r="AD251" s="31">
        <f t="shared" si="68"/>
        <v>6985.2454532929905</v>
      </c>
      <c r="AE251" s="32">
        <v>990</v>
      </c>
      <c r="AF251" s="31">
        <f t="shared" si="69"/>
        <v>5995.2454532929905</v>
      </c>
      <c r="AG251" s="50"/>
      <c r="AH251" s="34">
        <f t="shared" si="70"/>
        <v>1335982441.433813</v>
      </c>
      <c r="AI251" s="27">
        <f t="shared" si="71"/>
        <v>0.3855464548225637</v>
      </c>
      <c r="AJ251" s="27">
        <f t="shared" si="72"/>
        <v>0.6412174093250912</v>
      </c>
      <c r="AK251" s="27">
        <f t="shared" si="73"/>
        <v>0.750126558493133</v>
      </c>
      <c r="AL251" s="27">
        <f t="shared" si="74"/>
        <v>1.7770000000000001</v>
      </c>
      <c r="AN251" s="36">
        <v>139281.09649122806</v>
      </c>
      <c r="AO251" s="30">
        <f t="shared" si="75"/>
        <v>6985.24545329299</v>
      </c>
    </row>
    <row r="252" spans="1:41" ht="12.75">
      <c r="A252" s="17" t="s">
        <v>546</v>
      </c>
      <c r="B252" s="18" t="s">
        <v>547</v>
      </c>
      <c r="C252" s="19" t="s">
        <v>539</v>
      </c>
      <c r="E252" s="20"/>
      <c r="F252" s="39">
        <v>2818798604</v>
      </c>
      <c r="G252" s="38">
        <v>29.79</v>
      </c>
      <c r="H252" s="23">
        <f t="shared" si="57"/>
        <v>0.2979</v>
      </c>
      <c r="I252" s="40">
        <v>33448930.53</v>
      </c>
      <c r="J252" s="40">
        <v>0</v>
      </c>
      <c r="K252" s="40">
        <v>0</v>
      </c>
      <c r="L252" s="40">
        <v>833023.31</v>
      </c>
      <c r="M252" s="25">
        <f t="shared" si="58"/>
        <v>34281953.84</v>
      </c>
      <c r="N252" s="40">
        <v>34100000</v>
      </c>
      <c r="O252" s="40">
        <v>0</v>
      </c>
      <c r="P252" s="40">
        <v>0</v>
      </c>
      <c r="Q252" s="26">
        <f t="shared" si="59"/>
        <v>34100000</v>
      </c>
      <c r="R252" s="40">
        <v>29985555</v>
      </c>
      <c r="S252" s="40">
        <v>0</v>
      </c>
      <c r="T252" s="26">
        <f t="shared" si="60"/>
        <v>29985555</v>
      </c>
      <c r="U252" s="26">
        <f t="shared" si="61"/>
        <v>98367508.84</v>
      </c>
      <c r="V252" s="27">
        <f t="shared" si="62"/>
        <v>1.0637707481992211</v>
      </c>
      <c r="W252" s="27">
        <f t="shared" si="63"/>
        <v>0</v>
      </c>
      <c r="X252" s="27">
        <f t="shared" si="64"/>
        <v>1.0637707481992211</v>
      </c>
      <c r="Y252" s="28">
        <f t="shared" si="65"/>
        <v>1.2097352379701973</v>
      </c>
      <c r="Z252" s="28">
        <f t="shared" si="66"/>
        <v>1.2161902518098453</v>
      </c>
      <c r="AA252" s="29"/>
      <c r="AB252" s="28">
        <f t="shared" si="67"/>
        <v>3.4896962379792638</v>
      </c>
      <c r="AC252" s="36">
        <v>165623.92475492362</v>
      </c>
      <c r="AD252" s="31">
        <f t="shared" si="68"/>
        <v>5779.771871366176</v>
      </c>
      <c r="AE252" s="32">
        <v>820</v>
      </c>
      <c r="AF252" s="31">
        <f t="shared" si="69"/>
        <v>4959.771871366176</v>
      </c>
      <c r="AG252" s="33"/>
      <c r="AH252" s="34">
        <f t="shared" si="70"/>
        <v>9462230963.41054</v>
      </c>
      <c r="AI252" s="27">
        <f t="shared" si="71"/>
        <v>0.36230307601415296</v>
      </c>
      <c r="AJ252" s="27">
        <f t="shared" si="72"/>
        <v>0.3603801273913218</v>
      </c>
      <c r="AK252" s="27">
        <f t="shared" si="73"/>
        <v>0.31689730588854803</v>
      </c>
      <c r="AL252" s="27">
        <f t="shared" si="74"/>
        <v>1.039</v>
      </c>
      <c r="AN252" s="36">
        <v>165623.92475492362</v>
      </c>
      <c r="AO252" s="30">
        <f t="shared" si="75"/>
        <v>5779.771871366176</v>
      </c>
    </row>
    <row r="253" spans="1:41" ht="12.75">
      <c r="A253" s="17" t="s">
        <v>548</v>
      </c>
      <c r="B253" s="18" t="s">
        <v>549</v>
      </c>
      <c r="C253" s="19" t="s">
        <v>539</v>
      </c>
      <c r="E253" s="20"/>
      <c r="F253" s="39">
        <v>5716019239</v>
      </c>
      <c r="G253" s="38">
        <v>26.12</v>
      </c>
      <c r="H253" s="23">
        <f t="shared" si="57"/>
        <v>0.2612</v>
      </c>
      <c r="I253" s="40">
        <v>80635800.12</v>
      </c>
      <c r="J253" s="40">
        <v>0</v>
      </c>
      <c r="K253" s="40">
        <v>0</v>
      </c>
      <c r="L253" s="40">
        <v>2025281.66</v>
      </c>
      <c r="M253" s="25">
        <f t="shared" si="58"/>
        <v>82661081.78</v>
      </c>
      <c r="N253" s="40">
        <v>81217376</v>
      </c>
      <c r="O253" s="40">
        <v>0</v>
      </c>
      <c r="P253" s="40">
        <v>7668583.53</v>
      </c>
      <c r="Q253" s="26">
        <f t="shared" si="59"/>
        <v>88885959.53</v>
      </c>
      <c r="R253" s="40">
        <v>145600000</v>
      </c>
      <c r="S253" s="40">
        <v>0</v>
      </c>
      <c r="T253" s="26">
        <f t="shared" si="60"/>
        <v>145600000</v>
      </c>
      <c r="U253" s="26">
        <f t="shared" si="61"/>
        <v>317147041.31</v>
      </c>
      <c r="V253" s="27">
        <f t="shared" si="62"/>
        <v>2.5472272557548683</v>
      </c>
      <c r="W253" s="27">
        <f t="shared" si="63"/>
        <v>0</v>
      </c>
      <c r="X253" s="27">
        <f t="shared" si="64"/>
        <v>2.5472272557548683</v>
      </c>
      <c r="Y253" s="28">
        <f t="shared" si="65"/>
        <v>1.5550325464886001</v>
      </c>
      <c r="Z253" s="28">
        <f t="shared" si="66"/>
        <v>1.4461302232156465</v>
      </c>
      <c r="AA253" s="29"/>
      <c r="AB253" s="28">
        <f t="shared" si="67"/>
        <v>5.548390025459115</v>
      </c>
      <c r="AC253" s="36">
        <v>93126.39192413217</v>
      </c>
      <c r="AD253" s="31">
        <f t="shared" si="68"/>
        <v>5167.015440588512</v>
      </c>
      <c r="AE253" s="32">
        <v>858</v>
      </c>
      <c r="AF253" s="31">
        <f t="shared" si="69"/>
        <v>4309.015440588512</v>
      </c>
      <c r="AG253" s="33"/>
      <c r="AH253" s="34">
        <f t="shared" si="70"/>
        <v>21883687745.022972</v>
      </c>
      <c r="AI253" s="27">
        <f t="shared" si="71"/>
        <v>0.37772921430392686</v>
      </c>
      <c r="AJ253" s="27">
        <f t="shared" si="72"/>
        <v>0.40617450114282233</v>
      </c>
      <c r="AK253" s="27">
        <f t="shared" si="73"/>
        <v>0.6653357592031716</v>
      </c>
      <c r="AL253" s="27">
        <f t="shared" si="74"/>
        <v>1.449</v>
      </c>
      <c r="AN253" s="36">
        <v>93126.39192413217</v>
      </c>
      <c r="AO253" s="30">
        <f t="shared" si="75"/>
        <v>5167.015440588512</v>
      </c>
    </row>
    <row r="254" spans="1:41" ht="12.75">
      <c r="A254" s="17" t="s">
        <v>550</v>
      </c>
      <c r="B254" s="18" t="s">
        <v>551</v>
      </c>
      <c r="C254" s="19" t="s">
        <v>539</v>
      </c>
      <c r="E254" s="20"/>
      <c r="F254" s="39">
        <v>1066043901</v>
      </c>
      <c r="G254" s="38">
        <v>26.09</v>
      </c>
      <c r="H254" s="23">
        <f t="shared" si="57"/>
        <v>0.2609</v>
      </c>
      <c r="I254" s="40">
        <v>15470599.37</v>
      </c>
      <c r="J254" s="40">
        <v>0</v>
      </c>
      <c r="K254" s="40">
        <v>0</v>
      </c>
      <c r="L254" s="40">
        <v>387607.19</v>
      </c>
      <c r="M254" s="25">
        <f t="shared" si="58"/>
        <v>15858206.559999999</v>
      </c>
      <c r="N254" s="40">
        <v>43223408</v>
      </c>
      <c r="O254" s="40">
        <v>0</v>
      </c>
      <c r="P254" s="40">
        <v>0</v>
      </c>
      <c r="Q254" s="26">
        <f t="shared" si="59"/>
        <v>43223408</v>
      </c>
      <c r="R254" s="40">
        <v>29135274.07</v>
      </c>
      <c r="S254" s="40">
        <v>0</v>
      </c>
      <c r="T254" s="26">
        <f t="shared" si="60"/>
        <v>29135274.07</v>
      </c>
      <c r="U254" s="26">
        <f t="shared" si="61"/>
        <v>88216888.63</v>
      </c>
      <c r="V254" s="27">
        <f t="shared" si="62"/>
        <v>2.733027602584633</v>
      </c>
      <c r="W254" s="27">
        <f t="shared" si="63"/>
        <v>0</v>
      </c>
      <c r="X254" s="27">
        <f t="shared" si="64"/>
        <v>2.733027602584633</v>
      </c>
      <c r="Y254" s="28">
        <f t="shared" si="65"/>
        <v>4.0545617267219844</v>
      </c>
      <c r="Z254" s="28">
        <f t="shared" si="66"/>
        <v>1.4875753751908571</v>
      </c>
      <c r="AA254" s="29"/>
      <c r="AB254" s="28">
        <f t="shared" si="67"/>
        <v>8.275164704497474</v>
      </c>
      <c r="AC254" s="36">
        <v>93940.20589479622</v>
      </c>
      <c r="AD254" s="31">
        <f t="shared" si="68"/>
        <v>7773.706761538432</v>
      </c>
      <c r="AE254" s="32">
        <v>1160</v>
      </c>
      <c r="AF254" s="31">
        <f t="shared" si="69"/>
        <v>6613.706761538432</v>
      </c>
      <c r="AG254" s="33"/>
      <c r="AH254" s="34">
        <f t="shared" si="70"/>
        <v>4086024917.592947</v>
      </c>
      <c r="AI254" s="27">
        <f t="shared" si="71"/>
        <v>0.3881084153872946</v>
      </c>
      <c r="AJ254" s="27">
        <f t="shared" si="72"/>
        <v>1.0578351545017657</v>
      </c>
      <c r="AK254" s="27">
        <f t="shared" si="73"/>
        <v>0.7130469015143309</v>
      </c>
      <c r="AL254" s="27">
        <f t="shared" si="74"/>
        <v>2.1590000000000003</v>
      </c>
      <c r="AN254" s="36">
        <v>93940.20589479622</v>
      </c>
      <c r="AO254" s="30">
        <f t="shared" si="75"/>
        <v>7773.706761538432</v>
      </c>
    </row>
    <row r="255" spans="1:41" ht="12.75">
      <c r="A255" s="17" t="s">
        <v>552</v>
      </c>
      <c r="B255" s="18" t="s">
        <v>553</v>
      </c>
      <c r="C255" s="19" t="s">
        <v>539</v>
      </c>
      <c r="E255" s="20"/>
      <c r="F255" s="39">
        <v>2479379114</v>
      </c>
      <c r="G255" s="38">
        <v>45.14</v>
      </c>
      <c r="H255" s="23">
        <f t="shared" si="57"/>
        <v>0.4514</v>
      </c>
      <c r="I255" s="40">
        <v>19917551.26</v>
      </c>
      <c r="J255" s="40">
        <v>0</v>
      </c>
      <c r="K255" s="40">
        <v>0</v>
      </c>
      <c r="L255" s="40">
        <v>505267.84</v>
      </c>
      <c r="M255" s="25">
        <f t="shared" si="58"/>
        <v>20422819.1</v>
      </c>
      <c r="N255" s="40">
        <v>38722317.5</v>
      </c>
      <c r="O255" s="40">
        <v>0</v>
      </c>
      <c r="P255" s="40">
        <v>0</v>
      </c>
      <c r="Q255" s="26">
        <f t="shared" si="59"/>
        <v>38722317.5</v>
      </c>
      <c r="R255" s="40">
        <v>45710061.5</v>
      </c>
      <c r="S255" s="40">
        <v>0</v>
      </c>
      <c r="T255" s="26">
        <f t="shared" si="60"/>
        <v>45710061.5</v>
      </c>
      <c r="U255" s="26">
        <f t="shared" si="61"/>
        <v>104855198.1</v>
      </c>
      <c r="V255" s="27">
        <f t="shared" si="62"/>
        <v>1.8436092020738057</v>
      </c>
      <c r="W255" s="27">
        <f t="shared" si="63"/>
        <v>0</v>
      </c>
      <c r="X255" s="27">
        <f t="shared" si="64"/>
        <v>1.8436092020738057</v>
      </c>
      <c r="Y255" s="28">
        <f t="shared" si="65"/>
        <v>1.5617747718108752</v>
      </c>
      <c r="Z255" s="28">
        <f t="shared" si="66"/>
        <v>0.823706991185052</v>
      </c>
      <c r="AA255" s="29">
        <v>0.176</v>
      </c>
      <c r="AB255" s="28">
        <f t="shared" si="67"/>
        <v>4.053090965069733</v>
      </c>
      <c r="AC255" s="36">
        <v>133732.61171797419</v>
      </c>
      <c r="AD255" s="31">
        <f t="shared" si="68"/>
        <v>5420.304402892999</v>
      </c>
      <c r="AE255" s="32">
        <v>915</v>
      </c>
      <c r="AF255" s="31">
        <f t="shared" si="69"/>
        <v>4505.304402892999</v>
      </c>
      <c r="AG255" s="33"/>
      <c r="AH255" s="34">
        <f t="shared" si="70"/>
        <v>5492643141.338059</v>
      </c>
      <c r="AI255" s="27">
        <f t="shared" si="71"/>
        <v>0.37182133582093246</v>
      </c>
      <c r="AJ255" s="27">
        <f t="shared" si="72"/>
        <v>0.7049851319954291</v>
      </c>
      <c r="AK255" s="27">
        <f t="shared" si="73"/>
        <v>0.832205193816116</v>
      </c>
      <c r="AL255" s="27">
        <f t="shared" si="74"/>
        <v>1.9089999999999998</v>
      </c>
      <c r="AN255" s="36">
        <v>133732.61171797419</v>
      </c>
      <c r="AO255" s="30">
        <f t="shared" si="75"/>
        <v>5420.304402892998</v>
      </c>
    </row>
    <row r="256" spans="1:41" ht="12.75">
      <c r="A256" s="17" t="s">
        <v>554</v>
      </c>
      <c r="B256" s="18" t="s">
        <v>555</v>
      </c>
      <c r="C256" s="19" t="s">
        <v>539</v>
      </c>
      <c r="E256" s="20"/>
      <c r="F256" s="39">
        <v>2544000998</v>
      </c>
      <c r="G256" s="38">
        <v>44.12</v>
      </c>
      <c r="H256" s="23">
        <f t="shared" si="57"/>
        <v>0.4412</v>
      </c>
      <c r="I256" s="40">
        <v>18893056.34</v>
      </c>
      <c r="J256" s="40">
        <v>0</v>
      </c>
      <c r="K256" s="40">
        <v>0</v>
      </c>
      <c r="L256" s="40">
        <v>471182.37</v>
      </c>
      <c r="M256" s="25">
        <f t="shared" si="58"/>
        <v>19364238.71</v>
      </c>
      <c r="N256" s="40">
        <v>28982354</v>
      </c>
      <c r="O256" s="40">
        <v>0</v>
      </c>
      <c r="P256" s="40">
        <v>0</v>
      </c>
      <c r="Q256" s="26">
        <f t="shared" si="59"/>
        <v>28982354</v>
      </c>
      <c r="R256" s="40">
        <v>27982408.4</v>
      </c>
      <c r="S256" s="40">
        <v>0</v>
      </c>
      <c r="T256" s="26">
        <f t="shared" si="60"/>
        <v>27982408.4</v>
      </c>
      <c r="U256" s="26">
        <f t="shared" si="61"/>
        <v>76329001.11</v>
      </c>
      <c r="V256" s="27">
        <f t="shared" si="62"/>
        <v>1.0999370056064735</v>
      </c>
      <c r="W256" s="27">
        <f t="shared" si="63"/>
        <v>0</v>
      </c>
      <c r="X256" s="27">
        <f t="shared" si="64"/>
        <v>1.0999370056064735</v>
      </c>
      <c r="Y256" s="28">
        <f t="shared" si="65"/>
        <v>1.139243027922743</v>
      </c>
      <c r="Z256" s="28">
        <f t="shared" si="66"/>
        <v>0.7611726066626331</v>
      </c>
      <c r="AA256" s="29"/>
      <c r="AB256" s="28">
        <f t="shared" si="67"/>
        <v>3.000352640191849</v>
      </c>
      <c r="AC256" s="36">
        <v>165872.6095402547</v>
      </c>
      <c r="AD256" s="31">
        <f t="shared" si="68"/>
        <v>4976.763219696149</v>
      </c>
      <c r="AE256" s="32">
        <v>862</v>
      </c>
      <c r="AF256" s="31">
        <f t="shared" si="69"/>
        <v>4114.763219696149</v>
      </c>
      <c r="AG256" s="33"/>
      <c r="AH256" s="34">
        <f t="shared" si="70"/>
        <v>5766094737.080689</v>
      </c>
      <c r="AI256" s="27">
        <f t="shared" si="71"/>
        <v>0.3358293540595537</v>
      </c>
      <c r="AJ256" s="27">
        <f t="shared" si="72"/>
        <v>0.5026340239195142</v>
      </c>
      <c r="AK256" s="27">
        <f t="shared" si="73"/>
        <v>0.485292206873576</v>
      </c>
      <c r="AL256" s="27">
        <f t="shared" si="74"/>
        <v>1.3239999999999998</v>
      </c>
      <c r="AN256" s="36">
        <v>165872.6095402547</v>
      </c>
      <c r="AO256" s="30">
        <f t="shared" si="75"/>
        <v>4976.763219696149</v>
      </c>
    </row>
    <row r="257" spans="1:41" ht="12.75">
      <c r="A257" s="17" t="s">
        <v>556</v>
      </c>
      <c r="B257" s="18" t="s">
        <v>557</v>
      </c>
      <c r="C257" s="19" t="s">
        <v>539</v>
      </c>
      <c r="E257" s="20"/>
      <c r="F257" s="39">
        <v>1430722422</v>
      </c>
      <c r="G257" s="38">
        <v>38.63</v>
      </c>
      <c r="H257" s="23">
        <f t="shared" si="57"/>
        <v>0.38630000000000003</v>
      </c>
      <c r="I257" s="40">
        <v>13696227.79</v>
      </c>
      <c r="J257" s="40">
        <v>0</v>
      </c>
      <c r="K257" s="40">
        <v>0</v>
      </c>
      <c r="L257" s="40">
        <v>344396.57</v>
      </c>
      <c r="M257" s="25">
        <f t="shared" si="58"/>
        <v>14040624.36</v>
      </c>
      <c r="N257" s="40">
        <v>15418637</v>
      </c>
      <c r="O257" s="40">
        <v>0</v>
      </c>
      <c r="P257" s="40">
        <v>706892</v>
      </c>
      <c r="Q257" s="26">
        <f t="shared" si="59"/>
        <v>16125529</v>
      </c>
      <c r="R257" s="40">
        <v>42887795.94</v>
      </c>
      <c r="S257" s="40">
        <v>0</v>
      </c>
      <c r="T257" s="26">
        <f t="shared" si="60"/>
        <v>42887795.94</v>
      </c>
      <c r="U257" s="26">
        <f t="shared" si="61"/>
        <v>73053949.3</v>
      </c>
      <c r="V257" s="27">
        <f t="shared" si="62"/>
        <v>2.9976321947934075</v>
      </c>
      <c r="W257" s="27">
        <f t="shared" si="63"/>
        <v>0</v>
      </c>
      <c r="X257" s="27">
        <f t="shared" si="64"/>
        <v>2.9976321947934075</v>
      </c>
      <c r="Y257" s="28">
        <f t="shared" si="65"/>
        <v>1.1270899758080397</v>
      </c>
      <c r="Z257" s="28">
        <f t="shared" si="66"/>
        <v>0.9813660668274617</v>
      </c>
      <c r="AA257" s="29">
        <v>0.344</v>
      </c>
      <c r="AB257" s="28">
        <f t="shared" si="67"/>
        <v>4.762088237428909</v>
      </c>
      <c r="AC257" s="36">
        <v>128357.98964128141</v>
      </c>
      <c r="AD257" s="31">
        <f t="shared" si="68"/>
        <v>6112.52072650768</v>
      </c>
      <c r="AE257" s="32">
        <v>918</v>
      </c>
      <c r="AF257" s="31">
        <f t="shared" si="69"/>
        <v>5194.52072650768</v>
      </c>
      <c r="AG257" s="33"/>
      <c r="AH257" s="34">
        <f t="shared" si="70"/>
        <v>3703656282.6818533</v>
      </c>
      <c r="AI257" s="27">
        <f t="shared" si="71"/>
        <v>0.37910171161544853</v>
      </c>
      <c r="AJ257" s="27">
        <f t="shared" si="72"/>
        <v>0.4353948576546458</v>
      </c>
      <c r="AK257" s="27">
        <f t="shared" si="73"/>
        <v>1.1579853168486933</v>
      </c>
      <c r="AL257" s="27">
        <f t="shared" si="74"/>
        <v>1.972</v>
      </c>
      <c r="AN257" s="36">
        <v>128357.98964128141</v>
      </c>
      <c r="AO257" s="30">
        <f t="shared" si="75"/>
        <v>6112.52072650768</v>
      </c>
    </row>
    <row r="258" spans="1:41" ht="12.75">
      <c r="A258" s="17" t="s">
        <v>558</v>
      </c>
      <c r="B258" s="18" t="s">
        <v>559</v>
      </c>
      <c r="C258" s="19" t="s">
        <v>539</v>
      </c>
      <c r="E258" s="20"/>
      <c r="F258" s="39">
        <v>1092067867</v>
      </c>
      <c r="G258" s="38">
        <v>48.87</v>
      </c>
      <c r="H258" s="23">
        <f aca="true" t="shared" si="76" ref="H258:H321">G258/100</f>
        <v>0.48869999999999997</v>
      </c>
      <c r="I258" s="40">
        <v>9084694.77</v>
      </c>
      <c r="J258" s="40">
        <v>0</v>
      </c>
      <c r="K258" s="40">
        <v>0</v>
      </c>
      <c r="L258" s="40">
        <v>226237.78</v>
      </c>
      <c r="M258" s="25">
        <f aca="true" t="shared" si="77" ref="M258:M321">SUM(I258:L258)</f>
        <v>9310932.549999999</v>
      </c>
      <c r="N258" s="40">
        <v>14785039</v>
      </c>
      <c r="O258" s="40">
        <v>0</v>
      </c>
      <c r="P258" s="40">
        <v>0</v>
      </c>
      <c r="Q258" s="26">
        <f aca="true" t="shared" si="78" ref="Q258:Q321">SUM(N258:P258)</f>
        <v>14785039</v>
      </c>
      <c r="R258" s="40">
        <v>14084112.63</v>
      </c>
      <c r="S258" s="40">
        <v>0</v>
      </c>
      <c r="T258" s="26">
        <f aca="true" t="shared" si="79" ref="T258:T321">R258+S258</f>
        <v>14084112.63</v>
      </c>
      <c r="U258" s="26">
        <f aca="true" t="shared" si="80" ref="U258:U321">M258+Q258+T258</f>
        <v>38180084.18</v>
      </c>
      <c r="V258" s="27">
        <f aca="true" t="shared" si="81" ref="V258:V321">(R258/$F258)*100</f>
        <v>1.28967375156731</v>
      </c>
      <c r="W258" s="27">
        <f aca="true" t="shared" si="82" ref="W258:W321">(S258/$F258)*100</f>
        <v>0</v>
      </c>
      <c r="X258" s="27">
        <f aca="true" t="shared" si="83" ref="X258:X321">(T258/$F258)*100</f>
        <v>1.28967375156731</v>
      </c>
      <c r="Y258" s="28">
        <f aca="true" t="shared" si="84" ref="Y258:Y321">(Q258/F258)*100</f>
        <v>1.3538571591356967</v>
      </c>
      <c r="Z258" s="28">
        <f aca="true" t="shared" si="85" ref="Z258:Z321">(M258/F258)*100</f>
        <v>0.8525965126671013</v>
      </c>
      <c r="AA258" s="29">
        <v>0.134</v>
      </c>
      <c r="AB258" s="28">
        <f aca="true" t="shared" si="86" ref="AB258:AB321">((U258/F258)*100)-AA258</f>
        <v>3.362127423370108</v>
      </c>
      <c r="AC258" s="36">
        <v>236091.48507173322</v>
      </c>
      <c r="AD258" s="31">
        <f aca="true" t="shared" si="87" ref="AD258:AD321">AC258/100*AB258</f>
        <v>7937.696563838487</v>
      </c>
      <c r="AE258" s="32">
        <v>926</v>
      </c>
      <c r="AF258" s="31">
        <f aca="true" t="shared" si="88" ref="AF258:AF321">AD258-AE258</f>
        <v>7011.696563838487</v>
      </c>
      <c r="AG258" s="33"/>
      <c r="AH258" s="34">
        <f aca="true" t="shared" si="89" ref="AH258:AH321">F258/H258</f>
        <v>2234638565.5821567</v>
      </c>
      <c r="AI258" s="27">
        <f aca="true" t="shared" si="90" ref="AI258:AI321">(M258/AH258)*100</f>
        <v>0.4166639157404124</v>
      </c>
      <c r="AJ258" s="27">
        <f aca="true" t="shared" si="91" ref="AJ258:AJ321">(Q258/AH258)*100</f>
        <v>0.6616299936696151</v>
      </c>
      <c r="AK258" s="27">
        <f aca="true" t="shared" si="92" ref="AK258:AK321">(T258/AH258)*100</f>
        <v>0.6302635623909444</v>
      </c>
      <c r="AL258" s="27">
        <f aca="true" t="shared" si="93" ref="AL258:AL321">ROUND(AI258,3)+ROUND(AJ258,3)+ROUND(AK258,3)</f>
        <v>1.709</v>
      </c>
      <c r="AN258" s="36">
        <v>236091.48507173322</v>
      </c>
      <c r="AO258" s="30">
        <f aca="true" t="shared" si="94" ref="AO258:AO321">AN258*AB258/100</f>
        <v>7937.696563838487</v>
      </c>
    </row>
    <row r="259" spans="1:41" ht="12.75">
      <c r="A259" s="17" t="s">
        <v>560</v>
      </c>
      <c r="B259" s="18" t="s">
        <v>561</v>
      </c>
      <c r="C259" s="19" t="s">
        <v>539</v>
      </c>
      <c r="E259" s="20"/>
      <c r="F259" s="39">
        <v>950480860</v>
      </c>
      <c r="G259" s="38">
        <v>35.29</v>
      </c>
      <c r="H259" s="23">
        <f t="shared" si="76"/>
        <v>0.3529</v>
      </c>
      <c r="I259" s="40">
        <v>9765322.13</v>
      </c>
      <c r="J259" s="40">
        <v>0</v>
      </c>
      <c r="K259" s="40">
        <v>0</v>
      </c>
      <c r="L259" s="40">
        <v>243813.73</v>
      </c>
      <c r="M259" s="25">
        <f t="shared" si="77"/>
        <v>10009135.860000001</v>
      </c>
      <c r="N259" s="40">
        <v>12859997</v>
      </c>
      <c r="O259" s="40">
        <v>0</v>
      </c>
      <c r="P259" s="40">
        <v>447430.5</v>
      </c>
      <c r="Q259" s="26">
        <f t="shared" si="78"/>
        <v>13307427.5</v>
      </c>
      <c r="R259" s="40">
        <v>23846000</v>
      </c>
      <c r="S259" s="40">
        <v>0</v>
      </c>
      <c r="T259" s="26">
        <f t="shared" si="79"/>
        <v>23846000</v>
      </c>
      <c r="U259" s="26">
        <f t="shared" si="80"/>
        <v>47162563.36</v>
      </c>
      <c r="V259" s="27">
        <f t="shared" si="81"/>
        <v>2.508835369920021</v>
      </c>
      <c r="W259" s="27">
        <f t="shared" si="82"/>
        <v>0</v>
      </c>
      <c r="X259" s="27">
        <f t="shared" si="83"/>
        <v>2.508835369920021</v>
      </c>
      <c r="Y259" s="28">
        <f t="shared" si="84"/>
        <v>1.4000731692798105</v>
      </c>
      <c r="Z259" s="28">
        <f t="shared" si="85"/>
        <v>1.0530602225909105</v>
      </c>
      <c r="AA259" s="29">
        <v>0.347</v>
      </c>
      <c r="AB259" s="28">
        <f t="shared" si="86"/>
        <v>4.614968761790742</v>
      </c>
      <c r="AC259" s="36">
        <v>109849.15338645419</v>
      </c>
      <c r="AD259" s="31">
        <f t="shared" si="87"/>
        <v>5069.504113876457</v>
      </c>
      <c r="AE259" s="32">
        <v>872</v>
      </c>
      <c r="AF259" s="31">
        <f t="shared" si="88"/>
        <v>4197.504113876457</v>
      </c>
      <c r="AG259" s="33"/>
      <c r="AH259" s="34">
        <f t="shared" si="89"/>
        <v>2693343326.721451</v>
      </c>
      <c r="AI259" s="27">
        <f t="shared" si="90"/>
        <v>0.37162495255233235</v>
      </c>
      <c r="AJ259" s="27">
        <f t="shared" si="91"/>
        <v>0.49408582143884516</v>
      </c>
      <c r="AK259" s="27">
        <f t="shared" si="92"/>
        <v>0.8853680020447755</v>
      </c>
      <c r="AL259" s="27">
        <f t="shared" si="93"/>
        <v>1.751</v>
      </c>
      <c r="AN259" s="36">
        <v>109849.15338645419</v>
      </c>
      <c r="AO259" s="30">
        <f t="shared" si="94"/>
        <v>5069.504113876457</v>
      </c>
    </row>
    <row r="260" spans="1:41" ht="12.75">
      <c r="A260" s="17" t="s">
        <v>562</v>
      </c>
      <c r="B260" s="18" t="s">
        <v>563</v>
      </c>
      <c r="C260" s="19" t="s">
        <v>564</v>
      </c>
      <c r="E260" s="20"/>
      <c r="F260" s="39">
        <v>787045773</v>
      </c>
      <c r="G260" s="38">
        <v>86.1</v>
      </c>
      <c r="H260" s="23">
        <f t="shared" si="76"/>
        <v>0.861</v>
      </c>
      <c r="I260" s="40">
        <v>2483408.29</v>
      </c>
      <c r="J260" s="40">
        <v>216111.6</v>
      </c>
      <c r="K260" s="40">
        <v>0</v>
      </c>
      <c r="L260" s="40">
        <v>267924.4</v>
      </c>
      <c r="M260" s="25">
        <f t="shared" si="77"/>
        <v>2967444.29</v>
      </c>
      <c r="N260" s="40">
        <v>7098436</v>
      </c>
      <c r="O260" s="40">
        <v>4377007.48</v>
      </c>
      <c r="P260" s="40">
        <v>0</v>
      </c>
      <c r="Q260" s="26">
        <f t="shared" si="78"/>
        <v>11475443.48</v>
      </c>
      <c r="R260" s="40">
        <v>1333253.16</v>
      </c>
      <c r="S260" s="40">
        <v>313710</v>
      </c>
      <c r="T260" s="26">
        <f t="shared" si="79"/>
        <v>1646963.16</v>
      </c>
      <c r="U260" s="26">
        <f t="shared" si="80"/>
        <v>16089850.93</v>
      </c>
      <c r="V260" s="27">
        <f t="shared" si="81"/>
        <v>0.16939969767171342</v>
      </c>
      <c r="W260" s="27">
        <f t="shared" si="82"/>
        <v>0.03985918110000446</v>
      </c>
      <c r="X260" s="27">
        <f t="shared" si="83"/>
        <v>0.20925887877171787</v>
      </c>
      <c r="Y260" s="28">
        <f t="shared" si="84"/>
        <v>1.4580401640756924</v>
      </c>
      <c r="Z260" s="28">
        <f t="shared" si="85"/>
        <v>0.3770357953501136</v>
      </c>
      <c r="AA260" s="29"/>
      <c r="AB260" s="28">
        <f t="shared" si="86"/>
        <v>2.0443348381975235</v>
      </c>
      <c r="AC260" s="36">
        <v>429461.6983372922</v>
      </c>
      <c r="AD260" s="31">
        <f t="shared" si="87"/>
        <v>8779.635115824018</v>
      </c>
      <c r="AE260" s="32">
        <v>1256</v>
      </c>
      <c r="AF260" s="31">
        <f t="shared" si="88"/>
        <v>7523.635115824018</v>
      </c>
      <c r="AG260" s="33"/>
      <c r="AH260" s="34">
        <f t="shared" si="89"/>
        <v>914106588.8501742</v>
      </c>
      <c r="AI260" s="27">
        <f t="shared" si="90"/>
        <v>0.32462781979644784</v>
      </c>
      <c r="AJ260" s="27">
        <f t="shared" si="91"/>
        <v>1.2553725812691712</v>
      </c>
      <c r="AK260" s="27">
        <f t="shared" si="92"/>
        <v>0.1801718946224491</v>
      </c>
      <c r="AL260" s="27">
        <f t="shared" si="93"/>
        <v>1.7599999999999998</v>
      </c>
      <c r="AN260" s="36">
        <v>428447.7987421384</v>
      </c>
      <c r="AO260" s="30">
        <f t="shared" si="94"/>
        <v>8758.907613175945</v>
      </c>
    </row>
    <row r="261" spans="1:41" ht="12.75">
      <c r="A261" s="17" t="s">
        <v>565</v>
      </c>
      <c r="B261" s="18" t="s">
        <v>566</v>
      </c>
      <c r="C261" s="19" t="s">
        <v>564</v>
      </c>
      <c r="E261" s="20"/>
      <c r="F261" s="39">
        <v>527063675</v>
      </c>
      <c r="G261" s="38">
        <v>75.97</v>
      </c>
      <c r="H261" s="23">
        <f t="shared" si="76"/>
        <v>0.7597</v>
      </c>
      <c r="I261" s="40">
        <v>1965757.62</v>
      </c>
      <c r="J261" s="40">
        <v>171058.31</v>
      </c>
      <c r="K261" s="40">
        <v>0</v>
      </c>
      <c r="L261" s="40">
        <v>212036.55</v>
      </c>
      <c r="M261" s="25">
        <f t="shared" si="77"/>
        <v>2348852.48</v>
      </c>
      <c r="N261" s="40">
        <v>7203275</v>
      </c>
      <c r="O261" s="40">
        <v>3350064.74</v>
      </c>
      <c r="P261" s="40">
        <v>0</v>
      </c>
      <c r="Q261" s="26">
        <f t="shared" si="78"/>
        <v>10553339.74</v>
      </c>
      <c r="R261" s="40">
        <v>1481019.99</v>
      </c>
      <c r="S261" s="40">
        <v>263531</v>
      </c>
      <c r="T261" s="26">
        <f t="shared" si="79"/>
        <v>1744550.99</v>
      </c>
      <c r="U261" s="26">
        <f t="shared" si="80"/>
        <v>14646743.21</v>
      </c>
      <c r="V261" s="27">
        <f t="shared" si="81"/>
        <v>0.2809945098189512</v>
      </c>
      <c r="W261" s="27">
        <f t="shared" si="82"/>
        <v>0.049999841100792995</v>
      </c>
      <c r="X261" s="27">
        <f t="shared" si="83"/>
        <v>0.33099435091974416</v>
      </c>
      <c r="Y261" s="28">
        <f t="shared" si="84"/>
        <v>2.002289332498583</v>
      </c>
      <c r="Z261" s="28">
        <f t="shared" si="85"/>
        <v>0.44564871217884633</v>
      </c>
      <c r="AA261" s="29"/>
      <c r="AB261" s="28">
        <f t="shared" si="86"/>
        <v>2.7789323955971734</v>
      </c>
      <c r="AC261" s="36">
        <v>349327.005730659</v>
      </c>
      <c r="AD261" s="31">
        <f t="shared" si="87"/>
        <v>9707.561328818878</v>
      </c>
      <c r="AE261" s="32">
        <v>1294</v>
      </c>
      <c r="AF261" s="31">
        <f t="shared" si="88"/>
        <v>8413.561328818878</v>
      </c>
      <c r="AG261" s="33"/>
      <c r="AH261" s="34">
        <f t="shared" si="89"/>
        <v>693778695.5377122</v>
      </c>
      <c r="AI261" s="27">
        <f t="shared" si="90"/>
        <v>0.33855932664226956</v>
      </c>
      <c r="AJ261" s="27">
        <f t="shared" si="91"/>
        <v>1.5211392058991735</v>
      </c>
      <c r="AK261" s="27">
        <f t="shared" si="92"/>
        <v>0.2514564083937297</v>
      </c>
      <c r="AL261" s="27">
        <f t="shared" si="93"/>
        <v>2.1109999999999998</v>
      </c>
      <c r="AN261" s="36">
        <v>352876.73501577287</v>
      </c>
      <c r="AO261" s="30">
        <f t="shared" si="94"/>
        <v>9806.205905878907</v>
      </c>
    </row>
    <row r="262" spans="1:41" ht="12.75">
      <c r="A262" s="17" t="s">
        <v>567</v>
      </c>
      <c r="B262" s="18" t="s">
        <v>568</v>
      </c>
      <c r="C262" s="19" t="s">
        <v>564</v>
      </c>
      <c r="E262" s="20"/>
      <c r="F262" s="39">
        <v>122071027</v>
      </c>
      <c r="G262" s="38">
        <v>103.2</v>
      </c>
      <c r="H262" s="23">
        <f t="shared" si="76"/>
        <v>1.032</v>
      </c>
      <c r="I262" s="40">
        <v>332770.69</v>
      </c>
      <c r="J262" s="40">
        <v>28954.09</v>
      </c>
      <c r="K262" s="40">
        <v>0</v>
      </c>
      <c r="L262" s="40">
        <v>35897.19</v>
      </c>
      <c r="M262" s="25">
        <f t="shared" si="77"/>
        <v>397621.97000000003</v>
      </c>
      <c r="N262" s="40">
        <v>1547229</v>
      </c>
      <c r="O262" s="40">
        <v>0</v>
      </c>
      <c r="P262" s="40">
        <v>0</v>
      </c>
      <c r="Q262" s="26">
        <f t="shared" si="78"/>
        <v>1547229</v>
      </c>
      <c r="R262" s="40">
        <v>276828</v>
      </c>
      <c r="S262" s="40">
        <v>0</v>
      </c>
      <c r="T262" s="26">
        <f t="shared" si="79"/>
        <v>276828</v>
      </c>
      <c r="U262" s="26">
        <f t="shared" si="80"/>
        <v>2221678.9699999997</v>
      </c>
      <c r="V262" s="27">
        <f t="shared" si="81"/>
        <v>0.2267761702373488</v>
      </c>
      <c r="W262" s="27">
        <f t="shared" si="82"/>
        <v>0</v>
      </c>
      <c r="X262" s="27">
        <f t="shared" si="83"/>
        <v>0.2267761702373488</v>
      </c>
      <c r="Y262" s="28">
        <f t="shared" si="84"/>
        <v>1.2674825779912542</v>
      </c>
      <c r="Z262" s="28">
        <f t="shared" si="85"/>
        <v>0.32573001126630974</v>
      </c>
      <c r="AA262" s="29"/>
      <c r="AB262" s="28">
        <f t="shared" si="86"/>
        <v>1.8199887594949127</v>
      </c>
      <c r="AC262" s="36">
        <v>303710.12658227846</v>
      </c>
      <c r="AD262" s="31">
        <f t="shared" si="87"/>
        <v>5527.490165245239</v>
      </c>
      <c r="AE262" s="32">
        <v>980</v>
      </c>
      <c r="AF262" s="31">
        <f t="shared" si="88"/>
        <v>4547.490165245239</v>
      </c>
      <c r="AG262" s="33"/>
      <c r="AH262" s="34">
        <f t="shared" si="89"/>
        <v>118285878.875969</v>
      </c>
      <c r="AI262" s="27">
        <f t="shared" si="90"/>
        <v>0.3361533716268317</v>
      </c>
      <c r="AJ262" s="27">
        <f t="shared" si="91"/>
        <v>1.3080420204869743</v>
      </c>
      <c r="AK262" s="27">
        <f t="shared" si="92"/>
        <v>0.23403300768494395</v>
      </c>
      <c r="AL262" s="27">
        <f t="shared" si="93"/>
        <v>1.8780000000000001</v>
      </c>
      <c r="AN262" s="36">
        <v>303302.5396825397</v>
      </c>
      <c r="AO262" s="30">
        <f t="shared" si="94"/>
        <v>5520.07212948482</v>
      </c>
    </row>
    <row r="263" spans="1:41" ht="12.75">
      <c r="A263" s="17" t="s">
        <v>569</v>
      </c>
      <c r="B263" s="18" t="s">
        <v>570</v>
      </c>
      <c r="C263" s="19" t="s">
        <v>564</v>
      </c>
      <c r="E263" s="20"/>
      <c r="F263" s="39">
        <v>163022880</v>
      </c>
      <c r="G263" s="38">
        <v>99.59</v>
      </c>
      <c r="H263" s="23">
        <f t="shared" si="76"/>
        <v>0.9959</v>
      </c>
      <c r="I263" s="40">
        <v>453704.8</v>
      </c>
      <c r="J263" s="40">
        <v>39480.82</v>
      </c>
      <c r="K263" s="40">
        <v>0</v>
      </c>
      <c r="L263" s="40">
        <v>48938.86</v>
      </c>
      <c r="M263" s="25">
        <f t="shared" si="77"/>
        <v>542124.48</v>
      </c>
      <c r="N263" s="40">
        <v>1807435</v>
      </c>
      <c r="O263" s="40">
        <v>733834.32</v>
      </c>
      <c r="P263" s="40">
        <v>0</v>
      </c>
      <c r="Q263" s="26">
        <f t="shared" si="78"/>
        <v>2541269.32</v>
      </c>
      <c r="R263" s="40">
        <v>605125</v>
      </c>
      <c r="S263" s="40">
        <v>32605</v>
      </c>
      <c r="T263" s="26">
        <f t="shared" si="79"/>
        <v>637730</v>
      </c>
      <c r="U263" s="26">
        <f t="shared" si="80"/>
        <v>3721123.8</v>
      </c>
      <c r="V263" s="27">
        <f t="shared" si="81"/>
        <v>0.3711902280219807</v>
      </c>
      <c r="W263" s="27">
        <f t="shared" si="82"/>
        <v>0.02000026008619158</v>
      </c>
      <c r="X263" s="27">
        <f t="shared" si="83"/>
        <v>0.3911904881081723</v>
      </c>
      <c r="Y263" s="28">
        <f t="shared" si="84"/>
        <v>1.558842120811508</v>
      </c>
      <c r="Z263" s="28">
        <f t="shared" si="85"/>
        <v>0.33254502680850684</v>
      </c>
      <c r="AA263" s="29"/>
      <c r="AB263" s="28">
        <f t="shared" si="86"/>
        <v>2.2825776357281873</v>
      </c>
      <c r="AC263" s="36">
        <v>365900.25641025644</v>
      </c>
      <c r="AD263" s="31">
        <f t="shared" si="87"/>
        <v>8351.957421892606</v>
      </c>
      <c r="AE263" s="32">
        <v>1353</v>
      </c>
      <c r="AF263" s="31">
        <f t="shared" si="88"/>
        <v>6998.957421892606</v>
      </c>
      <c r="AG263" s="33"/>
      <c r="AH263" s="34">
        <f t="shared" si="89"/>
        <v>163694025.50456873</v>
      </c>
      <c r="AI263" s="27">
        <f t="shared" si="90"/>
        <v>0.331181592198592</v>
      </c>
      <c r="AJ263" s="27">
        <f t="shared" si="91"/>
        <v>1.5524508681161808</v>
      </c>
      <c r="AK263" s="27">
        <f t="shared" si="92"/>
        <v>0.38958660710692883</v>
      </c>
      <c r="AL263" s="27">
        <f t="shared" si="93"/>
        <v>2.273</v>
      </c>
      <c r="AN263" s="36">
        <v>366519.7916666667</v>
      </c>
      <c r="AO263" s="30">
        <f t="shared" si="94"/>
        <v>8366.098795100877</v>
      </c>
    </row>
    <row r="264" spans="1:41" ht="12.75">
      <c r="A264" s="17" t="s">
        <v>571</v>
      </c>
      <c r="B264" s="18" t="s">
        <v>572</v>
      </c>
      <c r="C264" s="19" t="s">
        <v>564</v>
      </c>
      <c r="D264" s="17"/>
      <c r="E264" s="20" t="s">
        <v>48</v>
      </c>
      <c r="F264" s="39">
        <v>418956082</v>
      </c>
      <c r="G264" s="38">
        <v>96.1</v>
      </c>
      <c r="H264" s="23">
        <f t="shared" si="76"/>
        <v>0.961</v>
      </c>
      <c r="I264" s="40">
        <v>1259659.5</v>
      </c>
      <c r="J264" s="40">
        <v>109610.72</v>
      </c>
      <c r="K264" s="40">
        <v>0</v>
      </c>
      <c r="L264" s="40">
        <v>135886.61</v>
      </c>
      <c r="M264" s="25">
        <f t="shared" si="77"/>
        <v>1505156.83</v>
      </c>
      <c r="N264" s="40">
        <v>4372401</v>
      </c>
      <c r="O264" s="40">
        <v>1966277.43</v>
      </c>
      <c r="P264" s="40">
        <v>0</v>
      </c>
      <c r="Q264" s="26">
        <f t="shared" si="78"/>
        <v>6338678.43</v>
      </c>
      <c r="R264" s="40">
        <v>1747800.5</v>
      </c>
      <c r="S264" s="40">
        <v>0</v>
      </c>
      <c r="T264" s="26">
        <f t="shared" si="79"/>
        <v>1747800.5</v>
      </c>
      <c r="U264" s="26">
        <f t="shared" si="80"/>
        <v>9591635.76</v>
      </c>
      <c r="V264" s="27">
        <f t="shared" si="81"/>
        <v>0.4171798847402817</v>
      </c>
      <c r="W264" s="27">
        <f t="shared" si="82"/>
        <v>0</v>
      </c>
      <c r="X264" s="27">
        <f t="shared" si="83"/>
        <v>0.4171798847402817</v>
      </c>
      <c r="Y264" s="28">
        <f t="shared" si="84"/>
        <v>1.51296966492063</v>
      </c>
      <c r="Z264" s="28">
        <f t="shared" si="85"/>
        <v>0.3592636304060147</v>
      </c>
      <c r="AA264" s="29"/>
      <c r="AB264" s="28">
        <f t="shared" si="86"/>
        <v>2.2894131800669264</v>
      </c>
      <c r="AC264" s="36">
        <v>375131.0385064177</v>
      </c>
      <c r="AD264" s="31">
        <f t="shared" si="87"/>
        <v>8588.299438087863</v>
      </c>
      <c r="AE264" s="32">
        <v>1263</v>
      </c>
      <c r="AF264" s="31">
        <f t="shared" si="88"/>
        <v>7325.299438087863</v>
      </c>
      <c r="AG264" s="33"/>
      <c r="AH264" s="34">
        <f t="shared" si="89"/>
        <v>435958462.0187305</v>
      </c>
      <c r="AI264" s="27">
        <f t="shared" si="90"/>
        <v>0.34525234882018013</v>
      </c>
      <c r="AJ264" s="27">
        <f t="shared" si="91"/>
        <v>1.4539638479887251</v>
      </c>
      <c r="AK264" s="27">
        <f t="shared" si="92"/>
        <v>0.4009098692354106</v>
      </c>
      <c r="AL264" s="27">
        <f t="shared" si="93"/>
        <v>2.2</v>
      </c>
      <c r="AN264" s="36">
        <v>375318.4579439252</v>
      </c>
      <c r="AO264" s="30">
        <f t="shared" si="94"/>
        <v>8592.59024339217</v>
      </c>
    </row>
    <row r="265" spans="1:41" ht="12.75">
      <c r="A265" s="17" t="s">
        <v>573</v>
      </c>
      <c r="B265" s="18" t="s">
        <v>574</v>
      </c>
      <c r="C265" s="19" t="s">
        <v>564</v>
      </c>
      <c r="D265" s="17"/>
      <c r="E265" s="20"/>
      <c r="F265" s="39">
        <v>2590473113</v>
      </c>
      <c r="G265" s="38">
        <v>96.53</v>
      </c>
      <c r="H265" s="23">
        <f t="shared" si="76"/>
        <v>0.9653</v>
      </c>
      <c r="I265" s="40">
        <v>7744961.08</v>
      </c>
      <c r="J265" s="40">
        <v>673475.72</v>
      </c>
      <c r="K265" s="40">
        <v>0</v>
      </c>
      <c r="L265" s="40">
        <v>835491.04</v>
      </c>
      <c r="M265" s="25">
        <f t="shared" si="77"/>
        <v>9253927.84</v>
      </c>
      <c r="N265" s="40">
        <v>23839594</v>
      </c>
      <c r="O265" s="40">
        <v>12914268.66</v>
      </c>
      <c r="P265" s="40">
        <v>0</v>
      </c>
      <c r="Q265" s="26">
        <f t="shared" si="78"/>
        <v>36753862.66</v>
      </c>
      <c r="R265" s="40">
        <v>4248250.85</v>
      </c>
      <c r="S265" s="40">
        <v>1295236.56</v>
      </c>
      <c r="T265" s="26">
        <f t="shared" si="79"/>
        <v>5543487.41</v>
      </c>
      <c r="U265" s="26">
        <f t="shared" si="80"/>
        <v>51551277.91</v>
      </c>
      <c r="V265" s="27">
        <f t="shared" si="81"/>
        <v>0.16399517249110315</v>
      </c>
      <c r="W265" s="27">
        <f t="shared" si="82"/>
        <v>0.05000000013511045</v>
      </c>
      <c r="X265" s="27">
        <f t="shared" si="83"/>
        <v>0.21399517262621362</v>
      </c>
      <c r="Y265" s="28">
        <f t="shared" si="84"/>
        <v>1.4188088838117963</v>
      </c>
      <c r="Z265" s="28">
        <f t="shared" si="85"/>
        <v>0.35722925644586684</v>
      </c>
      <c r="AA265" s="29"/>
      <c r="AB265" s="28">
        <f t="shared" si="86"/>
        <v>1.990033312883877</v>
      </c>
      <c r="AC265" s="36">
        <v>482082.8366569572</v>
      </c>
      <c r="AD265" s="31">
        <f t="shared" si="87"/>
        <v>9593.609045169016</v>
      </c>
      <c r="AE265" s="32">
        <v>1253</v>
      </c>
      <c r="AF265" s="31">
        <f t="shared" si="88"/>
        <v>8340.609045169016</v>
      </c>
      <c r="AG265" s="33"/>
      <c r="AH265" s="34">
        <f t="shared" si="89"/>
        <v>2683593818.50202</v>
      </c>
      <c r="AI265" s="27">
        <f t="shared" si="90"/>
        <v>0.34483340124719525</v>
      </c>
      <c r="AJ265" s="27">
        <f t="shared" si="91"/>
        <v>1.3695762155435272</v>
      </c>
      <c r="AK265" s="27">
        <f t="shared" si="92"/>
        <v>0.20656954013608403</v>
      </c>
      <c r="AL265" s="27">
        <f t="shared" si="93"/>
        <v>1.9220000000000002</v>
      </c>
      <c r="AN265" s="36">
        <v>480727.26432532346</v>
      </c>
      <c r="AO265" s="30">
        <f t="shared" si="94"/>
        <v>9566.632704189265</v>
      </c>
    </row>
    <row r="266" spans="1:41" ht="12.75">
      <c r="A266" s="17" t="s">
        <v>575</v>
      </c>
      <c r="B266" s="18" t="s">
        <v>576</v>
      </c>
      <c r="C266" s="19" t="s">
        <v>564</v>
      </c>
      <c r="D266" s="17"/>
      <c r="E266" s="20"/>
      <c r="F266" s="39">
        <v>891383319</v>
      </c>
      <c r="G266" s="38">
        <v>86.1</v>
      </c>
      <c r="H266" s="23">
        <f t="shared" si="76"/>
        <v>0.861</v>
      </c>
      <c r="I266" s="40">
        <v>2915838.68</v>
      </c>
      <c r="J266" s="40">
        <v>253733.23</v>
      </c>
      <c r="K266" s="40">
        <v>0</v>
      </c>
      <c r="L266" s="40">
        <v>314514.68</v>
      </c>
      <c r="M266" s="25">
        <f t="shared" si="77"/>
        <v>3484086.5900000003</v>
      </c>
      <c r="N266" s="40">
        <v>6832157.1</v>
      </c>
      <c r="O266" s="40">
        <v>5327092.41</v>
      </c>
      <c r="P266" s="40">
        <v>0</v>
      </c>
      <c r="Q266" s="26">
        <f t="shared" si="78"/>
        <v>12159249.51</v>
      </c>
      <c r="R266" s="40">
        <v>1985624.06</v>
      </c>
      <c r="S266" s="40">
        <v>537000</v>
      </c>
      <c r="T266" s="26">
        <f t="shared" si="79"/>
        <v>2522624.06</v>
      </c>
      <c r="U266" s="26">
        <f t="shared" si="80"/>
        <v>18165960.16</v>
      </c>
      <c r="V266" s="27">
        <f t="shared" si="81"/>
        <v>0.22275759683584567</v>
      </c>
      <c r="W266" s="27">
        <f t="shared" si="82"/>
        <v>0.06024344281003984</v>
      </c>
      <c r="X266" s="27">
        <f t="shared" si="83"/>
        <v>0.28300103964588547</v>
      </c>
      <c r="Y266" s="28">
        <f t="shared" si="84"/>
        <v>1.364087620984525</v>
      </c>
      <c r="Z266" s="28">
        <f t="shared" si="85"/>
        <v>0.39086288869626024</v>
      </c>
      <c r="AA266" s="29"/>
      <c r="AB266" s="28">
        <f t="shared" si="86"/>
        <v>2.0379515493266704</v>
      </c>
      <c r="AC266" s="36">
        <v>479897.15424018214</v>
      </c>
      <c r="AD266" s="31">
        <f t="shared" si="87"/>
        <v>9780.071490012393</v>
      </c>
      <c r="AE266" s="32">
        <v>1281</v>
      </c>
      <c r="AF266" s="31">
        <f t="shared" si="88"/>
        <v>8499.071490012393</v>
      </c>
      <c r="AG266" s="33"/>
      <c r="AH266" s="34">
        <f t="shared" si="89"/>
        <v>1035288407.6655053</v>
      </c>
      <c r="AI266" s="27">
        <f t="shared" si="90"/>
        <v>0.33653294716748006</v>
      </c>
      <c r="AJ266" s="27">
        <f t="shared" si="91"/>
        <v>1.174479441667676</v>
      </c>
      <c r="AK266" s="27">
        <f t="shared" si="92"/>
        <v>0.2436638951351074</v>
      </c>
      <c r="AL266" s="27">
        <f t="shared" si="93"/>
        <v>1.755</v>
      </c>
      <c r="AN266" s="36">
        <v>451490.89494163427</v>
      </c>
      <c r="AO266" s="30">
        <f t="shared" si="94"/>
        <v>9201.165688531886</v>
      </c>
    </row>
    <row r="267" spans="1:41" ht="12.75">
      <c r="A267" s="17" t="s">
        <v>577</v>
      </c>
      <c r="B267" s="18" t="s">
        <v>578</v>
      </c>
      <c r="C267" s="19" t="s">
        <v>564</v>
      </c>
      <c r="E267" s="20"/>
      <c r="F267" s="39">
        <v>786307681</v>
      </c>
      <c r="G267" s="38">
        <v>95.07</v>
      </c>
      <c r="H267" s="23">
        <f t="shared" si="76"/>
        <v>0.9506999999999999</v>
      </c>
      <c r="I267" s="40">
        <v>2364466.19</v>
      </c>
      <c r="J267" s="40">
        <v>205742.86</v>
      </c>
      <c r="K267" s="40">
        <v>0</v>
      </c>
      <c r="L267" s="40">
        <v>255065.37</v>
      </c>
      <c r="M267" s="25">
        <f t="shared" si="77"/>
        <v>2825274.42</v>
      </c>
      <c r="N267" s="40">
        <v>5940162</v>
      </c>
      <c r="O267" s="40">
        <v>3595806.2</v>
      </c>
      <c r="P267" s="40">
        <v>0</v>
      </c>
      <c r="Q267" s="26">
        <f t="shared" si="78"/>
        <v>9535968.2</v>
      </c>
      <c r="R267" s="40">
        <v>1088766.26</v>
      </c>
      <c r="S267" s="40">
        <v>314523</v>
      </c>
      <c r="T267" s="26">
        <f t="shared" si="79"/>
        <v>1403289.26</v>
      </c>
      <c r="U267" s="26">
        <f t="shared" si="80"/>
        <v>13764531.879999999</v>
      </c>
      <c r="V267" s="27">
        <f t="shared" si="81"/>
        <v>0.13846567778853988</v>
      </c>
      <c r="W267" s="27">
        <f t="shared" si="82"/>
        <v>0.0399999907924084</v>
      </c>
      <c r="X267" s="27">
        <f t="shared" si="83"/>
        <v>0.17846566858094826</v>
      </c>
      <c r="Y267" s="28">
        <f t="shared" si="84"/>
        <v>1.2127527722827878</v>
      </c>
      <c r="Z267" s="28">
        <f t="shared" si="85"/>
        <v>0.3593090196457079</v>
      </c>
      <c r="AA267" s="29"/>
      <c r="AB267" s="28">
        <f t="shared" si="86"/>
        <v>1.7505274605094439</v>
      </c>
      <c r="AC267" s="36">
        <v>448478.11012916383</v>
      </c>
      <c r="AD267" s="31">
        <f t="shared" si="87"/>
        <v>7850.732472184798</v>
      </c>
      <c r="AE267" s="32">
        <v>1221</v>
      </c>
      <c r="AF267" s="31">
        <f t="shared" si="88"/>
        <v>6629.732472184798</v>
      </c>
      <c r="AG267" s="33"/>
      <c r="AH267" s="34">
        <f t="shared" si="89"/>
        <v>827082866.3090355</v>
      </c>
      <c r="AI267" s="27">
        <f t="shared" si="90"/>
        <v>0.34159508497717445</v>
      </c>
      <c r="AJ267" s="27">
        <f t="shared" si="91"/>
        <v>1.1529640606092462</v>
      </c>
      <c r="AK267" s="27">
        <f t="shared" si="92"/>
        <v>0.1696673111199075</v>
      </c>
      <c r="AL267" s="27">
        <f t="shared" si="93"/>
        <v>1.665</v>
      </c>
      <c r="AN267" s="36">
        <v>426558.0592105263</v>
      </c>
      <c r="AO267" s="30">
        <f t="shared" si="94"/>
        <v>7467.015961496396</v>
      </c>
    </row>
    <row r="268" spans="1:41" ht="12.75">
      <c r="A268" s="17" t="s">
        <v>579</v>
      </c>
      <c r="B268" s="18" t="s">
        <v>580</v>
      </c>
      <c r="C268" s="19" t="s">
        <v>564</v>
      </c>
      <c r="D268" s="17"/>
      <c r="E268" s="20" t="s">
        <v>48</v>
      </c>
      <c r="F268" s="39">
        <v>523552384</v>
      </c>
      <c r="G268" s="38">
        <v>97.22</v>
      </c>
      <c r="H268" s="23">
        <f t="shared" si="76"/>
        <v>0.9722</v>
      </c>
      <c r="I268" s="40">
        <v>1548007.7</v>
      </c>
      <c r="J268" s="40">
        <v>0</v>
      </c>
      <c r="K268" s="40">
        <v>0</v>
      </c>
      <c r="L268" s="40">
        <v>166979.43</v>
      </c>
      <c r="M268" s="25">
        <f t="shared" si="77"/>
        <v>1714987.13</v>
      </c>
      <c r="N268" s="40">
        <v>4873123.26</v>
      </c>
      <c r="O268" s="40">
        <v>2816805.97</v>
      </c>
      <c r="P268" s="40">
        <v>0</v>
      </c>
      <c r="Q268" s="26">
        <f t="shared" si="78"/>
        <v>7689929.23</v>
      </c>
      <c r="R268" s="40">
        <v>2501296</v>
      </c>
      <c r="S268" s="40">
        <v>0</v>
      </c>
      <c r="T268" s="26">
        <f t="shared" si="79"/>
        <v>2501296</v>
      </c>
      <c r="U268" s="26">
        <f t="shared" si="80"/>
        <v>11906212.36</v>
      </c>
      <c r="V268" s="27">
        <f t="shared" si="81"/>
        <v>0.4777546767889419</v>
      </c>
      <c r="W268" s="27">
        <f t="shared" si="82"/>
        <v>0</v>
      </c>
      <c r="X268" s="27">
        <f t="shared" si="83"/>
        <v>0.4777546767889419</v>
      </c>
      <c r="Y268" s="28">
        <f t="shared" si="84"/>
        <v>1.468798436413958</v>
      </c>
      <c r="Z268" s="28">
        <f t="shared" si="85"/>
        <v>0.32756743783636366</v>
      </c>
      <c r="AA268" s="29"/>
      <c r="AB268" s="28">
        <f t="shared" si="86"/>
        <v>2.274120551039263</v>
      </c>
      <c r="AC268" s="36">
        <v>298859.72222222225</v>
      </c>
      <c r="AD268" s="31">
        <f t="shared" si="87"/>
        <v>6796.430361834412</v>
      </c>
      <c r="AE268" s="32">
        <v>1098</v>
      </c>
      <c r="AF268" s="31">
        <f t="shared" si="88"/>
        <v>5698.430361834412</v>
      </c>
      <c r="AG268" s="33"/>
      <c r="AH268" s="34">
        <f t="shared" si="89"/>
        <v>538523332.6476034</v>
      </c>
      <c r="AI268" s="27">
        <f t="shared" si="90"/>
        <v>0.3184610630645127</v>
      </c>
      <c r="AJ268" s="27">
        <f t="shared" si="91"/>
        <v>1.4279658398816497</v>
      </c>
      <c r="AK268" s="27">
        <f t="shared" si="92"/>
        <v>0.4644730967742093</v>
      </c>
      <c r="AL268" s="27">
        <f t="shared" si="93"/>
        <v>2.21</v>
      </c>
      <c r="AN268" s="36">
        <v>298859.72222222225</v>
      </c>
      <c r="AO268" s="30">
        <f t="shared" si="94"/>
        <v>6796.430361834412</v>
      </c>
    </row>
    <row r="269" spans="1:41" ht="12.75">
      <c r="A269" s="17" t="s">
        <v>581</v>
      </c>
      <c r="B269" s="18" t="s">
        <v>500</v>
      </c>
      <c r="C269" s="19" t="s">
        <v>564</v>
      </c>
      <c r="E269" s="20"/>
      <c r="F269" s="39">
        <v>547311702</v>
      </c>
      <c r="G269" s="38">
        <v>82.05</v>
      </c>
      <c r="H269" s="23">
        <f t="shared" si="76"/>
        <v>0.8205</v>
      </c>
      <c r="I269" s="40">
        <v>1899726.19</v>
      </c>
      <c r="J269" s="40">
        <v>165312.79</v>
      </c>
      <c r="K269" s="40">
        <v>0</v>
      </c>
      <c r="L269" s="40">
        <v>204916.57</v>
      </c>
      <c r="M269" s="25">
        <f t="shared" si="77"/>
        <v>2269955.55</v>
      </c>
      <c r="N269" s="40">
        <v>5203447.5</v>
      </c>
      <c r="O269" s="40">
        <v>3266000.52</v>
      </c>
      <c r="P269" s="40">
        <v>0</v>
      </c>
      <c r="Q269" s="26">
        <f t="shared" si="78"/>
        <v>8469448.02</v>
      </c>
      <c r="R269" s="40">
        <v>1423100</v>
      </c>
      <c r="S269" s="40">
        <v>273665</v>
      </c>
      <c r="T269" s="26">
        <f t="shared" si="79"/>
        <v>1696765</v>
      </c>
      <c r="U269" s="26">
        <f t="shared" si="80"/>
        <v>12436168.57</v>
      </c>
      <c r="V269" s="27">
        <f t="shared" si="81"/>
        <v>0.2600163663228235</v>
      </c>
      <c r="W269" s="27">
        <f t="shared" si="82"/>
        <v>0.050001671625139125</v>
      </c>
      <c r="X269" s="27">
        <f t="shared" si="83"/>
        <v>0.3100180379479626</v>
      </c>
      <c r="Y269" s="28">
        <f t="shared" si="84"/>
        <v>1.5474633538896998</v>
      </c>
      <c r="Z269" s="28">
        <f t="shared" si="85"/>
        <v>0.4147463943681584</v>
      </c>
      <c r="AA269" s="29"/>
      <c r="AB269" s="28">
        <f t="shared" si="86"/>
        <v>2.272227786205821</v>
      </c>
      <c r="AC269" s="36">
        <v>435133.98230088496</v>
      </c>
      <c r="AD269" s="31">
        <f t="shared" si="87"/>
        <v>9887.235253064628</v>
      </c>
      <c r="AE269" s="32">
        <v>1343</v>
      </c>
      <c r="AF269" s="31">
        <f t="shared" si="88"/>
        <v>8544.235253064628</v>
      </c>
      <c r="AG269" s="33"/>
      <c r="AH269" s="34">
        <f t="shared" si="89"/>
        <v>667046559.4149909</v>
      </c>
      <c r="AI269" s="27">
        <f t="shared" si="90"/>
        <v>0.340299416579074</v>
      </c>
      <c r="AJ269" s="27">
        <f t="shared" si="91"/>
        <v>1.2696936818664988</v>
      </c>
      <c r="AK269" s="27">
        <f t="shared" si="92"/>
        <v>0.2543698001363033</v>
      </c>
      <c r="AL269" s="27">
        <f t="shared" si="93"/>
        <v>1.864</v>
      </c>
      <c r="AN269" s="36">
        <v>429825.9132420091</v>
      </c>
      <c r="AO269" s="30">
        <f t="shared" si="94"/>
        <v>9766.623832997857</v>
      </c>
    </row>
    <row r="270" spans="1:41" ht="12.75">
      <c r="A270" s="17" t="s">
        <v>582</v>
      </c>
      <c r="B270" s="18" t="s">
        <v>583</v>
      </c>
      <c r="C270" s="19" t="s">
        <v>564</v>
      </c>
      <c r="E270" s="20"/>
      <c r="F270" s="39">
        <v>149049848</v>
      </c>
      <c r="G270" s="38">
        <v>78.39</v>
      </c>
      <c r="H270" s="23">
        <f t="shared" si="76"/>
        <v>0.7839</v>
      </c>
      <c r="I270" s="40">
        <v>504674.83</v>
      </c>
      <c r="J270" s="40">
        <v>43915.64</v>
      </c>
      <c r="K270" s="40">
        <v>0</v>
      </c>
      <c r="L270" s="40">
        <v>54461.69</v>
      </c>
      <c r="M270" s="25">
        <f t="shared" si="77"/>
        <v>603052.1599999999</v>
      </c>
      <c r="N270" s="40">
        <v>1566083</v>
      </c>
      <c r="O270" s="40">
        <v>900747.56</v>
      </c>
      <c r="P270" s="40">
        <v>0</v>
      </c>
      <c r="Q270" s="26">
        <f t="shared" si="78"/>
        <v>2466830.56</v>
      </c>
      <c r="R270" s="40">
        <v>807467.08</v>
      </c>
      <c r="S270" s="40">
        <v>0</v>
      </c>
      <c r="T270" s="26">
        <f t="shared" si="79"/>
        <v>807467.08</v>
      </c>
      <c r="U270" s="26">
        <f t="shared" si="80"/>
        <v>3877349.8</v>
      </c>
      <c r="V270" s="27">
        <f t="shared" si="81"/>
        <v>0.5417429744711983</v>
      </c>
      <c r="W270" s="27">
        <f t="shared" si="82"/>
        <v>0</v>
      </c>
      <c r="X270" s="27">
        <f t="shared" si="83"/>
        <v>0.5417429744711983</v>
      </c>
      <c r="Y270" s="28">
        <f t="shared" si="84"/>
        <v>1.655037286586163</v>
      </c>
      <c r="Z270" s="28">
        <f t="shared" si="85"/>
        <v>0.40459763501402557</v>
      </c>
      <c r="AA270" s="29"/>
      <c r="AB270" s="28">
        <f t="shared" si="86"/>
        <v>2.6013778960713867</v>
      </c>
      <c r="AC270" s="36">
        <v>259495.47619047618</v>
      </c>
      <c r="AD270" s="31">
        <f t="shared" si="87"/>
        <v>6750.457958924235</v>
      </c>
      <c r="AE270" s="32">
        <v>1102</v>
      </c>
      <c r="AF270" s="31">
        <f t="shared" si="88"/>
        <v>5648.457958924235</v>
      </c>
      <c r="AG270" s="33"/>
      <c r="AH270" s="34">
        <f t="shared" si="89"/>
        <v>190138854.4457201</v>
      </c>
      <c r="AI270" s="27">
        <f t="shared" si="90"/>
        <v>0.3171640860874947</v>
      </c>
      <c r="AJ270" s="27">
        <f t="shared" si="91"/>
        <v>1.297383728954893</v>
      </c>
      <c r="AK270" s="27">
        <f t="shared" si="92"/>
        <v>0.4246723176879724</v>
      </c>
      <c r="AL270" s="27">
        <f t="shared" si="93"/>
        <v>2.0389999999999997</v>
      </c>
      <c r="AN270" s="36">
        <v>258587.32057416267</v>
      </c>
      <c r="AO270" s="30">
        <f t="shared" si="94"/>
        <v>6726.833399459525</v>
      </c>
    </row>
    <row r="271" spans="1:41" ht="12.75">
      <c r="A271" s="17" t="s">
        <v>584</v>
      </c>
      <c r="B271" s="18" t="s">
        <v>585</v>
      </c>
      <c r="C271" s="19" t="s">
        <v>564</v>
      </c>
      <c r="E271" s="20"/>
      <c r="F271" s="39">
        <v>139490475</v>
      </c>
      <c r="G271" s="38">
        <v>70.36</v>
      </c>
      <c r="H271" s="23">
        <f t="shared" si="76"/>
        <v>0.7036</v>
      </c>
      <c r="I271" s="40">
        <v>575655.08</v>
      </c>
      <c r="J271" s="40">
        <v>50092.9</v>
      </c>
      <c r="K271" s="40">
        <v>0</v>
      </c>
      <c r="L271" s="40">
        <v>62092.53</v>
      </c>
      <c r="M271" s="25">
        <f t="shared" si="77"/>
        <v>687840.51</v>
      </c>
      <c r="N271" s="40">
        <v>1479651</v>
      </c>
      <c r="O271" s="40">
        <v>940007.4</v>
      </c>
      <c r="P271" s="40">
        <v>0</v>
      </c>
      <c r="Q271" s="26">
        <f t="shared" si="78"/>
        <v>2419658.4</v>
      </c>
      <c r="R271" s="40">
        <v>613000</v>
      </c>
      <c r="S271" s="40">
        <v>13950</v>
      </c>
      <c r="T271" s="26">
        <f t="shared" si="79"/>
        <v>626950</v>
      </c>
      <c r="U271" s="26">
        <f t="shared" si="80"/>
        <v>3734448.91</v>
      </c>
      <c r="V271" s="27">
        <f t="shared" si="81"/>
        <v>0.43945652920029127</v>
      </c>
      <c r="W271" s="27">
        <f t="shared" si="82"/>
        <v>0.010000682842323104</v>
      </c>
      <c r="X271" s="27">
        <f t="shared" si="83"/>
        <v>0.44945721204261435</v>
      </c>
      <c r="Y271" s="28">
        <f t="shared" si="84"/>
        <v>1.7346405910511091</v>
      </c>
      <c r="Z271" s="28">
        <f t="shared" si="85"/>
        <v>0.4931093036997687</v>
      </c>
      <c r="AA271" s="29"/>
      <c r="AB271" s="28">
        <f t="shared" si="86"/>
        <v>2.677207106793493</v>
      </c>
      <c r="AC271" s="36">
        <v>183349.5104895105</v>
      </c>
      <c r="AD271" s="31">
        <f t="shared" si="87"/>
        <v>4908.646125096256</v>
      </c>
      <c r="AE271" s="32">
        <v>877</v>
      </c>
      <c r="AF271" s="31">
        <f t="shared" si="88"/>
        <v>4031.6461250962557</v>
      </c>
      <c r="AG271" s="33"/>
      <c r="AH271" s="34">
        <f t="shared" si="89"/>
        <v>198252522.74019328</v>
      </c>
      <c r="AI271" s="27">
        <f t="shared" si="90"/>
        <v>0.34695170608315734</v>
      </c>
      <c r="AJ271" s="27">
        <f t="shared" si="91"/>
        <v>1.2204931198635607</v>
      </c>
      <c r="AK271" s="27">
        <f t="shared" si="92"/>
        <v>0.3162380943931835</v>
      </c>
      <c r="AL271" s="27">
        <f t="shared" si="93"/>
        <v>1.883</v>
      </c>
      <c r="AN271" s="36">
        <v>182244.4759206799</v>
      </c>
      <c r="AO271" s="30">
        <f t="shared" si="94"/>
        <v>4879.062061086998</v>
      </c>
    </row>
    <row r="272" spans="1:41" ht="12.75">
      <c r="A272" s="17" t="s">
        <v>586</v>
      </c>
      <c r="B272" s="18" t="s">
        <v>587</v>
      </c>
      <c r="C272" s="19" t="s">
        <v>564</v>
      </c>
      <c r="E272" s="20"/>
      <c r="F272" s="39">
        <v>148166403</v>
      </c>
      <c r="G272" s="38">
        <v>102.27</v>
      </c>
      <c r="H272" s="23">
        <f t="shared" si="76"/>
        <v>1.0227</v>
      </c>
      <c r="I272" s="40">
        <v>422548.33</v>
      </c>
      <c r="J272" s="40">
        <v>36770.16</v>
      </c>
      <c r="K272" s="40">
        <v>0</v>
      </c>
      <c r="L272" s="40">
        <v>45577.62</v>
      </c>
      <c r="M272" s="25">
        <f t="shared" si="77"/>
        <v>504896.11</v>
      </c>
      <c r="N272" s="40">
        <v>1807076</v>
      </c>
      <c r="O272" s="40">
        <v>584881.44</v>
      </c>
      <c r="P272" s="40">
        <v>0</v>
      </c>
      <c r="Q272" s="26">
        <f t="shared" si="78"/>
        <v>2391957.44</v>
      </c>
      <c r="R272" s="40">
        <v>452162.18</v>
      </c>
      <c r="S272" s="40">
        <v>0</v>
      </c>
      <c r="T272" s="26">
        <f t="shared" si="79"/>
        <v>452162.18</v>
      </c>
      <c r="U272" s="26">
        <f t="shared" si="80"/>
        <v>3349015.73</v>
      </c>
      <c r="V272" s="27">
        <f t="shared" si="81"/>
        <v>0.3051718681461141</v>
      </c>
      <c r="W272" s="27">
        <f t="shared" si="82"/>
        <v>0</v>
      </c>
      <c r="X272" s="27">
        <f t="shared" si="83"/>
        <v>0.3051718681461141</v>
      </c>
      <c r="Y272" s="28">
        <f t="shared" si="84"/>
        <v>1.6143723486356079</v>
      </c>
      <c r="Z272" s="28">
        <f t="shared" si="85"/>
        <v>0.34076288536207494</v>
      </c>
      <c r="AA272" s="29"/>
      <c r="AB272" s="28">
        <f t="shared" si="86"/>
        <v>2.260307102143797</v>
      </c>
      <c r="AC272" s="36">
        <v>293395.52222222224</v>
      </c>
      <c r="AD272" s="31">
        <f t="shared" si="87"/>
        <v>6631.639826160772</v>
      </c>
      <c r="AE272" s="32">
        <v>1126</v>
      </c>
      <c r="AF272" s="31">
        <f t="shared" si="88"/>
        <v>5505.639826160772</v>
      </c>
      <c r="AG272" s="33"/>
      <c r="AH272" s="34">
        <f t="shared" si="89"/>
        <v>144877679.67145792</v>
      </c>
      <c r="AI272" s="27">
        <f t="shared" si="90"/>
        <v>0.348498202859794</v>
      </c>
      <c r="AJ272" s="27">
        <f t="shared" si="91"/>
        <v>1.6510186009496362</v>
      </c>
      <c r="AK272" s="27">
        <f t="shared" si="92"/>
        <v>0.3120992695530308</v>
      </c>
      <c r="AL272" s="27">
        <f t="shared" si="93"/>
        <v>2.311</v>
      </c>
      <c r="AN272" s="36">
        <v>290023.89390519186</v>
      </c>
      <c r="AO272" s="30">
        <f t="shared" si="94"/>
        <v>6555.430671853042</v>
      </c>
    </row>
    <row r="273" spans="1:41" ht="12.75">
      <c r="A273" s="17" t="s">
        <v>588</v>
      </c>
      <c r="B273" s="18" t="s">
        <v>589</v>
      </c>
      <c r="C273" s="19" t="s">
        <v>564</v>
      </c>
      <c r="E273" s="20"/>
      <c r="F273" s="39">
        <v>380517106</v>
      </c>
      <c r="G273" s="38">
        <v>87.36</v>
      </c>
      <c r="H273" s="23">
        <f t="shared" si="76"/>
        <v>0.8736</v>
      </c>
      <c r="I273" s="40">
        <v>1236154.48</v>
      </c>
      <c r="J273" s="40">
        <v>107561.57</v>
      </c>
      <c r="K273" s="40">
        <v>0</v>
      </c>
      <c r="L273" s="40">
        <v>133375.1</v>
      </c>
      <c r="M273" s="25">
        <f t="shared" si="77"/>
        <v>1477091.1500000001</v>
      </c>
      <c r="N273" s="40">
        <v>4977833</v>
      </c>
      <c r="O273" s="40">
        <v>2044375.73</v>
      </c>
      <c r="P273" s="40">
        <v>0</v>
      </c>
      <c r="Q273" s="26">
        <f t="shared" si="78"/>
        <v>7022208.73</v>
      </c>
      <c r="R273" s="40">
        <v>2853792.45</v>
      </c>
      <c r="S273" s="40">
        <v>0</v>
      </c>
      <c r="T273" s="26">
        <f t="shared" si="79"/>
        <v>2853792.45</v>
      </c>
      <c r="U273" s="26">
        <f t="shared" si="80"/>
        <v>11353092.330000002</v>
      </c>
      <c r="V273" s="27">
        <f t="shared" si="81"/>
        <v>0.749977439910415</v>
      </c>
      <c r="W273" s="27">
        <f t="shared" si="82"/>
        <v>0</v>
      </c>
      <c r="X273" s="27">
        <f t="shared" si="83"/>
        <v>0.749977439910415</v>
      </c>
      <c r="Y273" s="28">
        <f t="shared" si="84"/>
        <v>1.8454383835243404</v>
      </c>
      <c r="Z273" s="28">
        <f t="shared" si="85"/>
        <v>0.388179960035752</v>
      </c>
      <c r="AA273" s="29"/>
      <c r="AB273" s="28">
        <f t="shared" si="86"/>
        <v>2.9835957834705074</v>
      </c>
      <c r="AC273" s="36">
        <v>262732.08676140616</v>
      </c>
      <c r="AD273" s="31">
        <f t="shared" si="87"/>
        <v>7838.863462437389</v>
      </c>
      <c r="AE273" s="32">
        <v>1153</v>
      </c>
      <c r="AF273" s="31">
        <f t="shared" si="88"/>
        <v>6685.863462437389</v>
      </c>
      <c r="AG273" s="33"/>
      <c r="AH273" s="34">
        <f t="shared" si="89"/>
        <v>435573610.3479853</v>
      </c>
      <c r="AI273" s="27">
        <f t="shared" si="90"/>
        <v>0.339114013087233</v>
      </c>
      <c r="AJ273" s="27">
        <f t="shared" si="91"/>
        <v>1.6121749718468636</v>
      </c>
      <c r="AK273" s="27">
        <f t="shared" si="92"/>
        <v>0.6551802915057385</v>
      </c>
      <c r="AL273" s="27">
        <f t="shared" si="93"/>
        <v>2.606</v>
      </c>
      <c r="AN273" s="36">
        <v>262510.19490254874</v>
      </c>
      <c r="AO273" s="30">
        <f t="shared" si="94"/>
        <v>7832.243106292655</v>
      </c>
    </row>
    <row r="274" spans="1:41" ht="12.75">
      <c r="A274" s="17" t="s">
        <v>590</v>
      </c>
      <c r="B274" s="18" t="s">
        <v>591</v>
      </c>
      <c r="C274" s="19" t="s">
        <v>564</v>
      </c>
      <c r="E274" s="20"/>
      <c r="F274" s="39">
        <v>767370480</v>
      </c>
      <c r="G274" s="38">
        <v>89.69</v>
      </c>
      <c r="H274" s="23">
        <f t="shared" si="76"/>
        <v>0.8969</v>
      </c>
      <c r="I274" s="40">
        <v>2437996.65</v>
      </c>
      <c r="J274" s="40">
        <v>212127.06</v>
      </c>
      <c r="K274" s="40">
        <v>0</v>
      </c>
      <c r="L274" s="40">
        <v>262989.95</v>
      </c>
      <c r="M274" s="25">
        <f t="shared" si="77"/>
        <v>2913113.66</v>
      </c>
      <c r="N274" s="40">
        <v>7585326</v>
      </c>
      <c r="O274" s="40">
        <v>3495843.55</v>
      </c>
      <c r="P274" s="40">
        <v>0</v>
      </c>
      <c r="Q274" s="26">
        <f t="shared" si="78"/>
        <v>11081169.55</v>
      </c>
      <c r="R274" s="40">
        <v>0</v>
      </c>
      <c r="S274" s="40">
        <v>0</v>
      </c>
      <c r="T274" s="26">
        <f t="shared" si="79"/>
        <v>0</v>
      </c>
      <c r="U274" s="26">
        <f t="shared" si="80"/>
        <v>13994283.21</v>
      </c>
      <c r="V274" s="27">
        <f t="shared" si="81"/>
        <v>0</v>
      </c>
      <c r="W274" s="27">
        <f t="shared" si="82"/>
        <v>0</v>
      </c>
      <c r="X274" s="27">
        <f t="shared" si="83"/>
        <v>0</v>
      </c>
      <c r="Y274" s="28">
        <f t="shared" si="84"/>
        <v>1.4440442835382463</v>
      </c>
      <c r="Z274" s="28">
        <f t="shared" si="85"/>
        <v>0.37962284658122375</v>
      </c>
      <c r="AA274" s="29"/>
      <c r="AB274" s="28">
        <f t="shared" si="86"/>
        <v>1.82366713011947</v>
      </c>
      <c r="AC274" s="36">
        <v>352507.3194856578</v>
      </c>
      <c r="AD274" s="31">
        <f t="shared" si="87"/>
        <v>6428.560116725167</v>
      </c>
      <c r="AE274" s="32">
        <v>1100</v>
      </c>
      <c r="AF274" s="31">
        <f t="shared" si="88"/>
        <v>5328.560116725167</v>
      </c>
      <c r="AG274" s="33"/>
      <c r="AH274" s="34">
        <f t="shared" si="89"/>
        <v>855580867.4322667</v>
      </c>
      <c r="AI274" s="27">
        <f t="shared" si="90"/>
        <v>0.34048373109869956</v>
      </c>
      <c r="AJ274" s="27">
        <f t="shared" si="91"/>
        <v>1.2951633179054531</v>
      </c>
      <c r="AK274" s="27">
        <f t="shared" si="92"/>
        <v>0</v>
      </c>
      <c r="AL274" s="27">
        <f t="shared" si="93"/>
        <v>1.635</v>
      </c>
      <c r="AN274" s="36">
        <v>347519.2576654115</v>
      </c>
      <c r="AO274" s="30">
        <f t="shared" si="94"/>
        <v>6337.594472879296</v>
      </c>
    </row>
    <row r="275" spans="1:41" ht="12.75">
      <c r="A275" s="17" t="s">
        <v>592</v>
      </c>
      <c r="B275" s="18" t="s">
        <v>593</v>
      </c>
      <c r="C275" s="19" t="s">
        <v>564</v>
      </c>
      <c r="E275" s="20"/>
      <c r="F275" s="39">
        <v>699110769</v>
      </c>
      <c r="G275" s="38">
        <v>98.73</v>
      </c>
      <c r="H275" s="23">
        <f t="shared" si="76"/>
        <v>0.9873000000000001</v>
      </c>
      <c r="I275" s="40">
        <v>1992971.78</v>
      </c>
      <c r="J275" s="40">
        <v>173422.62</v>
      </c>
      <c r="K275" s="40">
        <v>0</v>
      </c>
      <c r="L275" s="40">
        <v>215002.54</v>
      </c>
      <c r="M275" s="25">
        <f t="shared" si="77"/>
        <v>2381396.94</v>
      </c>
      <c r="N275" s="40">
        <v>5028391</v>
      </c>
      <c r="O275" s="40">
        <v>2696960.39</v>
      </c>
      <c r="P275" s="40">
        <v>0</v>
      </c>
      <c r="Q275" s="26">
        <f t="shared" si="78"/>
        <v>7725351.390000001</v>
      </c>
      <c r="R275" s="40">
        <v>996000</v>
      </c>
      <c r="S275" s="40">
        <v>209800</v>
      </c>
      <c r="T275" s="26">
        <f t="shared" si="79"/>
        <v>1205800</v>
      </c>
      <c r="U275" s="26">
        <f t="shared" si="80"/>
        <v>11312548.33</v>
      </c>
      <c r="V275" s="27">
        <f t="shared" si="81"/>
        <v>0.1424666940011047</v>
      </c>
      <c r="W275" s="27">
        <f t="shared" si="82"/>
        <v>0.030009550603847156</v>
      </c>
      <c r="X275" s="27">
        <f t="shared" si="83"/>
        <v>0.17247624460495187</v>
      </c>
      <c r="Y275" s="28">
        <f t="shared" si="84"/>
        <v>1.105025374026244</v>
      </c>
      <c r="Z275" s="28">
        <f t="shared" si="85"/>
        <v>0.34063227825918385</v>
      </c>
      <c r="AA275" s="29"/>
      <c r="AB275" s="28">
        <f t="shared" si="86"/>
        <v>1.6181338968903798</v>
      </c>
      <c r="AC275" s="36">
        <v>426626.0990928123</v>
      </c>
      <c r="AD275" s="31">
        <f t="shared" si="87"/>
        <v>6903.381522401936</v>
      </c>
      <c r="AE275" s="32">
        <v>1107</v>
      </c>
      <c r="AF275" s="31">
        <f t="shared" si="88"/>
        <v>5796.381522401936</v>
      </c>
      <c r="AG275" s="33"/>
      <c r="AH275" s="34">
        <f t="shared" si="89"/>
        <v>708103685.8097842</v>
      </c>
      <c r="AI275" s="27">
        <f t="shared" si="90"/>
        <v>0.33630624832529227</v>
      </c>
      <c r="AJ275" s="27">
        <f t="shared" si="91"/>
        <v>1.0909915517761108</v>
      </c>
      <c r="AK275" s="27">
        <f t="shared" si="92"/>
        <v>0.170285796298469</v>
      </c>
      <c r="AL275" s="27">
        <f t="shared" si="93"/>
        <v>1.597</v>
      </c>
      <c r="AN275" s="36">
        <v>423466</v>
      </c>
      <c r="AO275" s="30">
        <f t="shared" si="94"/>
        <v>6852.246887805816</v>
      </c>
    </row>
    <row r="276" spans="1:41" ht="12.75">
      <c r="A276" s="17" t="s">
        <v>594</v>
      </c>
      <c r="B276" s="18" t="s">
        <v>595</v>
      </c>
      <c r="C276" s="19" t="s">
        <v>564</v>
      </c>
      <c r="E276" s="20" t="s">
        <v>48</v>
      </c>
      <c r="F276" s="39">
        <v>719369163</v>
      </c>
      <c r="G276" s="38">
        <v>93.58</v>
      </c>
      <c r="H276" s="23">
        <f t="shared" si="76"/>
        <v>0.9358</v>
      </c>
      <c r="I276" s="40">
        <v>2090389.18</v>
      </c>
      <c r="J276" s="40">
        <v>0</v>
      </c>
      <c r="K276" s="40">
        <v>0</v>
      </c>
      <c r="L276" s="40">
        <v>225481.68</v>
      </c>
      <c r="M276" s="25">
        <f t="shared" si="77"/>
        <v>2315870.86</v>
      </c>
      <c r="N276" s="40">
        <v>2537585</v>
      </c>
      <c r="O276" s="40">
        <v>4510378.7</v>
      </c>
      <c r="P276" s="40">
        <v>0</v>
      </c>
      <c r="Q276" s="26">
        <f t="shared" si="78"/>
        <v>7047963.7</v>
      </c>
      <c r="R276" s="40">
        <v>1238819.78</v>
      </c>
      <c r="S276" s="40">
        <v>143879.29</v>
      </c>
      <c r="T276" s="26">
        <f t="shared" si="79"/>
        <v>1382699.07</v>
      </c>
      <c r="U276" s="26">
        <f t="shared" si="80"/>
        <v>10746533.63</v>
      </c>
      <c r="V276" s="27">
        <f t="shared" si="81"/>
        <v>0.17220918600871415</v>
      </c>
      <c r="W276" s="27">
        <f t="shared" si="82"/>
        <v>0.020000758636911434</v>
      </c>
      <c r="X276" s="27">
        <f t="shared" si="83"/>
        <v>0.1922099446456256</v>
      </c>
      <c r="Y276" s="28">
        <f t="shared" si="84"/>
        <v>0.9797422606506696</v>
      </c>
      <c r="Z276" s="28">
        <f t="shared" si="85"/>
        <v>0.32193079424506826</v>
      </c>
      <c r="AA276" s="29"/>
      <c r="AB276" s="28">
        <f t="shared" si="86"/>
        <v>1.4938829995413636</v>
      </c>
      <c r="AC276" s="36">
        <v>360910.4554201411</v>
      </c>
      <c r="AD276" s="31">
        <f t="shared" si="87"/>
        <v>5391.5799370888</v>
      </c>
      <c r="AE276" s="32">
        <v>934</v>
      </c>
      <c r="AF276" s="31">
        <f t="shared" si="88"/>
        <v>4457.5799370888</v>
      </c>
      <c r="AG276" s="33"/>
      <c r="AH276" s="34">
        <f t="shared" si="89"/>
        <v>768721054.7125454</v>
      </c>
      <c r="AI276" s="27">
        <f t="shared" si="90"/>
        <v>0.3012628372545349</v>
      </c>
      <c r="AJ276" s="27">
        <f t="shared" si="91"/>
        <v>0.9168428075168966</v>
      </c>
      <c r="AK276" s="27">
        <f t="shared" si="92"/>
        <v>0.17987006619937643</v>
      </c>
      <c r="AL276" s="27">
        <f t="shared" si="93"/>
        <v>1.398</v>
      </c>
      <c r="AN276" s="36">
        <v>360514.25818882463</v>
      </c>
      <c r="AO276" s="30">
        <f t="shared" si="94"/>
        <v>5385.6612140055095</v>
      </c>
    </row>
    <row r="277" spans="1:41" ht="12.75">
      <c r="A277" s="17" t="s">
        <v>596</v>
      </c>
      <c r="B277" s="18" t="s">
        <v>597</v>
      </c>
      <c r="C277" s="19" t="s">
        <v>564</v>
      </c>
      <c r="E277" s="20" t="s">
        <v>116</v>
      </c>
      <c r="F277" s="39">
        <v>343851747</v>
      </c>
      <c r="G277" s="38">
        <v>106.77</v>
      </c>
      <c r="H277" s="23">
        <f t="shared" si="76"/>
        <v>1.0676999999999999</v>
      </c>
      <c r="I277" s="40">
        <v>991591.01</v>
      </c>
      <c r="J277" s="40">
        <v>86287.21</v>
      </c>
      <c r="K277" s="40">
        <v>0</v>
      </c>
      <c r="L277" s="40">
        <v>106957.09</v>
      </c>
      <c r="M277" s="25">
        <f t="shared" si="77"/>
        <v>1184835.31</v>
      </c>
      <c r="N277" s="40">
        <v>2255104</v>
      </c>
      <c r="O277" s="40">
        <v>1267715.31</v>
      </c>
      <c r="P277" s="40">
        <v>0</v>
      </c>
      <c r="Q277" s="26">
        <f t="shared" si="78"/>
        <v>3522819.31</v>
      </c>
      <c r="R277" s="40">
        <v>572395</v>
      </c>
      <c r="S277" s="40">
        <v>0</v>
      </c>
      <c r="T277" s="26">
        <f t="shared" si="79"/>
        <v>572395</v>
      </c>
      <c r="U277" s="26">
        <f t="shared" si="80"/>
        <v>5280049.62</v>
      </c>
      <c r="V277" s="27">
        <f t="shared" si="81"/>
        <v>0.1664656367152324</v>
      </c>
      <c r="W277" s="27">
        <f t="shared" si="82"/>
        <v>0</v>
      </c>
      <c r="X277" s="27">
        <f t="shared" si="83"/>
        <v>0.1664656367152324</v>
      </c>
      <c r="Y277" s="28">
        <f t="shared" si="84"/>
        <v>1.0245169148435358</v>
      </c>
      <c r="Z277" s="28">
        <f t="shared" si="85"/>
        <v>0.3445773710144913</v>
      </c>
      <c r="AA277" s="29"/>
      <c r="AB277" s="28">
        <f t="shared" si="86"/>
        <v>1.5355599225732595</v>
      </c>
      <c r="AC277" s="36">
        <v>371538.2478632479</v>
      </c>
      <c r="AD277" s="31">
        <f t="shared" si="87"/>
        <v>5705.192431218934</v>
      </c>
      <c r="AE277" s="32">
        <v>950</v>
      </c>
      <c r="AF277" s="31">
        <f t="shared" si="88"/>
        <v>4755.192431218934</v>
      </c>
      <c r="AG277" s="33"/>
      <c r="AH277" s="34">
        <f t="shared" si="89"/>
        <v>322049027.8168025</v>
      </c>
      <c r="AI277" s="27">
        <f t="shared" si="90"/>
        <v>0.36790525903217236</v>
      </c>
      <c r="AJ277" s="27">
        <f t="shared" si="91"/>
        <v>1.093876709978443</v>
      </c>
      <c r="AK277" s="27">
        <f t="shared" si="92"/>
        <v>0.1777353603208536</v>
      </c>
      <c r="AL277" s="27">
        <f t="shared" si="93"/>
        <v>1.6400000000000001</v>
      </c>
      <c r="AN277" s="36">
        <v>370530.83511777304</v>
      </c>
      <c r="AO277" s="30">
        <f t="shared" si="94"/>
        <v>5689.723004844527</v>
      </c>
    </row>
    <row r="278" spans="1:41" ht="12.75">
      <c r="A278" s="17" t="s">
        <v>598</v>
      </c>
      <c r="B278" s="18" t="s">
        <v>599</v>
      </c>
      <c r="C278" s="19" t="s">
        <v>564</v>
      </c>
      <c r="E278" s="20"/>
      <c r="F278" s="39">
        <v>748039373</v>
      </c>
      <c r="G278" s="38">
        <v>68.5</v>
      </c>
      <c r="H278" s="23">
        <f t="shared" si="76"/>
        <v>0.685</v>
      </c>
      <c r="I278" s="40">
        <v>3177297.26</v>
      </c>
      <c r="J278" s="40">
        <v>276483.86</v>
      </c>
      <c r="K278" s="40">
        <v>0</v>
      </c>
      <c r="L278" s="40">
        <v>342717.64</v>
      </c>
      <c r="M278" s="25">
        <f t="shared" si="77"/>
        <v>3796498.76</v>
      </c>
      <c r="N278" s="40">
        <v>10123582</v>
      </c>
      <c r="O278" s="40">
        <v>5653482.1</v>
      </c>
      <c r="P278" s="40">
        <v>0</v>
      </c>
      <c r="Q278" s="26">
        <f t="shared" si="78"/>
        <v>15777064.1</v>
      </c>
      <c r="R278" s="40">
        <v>97967</v>
      </c>
      <c r="S278" s="40">
        <v>299216</v>
      </c>
      <c r="T278" s="26">
        <f t="shared" si="79"/>
        <v>397183</v>
      </c>
      <c r="U278" s="26">
        <f t="shared" si="80"/>
        <v>19970745.86</v>
      </c>
      <c r="V278" s="27">
        <f t="shared" si="81"/>
        <v>0.013096503143558461</v>
      </c>
      <c r="W278" s="27">
        <f t="shared" si="82"/>
        <v>0.040000033527646944</v>
      </c>
      <c r="X278" s="27">
        <f t="shared" si="83"/>
        <v>0.053096536671205403</v>
      </c>
      <c r="Y278" s="28">
        <f t="shared" si="84"/>
        <v>2.1091221491091217</v>
      </c>
      <c r="Z278" s="28">
        <f t="shared" si="85"/>
        <v>0.5075265951275001</v>
      </c>
      <c r="AA278" s="29"/>
      <c r="AB278" s="28">
        <f t="shared" si="86"/>
        <v>2.6697452809078275</v>
      </c>
      <c r="AC278" s="36">
        <v>307472.7434415296</v>
      </c>
      <c r="AD278" s="31">
        <f t="shared" si="87"/>
        <v>8208.739058108067</v>
      </c>
      <c r="AE278" s="32">
        <v>1217</v>
      </c>
      <c r="AF278" s="31">
        <f t="shared" si="88"/>
        <v>6991.739058108067</v>
      </c>
      <c r="AG278" s="33"/>
      <c r="AH278" s="34">
        <f t="shared" si="89"/>
        <v>1092028281.7518246</v>
      </c>
      <c r="AI278" s="27">
        <f t="shared" si="90"/>
        <v>0.3476557176623376</v>
      </c>
      <c r="AJ278" s="27">
        <f t="shared" si="91"/>
        <v>1.4447486721397487</v>
      </c>
      <c r="AK278" s="27">
        <f t="shared" si="92"/>
        <v>0.03637112761977571</v>
      </c>
      <c r="AL278" s="27">
        <f t="shared" si="93"/>
        <v>1.8290000000000002</v>
      </c>
      <c r="AN278" s="36">
        <v>303323.3676975945</v>
      </c>
      <c r="AO278" s="30">
        <f t="shared" si="94"/>
        <v>8097.961294997227</v>
      </c>
    </row>
    <row r="279" spans="1:41" ht="12.75">
      <c r="A279" s="17" t="s">
        <v>600</v>
      </c>
      <c r="B279" s="18" t="s">
        <v>601</v>
      </c>
      <c r="C279" s="19" t="s">
        <v>564</v>
      </c>
      <c r="E279" s="20"/>
      <c r="F279" s="39">
        <v>122552705</v>
      </c>
      <c r="G279" s="38">
        <v>74.4</v>
      </c>
      <c r="H279" s="23">
        <f t="shared" si="76"/>
        <v>0.7440000000000001</v>
      </c>
      <c r="I279" s="40">
        <v>479933.18</v>
      </c>
      <c r="J279" s="40">
        <v>0</v>
      </c>
      <c r="K279" s="40">
        <v>0</v>
      </c>
      <c r="L279" s="40">
        <v>51767.57</v>
      </c>
      <c r="M279" s="25">
        <f t="shared" si="77"/>
        <v>531700.75</v>
      </c>
      <c r="N279" s="40">
        <v>1561960</v>
      </c>
      <c r="O279" s="40">
        <v>681788.02</v>
      </c>
      <c r="P279" s="40">
        <v>0</v>
      </c>
      <c r="Q279" s="26">
        <f t="shared" si="78"/>
        <v>2243748.02</v>
      </c>
      <c r="R279" s="40">
        <v>733337.19</v>
      </c>
      <c r="S279" s="40">
        <v>0</v>
      </c>
      <c r="T279" s="26">
        <f t="shared" si="79"/>
        <v>733337.19</v>
      </c>
      <c r="U279" s="26">
        <f t="shared" si="80"/>
        <v>3508785.96</v>
      </c>
      <c r="V279" s="27">
        <f t="shared" si="81"/>
        <v>0.5983851519230032</v>
      </c>
      <c r="W279" s="27">
        <f t="shared" si="82"/>
        <v>0</v>
      </c>
      <c r="X279" s="27">
        <f t="shared" si="83"/>
        <v>0.5983851519230032</v>
      </c>
      <c r="Y279" s="28">
        <f t="shared" si="84"/>
        <v>1.830843325734834</v>
      </c>
      <c r="Z279" s="28">
        <f t="shared" si="85"/>
        <v>0.43385476477242996</v>
      </c>
      <c r="AA279" s="29"/>
      <c r="AB279" s="28">
        <f t="shared" si="86"/>
        <v>2.863083242430267</v>
      </c>
      <c r="AC279" s="36">
        <v>229124.04761904763</v>
      </c>
      <c r="AD279" s="31">
        <f t="shared" si="87"/>
        <v>6560.012211758898</v>
      </c>
      <c r="AE279" s="32">
        <v>1111</v>
      </c>
      <c r="AF279" s="31">
        <f t="shared" si="88"/>
        <v>5449.012211758898</v>
      </c>
      <c r="AG279" s="33"/>
      <c r="AH279" s="34">
        <f t="shared" si="89"/>
        <v>164721377.688172</v>
      </c>
      <c r="AI279" s="27">
        <f t="shared" si="90"/>
        <v>0.32278794499068797</v>
      </c>
      <c r="AJ279" s="27">
        <f t="shared" si="91"/>
        <v>1.3621474343467166</v>
      </c>
      <c r="AK279" s="27">
        <f t="shared" si="92"/>
        <v>0.4451985530307145</v>
      </c>
      <c r="AL279" s="27">
        <f t="shared" si="93"/>
        <v>2.13</v>
      </c>
      <c r="AN279" s="36">
        <v>227941.34615384616</v>
      </c>
      <c r="AO279" s="30">
        <f t="shared" si="94"/>
        <v>6526.150484300738</v>
      </c>
    </row>
    <row r="280" spans="1:41" ht="12.75">
      <c r="A280" s="17" t="s">
        <v>602</v>
      </c>
      <c r="B280" s="18" t="s">
        <v>603</v>
      </c>
      <c r="C280" s="19" t="s">
        <v>564</v>
      </c>
      <c r="E280" s="20" t="s">
        <v>116</v>
      </c>
      <c r="F280" s="39">
        <v>4289462305</v>
      </c>
      <c r="G280" s="38">
        <v>98.91</v>
      </c>
      <c r="H280" s="23">
        <f t="shared" si="76"/>
        <v>0.9891</v>
      </c>
      <c r="I280" s="40">
        <v>12848211.06</v>
      </c>
      <c r="J280" s="40">
        <v>1118051.18</v>
      </c>
      <c r="K280" s="40">
        <v>0</v>
      </c>
      <c r="L280" s="40">
        <v>1385875.36</v>
      </c>
      <c r="M280" s="25">
        <f t="shared" si="77"/>
        <v>15352137.6</v>
      </c>
      <c r="N280" s="40">
        <v>38083880.25</v>
      </c>
      <c r="O280" s="40">
        <v>19981065.39</v>
      </c>
      <c r="P280" s="40">
        <v>0</v>
      </c>
      <c r="Q280" s="26">
        <f t="shared" si="78"/>
        <v>58064945.64</v>
      </c>
      <c r="R280" s="40">
        <v>9712085.3</v>
      </c>
      <c r="S280" s="40">
        <v>943913</v>
      </c>
      <c r="T280" s="26">
        <f t="shared" si="79"/>
        <v>10655998.3</v>
      </c>
      <c r="U280" s="26">
        <f t="shared" si="80"/>
        <v>84073081.53999999</v>
      </c>
      <c r="V280" s="27">
        <f t="shared" si="81"/>
        <v>0.22641731316018643</v>
      </c>
      <c r="W280" s="27">
        <f t="shared" si="82"/>
        <v>0.02200539211872151</v>
      </c>
      <c r="X280" s="27">
        <f t="shared" si="83"/>
        <v>0.24842270527890795</v>
      </c>
      <c r="Y280" s="28">
        <f t="shared" si="84"/>
        <v>1.3536649004309178</v>
      </c>
      <c r="Z280" s="28">
        <f t="shared" si="85"/>
        <v>0.35790354381025385</v>
      </c>
      <c r="AA280" s="29"/>
      <c r="AB280" s="28">
        <f t="shared" si="86"/>
        <v>1.9599911495200795</v>
      </c>
      <c r="AC280" s="36">
        <v>449181.2595032945</v>
      </c>
      <c r="AD280" s="31">
        <f t="shared" si="87"/>
        <v>8803.912931567393</v>
      </c>
      <c r="AE280" s="32">
        <v>1115</v>
      </c>
      <c r="AF280" s="31">
        <f t="shared" si="88"/>
        <v>7688.912931567393</v>
      </c>
      <c r="AG280" s="33"/>
      <c r="AH280" s="34">
        <f t="shared" si="89"/>
        <v>4336732691.335558</v>
      </c>
      <c r="AI280" s="27">
        <f t="shared" si="90"/>
        <v>0.35400239518272203</v>
      </c>
      <c r="AJ280" s="27">
        <f t="shared" si="91"/>
        <v>1.3389099530162207</v>
      </c>
      <c r="AK280" s="27">
        <f t="shared" si="92"/>
        <v>0.24571489779136782</v>
      </c>
      <c r="AL280" s="27">
        <f t="shared" si="93"/>
        <v>1.939</v>
      </c>
      <c r="AN280" s="36">
        <v>448618.14891416754</v>
      </c>
      <c r="AO280" s="30">
        <f t="shared" si="94"/>
        <v>8792.876013858495</v>
      </c>
    </row>
    <row r="281" spans="1:41" ht="12.75">
      <c r="A281" s="17" t="s">
        <v>604</v>
      </c>
      <c r="B281" s="18" t="s">
        <v>605</v>
      </c>
      <c r="C281" s="19" t="s">
        <v>564</v>
      </c>
      <c r="D281" s="17"/>
      <c r="E281" s="20"/>
      <c r="F281" s="39">
        <v>2820911243</v>
      </c>
      <c r="G281" s="38">
        <v>73.58</v>
      </c>
      <c r="H281" s="23">
        <f t="shared" si="76"/>
        <v>0.7358</v>
      </c>
      <c r="I281" s="40">
        <v>10792479.16</v>
      </c>
      <c r="J281" s="40">
        <v>939202.65</v>
      </c>
      <c r="K281" s="40">
        <v>0</v>
      </c>
      <c r="L281" s="40">
        <v>1164673.19</v>
      </c>
      <c r="M281" s="25">
        <f t="shared" si="77"/>
        <v>12896355</v>
      </c>
      <c r="N281" s="40">
        <v>29615656.75</v>
      </c>
      <c r="O281" s="40">
        <v>17255768.57</v>
      </c>
      <c r="P281" s="40">
        <v>0</v>
      </c>
      <c r="Q281" s="26">
        <f t="shared" si="78"/>
        <v>46871425.32</v>
      </c>
      <c r="R281" s="40">
        <v>9693540.86</v>
      </c>
      <c r="S281" s="40">
        <v>564182.25</v>
      </c>
      <c r="T281" s="26">
        <f t="shared" si="79"/>
        <v>10257723.11</v>
      </c>
      <c r="U281" s="26">
        <f t="shared" si="80"/>
        <v>70025503.43</v>
      </c>
      <c r="V281" s="27">
        <f t="shared" si="81"/>
        <v>0.34363154402869667</v>
      </c>
      <c r="W281" s="27">
        <f t="shared" si="82"/>
        <v>0.020000000049629353</v>
      </c>
      <c r="X281" s="27">
        <f t="shared" si="83"/>
        <v>0.36363154407832604</v>
      </c>
      <c r="Y281" s="28">
        <f t="shared" si="84"/>
        <v>1.661570367955033</v>
      </c>
      <c r="Z281" s="28">
        <f t="shared" si="85"/>
        <v>0.4571698252471391</v>
      </c>
      <c r="AA281" s="29"/>
      <c r="AB281" s="28">
        <f t="shared" si="86"/>
        <v>2.4823717372804985</v>
      </c>
      <c r="AC281" s="36">
        <v>388054.1417591802</v>
      </c>
      <c r="AD281" s="31">
        <f t="shared" si="87"/>
        <v>9632.94634037629</v>
      </c>
      <c r="AE281" s="32">
        <v>1278</v>
      </c>
      <c r="AF281" s="31">
        <f t="shared" si="88"/>
        <v>8354.94634037629</v>
      </c>
      <c r="AG281" s="33"/>
      <c r="AH281" s="34">
        <f t="shared" si="89"/>
        <v>3833801634.9551506</v>
      </c>
      <c r="AI281" s="27">
        <f t="shared" si="90"/>
        <v>0.336385557416845</v>
      </c>
      <c r="AJ281" s="27">
        <f t="shared" si="91"/>
        <v>1.2225834767413135</v>
      </c>
      <c r="AK281" s="27">
        <f t="shared" si="92"/>
        <v>0.2675600901328323</v>
      </c>
      <c r="AL281" s="27">
        <f t="shared" si="93"/>
        <v>1.8270000000000002</v>
      </c>
      <c r="AN281" s="36">
        <v>386552.5411466811</v>
      </c>
      <c r="AO281" s="30">
        <f t="shared" si="94"/>
        <v>9595.671031164782</v>
      </c>
    </row>
    <row r="282" spans="1:41" ht="12.75">
      <c r="A282" s="17" t="s">
        <v>606</v>
      </c>
      <c r="B282" s="18" t="s">
        <v>607</v>
      </c>
      <c r="C282" s="19" t="s">
        <v>564</v>
      </c>
      <c r="E282" s="20" t="s">
        <v>116</v>
      </c>
      <c r="F282" s="39">
        <v>97479529</v>
      </c>
      <c r="G282" s="38">
        <v>108.69</v>
      </c>
      <c r="H282" s="23">
        <f t="shared" si="76"/>
        <v>1.0869</v>
      </c>
      <c r="I282" s="40">
        <v>255397.19</v>
      </c>
      <c r="J282" s="40">
        <v>22224.4</v>
      </c>
      <c r="K282" s="40">
        <v>0</v>
      </c>
      <c r="L282" s="40">
        <v>27548.19</v>
      </c>
      <c r="M282" s="25">
        <f t="shared" si="77"/>
        <v>305169.78</v>
      </c>
      <c r="N282" s="40">
        <v>560347</v>
      </c>
      <c r="O282" s="40">
        <v>366397.4</v>
      </c>
      <c r="P282" s="40">
        <v>0</v>
      </c>
      <c r="Q282" s="26">
        <f t="shared" si="78"/>
        <v>926744.4</v>
      </c>
      <c r="R282" s="40">
        <v>239803.61</v>
      </c>
      <c r="S282" s="40">
        <v>0</v>
      </c>
      <c r="T282" s="26">
        <f t="shared" si="79"/>
        <v>239803.61</v>
      </c>
      <c r="U282" s="26">
        <f t="shared" si="80"/>
        <v>1471717.79</v>
      </c>
      <c r="V282" s="27">
        <f t="shared" si="81"/>
        <v>0.24600407127531362</v>
      </c>
      <c r="W282" s="27">
        <f t="shared" si="82"/>
        <v>0</v>
      </c>
      <c r="X282" s="27">
        <f t="shared" si="83"/>
        <v>0.24600407127531362</v>
      </c>
      <c r="Y282" s="28">
        <f t="shared" si="84"/>
        <v>0.9507066863238538</v>
      </c>
      <c r="Z282" s="28">
        <f t="shared" si="85"/>
        <v>0.3130603759893013</v>
      </c>
      <c r="AA282" s="29"/>
      <c r="AB282" s="28">
        <f t="shared" si="86"/>
        <v>1.5097711335884687</v>
      </c>
      <c r="AC282" s="36">
        <v>380415.94202898553</v>
      </c>
      <c r="AD282" s="31">
        <f t="shared" si="87"/>
        <v>5743.410080322267</v>
      </c>
      <c r="AE282" s="32">
        <v>993</v>
      </c>
      <c r="AF282" s="31">
        <f t="shared" si="88"/>
        <v>4750.410080322267</v>
      </c>
      <c r="AG282" s="33"/>
      <c r="AH282" s="34">
        <f t="shared" si="89"/>
        <v>89685830.34317784</v>
      </c>
      <c r="AI282" s="27">
        <f t="shared" si="90"/>
        <v>0.34026532266277165</v>
      </c>
      <c r="AJ282" s="27">
        <f t="shared" si="91"/>
        <v>1.0333230973653966</v>
      </c>
      <c r="AK282" s="27">
        <f t="shared" si="92"/>
        <v>0.2673818250691384</v>
      </c>
      <c r="AL282" s="27">
        <f t="shared" si="93"/>
        <v>1.6400000000000001</v>
      </c>
      <c r="AN282" s="36">
        <v>380004.8780487805</v>
      </c>
      <c r="AO282" s="30">
        <f t="shared" si="94"/>
        <v>5737.203955008552</v>
      </c>
    </row>
    <row r="283" spans="1:41" ht="12.75">
      <c r="A283" s="17" t="s">
        <v>608</v>
      </c>
      <c r="B283" s="18" t="s">
        <v>609</v>
      </c>
      <c r="C283" s="19" t="s">
        <v>564</v>
      </c>
      <c r="E283" s="20"/>
      <c r="F283" s="39">
        <v>1343168486</v>
      </c>
      <c r="G283" s="38">
        <v>71.71</v>
      </c>
      <c r="H283" s="23">
        <f t="shared" si="76"/>
        <v>0.7171</v>
      </c>
      <c r="I283" s="40">
        <v>5501840.83</v>
      </c>
      <c r="J283" s="40">
        <v>478777.05</v>
      </c>
      <c r="K283" s="40">
        <v>0</v>
      </c>
      <c r="L283" s="40">
        <v>593491.25</v>
      </c>
      <c r="M283" s="25">
        <f t="shared" si="77"/>
        <v>6574109.13</v>
      </c>
      <c r="N283" s="40">
        <v>11556515</v>
      </c>
      <c r="O283" s="40">
        <v>6989314.04</v>
      </c>
      <c r="P283" s="40">
        <v>0</v>
      </c>
      <c r="Q283" s="26">
        <f t="shared" si="78"/>
        <v>18545829.04</v>
      </c>
      <c r="R283" s="40">
        <v>4185396</v>
      </c>
      <c r="S283" s="40">
        <v>671535</v>
      </c>
      <c r="T283" s="26">
        <f t="shared" si="79"/>
        <v>4856931</v>
      </c>
      <c r="U283" s="26">
        <f t="shared" si="80"/>
        <v>29976869.169999998</v>
      </c>
      <c r="V283" s="27">
        <f t="shared" si="81"/>
        <v>0.3116061792414626</v>
      </c>
      <c r="W283" s="27">
        <f t="shared" si="82"/>
        <v>0.049996333818094055</v>
      </c>
      <c r="X283" s="27">
        <f t="shared" si="83"/>
        <v>0.3616025130595567</v>
      </c>
      <c r="Y283" s="28">
        <f t="shared" si="84"/>
        <v>1.380752246148217</v>
      </c>
      <c r="Z283" s="28">
        <f t="shared" si="85"/>
        <v>0.4894478390851704</v>
      </c>
      <c r="AA283" s="29"/>
      <c r="AB283" s="28">
        <f t="shared" si="86"/>
        <v>2.231802598292944</v>
      </c>
      <c r="AC283" s="36">
        <v>557030.7726269315</v>
      </c>
      <c r="AD283" s="31">
        <f t="shared" si="87"/>
        <v>12431.82725677912</v>
      </c>
      <c r="AE283" s="32">
        <v>1331</v>
      </c>
      <c r="AF283" s="31">
        <f t="shared" si="88"/>
        <v>11100.82725677912</v>
      </c>
      <c r="AG283" s="33"/>
      <c r="AH283" s="34">
        <f t="shared" si="89"/>
        <v>1873056039.6039605</v>
      </c>
      <c r="AI283" s="27">
        <f t="shared" si="90"/>
        <v>0.3509830454079757</v>
      </c>
      <c r="AJ283" s="27">
        <f t="shared" si="91"/>
        <v>0.9901374357128864</v>
      </c>
      <c r="AK283" s="27">
        <f t="shared" si="92"/>
        <v>0.2593051621150081</v>
      </c>
      <c r="AL283" s="27">
        <f t="shared" si="93"/>
        <v>1.6</v>
      </c>
      <c r="AN283" s="36">
        <v>542128.5416666666</v>
      </c>
      <c r="AO283" s="30">
        <f t="shared" si="94"/>
        <v>12099.238879004311</v>
      </c>
    </row>
    <row r="284" spans="1:41" ht="12.75">
      <c r="A284" s="17" t="s">
        <v>610</v>
      </c>
      <c r="B284" s="18" t="s">
        <v>611</v>
      </c>
      <c r="C284" s="19" t="s">
        <v>564</v>
      </c>
      <c r="E284" s="20"/>
      <c r="F284" s="39">
        <v>674912841</v>
      </c>
      <c r="G284" s="38">
        <v>70.18</v>
      </c>
      <c r="H284" s="23">
        <f t="shared" si="76"/>
        <v>0.7018000000000001</v>
      </c>
      <c r="I284" s="40">
        <v>2903029.72</v>
      </c>
      <c r="J284" s="40">
        <v>252607.81</v>
      </c>
      <c r="K284" s="40">
        <v>0</v>
      </c>
      <c r="L284" s="40">
        <v>313169.48</v>
      </c>
      <c r="M284" s="25">
        <f t="shared" si="77"/>
        <v>3468807.0100000002</v>
      </c>
      <c r="N284" s="40">
        <v>8575617</v>
      </c>
      <c r="O284" s="40">
        <v>4526573.75</v>
      </c>
      <c r="P284" s="40">
        <v>0</v>
      </c>
      <c r="Q284" s="26">
        <f t="shared" si="78"/>
        <v>13102190.75</v>
      </c>
      <c r="R284" s="40">
        <v>885714</v>
      </c>
      <c r="S284" s="40">
        <v>135038.6</v>
      </c>
      <c r="T284" s="26">
        <f t="shared" si="79"/>
        <v>1020752.6</v>
      </c>
      <c r="U284" s="26">
        <f t="shared" si="80"/>
        <v>17591750.36</v>
      </c>
      <c r="V284" s="27">
        <f t="shared" si="81"/>
        <v>0.13123383438484615</v>
      </c>
      <c r="W284" s="27">
        <f t="shared" si="82"/>
        <v>0.020008302079408798</v>
      </c>
      <c r="X284" s="27">
        <f t="shared" si="83"/>
        <v>0.15124213646425494</v>
      </c>
      <c r="Y284" s="28">
        <f t="shared" si="84"/>
        <v>1.9413159676421092</v>
      </c>
      <c r="Z284" s="28">
        <f t="shared" si="85"/>
        <v>0.5139637000920538</v>
      </c>
      <c r="AA284" s="29"/>
      <c r="AB284" s="28">
        <f t="shared" si="86"/>
        <v>2.606521804198418</v>
      </c>
      <c r="AC284" s="36">
        <v>300111.4671163575</v>
      </c>
      <c r="AD284" s="31">
        <f t="shared" si="87"/>
        <v>7822.470827287624</v>
      </c>
      <c r="AE284" s="32">
        <v>1067</v>
      </c>
      <c r="AF284" s="31">
        <f t="shared" si="88"/>
        <v>6755.470827287624</v>
      </c>
      <c r="AG284" s="33"/>
      <c r="AH284" s="34">
        <f t="shared" si="89"/>
        <v>961688288.6862353</v>
      </c>
      <c r="AI284" s="27">
        <f t="shared" si="90"/>
        <v>0.36069972472460343</v>
      </c>
      <c r="AJ284" s="27">
        <f t="shared" si="91"/>
        <v>1.3624155460912324</v>
      </c>
      <c r="AK284" s="27">
        <f t="shared" si="92"/>
        <v>0.10614173137061411</v>
      </c>
      <c r="AL284" s="27">
        <f t="shared" si="93"/>
        <v>1.8290000000000002</v>
      </c>
      <c r="AN284" s="36">
        <v>297714.76868327404</v>
      </c>
      <c r="AO284" s="30">
        <f t="shared" si="94"/>
        <v>7760.0003600484215</v>
      </c>
    </row>
    <row r="285" spans="1:41" ht="12.75">
      <c r="A285" s="17" t="s">
        <v>612</v>
      </c>
      <c r="B285" s="18" t="s">
        <v>613</v>
      </c>
      <c r="C285" s="19" t="s">
        <v>564</v>
      </c>
      <c r="D285" s="17"/>
      <c r="E285" s="20"/>
      <c r="F285" s="39">
        <v>525595942</v>
      </c>
      <c r="G285" s="38">
        <v>90.04</v>
      </c>
      <c r="H285" s="23">
        <f t="shared" si="76"/>
        <v>0.9004000000000001</v>
      </c>
      <c r="I285" s="40">
        <v>1679529.52</v>
      </c>
      <c r="J285" s="40">
        <v>146144.75</v>
      </c>
      <c r="K285" s="40">
        <v>0</v>
      </c>
      <c r="L285" s="40">
        <v>181168.42</v>
      </c>
      <c r="M285" s="25">
        <f t="shared" si="77"/>
        <v>2006842.69</v>
      </c>
      <c r="N285" s="40">
        <v>3405812</v>
      </c>
      <c r="O285" s="40">
        <v>3129796.38</v>
      </c>
      <c r="P285" s="40">
        <v>0</v>
      </c>
      <c r="Q285" s="26">
        <f t="shared" si="78"/>
        <v>6535608.38</v>
      </c>
      <c r="R285" s="40">
        <v>517218.26</v>
      </c>
      <c r="S285" s="40">
        <v>315360</v>
      </c>
      <c r="T285" s="26">
        <f t="shared" si="79"/>
        <v>832578.26</v>
      </c>
      <c r="U285" s="26">
        <f t="shared" si="80"/>
        <v>9375029.33</v>
      </c>
      <c r="V285" s="27">
        <f t="shared" si="81"/>
        <v>0.0984060603725133</v>
      </c>
      <c r="W285" s="27">
        <f t="shared" si="82"/>
        <v>0.06000046324558571</v>
      </c>
      <c r="X285" s="27">
        <f t="shared" si="83"/>
        <v>0.158406523618099</v>
      </c>
      <c r="Y285" s="28">
        <f t="shared" si="84"/>
        <v>1.2434662937332952</v>
      </c>
      <c r="Z285" s="28">
        <f t="shared" si="85"/>
        <v>0.38182233339997895</v>
      </c>
      <c r="AA285" s="29"/>
      <c r="AB285" s="28">
        <f t="shared" si="86"/>
        <v>1.7836951507513732</v>
      </c>
      <c r="AC285" s="36">
        <v>444888.679245283</v>
      </c>
      <c r="AD285" s="31">
        <f t="shared" si="87"/>
        <v>7935.457797939945</v>
      </c>
      <c r="AE285" s="32">
        <v>1122</v>
      </c>
      <c r="AF285" s="31">
        <f t="shared" si="88"/>
        <v>6813.457797939945</v>
      </c>
      <c r="AG285" s="33"/>
      <c r="AH285" s="34">
        <f t="shared" si="89"/>
        <v>583736052.865393</v>
      </c>
      <c r="AI285" s="27">
        <f t="shared" si="90"/>
        <v>0.34379282899334107</v>
      </c>
      <c r="AJ285" s="27">
        <f t="shared" si="91"/>
        <v>1.1196170508774592</v>
      </c>
      <c r="AK285" s="27">
        <f t="shared" si="92"/>
        <v>0.1426292338657364</v>
      </c>
      <c r="AL285" s="27">
        <f t="shared" si="93"/>
        <v>1.607</v>
      </c>
      <c r="AN285" s="36">
        <v>422794.852135816</v>
      </c>
      <c r="AO285" s="30">
        <f t="shared" si="94"/>
        <v>7541.371275172989</v>
      </c>
    </row>
    <row r="286" spans="1:41" ht="12.75">
      <c r="A286" s="17" t="s">
        <v>614</v>
      </c>
      <c r="B286" s="18" t="s">
        <v>615</v>
      </c>
      <c r="C286" s="19" t="s">
        <v>616</v>
      </c>
      <c r="E286" s="20"/>
      <c r="F286" s="39">
        <v>1410709636</v>
      </c>
      <c r="G286" s="38">
        <v>45.05</v>
      </c>
      <c r="H286" s="23">
        <f t="shared" si="76"/>
        <v>0.45049999999999996</v>
      </c>
      <c r="I286" s="40">
        <v>13597568.45</v>
      </c>
      <c r="J286" s="40">
        <v>1254459.87</v>
      </c>
      <c r="K286" s="40">
        <v>0</v>
      </c>
      <c r="L286" s="40">
        <v>932509.34</v>
      </c>
      <c r="M286" s="25">
        <f t="shared" si="77"/>
        <v>15784537.66</v>
      </c>
      <c r="N286" s="40">
        <v>0</v>
      </c>
      <c r="O286" s="40">
        <v>48384159.26</v>
      </c>
      <c r="P286" s="40">
        <v>0</v>
      </c>
      <c r="Q286" s="26">
        <f t="shared" si="78"/>
        <v>48384159.26</v>
      </c>
      <c r="R286" s="40">
        <v>7224570.6</v>
      </c>
      <c r="S286" s="40">
        <v>0</v>
      </c>
      <c r="T286" s="26">
        <f t="shared" si="79"/>
        <v>7224570.6</v>
      </c>
      <c r="U286" s="26">
        <f t="shared" si="80"/>
        <v>71393267.52</v>
      </c>
      <c r="V286" s="27">
        <f t="shared" si="81"/>
        <v>0.5121231482110611</v>
      </c>
      <c r="W286" s="27">
        <f t="shared" si="82"/>
        <v>0</v>
      </c>
      <c r="X286" s="27">
        <f t="shared" si="83"/>
        <v>0.5121231482110611</v>
      </c>
      <c r="Y286" s="28">
        <f t="shared" si="84"/>
        <v>3.4297744925873603</v>
      </c>
      <c r="Z286" s="28">
        <f t="shared" si="85"/>
        <v>1.1189076233119315</v>
      </c>
      <c r="AA286" s="29"/>
      <c r="AB286" s="28">
        <f t="shared" si="86"/>
        <v>5.0608052641103525</v>
      </c>
      <c r="AC286" s="36">
        <v>134111.1459968603</v>
      </c>
      <c r="AD286" s="31">
        <f t="shared" si="87"/>
        <v>6787.1039363678265</v>
      </c>
      <c r="AE286" s="32">
        <v>1077</v>
      </c>
      <c r="AF286" s="31">
        <f t="shared" si="88"/>
        <v>5710.1039363678265</v>
      </c>
      <c r="AG286" s="33"/>
      <c r="AH286" s="34">
        <f t="shared" si="89"/>
        <v>3131430934.5172033</v>
      </c>
      <c r="AI286" s="27">
        <f t="shared" si="90"/>
        <v>0.5040678843020252</v>
      </c>
      <c r="AJ286" s="27">
        <f t="shared" si="91"/>
        <v>1.5451134089106058</v>
      </c>
      <c r="AK286" s="27">
        <f t="shared" si="92"/>
        <v>0.230711478269083</v>
      </c>
      <c r="AL286" s="27">
        <f t="shared" si="93"/>
        <v>2.28</v>
      </c>
      <c r="AN286" s="36">
        <v>133942.90971218294</v>
      </c>
      <c r="AO286" s="30">
        <f t="shared" si="94"/>
        <v>6778.58982561673</v>
      </c>
    </row>
    <row r="287" spans="1:41" ht="12.75">
      <c r="A287" s="17" t="s">
        <v>617</v>
      </c>
      <c r="B287" s="18" t="s">
        <v>618</v>
      </c>
      <c r="C287" s="19" t="s">
        <v>616</v>
      </c>
      <c r="E287" s="20"/>
      <c r="F287" s="39">
        <v>1816428761</v>
      </c>
      <c r="G287" s="38">
        <v>51.38</v>
      </c>
      <c r="H287" s="23">
        <f t="shared" si="76"/>
        <v>0.5138</v>
      </c>
      <c r="I287" s="40">
        <v>13918207.76</v>
      </c>
      <c r="J287" s="40">
        <v>1283338.65</v>
      </c>
      <c r="K287" s="40">
        <v>0</v>
      </c>
      <c r="L287" s="40">
        <v>953611.09</v>
      </c>
      <c r="M287" s="25">
        <f t="shared" si="77"/>
        <v>16155157.5</v>
      </c>
      <c r="N287" s="40">
        <v>46961137</v>
      </c>
      <c r="O287" s="40">
        <v>0</v>
      </c>
      <c r="P287" s="40">
        <v>0</v>
      </c>
      <c r="Q287" s="26">
        <f t="shared" si="78"/>
        <v>46961137</v>
      </c>
      <c r="R287" s="40">
        <v>15704672.51</v>
      </c>
      <c r="S287" s="40">
        <v>0</v>
      </c>
      <c r="T287" s="26">
        <f t="shared" si="79"/>
        <v>15704672.51</v>
      </c>
      <c r="U287" s="26">
        <f t="shared" si="80"/>
        <v>78820967.01</v>
      </c>
      <c r="V287" s="27">
        <f t="shared" si="81"/>
        <v>0.8645906102782744</v>
      </c>
      <c r="W287" s="27">
        <f t="shared" si="82"/>
        <v>0</v>
      </c>
      <c r="X287" s="27">
        <f t="shared" si="83"/>
        <v>0.8645906102782744</v>
      </c>
      <c r="Y287" s="28">
        <f t="shared" si="84"/>
        <v>2.585355286609008</v>
      </c>
      <c r="Z287" s="28">
        <f t="shared" si="85"/>
        <v>0.8893911969939349</v>
      </c>
      <c r="AA287" s="29"/>
      <c r="AB287" s="28">
        <f t="shared" si="86"/>
        <v>4.339337093881217</v>
      </c>
      <c r="AC287" s="36">
        <v>122640.16300227445</v>
      </c>
      <c r="AD287" s="31">
        <f t="shared" si="87"/>
        <v>5321.770085154084</v>
      </c>
      <c r="AE287" s="32">
        <v>1003</v>
      </c>
      <c r="AF287" s="31">
        <f t="shared" si="88"/>
        <v>4318.770085154084</v>
      </c>
      <c r="AG287" s="33"/>
      <c r="AH287" s="34">
        <f t="shared" si="89"/>
        <v>3535283692.0980926</v>
      </c>
      <c r="AI287" s="27">
        <f t="shared" si="90"/>
        <v>0.4569691970154837</v>
      </c>
      <c r="AJ287" s="27">
        <f t="shared" si="91"/>
        <v>1.3283555462597083</v>
      </c>
      <c r="AK287" s="27">
        <f t="shared" si="92"/>
        <v>0.44422665556097746</v>
      </c>
      <c r="AL287" s="27">
        <f t="shared" si="93"/>
        <v>2.229</v>
      </c>
      <c r="AN287" s="36">
        <v>122608.02767510188</v>
      </c>
      <c r="AO287" s="30">
        <f t="shared" si="94"/>
        <v>5320.375624981843</v>
      </c>
    </row>
    <row r="288" spans="1:41" ht="12.75">
      <c r="A288" s="17" t="s">
        <v>619</v>
      </c>
      <c r="B288" s="18" t="s">
        <v>64</v>
      </c>
      <c r="C288" s="19" t="s">
        <v>616</v>
      </c>
      <c r="E288" s="20"/>
      <c r="F288" s="39">
        <v>5128624286</v>
      </c>
      <c r="G288" s="38">
        <v>51.45</v>
      </c>
      <c r="H288" s="23">
        <f t="shared" si="76"/>
        <v>0.5145000000000001</v>
      </c>
      <c r="I288" s="40">
        <v>40848329.28</v>
      </c>
      <c r="J288" s="40">
        <v>0</v>
      </c>
      <c r="K288" s="40">
        <v>0</v>
      </c>
      <c r="L288" s="40">
        <v>2801987.06</v>
      </c>
      <c r="M288" s="25">
        <f t="shared" si="77"/>
        <v>43650316.34</v>
      </c>
      <c r="N288" s="40">
        <v>96671335</v>
      </c>
      <c r="O288" s="40">
        <v>0</v>
      </c>
      <c r="P288" s="40">
        <v>0</v>
      </c>
      <c r="Q288" s="26">
        <f t="shared" si="78"/>
        <v>96671335</v>
      </c>
      <c r="R288" s="40">
        <v>41392623</v>
      </c>
      <c r="S288" s="40">
        <v>0</v>
      </c>
      <c r="T288" s="26">
        <f t="shared" si="79"/>
        <v>41392623</v>
      </c>
      <c r="U288" s="26">
        <f t="shared" si="80"/>
        <v>181714274.34</v>
      </c>
      <c r="V288" s="27">
        <f t="shared" si="81"/>
        <v>0.8070901803626487</v>
      </c>
      <c r="W288" s="27">
        <f t="shared" si="82"/>
        <v>0</v>
      </c>
      <c r="X288" s="27">
        <f t="shared" si="83"/>
        <v>0.8070901803626487</v>
      </c>
      <c r="Y288" s="28">
        <f t="shared" si="84"/>
        <v>1.884936965725705</v>
      </c>
      <c r="Z288" s="28">
        <f t="shared" si="85"/>
        <v>0.8511116023678246</v>
      </c>
      <c r="AA288" s="29"/>
      <c r="AB288" s="28">
        <f t="shared" si="86"/>
        <v>3.5431387484561783</v>
      </c>
      <c r="AC288" s="36">
        <v>133756.809848088</v>
      </c>
      <c r="AD288" s="31">
        <f t="shared" si="87"/>
        <v>4739.189358426455</v>
      </c>
      <c r="AE288" s="32">
        <v>960</v>
      </c>
      <c r="AF288" s="31">
        <f t="shared" si="88"/>
        <v>3779.1893584264553</v>
      </c>
      <c r="AG288" s="33"/>
      <c r="AH288" s="34">
        <f t="shared" si="89"/>
        <v>9968171595.724003</v>
      </c>
      <c r="AI288" s="27">
        <f t="shared" si="90"/>
        <v>0.4378969194182458</v>
      </c>
      <c r="AJ288" s="27">
        <f t="shared" si="91"/>
        <v>0.9698000688658753</v>
      </c>
      <c r="AK288" s="27">
        <f t="shared" si="92"/>
        <v>0.4152478977965828</v>
      </c>
      <c r="AL288" s="27">
        <f t="shared" si="93"/>
        <v>1.823</v>
      </c>
      <c r="AN288" s="36">
        <v>133576.28364425467</v>
      </c>
      <c r="AO288" s="30">
        <f t="shared" si="94"/>
        <v>4732.79306454732</v>
      </c>
    </row>
    <row r="289" spans="1:41" ht="12.75">
      <c r="A289" s="17" t="s">
        <v>620</v>
      </c>
      <c r="B289" s="18" t="s">
        <v>621</v>
      </c>
      <c r="C289" s="19" t="s">
        <v>616</v>
      </c>
      <c r="E289" s="20"/>
      <c r="F289" s="39">
        <v>218806857</v>
      </c>
      <c r="G289" s="38">
        <v>41.62</v>
      </c>
      <c r="H289" s="23">
        <f t="shared" si="76"/>
        <v>0.41619999999999996</v>
      </c>
      <c r="I289" s="40">
        <v>2155965.96</v>
      </c>
      <c r="J289" s="40">
        <v>198893.06</v>
      </c>
      <c r="K289" s="40">
        <v>0</v>
      </c>
      <c r="L289" s="40">
        <v>147848.05</v>
      </c>
      <c r="M289" s="25">
        <f t="shared" si="77"/>
        <v>2502707.07</v>
      </c>
      <c r="N289" s="40">
        <v>0</v>
      </c>
      <c r="O289" s="40">
        <v>7604138.18</v>
      </c>
      <c r="P289" s="40">
        <v>0</v>
      </c>
      <c r="Q289" s="26">
        <f t="shared" si="78"/>
        <v>7604138.18</v>
      </c>
      <c r="R289" s="40">
        <v>3141664.09</v>
      </c>
      <c r="S289" s="40">
        <v>0</v>
      </c>
      <c r="T289" s="26">
        <f t="shared" si="79"/>
        <v>3141664.09</v>
      </c>
      <c r="U289" s="26">
        <f t="shared" si="80"/>
        <v>13248509.34</v>
      </c>
      <c r="V289" s="27">
        <f t="shared" si="81"/>
        <v>1.435816104245764</v>
      </c>
      <c r="W289" s="27">
        <f t="shared" si="82"/>
        <v>0</v>
      </c>
      <c r="X289" s="27">
        <f t="shared" si="83"/>
        <v>1.435816104245764</v>
      </c>
      <c r="Y289" s="28">
        <f t="shared" si="84"/>
        <v>3.47527416839592</v>
      </c>
      <c r="Z289" s="28">
        <f t="shared" si="85"/>
        <v>1.1437973673740947</v>
      </c>
      <c r="AA289" s="29"/>
      <c r="AB289" s="28">
        <f t="shared" si="86"/>
        <v>6.054887640015779</v>
      </c>
      <c r="AC289" s="36">
        <v>118782.52707581228</v>
      </c>
      <c r="AD289" s="31">
        <f t="shared" si="87"/>
        <v>7192.148550411754</v>
      </c>
      <c r="AE289" s="32">
        <v>1164</v>
      </c>
      <c r="AF289" s="31">
        <f t="shared" si="88"/>
        <v>6028.148550411754</v>
      </c>
      <c r="AG289" s="33"/>
      <c r="AH289" s="34">
        <f t="shared" si="89"/>
        <v>525725269.10139364</v>
      </c>
      <c r="AI289" s="27">
        <f t="shared" si="90"/>
        <v>0.4760484643010981</v>
      </c>
      <c r="AJ289" s="27">
        <f t="shared" si="91"/>
        <v>1.4464091088863815</v>
      </c>
      <c r="AK289" s="27">
        <f t="shared" si="92"/>
        <v>0.5975866625870869</v>
      </c>
      <c r="AL289" s="27">
        <f t="shared" si="93"/>
        <v>2.52</v>
      </c>
      <c r="AN289" s="36">
        <v>118782.52707581228</v>
      </c>
      <c r="AO289" s="30">
        <f t="shared" si="94"/>
        <v>7192.148550411754</v>
      </c>
    </row>
    <row r="290" spans="1:41" ht="12.75">
      <c r="A290" s="17" t="s">
        <v>622</v>
      </c>
      <c r="B290" s="18" t="s">
        <v>623</v>
      </c>
      <c r="C290" s="19" t="s">
        <v>616</v>
      </c>
      <c r="E290" s="20"/>
      <c r="F290" s="39">
        <v>363186950</v>
      </c>
      <c r="G290" s="38">
        <v>103.67</v>
      </c>
      <c r="H290" s="23">
        <f t="shared" si="76"/>
        <v>1.0367</v>
      </c>
      <c r="I290" s="40">
        <v>1506664.15</v>
      </c>
      <c r="J290" s="40">
        <v>0</v>
      </c>
      <c r="K290" s="40">
        <v>0</v>
      </c>
      <c r="L290" s="40">
        <v>103315.32</v>
      </c>
      <c r="M290" s="25">
        <f t="shared" si="77"/>
        <v>1609979.47</v>
      </c>
      <c r="N290" s="40">
        <v>0</v>
      </c>
      <c r="O290" s="40">
        <v>4061882.5</v>
      </c>
      <c r="P290" s="40">
        <v>0</v>
      </c>
      <c r="Q290" s="26">
        <f t="shared" si="78"/>
        <v>4061882.5</v>
      </c>
      <c r="R290" s="40">
        <v>1234827.41</v>
      </c>
      <c r="S290" s="40">
        <v>36318.7</v>
      </c>
      <c r="T290" s="26">
        <f t="shared" si="79"/>
        <v>1271146.1099999999</v>
      </c>
      <c r="U290" s="26">
        <f t="shared" si="80"/>
        <v>6943008.08</v>
      </c>
      <c r="V290" s="27">
        <f t="shared" si="81"/>
        <v>0.3399977367028193</v>
      </c>
      <c r="W290" s="27">
        <f t="shared" si="82"/>
        <v>0.010000001376701447</v>
      </c>
      <c r="X290" s="27">
        <f t="shared" si="83"/>
        <v>0.3499977380795207</v>
      </c>
      <c r="Y290" s="28">
        <f t="shared" si="84"/>
        <v>1.118399903961307</v>
      </c>
      <c r="Z290" s="28">
        <f t="shared" si="85"/>
        <v>0.4432922135555807</v>
      </c>
      <c r="AA290" s="29"/>
      <c r="AB290" s="28">
        <f t="shared" si="86"/>
        <v>1.9116898555964084</v>
      </c>
      <c r="AC290" s="36">
        <v>453322.4215246637</v>
      </c>
      <c r="AD290" s="31">
        <f t="shared" si="87"/>
        <v>8666.118745430986</v>
      </c>
      <c r="AE290" s="32">
        <v>1295</v>
      </c>
      <c r="AF290" s="31">
        <f t="shared" si="88"/>
        <v>7371.118745430986</v>
      </c>
      <c r="AG290" s="33"/>
      <c r="AH290" s="34">
        <f t="shared" si="89"/>
        <v>350329844.6995274</v>
      </c>
      <c r="AI290" s="27">
        <f t="shared" si="90"/>
        <v>0.4595610377930704</v>
      </c>
      <c r="AJ290" s="27">
        <f t="shared" si="91"/>
        <v>1.1594451804366868</v>
      </c>
      <c r="AK290" s="27">
        <f t="shared" si="92"/>
        <v>0.3628426550670391</v>
      </c>
      <c r="AL290" s="27">
        <f t="shared" si="93"/>
        <v>1.982</v>
      </c>
      <c r="AN290" s="36">
        <v>452312.6126126126</v>
      </c>
      <c r="AO290" s="30">
        <f t="shared" si="94"/>
        <v>8646.814330898394</v>
      </c>
    </row>
    <row r="291" spans="1:41" ht="12.75">
      <c r="A291" s="17" t="s">
        <v>624</v>
      </c>
      <c r="B291" s="18" t="s">
        <v>431</v>
      </c>
      <c r="C291" s="19" t="s">
        <v>616</v>
      </c>
      <c r="E291" s="20"/>
      <c r="F291" s="39">
        <v>4558163334</v>
      </c>
      <c r="G291" s="38">
        <v>104.24</v>
      </c>
      <c r="H291" s="23">
        <f t="shared" si="76"/>
        <v>1.0424</v>
      </c>
      <c r="I291" s="40">
        <v>18312270.87</v>
      </c>
      <c r="J291" s="40">
        <v>1689302.08</v>
      </c>
      <c r="K291" s="40">
        <v>0</v>
      </c>
      <c r="L291" s="40">
        <v>1257185.06</v>
      </c>
      <c r="M291" s="25">
        <f t="shared" si="77"/>
        <v>21258758.01</v>
      </c>
      <c r="N291" s="40">
        <v>0</v>
      </c>
      <c r="O291" s="40">
        <v>51179753.32</v>
      </c>
      <c r="P291" s="40">
        <v>0</v>
      </c>
      <c r="Q291" s="26">
        <f t="shared" si="78"/>
        <v>51179753.32</v>
      </c>
      <c r="R291" s="40">
        <v>11397462.71</v>
      </c>
      <c r="S291" s="40">
        <v>912088</v>
      </c>
      <c r="T291" s="26">
        <f t="shared" si="79"/>
        <v>12309550.71</v>
      </c>
      <c r="U291" s="26">
        <f t="shared" si="80"/>
        <v>84748062.03999999</v>
      </c>
      <c r="V291" s="27">
        <f t="shared" si="81"/>
        <v>0.25004507023661654</v>
      </c>
      <c r="W291" s="27">
        <f t="shared" si="82"/>
        <v>0.02000998940070014</v>
      </c>
      <c r="X291" s="27">
        <f t="shared" si="83"/>
        <v>0.27005505963731663</v>
      </c>
      <c r="Y291" s="28">
        <f t="shared" si="84"/>
        <v>1.122815256273131</v>
      </c>
      <c r="Z291" s="28">
        <f t="shared" si="85"/>
        <v>0.4663886844823627</v>
      </c>
      <c r="AA291" s="29"/>
      <c r="AB291" s="28">
        <f t="shared" si="86"/>
        <v>1.8592590003928104</v>
      </c>
      <c r="AC291" s="36">
        <v>564774.2788074134</v>
      </c>
      <c r="AD291" s="31">
        <f t="shared" si="87"/>
        <v>10500.616610630419</v>
      </c>
      <c r="AE291" s="32">
        <v>1300</v>
      </c>
      <c r="AF291" s="31">
        <f t="shared" si="88"/>
        <v>9200.616610630419</v>
      </c>
      <c r="AG291" s="33"/>
      <c r="AH291" s="34">
        <f t="shared" si="89"/>
        <v>4372758378.741366</v>
      </c>
      <c r="AI291" s="27">
        <f t="shared" si="90"/>
        <v>0.4861635647044148</v>
      </c>
      <c r="AJ291" s="27">
        <f t="shared" si="91"/>
        <v>1.1704226231391117</v>
      </c>
      <c r="AK291" s="27">
        <f t="shared" si="92"/>
        <v>0.28150539416593884</v>
      </c>
      <c r="AL291" s="27">
        <f t="shared" si="93"/>
        <v>1.938</v>
      </c>
      <c r="AN291" s="36">
        <v>549271.5012722646</v>
      </c>
      <c r="AO291" s="30">
        <f t="shared" si="94"/>
        <v>10212.379823997291</v>
      </c>
    </row>
    <row r="292" spans="1:41" ht="12.75">
      <c r="A292" s="17" t="s">
        <v>625</v>
      </c>
      <c r="B292" s="18" t="s">
        <v>433</v>
      </c>
      <c r="C292" s="19" t="s">
        <v>616</v>
      </c>
      <c r="E292" s="20"/>
      <c r="F292" s="39">
        <v>2695162162</v>
      </c>
      <c r="G292" s="38">
        <v>47.88</v>
      </c>
      <c r="H292" s="23">
        <f t="shared" si="76"/>
        <v>0.4788</v>
      </c>
      <c r="I292" s="40">
        <v>22243169.19</v>
      </c>
      <c r="J292" s="40">
        <v>2052256.84</v>
      </c>
      <c r="K292" s="40">
        <v>0</v>
      </c>
      <c r="L292" s="40">
        <v>1525666.69</v>
      </c>
      <c r="M292" s="25">
        <f t="shared" si="77"/>
        <v>25821092.720000003</v>
      </c>
      <c r="N292" s="40">
        <v>57523811.5</v>
      </c>
      <c r="O292" s="40">
        <v>0</v>
      </c>
      <c r="P292" s="40">
        <v>0</v>
      </c>
      <c r="Q292" s="26">
        <f t="shared" si="78"/>
        <v>57523811.5</v>
      </c>
      <c r="R292" s="40">
        <v>18057555.1</v>
      </c>
      <c r="S292" s="40">
        <v>808549</v>
      </c>
      <c r="T292" s="26">
        <f t="shared" si="79"/>
        <v>18866104.1</v>
      </c>
      <c r="U292" s="26">
        <f t="shared" si="80"/>
        <v>102211008.32</v>
      </c>
      <c r="V292" s="27">
        <f t="shared" si="81"/>
        <v>0.6699988354912205</v>
      </c>
      <c r="W292" s="27">
        <f t="shared" si="82"/>
        <v>0.030000013038176513</v>
      </c>
      <c r="X292" s="27">
        <f t="shared" si="83"/>
        <v>0.6999988485293971</v>
      </c>
      <c r="Y292" s="28">
        <f t="shared" si="84"/>
        <v>2.134335822573039</v>
      </c>
      <c r="Z292" s="28">
        <f t="shared" si="85"/>
        <v>0.9580533996825978</v>
      </c>
      <c r="AA292" s="29"/>
      <c r="AB292" s="28">
        <f t="shared" si="86"/>
        <v>3.7923880707850333</v>
      </c>
      <c r="AC292" s="36">
        <v>165173.11910619106</v>
      </c>
      <c r="AD292" s="31">
        <f t="shared" si="87"/>
        <v>6264.005665126745</v>
      </c>
      <c r="AE292" s="32">
        <v>989</v>
      </c>
      <c r="AF292" s="31">
        <f t="shared" si="88"/>
        <v>5275.005665126745</v>
      </c>
      <c r="AG292" s="33"/>
      <c r="AH292" s="34">
        <f t="shared" si="89"/>
        <v>5628993654.97076</v>
      </c>
      <c r="AI292" s="27">
        <f t="shared" si="90"/>
        <v>0.45871596776802775</v>
      </c>
      <c r="AJ292" s="27">
        <f t="shared" si="91"/>
        <v>1.021919991847971</v>
      </c>
      <c r="AK292" s="27">
        <f t="shared" si="92"/>
        <v>0.33515944867587527</v>
      </c>
      <c r="AL292" s="27">
        <f t="shared" si="93"/>
        <v>1.816</v>
      </c>
      <c r="AN292" s="36">
        <v>164383.4963954686</v>
      </c>
      <c r="AO292" s="30">
        <f t="shared" si="94"/>
        <v>6234.060107641097</v>
      </c>
    </row>
    <row r="293" spans="1:41" ht="12.75">
      <c r="A293" s="17" t="s">
        <v>626</v>
      </c>
      <c r="B293" s="18" t="s">
        <v>627</v>
      </c>
      <c r="C293" s="19" t="s">
        <v>616</v>
      </c>
      <c r="E293" s="20"/>
      <c r="F293" s="39">
        <v>518248052</v>
      </c>
      <c r="G293" s="38">
        <v>103.54</v>
      </c>
      <c r="H293" s="23">
        <f t="shared" si="76"/>
        <v>1.0354</v>
      </c>
      <c r="I293" s="40">
        <v>2102508.67</v>
      </c>
      <c r="J293" s="40">
        <v>0</v>
      </c>
      <c r="K293" s="40">
        <v>0</v>
      </c>
      <c r="L293" s="40">
        <v>144164.35</v>
      </c>
      <c r="M293" s="25">
        <f t="shared" si="77"/>
        <v>2246673.02</v>
      </c>
      <c r="N293" s="40">
        <v>0</v>
      </c>
      <c r="O293" s="40">
        <v>5706198.92</v>
      </c>
      <c r="P293" s="40">
        <v>0</v>
      </c>
      <c r="Q293" s="26">
        <f t="shared" si="78"/>
        <v>5706198.92</v>
      </c>
      <c r="R293" s="40">
        <v>2063701.75</v>
      </c>
      <c r="S293" s="40">
        <v>51824.8</v>
      </c>
      <c r="T293" s="26">
        <f t="shared" si="79"/>
        <v>2115526.55</v>
      </c>
      <c r="U293" s="26">
        <f t="shared" si="80"/>
        <v>10068398.489999998</v>
      </c>
      <c r="V293" s="27">
        <f t="shared" si="81"/>
        <v>0.39820733373446426</v>
      </c>
      <c r="W293" s="27">
        <f t="shared" si="82"/>
        <v>0.00999999899661948</v>
      </c>
      <c r="X293" s="27">
        <f t="shared" si="83"/>
        <v>0.4082073327310838</v>
      </c>
      <c r="Y293" s="28">
        <f t="shared" si="84"/>
        <v>1.1010555462734282</v>
      </c>
      <c r="Z293" s="28">
        <f t="shared" si="85"/>
        <v>0.4335130660558662</v>
      </c>
      <c r="AA293" s="29"/>
      <c r="AB293" s="28">
        <f t="shared" si="86"/>
        <v>1.9427759450603779</v>
      </c>
      <c r="AC293" s="36">
        <v>527021.0710128056</v>
      </c>
      <c r="AD293" s="31">
        <f t="shared" si="87"/>
        <v>10238.838593036358</v>
      </c>
      <c r="AE293" s="32">
        <v>1378</v>
      </c>
      <c r="AF293" s="31">
        <f t="shared" si="88"/>
        <v>8860.838593036358</v>
      </c>
      <c r="AG293" s="33"/>
      <c r="AH293" s="34">
        <f t="shared" si="89"/>
        <v>500529314.2746764</v>
      </c>
      <c r="AI293" s="27">
        <f t="shared" si="90"/>
        <v>0.44885942859424394</v>
      </c>
      <c r="AJ293" s="27">
        <f t="shared" si="91"/>
        <v>1.1400329126115079</v>
      </c>
      <c r="AK293" s="27">
        <f t="shared" si="92"/>
        <v>0.42265787230976415</v>
      </c>
      <c r="AL293" s="27">
        <f t="shared" si="93"/>
        <v>2.012</v>
      </c>
      <c r="AN293" s="36">
        <v>527021.0710128056</v>
      </c>
      <c r="AO293" s="30">
        <f t="shared" si="94"/>
        <v>10238.838593036358</v>
      </c>
    </row>
    <row r="294" spans="1:41" ht="12.75">
      <c r="A294" s="17" t="s">
        <v>628</v>
      </c>
      <c r="B294" s="18" t="s">
        <v>629</v>
      </c>
      <c r="C294" s="19" t="s">
        <v>616</v>
      </c>
      <c r="E294" s="20"/>
      <c r="F294" s="39">
        <v>999506688</v>
      </c>
      <c r="G294" s="38">
        <v>40.3</v>
      </c>
      <c r="H294" s="23">
        <f t="shared" si="76"/>
        <v>0.40299999999999997</v>
      </c>
      <c r="I294" s="40">
        <v>9893383.06</v>
      </c>
      <c r="J294" s="40">
        <v>0</v>
      </c>
      <c r="K294" s="40">
        <v>0</v>
      </c>
      <c r="L294" s="40">
        <v>678451.37</v>
      </c>
      <c r="M294" s="25">
        <f t="shared" si="77"/>
        <v>10571834.43</v>
      </c>
      <c r="N294" s="40">
        <v>0</v>
      </c>
      <c r="O294" s="40">
        <v>18708413.54</v>
      </c>
      <c r="P294" s="40">
        <v>0</v>
      </c>
      <c r="Q294" s="26">
        <f t="shared" si="78"/>
        <v>18708413.54</v>
      </c>
      <c r="R294" s="40">
        <v>9795786.05</v>
      </c>
      <c r="S294" s="40">
        <v>99950.67</v>
      </c>
      <c r="T294" s="26">
        <f t="shared" si="79"/>
        <v>9895736.72</v>
      </c>
      <c r="U294" s="26">
        <f t="shared" si="80"/>
        <v>39175984.69</v>
      </c>
      <c r="V294" s="27">
        <f t="shared" si="81"/>
        <v>0.9800620813854926</v>
      </c>
      <c r="W294" s="27">
        <f t="shared" si="82"/>
        <v>0.010000000120059227</v>
      </c>
      <c r="X294" s="27">
        <f t="shared" si="83"/>
        <v>0.9900620815055516</v>
      </c>
      <c r="Y294" s="28">
        <f t="shared" si="84"/>
        <v>1.8717647179965644</v>
      </c>
      <c r="Z294" s="28">
        <f t="shared" si="85"/>
        <v>1.0577052216783167</v>
      </c>
      <c r="AA294" s="29"/>
      <c r="AB294" s="28">
        <f t="shared" si="86"/>
        <v>3.9195320211804323</v>
      </c>
      <c r="AC294" s="36">
        <v>348412.79069767444</v>
      </c>
      <c r="AD294" s="31">
        <f t="shared" si="87"/>
        <v>13656.150897283707</v>
      </c>
      <c r="AE294" s="32">
        <v>1324</v>
      </c>
      <c r="AF294" s="31">
        <f t="shared" si="88"/>
        <v>12332.150897283707</v>
      </c>
      <c r="AG294" s="33"/>
      <c r="AH294" s="34">
        <f t="shared" si="89"/>
        <v>2480165478.908189</v>
      </c>
      <c r="AI294" s="27">
        <f t="shared" si="90"/>
        <v>0.4262552043363615</v>
      </c>
      <c r="AJ294" s="27">
        <f t="shared" si="91"/>
        <v>0.7543211813526153</v>
      </c>
      <c r="AK294" s="27">
        <f t="shared" si="92"/>
        <v>0.39899501884673727</v>
      </c>
      <c r="AL294" s="27">
        <f t="shared" si="93"/>
        <v>1.579</v>
      </c>
      <c r="AN294" s="36">
        <v>348412.79069767444</v>
      </c>
      <c r="AO294" s="30">
        <f t="shared" si="94"/>
        <v>13656.150897283707</v>
      </c>
    </row>
    <row r="295" spans="1:41" ht="12.75">
      <c r="A295" s="17" t="s">
        <v>630</v>
      </c>
      <c r="B295" s="18" t="s">
        <v>631</v>
      </c>
      <c r="C295" s="19" t="s">
        <v>616</v>
      </c>
      <c r="E295" s="20"/>
      <c r="F295" s="39">
        <v>2410599981</v>
      </c>
      <c r="G295" s="38">
        <v>47.45</v>
      </c>
      <c r="H295" s="23">
        <f t="shared" si="76"/>
        <v>0.47450000000000003</v>
      </c>
      <c r="I295" s="40">
        <v>21168144.95</v>
      </c>
      <c r="J295" s="40">
        <v>0</v>
      </c>
      <c r="K295" s="40">
        <v>0</v>
      </c>
      <c r="L295" s="40">
        <v>1451635.42</v>
      </c>
      <c r="M295" s="25">
        <f t="shared" si="77"/>
        <v>22619780.369999997</v>
      </c>
      <c r="N295" s="40">
        <v>0</v>
      </c>
      <c r="O295" s="40">
        <v>41199630.96</v>
      </c>
      <c r="P295" s="40">
        <v>0</v>
      </c>
      <c r="Q295" s="26">
        <f t="shared" si="78"/>
        <v>41199630.96</v>
      </c>
      <c r="R295" s="40">
        <v>19399578.05</v>
      </c>
      <c r="S295" s="40">
        <v>482123</v>
      </c>
      <c r="T295" s="26">
        <f t="shared" si="79"/>
        <v>19881701.05</v>
      </c>
      <c r="U295" s="26">
        <f t="shared" si="80"/>
        <v>83701112.38</v>
      </c>
      <c r="V295" s="27">
        <f t="shared" si="81"/>
        <v>0.8047613956236898</v>
      </c>
      <c r="W295" s="27">
        <f t="shared" si="82"/>
        <v>0.020000124607982398</v>
      </c>
      <c r="X295" s="27">
        <f t="shared" si="83"/>
        <v>0.8247615202316723</v>
      </c>
      <c r="Y295" s="28">
        <f t="shared" si="84"/>
        <v>1.7091027663125167</v>
      </c>
      <c r="Z295" s="28">
        <f t="shared" si="85"/>
        <v>0.9383464925033532</v>
      </c>
      <c r="AA295" s="29"/>
      <c r="AB295" s="28">
        <f t="shared" si="86"/>
        <v>3.4722107790475416</v>
      </c>
      <c r="AC295" s="36">
        <v>427900.40683482506</v>
      </c>
      <c r="AD295" s="31">
        <f t="shared" si="87"/>
        <v>14857.604049707077</v>
      </c>
      <c r="AE295" s="32">
        <v>1255</v>
      </c>
      <c r="AF295" s="31">
        <f t="shared" si="88"/>
        <v>13602.604049707077</v>
      </c>
      <c r="AG295" s="33"/>
      <c r="AH295" s="34">
        <f t="shared" si="89"/>
        <v>5080295007.376185</v>
      </c>
      <c r="AI295" s="27">
        <f t="shared" si="90"/>
        <v>0.445245410692841</v>
      </c>
      <c r="AJ295" s="27">
        <f t="shared" si="91"/>
        <v>0.8109692626152891</v>
      </c>
      <c r="AK295" s="27">
        <f t="shared" si="92"/>
        <v>0.3913493413499285</v>
      </c>
      <c r="AL295" s="27">
        <f t="shared" si="93"/>
        <v>1.647</v>
      </c>
      <c r="AN295" s="36">
        <v>425761.5227597469</v>
      </c>
      <c r="AO295" s="30">
        <f t="shared" si="94"/>
        <v>14783.337486300883</v>
      </c>
    </row>
    <row r="296" spans="1:41" ht="12.75">
      <c r="A296" s="17" t="s">
        <v>632</v>
      </c>
      <c r="B296" s="18" t="s">
        <v>633</v>
      </c>
      <c r="C296" s="19" t="s">
        <v>616</v>
      </c>
      <c r="E296" s="20"/>
      <c r="F296" s="39">
        <v>1963159141</v>
      </c>
      <c r="G296" s="38">
        <v>62.25</v>
      </c>
      <c r="H296" s="23">
        <f t="shared" si="76"/>
        <v>0.6225</v>
      </c>
      <c r="I296" s="40">
        <v>12957697.34</v>
      </c>
      <c r="J296" s="40">
        <v>0</v>
      </c>
      <c r="K296" s="40">
        <v>0</v>
      </c>
      <c r="L296" s="40">
        <v>888597.34</v>
      </c>
      <c r="M296" s="25">
        <f t="shared" si="77"/>
        <v>13846294.68</v>
      </c>
      <c r="N296" s="40">
        <v>21115662</v>
      </c>
      <c r="O296" s="40">
        <v>0</v>
      </c>
      <c r="P296" s="40">
        <v>833360</v>
      </c>
      <c r="Q296" s="26">
        <f t="shared" si="78"/>
        <v>21949022</v>
      </c>
      <c r="R296" s="40">
        <v>46289829</v>
      </c>
      <c r="S296" s="40">
        <v>0</v>
      </c>
      <c r="T296" s="26">
        <f t="shared" si="79"/>
        <v>46289829</v>
      </c>
      <c r="U296" s="26">
        <f t="shared" si="80"/>
        <v>82085145.68</v>
      </c>
      <c r="V296" s="27">
        <f t="shared" si="81"/>
        <v>2.3579254495089352</v>
      </c>
      <c r="W296" s="27">
        <f t="shared" si="82"/>
        <v>0</v>
      </c>
      <c r="X296" s="27">
        <f t="shared" si="83"/>
        <v>2.3579254495089352</v>
      </c>
      <c r="Y296" s="28">
        <f t="shared" si="84"/>
        <v>1.1180459872865702</v>
      </c>
      <c r="Z296" s="28">
        <f t="shared" si="85"/>
        <v>0.7053067879635542</v>
      </c>
      <c r="AA296" s="29"/>
      <c r="AB296" s="28">
        <f t="shared" si="86"/>
        <v>4.18127822475906</v>
      </c>
      <c r="AC296" s="36">
        <v>62257.687461512956</v>
      </c>
      <c r="AD296" s="31">
        <f t="shared" si="87"/>
        <v>2603.1671290667928</v>
      </c>
      <c r="AE296" s="32">
        <v>743</v>
      </c>
      <c r="AF296" s="31">
        <f t="shared" si="88"/>
        <v>1860.1671290667928</v>
      </c>
      <c r="AG296" s="33"/>
      <c r="AH296" s="34">
        <f t="shared" si="89"/>
        <v>3153669302.8112445</v>
      </c>
      <c r="AI296" s="27">
        <f t="shared" si="90"/>
        <v>0.43905347550731244</v>
      </c>
      <c r="AJ296" s="27">
        <f t="shared" si="91"/>
        <v>0.69598362708589</v>
      </c>
      <c r="AK296" s="27">
        <f t="shared" si="92"/>
        <v>1.4678085923193123</v>
      </c>
      <c r="AL296" s="27">
        <f t="shared" si="93"/>
        <v>2.6029999999999998</v>
      </c>
      <c r="AN296" s="36">
        <v>62257.687461512956</v>
      </c>
      <c r="AO296" s="30">
        <f t="shared" si="94"/>
        <v>2603.1671290667928</v>
      </c>
    </row>
    <row r="297" spans="1:41" ht="12.75">
      <c r="A297" s="17" t="s">
        <v>634</v>
      </c>
      <c r="B297" s="18" t="s">
        <v>635</v>
      </c>
      <c r="C297" s="19" t="s">
        <v>616</v>
      </c>
      <c r="E297" s="20" t="s">
        <v>116</v>
      </c>
      <c r="F297" s="39">
        <v>2581417305</v>
      </c>
      <c r="G297" s="38">
        <v>103.05</v>
      </c>
      <c r="H297" s="23">
        <f t="shared" si="76"/>
        <v>1.0305</v>
      </c>
      <c r="I297" s="40">
        <v>9702872.61</v>
      </c>
      <c r="J297" s="40">
        <v>895178.03</v>
      </c>
      <c r="K297" s="40">
        <v>0</v>
      </c>
      <c r="L297" s="40">
        <v>665427.64</v>
      </c>
      <c r="M297" s="25">
        <f t="shared" si="77"/>
        <v>11263478.28</v>
      </c>
      <c r="N297" s="40">
        <v>30247962.5</v>
      </c>
      <c r="O297" s="40">
        <v>0</v>
      </c>
      <c r="P297" s="40">
        <v>0</v>
      </c>
      <c r="Q297" s="26">
        <f t="shared" si="78"/>
        <v>30247962.5</v>
      </c>
      <c r="R297" s="40">
        <v>8672935.69</v>
      </c>
      <c r="S297" s="40">
        <v>1290708.65</v>
      </c>
      <c r="T297" s="26">
        <f t="shared" si="79"/>
        <v>9963644.34</v>
      </c>
      <c r="U297" s="26">
        <f t="shared" si="80"/>
        <v>51475085.120000005</v>
      </c>
      <c r="V297" s="27">
        <f t="shared" si="81"/>
        <v>0.3359757321375825</v>
      </c>
      <c r="W297" s="27">
        <f t="shared" si="82"/>
        <v>0.04999999990315398</v>
      </c>
      <c r="X297" s="27">
        <f t="shared" si="83"/>
        <v>0.38597573204073643</v>
      </c>
      <c r="Y297" s="28">
        <f t="shared" si="84"/>
        <v>1.1717579502319173</v>
      </c>
      <c r="Z297" s="28">
        <f t="shared" si="85"/>
        <v>0.4363292311624137</v>
      </c>
      <c r="AA297" s="29"/>
      <c r="AB297" s="28">
        <f t="shared" si="86"/>
        <v>1.9940629134350674</v>
      </c>
      <c r="AC297" s="36">
        <v>415005.618466899</v>
      </c>
      <c r="AD297" s="31">
        <f t="shared" si="87"/>
        <v>8275.473126520266</v>
      </c>
      <c r="AE297" s="32">
        <v>1176</v>
      </c>
      <c r="AF297" s="31">
        <f t="shared" si="88"/>
        <v>7099.473126520266</v>
      </c>
      <c r="AG297" s="33"/>
      <c r="AH297" s="34">
        <f t="shared" si="89"/>
        <v>2505014366.8122272</v>
      </c>
      <c r="AI297" s="27">
        <f t="shared" si="90"/>
        <v>0.44963727271286724</v>
      </c>
      <c r="AJ297" s="27">
        <f t="shared" si="91"/>
        <v>1.2074965677139906</v>
      </c>
      <c r="AK297" s="27">
        <f t="shared" si="92"/>
        <v>0.3977479918679788</v>
      </c>
      <c r="AL297" s="27">
        <f t="shared" si="93"/>
        <v>2.055</v>
      </c>
      <c r="AN297" s="36">
        <v>414100.04425757914</v>
      </c>
      <c r="AO297" s="30">
        <f t="shared" si="94"/>
        <v>8257.415407058586</v>
      </c>
    </row>
    <row r="298" spans="1:41" ht="12.75">
      <c r="A298" s="17" t="s">
        <v>636</v>
      </c>
      <c r="B298" s="18" t="s">
        <v>637</v>
      </c>
      <c r="C298" s="19" t="s">
        <v>616</v>
      </c>
      <c r="E298" s="20"/>
      <c r="F298" s="39">
        <v>6303495043</v>
      </c>
      <c r="G298" s="38">
        <v>101.34</v>
      </c>
      <c r="H298" s="23">
        <f t="shared" si="76"/>
        <v>1.0134</v>
      </c>
      <c r="I298" s="40">
        <v>25574012.71</v>
      </c>
      <c r="J298" s="40">
        <v>2359933.47</v>
      </c>
      <c r="K298" s="40">
        <v>0</v>
      </c>
      <c r="L298" s="40">
        <v>1752909.32</v>
      </c>
      <c r="M298" s="25">
        <f t="shared" si="77"/>
        <v>29686855.5</v>
      </c>
      <c r="N298" s="40">
        <v>0</v>
      </c>
      <c r="O298" s="40">
        <v>75680378.35</v>
      </c>
      <c r="P298" s="40">
        <v>0</v>
      </c>
      <c r="Q298" s="26">
        <f t="shared" si="78"/>
        <v>75680378.35</v>
      </c>
      <c r="R298" s="40">
        <v>17651950.59</v>
      </c>
      <c r="S298" s="40">
        <v>1891048.51</v>
      </c>
      <c r="T298" s="26">
        <f t="shared" si="79"/>
        <v>19542999.1</v>
      </c>
      <c r="U298" s="26">
        <f t="shared" si="80"/>
        <v>124910232.94999999</v>
      </c>
      <c r="V298" s="27">
        <f t="shared" si="81"/>
        <v>0.28003433761088464</v>
      </c>
      <c r="W298" s="27">
        <f t="shared" si="82"/>
        <v>0.029999999953993776</v>
      </c>
      <c r="X298" s="27">
        <f t="shared" si="83"/>
        <v>0.31003433756487847</v>
      </c>
      <c r="Y298" s="28">
        <f t="shared" si="84"/>
        <v>1.2006097860589686</v>
      </c>
      <c r="Z298" s="28">
        <f t="shared" si="85"/>
        <v>0.470958655436195</v>
      </c>
      <c r="AA298" s="29"/>
      <c r="AB298" s="28">
        <f t="shared" si="86"/>
        <v>1.981602779060042</v>
      </c>
      <c r="AC298" s="36">
        <v>576496.3652944242</v>
      </c>
      <c r="AD298" s="31">
        <f t="shared" si="87"/>
        <v>11423.867995854442</v>
      </c>
      <c r="AE298" s="32">
        <v>1290</v>
      </c>
      <c r="AF298" s="31">
        <f t="shared" si="88"/>
        <v>10133.867995854442</v>
      </c>
      <c r="AG298" s="33"/>
      <c r="AH298" s="34">
        <f t="shared" si="89"/>
        <v>6220145098.677718</v>
      </c>
      <c r="AI298" s="27">
        <f t="shared" si="90"/>
        <v>0.47726950141904</v>
      </c>
      <c r="AJ298" s="27">
        <f t="shared" si="91"/>
        <v>1.216697957192159</v>
      </c>
      <c r="AK298" s="27">
        <f t="shared" si="92"/>
        <v>0.31418879768824787</v>
      </c>
      <c r="AL298" s="27">
        <f t="shared" si="93"/>
        <v>2.008</v>
      </c>
      <c r="AN298" s="36">
        <v>574801.7396991497</v>
      </c>
      <c r="AO298" s="30">
        <f t="shared" si="94"/>
        <v>11390.28724796382</v>
      </c>
    </row>
    <row r="299" spans="1:41" ht="12.75">
      <c r="A299" s="17" t="s">
        <v>638</v>
      </c>
      <c r="B299" s="18" t="s">
        <v>639</v>
      </c>
      <c r="C299" s="19" t="s">
        <v>640</v>
      </c>
      <c r="E299" s="20"/>
      <c r="F299" s="39">
        <v>978370983</v>
      </c>
      <c r="G299" s="38">
        <v>39.94</v>
      </c>
      <c r="H299" s="23">
        <f t="shared" si="76"/>
        <v>0.3994</v>
      </c>
      <c r="I299" s="40">
        <v>6188276.25</v>
      </c>
      <c r="J299" s="40">
        <v>0</v>
      </c>
      <c r="K299" s="40">
        <v>0</v>
      </c>
      <c r="L299" s="40">
        <v>724293.12</v>
      </c>
      <c r="M299" s="25">
        <f t="shared" si="77"/>
        <v>6912569.37</v>
      </c>
      <c r="N299" s="40">
        <v>24224455</v>
      </c>
      <c r="O299" s="40">
        <v>0</v>
      </c>
      <c r="P299" s="40">
        <v>0</v>
      </c>
      <c r="Q299" s="26">
        <f t="shared" si="78"/>
        <v>24224455</v>
      </c>
      <c r="R299" s="40">
        <v>17183130.56</v>
      </c>
      <c r="S299" s="40">
        <v>292783.34</v>
      </c>
      <c r="T299" s="26">
        <f t="shared" si="79"/>
        <v>17475913.9</v>
      </c>
      <c r="U299" s="26">
        <f t="shared" si="80"/>
        <v>48612938.269999996</v>
      </c>
      <c r="V299" s="27">
        <f t="shared" si="81"/>
        <v>1.7563001007359187</v>
      </c>
      <c r="W299" s="27">
        <f t="shared" si="82"/>
        <v>0.029925595207477656</v>
      </c>
      <c r="X299" s="27">
        <f t="shared" si="83"/>
        <v>1.7862256959433962</v>
      </c>
      <c r="Y299" s="28">
        <f t="shared" si="84"/>
        <v>2.4759989227930728</v>
      </c>
      <c r="Z299" s="28">
        <f t="shared" si="85"/>
        <v>0.7065386739909068</v>
      </c>
      <c r="AA299" s="29"/>
      <c r="AB299" s="28">
        <f t="shared" si="86"/>
        <v>4.968763292727376</v>
      </c>
      <c r="AC299" s="36">
        <v>119938.4009480545</v>
      </c>
      <c r="AD299" s="31">
        <f t="shared" si="87"/>
        <v>5959.455240191115</v>
      </c>
      <c r="AE299" s="32">
        <v>1044</v>
      </c>
      <c r="AF299" s="31">
        <f t="shared" si="88"/>
        <v>4915.455240191115</v>
      </c>
      <c r="AG299" s="33"/>
      <c r="AH299" s="34">
        <f t="shared" si="89"/>
        <v>2449601860.290436</v>
      </c>
      <c r="AI299" s="27">
        <f t="shared" si="90"/>
        <v>0.2821915463919682</v>
      </c>
      <c r="AJ299" s="27">
        <f t="shared" si="91"/>
        <v>0.9889139697635533</v>
      </c>
      <c r="AK299" s="27">
        <f t="shared" si="92"/>
        <v>0.7134185429597925</v>
      </c>
      <c r="AL299" s="27">
        <f t="shared" si="93"/>
        <v>1.984</v>
      </c>
      <c r="AN299" s="36">
        <v>119938.4009480545</v>
      </c>
      <c r="AO299" s="30">
        <f t="shared" si="94"/>
        <v>5959.455240191115</v>
      </c>
    </row>
    <row r="300" spans="1:41" ht="12.75">
      <c r="A300" s="17" t="s">
        <v>641</v>
      </c>
      <c r="B300" s="18" t="s">
        <v>642</v>
      </c>
      <c r="C300" s="19" t="s">
        <v>640</v>
      </c>
      <c r="E300" s="20" t="s">
        <v>116</v>
      </c>
      <c r="F300" s="39">
        <v>1856220613</v>
      </c>
      <c r="G300" s="38">
        <v>101.38</v>
      </c>
      <c r="H300" s="23">
        <f t="shared" si="76"/>
        <v>1.0138</v>
      </c>
      <c r="I300" s="40">
        <v>4696620.47</v>
      </c>
      <c r="J300" s="40">
        <v>0</v>
      </c>
      <c r="K300" s="40">
        <v>0</v>
      </c>
      <c r="L300" s="40">
        <v>549689.83</v>
      </c>
      <c r="M300" s="25">
        <f t="shared" si="77"/>
        <v>5246310.3</v>
      </c>
      <c r="N300" s="40">
        <v>15097325.5</v>
      </c>
      <c r="O300" s="40">
        <v>0</v>
      </c>
      <c r="P300" s="40">
        <v>0</v>
      </c>
      <c r="Q300" s="26">
        <f t="shared" si="78"/>
        <v>15097325.5</v>
      </c>
      <c r="R300" s="40">
        <v>6483164.24</v>
      </c>
      <c r="S300" s="40">
        <v>371277</v>
      </c>
      <c r="T300" s="26">
        <f t="shared" si="79"/>
        <v>6854441.24</v>
      </c>
      <c r="U300" s="26">
        <f t="shared" si="80"/>
        <v>27198077.04</v>
      </c>
      <c r="V300" s="27">
        <f t="shared" si="81"/>
        <v>0.34926690257587395</v>
      </c>
      <c r="W300" s="27">
        <f t="shared" si="82"/>
        <v>0.02000177120110453</v>
      </c>
      <c r="X300" s="27">
        <f t="shared" si="83"/>
        <v>0.3692686737769785</v>
      </c>
      <c r="Y300" s="28">
        <f t="shared" si="84"/>
        <v>0.8133368089044059</v>
      </c>
      <c r="Z300" s="28">
        <f t="shared" si="85"/>
        <v>0.2826339855972712</v>
      </c>
      <c r="AA300" s="29"/>
      <c r="AB300" s="28">
        <f t="shared" si="86"/>
        <v>1.4652394682786554</v>
      </c>
      <c r="AC300" s="36">
        <v>673775.5996691481</v>
      </c>
      <c r="AD300" s="31">
        <f t="shared" si="87"/>
        <v>9872.426013983548</v>
      </c>
      <c r="AE300" s="32">
        <v>1110</v>
      </c>
      <c r="AF300" s="31">
        <f t="shared" si="88"/>
        <v>8762.426013983548</v>
      </c>
      <c r="AG300" s="33"/>
      <c r="AH300" s="34">
        <f t="shared" si="89"/>
        <v>1830953455.3166304</v>
      </c>
      <c r="AI300" s="27">
        <f t="shared" si="90"/>
        <v>0.28653433459851363</v>
      </c>
      <c r="AJ300" s="27">
        <f t="shared" si="91"/>
        <v>0.8245608568672868</v>
      </c>
      <c r="AK300" s="27">
        <f t="shared" si="92"/>
        <v>0.3743645814751008</v>
      </c>
      <c r="AL300" s="27">
        <f t="shared" si="93"/>
        <v>1.4859999999999998</v>
      </c>
      <c r="AN300" s="36">
        <v>673176.4655172414</v>
      </c>
      <c r="AO300" s="30">
        <f t="shared" si="94"/>
        <v>9863.647263921874</v>
      </c>
    </row>
    <row r="301" spans="1:41" ht="12.75">
      <c r="A301" s="17" t="s">
        <v>643</v>
      </c>
      <c r="B301" s="18" t="s">
        <v>644</v>
      </c>
      <c r="C301" s="19" t="s">
        <v>640</v>
      </c>
      <c r="E301" s="20"/>
      <c r="F301" s="39">
        <v>143903300</v>
      </c>
      <c r="G301" s="38">
        <v>20.09</v>
      </c>
      <c r="H301" s="23">
        <f t="shared" si="76"/>
        <v>0.2009</v>
      </c>
      <c r="I301" s="40">
        <v>1670617.11</v>
      </c>
      <c r="J301" s="40">
        <v>0</v>
      </c>
      <c r="K301" s="40">
        <v>0</v>
      </c>
      <c r="L301" s="40">
        <v>195550.29</v>
      </c>
      <c r="M301" s="25">
        <f t="shared" si="77"/>
        <v>1866167.4000000001</v>
      </c>
      <c r="N301" s="40">
        <v>8829075</v>
      </c>
      <c r="O301" s="40">
        <v>0</v>
      </c>
      <c r="P301" s="40">
        <v>0</v>
      </c>
      <c r="Q301" s="26">
        <f t="shared" si="78"/>
        <v>8829075</v>
      </c>
      <c r="R301" s="40">
        <v>4132176</v>
      </c>
      <c r="S301" s="40">
        <v>0</v>
      </c>
      <c r="T301" s="26">
        <f t="shared" si="79"/>
        <v>4132176</v>
      </c>
      <c r="U301" s="26">
        <f t="shared" si="80"/>
        <v>14827418.4</v>
      </c>
      <c r="V301" s="27">
        <f t="shared" si="81"/>
        <v>2.871494955292895</v>
      </c>
      <c r="W301" s="27">
        <f t="shared" si="82"/>
        <v>0</v>
      </c>
      <c r="X301" s="27">
        <f t="shared" si="83"/>
        <v>2.871494955292895</v>
      </c>
      <c r="Y301" s="28">
        <f t="shared" si="84"/>
        <v>6.135422189762153</v>
      </c>
      <c r="Z301" s="28">
        <f t="shared" si="85"/>
        <v>1.2968204342777407</v>
      </c>
      <c r="AA301" s="29"/>
      <c r="AB301" s="28">
        <f t="shared" si="86"/>
        <v>10.30373757933279</v>
      </c>
      <c r="AC301" s="36">
        <v>64176.903158984984</v>
      </c>
      <c r="AD301" s="31">
        <f t="shared" si="87"/>
        <v>6612.619688044349</v>
      </c>
      <c r="AE301" s="32">
        <v>1058</v>
      </c>
      <c r="AF301" s="31">
        <f t="shared" si="88"/>
        <v>5554.619688044349</v>
      </c>
      <c r="AG301" s="33"/>
      <c r="AH301" s="34">
        <f t="shared" si="89"/>
        <v>716293180.686909</v>
      </c>
      <c r="AI301" s="27">
        <f t="shared" si="90"/>
        <v>0.2605312252463981</v>
      </c>
      <c r="AJ301" s="27">
        <f t="shared" si="91"/>
        <v>1.2326063179232163</v>
      </c>
      <c r="AK301" s="27">
        <f t="shared" si="92"/>
        <v>0.5768833365183424</v>
      </c>
      <c r="AL301" s="27">
        <f t="shared" si="93"/>
        <v>2.071</v>
      </c>
      <c r="AN301" s="36">
        <v>64176.903158984984</v>
      </c>
      <c r="AO301" s="30">
        <f t="shared" si="94"/>
        <v>6612.619688044348</v>
      </c>
    </row>
    <row r="302" spans="1:41" ht="12.75">
      <c r="A302" s="17" t="s">
        <v>645</v>
      </c>
      <c r="B302" s="18" t="s">
        <v>646</v>
      </c>
      <c r="C302" s="19" t="s">
        <v>640</v>
      </c>
      <c r="E302" s="20"/>
      <c r="F302" s="39">
        <v>2019089899</v>
      </c>
      <c r="G302" s="38">
        <v>25.06</v>
      </c>
      <c r="H302" s="23">
        <f t="shared" si="76"/>
        <v>0.2506</v>
      </c>
      <c r="I302" s="40">
        <v>19672394.66</v>
      </c>
      <c r="J302" s="40">
        <v>0</v>
      </c>
      <c r="K302" s="40">
        <v>0</v>
      </c>
      <c r="L302" s="40">
        <v>2305073.28</v>
      </c>
      <c r="M302" s="25">
        <f t="shared" si="77"/>
        <v>21977467.94</v>
      </c>
      <c r="N302" s="40">
        <v>108989388</v>
      </c>
      <c r="O302" s="40">
        <v>0</v>
      </c>
      <c r="P302" s="40">
        <v>0</v>
      </c>
      <c r="Q302" s="26">
        <f t="shared" si="78"/>
        <v>108989388</v>
      </c>
      <c r="R302" s="40">
        <v>28315012</v>
      </c>
      <c r="S302" s="40">
        <v>403092</v>
      </c>
      <c r="T302" s="26">
        <f t="shared" si="79"/>
        <v>28718104</v>
      </c>
      <c r="U302" s="26">
        <f t="shared" si="80"/>
        <v>159684959.94</v>
      </c>
      <c r="V302" s="27">
        <f t="shared" si="81"/>
        <v>1.4023650959783243</v>
      </c>
      <c r="W302" s="27">
        <f t="shared" si="82"/>
        <v>0.019964044206235713</v>
      </c>
      <c r="X302" s="27">
        <f t="shared" si="83"/>
        <v>1.42232914018456</v>
      </c>
      <c r="Y302" s="28">
        <f t="shared" si="84"/>
        <v>5.397946275397617</v>
      </c>
      <c r="Z302" s="28">
        <f t="shared" si="85"/>
        <v>1.0884838733968627</v>
      </c>
      <c r="AA302" s="29"/>
      <c r="AB302" s="28">
        <f t="shared" si="86"/>
        <v>7.90875928897904</v>
      </c>
      <c r="AC302" s="36">
        <v>98482.383083609</v>
      </c>
      <c r="AD302" s="31">
        <f t="shared" si="87"/>
        <v>7788.73462013285</v>
      </c>
      <c r="AE302" s="32">
        <v>1160</v>
      </c>
      <c r="AF302" s="31">
        <f t="shared" si="88"/>
        <v>6628.73462013285</v>
      </c>
      <c r="AG302" s="33"/>
      <c r="AH302" s="34">
        <f t="shared" si="89"/>
        <v>8057022741.420591</v>
      </c>
      <c r="AI302" s="27">
        <f t="shared" si="90"/>
        <v>0.2727740586732537</v>
      </c>
      <c r="AJ302" s="27">
        <f t="shared" si="91"/>
        <v>1.3527253366146426</v>
      </c>
      <c r="AK302" s="27">
        <f t="shared" si="92"/>
        <v>0.35643568253025065</v>
      </c>
      <c r="AL302" s="27">
        <f t="shared" si="93"/>
        <v>1.9819999999999998</v>
      </c>
      <c r="AN302" s="36">
        <v>98455.3751217928</v>
      </c>
      <c r="AO302" s="30">
        <f t="shared" si="94"/>
        <v>7786.598625443946</v>
      </c>
    </row>
    <row r="303" spans="1:41" ht="12.75">
      <c r="A303" s="17" t="s">
        <v>647</v>
      </c>
      <c r="B303" s="18" t="s">
        <v>648</v>
      </c>
      <c r="C303" s="19" t="s">
        <v>640</v>
      </c>
      <c r="E303" s="20"/>
      <c r="F303" s="39">
        <v>7339891295</v>
      </c>
      <c r="G303" s="38">
        <v>47.67</v>
      </c>
      <c r="H303" s="23">
        <f t="shared" si="76"/>
        <v>0.4767</v>
      </c>
      <c r="I303" s="40">
        <v>35471396.59</v>
      </c>
      <c r="J303" s="40">
        <v>0</v>
      </c>
      <c r="K303" s="40">
        <v>0</v>
      </c>
      <c r="L303" s="40">
        <v>4154688.46</v>
      </c>
      <c r="M303" s="25">
        <f t="shared" si="77"/>
        <v>39626085.050000004</v>
      </c>
      <c r="N303" s="40">
        <v>163798816</v>
      </c>
      <c r="O303" s="40">
        <v>0</v>
      </c>
      <c r="P303" s="40">
        <v>0</v>
      </c>
      <c r="Q303" s="26">
        <f t="shared" si="78"/>
        <v>163798816</v>
      </c>
      <c r="R303" s="40">
        <v>68868216.76</v>
      </c>
      <c r="S303" s="40">
        <v>733989.13</v>
      </c>
      <c r="T303" s="26">
        <f t="shared" si="79"/>
        <v>69602205.89</v>
      </c>
      <c r="U303" s="26">
        <f t="shared" si="80"/>
        <v>273027106.94</v>
      </c>
      <c r="V303" s="27">
        <f t="shared" si="81"/>
        <v>0.938272979695403</v>
      </c>
      <c r="W303" s="27">
        <f t="shared" si="82"/>
        <v>0.010000000006812091</v>
      </c>
      <c r="X303" s="27">
        <f t="shared" si="83"/>
        <v>0.948272979702215</v>
      </c>
      <c r="Y303" s="28">
        <f t="shared" si="84"/>
        <v>2.2316245488755566</v>
      </c>
      <c r="Z303" s="28">
        <f t="shared" si="85"/>
        <v>0.5398729144257716</v>
      </c>
      <c r="AA303" s="29"/>
      <c r="AB303" s="28">
        <f t="shared" si="86"/>
        <v>3.7197704430035428</v>
      </c>
      <c r="AC303" s="36">
        <v>173867.2284116961</v>
      </c>
      <c r="AD303" s="31">
        <f t="shared" si="87"/>
        <v>6467.461772527729</v>
      </c>
      <c r="AE303" s="32">
        <v>1059</v>
      </c>
      <c r="AF303" s="31">
        <f t="shared" si="88"/>
        <v>5408.461772527729</v>
      </c>
      <c r="AG303" s="33"/>
      <c r="AH303" s="34">
        <f t="shared" si="89"/>
        <v>15397296612.125027</v>
      </c>
      <c r="AI303" s="27">
        <f t="shared" si="90"/>
        <v>0.2573574183067653</v>
      </c>
      <c r="AJ303" s="27">
        <f t="shared" si="91"/>
        <v>1.0638154224489778</v>
      </c>
      <c r="AK303" s="27">
        <f t="shared" si="92"/>
        <v>0.4520417294240459</v>
      </c>
      <c r="AL303" s="27">
        <f t="shared" si="93"/>
        <v>1.7730000000000001</v>
      </c>
      <c r="AN303" s="36">
        <v>173867.2284116961</v>
      </c>
      <c r="AO303" s="30">
        <f t="shared" si="94"/>
        <v>6467.461772527729</v>
      </c>
    </row>
    <row r="304" spans="1:41" ht="12.75">
      <c r="A304" s="17" t="s">
        <v>649</v>
      </c>
      <c r="B304" s="18" t="s">
        <v>650</v>
      </c>
      <c r="C304" s="19" t="s">
        <v>640</v>
      </c>
      <c r="E304" s="20" t="s">
        <v>116</v>
      </c>
      <c r="F304" s="39">
        <v>250640757</v>
      </c>
      <c r="G304" s="38">
        <v>99.43</v>
      </c>
      <c r="H304" s="23">
        <f t="shared" si="76"/>
        <v>0.9943000000000001</v>
      </c>
      <c r="I304" s="40">
        <v>642077.43</v>
      </c>
      <c r="J304" s="40">
        <v>0</v>
      </c>
      <c r="K304" s="40">
        <v>0</v>
      </c>
      <c r="L304" s="40">
        <v>75148.38</v>
      </c>
      <c r="M304" s="25">
        <f t="shared" si="77"/>
        <v>717225.81</v>
      </c>
      <c r="N304" s="40">
        <v>2987666</v>
      </c>
      <c r="O304" s="40">
        <v>0</v>
      </c>
      <c r="P304" s="40">
        <v>0</v>
      </c>
      <c r="Q304" s="26">
        <f t="shared" si="78"/>
        <v>2987666</v>
      </c>
      <c r="R304" s="40">
        <v>1061780.09</v>
      </c>
      <c r="S304" s="40">
        <v>0</v>
      </c>
      <c r="T304" s="26">
        <f t="shared" si="79"/>
        <v>1061780.09</v>
      </c>
      <c r="U304" s="26">
        <f t="shared" si="80"/>
        <v>4766671.9</v>
      </c>
      <c r="V304" s="27">
        <f t="shared" si="81"/>
        <v>0.42362627000843284</v>
      </c>
      <c r="W304" s="27">
        <f t="shared" si="82"/>
        <v>0</v>
      </c>
      <c r="X304" s="27">
        <f t="shared" si="83"/>
        <v>0.42362627000843284</v>
      </c>
      <c r="Y304" s="28">
        <f t="shared" si="84"/>
        <v>1.1920112418109239</v>
      </c>
      <c r="Z304" s="28">
        <f t="shared" si="85"/>
        <v>0.2861568958635088</v>
      </c>
      <c r="AA304" s="29"/>
      <c r="AB304" s="28">
        <f t="shared" si="86"/>
        <v>1.9017944076828657</v>
      </c>
      <c r="AC304" s="36">
        <v>274426.9585253456</v>
      </c>
      <c r="AD304" s="31">
        <f t="shared" si="87"/>
        <v>5219.036550409201</v>
      </c>
      <c r="AE304" s="32">
        <v>945</v>
      </c>
      <c r="AF304" s="31">
        <f t="shared" si="88"/>
        <v>4274.036550409201</v>
      </c>
      <c r="AG304" s="33"/>
      <c r="AH304" s="34">
        <f t="shared" si="89"/>
        <v>252077599.31610176</v>
      </c>
      <c r="AI304" s="27">
        <f t="shared" si="90"/>
        <v>0.2845258015570868</v>
      </c>
      <c r="AJ304" s="27">
        <f t="shared" si="91"/>
        <v>1.1852167777326017</v>
      </c>
      <c r="AK304" s="27">
        <f t="shared" si="92"/>
        <v>0.4212116002693848</v>
      </c>
      <c r="AL304" s="27">
        <f t="shared" si="93"/>
        <v>1.891</v>
      </c>
      <c r="AN304" s="36">
        <v>274426.9585253456</v>
      </c>
      <c r="AO304" s="30">
        <f t="shared" si="94"/>
        <v>5219.0365504092</v>
      </c>
    </row>
    <row r="305" spans="1:41" ht="12.75">
      <c r="A305" s="17" t="s">
        <v>651</v>
      </c>
      <c r="B305" s="18" t="s">
        <v>652</v>
      </c>
      <c r="C305" s="19" t="s">
        <v>640</v>
      </c>
      <c r="E305" s="20"/>
      <c r="F305" s="39">
        <v>530719837</v>
      </c>
      <c r="G305" s="38">
        <v>35.72</v>
      </c>
      <c r="H305" s="23">
        <f t="shared" si="76"/>
        <v>0.35719999999999996</v>
      </c>
      <c r="I305" s="40">
        <v>3671857.4</v>
      </c>
      <c r="J305" s="40">
        <v>0</v>
      </c>
      <c r="K305" s="40">
        <v>0</v>
      </c>
      <c r="L305" s="40">
        <v>429758.07</v>
      </c>
      <c r="M305" s="25">
        <f t="shared" si="77"/>
        <v>4101615.4699999997</v>
      </c>
      <c r="N305" s="40">
        <v>20144925.71</v>
      </c>
      <c r="O305" s="40">
        <v>0</v>
      </c>
      <c r="P305" s="40">
        <v>0</v>
      </c>
      <c r="Q305" s="26">
        <f t="shared" si="78"/>
        <v>20144925.71</v>
      </c>
      <c r="R305" s="40">
        <v>7857851.71</v>
      </c>
      <c r="S305" s="40">
        <v>0</v>
      </c>
      <c r="T305" s="26">
        <f t="shared" si="79"/>
        <v>7857851.71</v>
      </c>
      <c r="U305" s="26">
        <f t="shared" si="80"/>
        <v>32104392.89</v>
      </c>
      <c r="V305" s="27">
        <f t="shared" si="81"/>
        <v>1.4806026008784743</v>
      </c>
      <c r="W305" s="27">
        <f t="shared" si="82"/>
        <v>0</v>
      </c>
      <c r="X305" s="27">
        <f t="shared" si="83"/>
        <v>1.4806026008784743</v>
      </c>
      <c r="Y305" s="28">
        <f t="shared" si="84"/>
        <v>3.79577402342321</v>
      </c>
      <c r="Z305" s="28">
        <f t="shared" si="85"/>
        <v>0.7728400530843546</v>
      </c>
      <c r="AA305" s="29"/>
      <c r="AB305" s="28">
        <f t="shared" si="86"/>
        <v>6.049216677386038</v>
      </c>
      <c r="AC305" s="36">
        <v>138089.16256157635</v>
      </c>
      <c r="AD305" s="31">
        <f t="shared" si="87"/>
        <v>8353.312651337594</v>
      </c>
      <c r="AE305" s="32">
        <v>1214</v>
      </c>
      <c r="AF305" s="31">
        <f t="shared" si="88"/>
        <v>7139.312651337594</v>
      </c>
      <c r="AG305" s="33"/>
      <c r="AH305" s="34">
        <f t="shared" si="89"/>
        <v>1485777819.1489363</v>
      </c>
      <c r="AI305" s="27">
        <f t="shared" si="90"/>
        <v>0.2760584669617314</v>
      </c>
      <c r="AJ305" s="27">
        <f t="shared" si="91"/>
        <v>1.3558504811667704</v>
      </c>
      <c r="AK305" s="27">
        <f t="shared" si="92"/>
        <v>0.528871249033791</v>
      </c>
      <c r="AL305" s="27">
        <f t="shared" si="93"/>
        <v>2.161</v>
      </c>
      <c r="AN305" s="36">
        <v>138089.16256157635</v>
      </c>
      <c r="AO305" s="30">
        <f t="shared" si="94"/>
        <v>8353.312651337594</v>
      </c>
    </row>
    <row r="306" spans="1:41" ht="12.75">
      <c r="A306" s="17" t="s">
        <v>653</v>
      </c>
      <c r="B306" s="18" t="s">
        <v>654</v>
      </c>
      <c r="C306" s="19" t="s">
        <v>640</v>
      </c>
      <c r="E306" s="20"/>
      <c r="F306" s="39">
        <v>241151778</v>
      </c>
      <c r="G306" s="38">
        <v>43.18</v>
      </c>
      <c r="H306" s="23">
        <f t="shared" si="76"/>
        <v>0.4318</v>
      </c>
      <c r="I306" s="40">
        <v>1332254.83</v>
      </c>
      <c r="J306" s="40">
        <v>0</v>
      </c>
      <c r="K306" s="40">
        <v>0</v>
      </c>
      <c r="L306" s="40">
        <v>155927.17</v>
      </c>
      <c r="M306" s="25">
        <f t="shared" si="77"/>
        <v>1488182</v>
      </c>
      <c r="N306" s="40">
        <v>6587474</v>
      </c>
      <c r="O306" s="40">
        <v>0</v>
      </c>
      <c r="P306" s="40">
        <v>0</v>
      </c>
      <c r="Q306" s="26">
        <f t="shared" si="78"/>
        <v>6587474</v>
      </c>
      <c r="R306" s="40">
        <v>2949652.51</v>
      </c>
      <c r="S306" s="40">
        <v>0</v>
      </c>
      <c r="T306" s="26">
        <f t="shared" si="79"/>
        <v>2949652.51</v>
      </c>
      <c r="U306" s="26">
        <f t="shared" si="80"/>
        <v>11025308.51</v>
      </c>
      <c r="V306" s="27">
        <f t="shared" si="81"/>
        <v>1.2231518815507136</v>
      </c>
      <c r="W306" s="27">
        <f t="shared" si="82"/>
        <v>0</v>
      </c>
      <c r="X306" s="27">
        <f t="shared" si="83"/>
        <v>1.2231518815507136</v>
      </c>
      <c r="Y306" s="28">
        <f t="shared" si="84"/>
        <v>2.731671337708321</v>
      </c>
      <c r="Z306" s="28">
        <f t="shared" si="85"/>
        <v>0.6171142557364848</v>
      </c>
      <c r="AA306" s="29"/>
      <c r="AB306" s="28">
        <f t="shared" si="86"/>
        <v>4.571937474995519</v>
      </c>
      <c r="AC306" s="36">
        <v>124020.07648183557</v>
      </c>
      <c r="AD306" s="31">
        <f t="shared" si="87"/>
        <v>5670.120353191144</v>
      </c>
      <c r="AE306" s="32">
        <v>1019</v>
      </c>
      <c r="AF306" s="31">
        <f t="shared" si="88"/>
        <v>4651.120353191144</v>
      </c>
      <c r="AG306" s="33"/>
      <c r="AH306" s="34">
        <f t="shared" si="89"/>
        <v>558480264.0111163</v>
      </c>
      <c r="AI306" s="27">
        <f t="shared" si="90"/>
        <v>0.2664699356270141</v>
      </c>
      <c r="AJ306" s="27">
        <f t="shared" si="91"/>
        <v>1.1795356836224529</v>
      </c>
      <c r="AK306" s="27">
        <f t="shared" si="92"/>
        <v>0.5281569824535981</v>
      </c>
      <c r="AL306" s="27">
        <f t="shared" si="93"/>
        <v>1.974</v>
      </c>
      <c r="AN306" s="36">
        <v>124020.07648183557</v>
      </c>
      <c r="AO306" s="30">
        <f t="shared" si="94"/>
        <v>5670.120353191144</v>
      </c>
    </row>
    <row r="307" spans="1:41" ht="12.75">
      <c r="A307" s="17" t="s">
        <v>655</v>
      </c>
      <c r="B307" s="18" t="s">
        <v>656</v>
      </c>
      <c r="C307" s="19" t="s">
        <v>640</v>
      </c>
      <c r="E307" s="20"/>
      <c r="F307" s="39">
        <v>3339763515</v>
      </c>
      <c r="G307" s="38">
        <v>42.58</v>
      </c>
      <c r="H307" s="23">
        <f t="shared" si="76"/>
        <v>0.42579999999999996</v>
      </c>
      <c r="I307" s="40">
        <v>18996422.44</v>
      </c>
      <c r="J307" s="40">
        <v>0</v>
      </c>
      <c r="K307" s="40">
        <v>0</v>
      </c>
      <c r="L307" s="40">
        <v>2223143.37</v>
      </c>
      <c r="M307" s="25">
        <f t="shared" si="77"/>
        <v>21219565.810000002</v>
      </c>
      <c r="N307" s="40">
        <v>84967282.5</v>
      </c>
      <c r="O307" s="40">
        <v>0</v>
      </c>
      <c r="P307" s="40">
        <v>0</v>
      </c>
      <c r="Q307" s="26">
        <f t="shared" si="78"/>
        <v>84967282.5</v>
      </c>
      <c r="R307" s="40">
        <v>26385331.64</v>
      </c>
      <c r="S307" s="40">
        <v>667952.71</v>
      </c>
      <c r="T307" s="26">
        <f t="shared" si="79"/>
        <v>27053284.35</v>
      </c>
      <c r="U307" s="26">
        <f t="shared" si="80"/>
        <v>133240132.66</v>
      </c>
      <c r="V307" s="27">
        <f t="shared" si="81"/>
        <v>0.7900359268401673</v>
      </c>
      <c r="W307" s="27">
        <f t="shared" si="82"/>
        <v>0.020000000209595678</v>
      </c>
      <c r="X307" s="27">
        <f t="shared" si="83"/>
        <v>0.8100359270497631</v>
      </c>
      <c r="Y307" s="28">
        <f t="shared" si="84"/>
        <v>2.5441107467155497</v>
      </c>
      <c r="Z307" s="28">
        <f t="shared" si="85"/>
        <v>0.635361327671729</v>
      </c>
      <c r="AA307" s="29"/>
      <c r="AB307" s="28">
        <f t="shared" si="86"/>
        <v>3.9895080014370423</v>
      </c>
      <c r="AC307" s="36">
        <v>151003.8485412787</v>
      </c>
      <c r="AD307" s="31">
        <f t="shared" si="87"/>
        <v>6024.310620032187</v>
      </c>
      <c r="AE307" s="32">
        <v>1037</v>
      </c>
      <c r="AF307" s="31">
        <f t="shared" si="88"/>
        <v>4987.310620032187</v>
      </c>
      <c r="AG307" s="33"/>
      <c r="AH307" s="34">
        <f t="shared" si="89"/>
        <v>7843502853.452326</v>
      </c>
      <c r="AI307" s="27">
        <f t="shared" si="90"/>
        <v>0.2705368533226222</v>
      </c>
      <c r="AJ307" s="27">
        <f t="shared" si="91"/>
        <v>1.083282355951481</v>
      </c>
      <c r="AK307" s="27">
        <f t="shared" si="92"/>
        <v>0.34491329773778906</v>
      </c>
      <c r="AL307" s="27">
        <f t="shared" si="93"/>
        <v>1.699</v>
      </c>
      <c r="AN307" s="36">
        <v>150985.19251427602</v>
      </c>
      <c r="AO307" s="30">
        <f t="shared" si="94"/>
        <v>6023.566336342164</v>
      </c>
    </row>
    <row r="308" spans="1:41" ht="12.75">
      <c r="A308" s="17" t="s">
        <v>657</v>
      </c>
      <c r="B308" s="18" t="s">
        <v>658</v>
      </c>
      <c r="C308" s="19" t="s">
        <v>640</v>
      </c>
      <c r="E308" s="20"/>
      <c r="F308" s="39">
        <v>970679061</v>
      </c>
      <c r="G308" s="38">
        <v>42.31</v>
      </c>
      <c r="H308" s="23">
        <f t="shared" si="76"/>
        <v>0.42310000000000003</v>
      </c>
      <c r="I308" s="40">
        <v>5719204.21</v>
      </c>
      <c r="J308" s="40">
        <v>0</v>
      </c>
      <c r="K308" s="40">
        <v>0</v>
      </c>
      <c r="L308" s="40">
        <v>669831.47</v>
      </c>
      <c r="M308" s="25">
        <f t="shared" si="77"/>
        <v>6389035.68</v>
      </c>
      <c r="N308" s="40">
        <v>28056177.5</v>
      </c>
      <c r="O308" s="40">
        <v>0</v>
      </c>
      <c r="P308" s="40">
        <v>0</v>
      </c>
      <c r="Q308" s="26">
        <f t="shared" si="78"/>
        <v>28056177.5</v>
      </c>
      <c r="R308" s="40">
        <v>8058720.09</v>
      </c>
      <c r="S308" s="40">
        <v>0</v>
      </c>
      <c r="T308" s="26">
        <f t="shared" si="79"/>
        <v>8058720.09</v>
      </c>
      <c r="U308" s="26">
        <f t="shared" si="80"/>
        <v>42503933.269999996</v>
      </c>
      <c r="V308" s="27">
        <f t="shared" si="81"/>
        <v>0.8302146830794777</v>
      </c>
      <c r="W308" s="27">
        <f t="shared" si="82"/>
        <v>0</v>
      </c>
      <c r="X308" s="27">
        <f t="shared" si="83"/>
        <v>0.8302146830794777</v>
      </c>
      <c r="Y308" s="28">
        <f t="shared" si="84"/>
        <v>2.8903659950278873</v>
      </c>
      <c r="Z308" s="28">
        <f t="shared" si="85"/>
        <v>0.6582026888905972</v>
      </c>
      <c r="AA308" s="29"/>
      <c r="AB308" s="28">
        <f t="shared" si="86"/>
        <v>4.378783366997961</v>
      </c>
      <c r="AC308" s="36">
        <v>171910.95352389265</v>
      </c>
      <c r="AD308" s="31">
        <f t="shared" si="87"/>
        <v>7527.608238951807</v>
      </c>
      <c r="AE308" s="32">
        <v>1116</v>
      </c>
      <c r="AF308" s="31">
        <f t="shared" si="88"/>
        <v>6411.608238951807</v>
      </c>
      <c r="AG308" s="33"/>
      <c r="AH308" s="34">
        <f t="shared" si="89"/>
        <v>2294207187.4261403</v>
      </c>
      <c r="AI308" s="27">
        <f t="shared" si="90"/>
        <v>0.2784855576696117</v>
      </c>
      <c r="AJ308" s="27">
        <f t="shared" si="91"/>
        <v>1.222913852496299</v>
      </c>
      <c r="AK308" s="27">
        <f t="shared" si="92"/>
        <v>0.351263832410927</v>
      </c>
      <c r="AL308" s="27">
        <f t="shared" si="93"/>
        <v>1.852</v>
      </c>
      <c r="AN308" s="36">
        <v>171910.95352389265</v>
      </c>
      <c r="AO308" s="30">
        <f t="shared" si="94"/>
        <v>7527.608238951807</v>
      </c>
    </row>
    <row r="309" spans="1:41" ht="12.75">
      <c r="A309" s="17" t="s">
        <v>659</v>
      </c>
      <c r="B309" s="18" t="s">
        <v>660</v>
      </c>
      <c r="C309" s="19" t="s">
        <v>640</v>
      </c>
      <c r="E309" s="20"/>
      <c r="F309" s="39">
        <v>499199384</v>
      </c>
      <c r="G309" s="38">
        <v>29.81</v>
      </c>
      <c r="H309" s="23">
        <f t="shared" si="76"/>
        <v>0.2981</v>
      </c>
      <c r="I309" s="40">
        <v>4114862.53</v>
      </c>
      <c r="J309" s="40">
        <v>0</v>
      </c>
      <c r="K309" s="40">
        <v>0</v>
      </c>
      <c r="L309" s="40">
        <v>481601.21</v>
      </c>
      <c r="M309" s="25">
        <f t="shared" si="77"/>
        <v>4596463.74</v>
      </c>
      <c r="N309" s="40">
        <v>19627218</v>
      </c>
      <c r="O309" s="40">
        <v>0</v>
      </c>
      <c r="P309" s="40">
        <v>0</v>
      </c>
      <c r="Q309" s="26">
        <f t="shared" si="78"/>
        <v>19627218</v>
      </c>
      <c r="R309" s="40">
        <v>9206362.92</v>
      </c>
      <c r="S309" s="40">
        <v>0</v>
      </c>
      <c r="T309" s="26">
        <f t="shared" si="79"/>
        <v>9206362.92</v>
      </c>
      <c r="U309" s="26">
        <f t="shared" si="80"/>
        <v>33430044.660000004</v>
      </c>
      <c r="V309" s="27">
        <f t="shared" si="81"/>
        <v>1.8442256170732776</v>
      </c>
      <c r="W309" s="27">
        <f t="shared" si="82"/>
        <v>0</v>
      </c>
      <c r="X309" s="27">
        <f t="shared" si="83"/>
        <v>1.8442256170732776</v>
      </c>
      <c r="Y309" s="28">
        <f t="shared" si="84"/>
        <v>3.931739226665392</v>
      </c>
      <c r="Z309" s="28">
        <f t="shared" si="85"/>
        <v>0.9207671097606963</v>
      </c>
      <c r="AA309" s="29"/>
      <c r="AB309" s="28">
        <f t="shared" si="86"/>
        <v>6.6967319534993655</v>
      </c>
      <c r="AC309" s="36">
        <v>92673.06494128924</v>
      </c>
      <c r="AD309" s="31">
        <f t="shared" si="87"/>
        <v>6206.066752210534</v>
      </c>
      <c r="AE309" s="32">
        <v>1077</v>
      </c>
      <c r="AF309" s="31">
        <f t="shared" si="88"/>
        <v>5129.066752210534</v>
      </c>
      <c r="AG309" s="33"/>
      <c r="AH309" s="34">
        <f t="shared" si="89"/>
        <v>1674603770.5467966</v>
      </c>
      <c r="AI309" s="27">
        <f t="shared" si="90"/>
        <v>0.27448067541966353</v>
      </c>
      <c r="AJ309" s="27">
        <f t="shared" si="91"/>
        <v>1.1720514634689532</v>
      </c>
      <c r="AK309" s="27">
        <f t="shared" si="92"/>
        <v>0.549763656449544</v>
      </c>
      <c r="AL309" s="27">
        <f t="shared" si="93"/>
        <v>1.996</v>
      </c>
      <c r="AN309" s="36">
        <v>92673.06494128924</v>
      </c>
      <c r="AO309" s="30">
        <f t="shared" si="94"/>
        <v>6206.066752210534</v>
      </c>
    </row>
    <row r="310" spans="1:41" ht="12.75">
      <c r="A310" s="17" t="s">
        <v>661</v>
      </c>
      <c r="B310" s="18" t="s">
        <v>662</v>
      </c>
      <c r="C310" s="19" t="s">
        <v>640</v>
      </c>
      <c r="E310" s="20"/>
      <c r="F310" s="39">
        <v>467046467</v>
      </c>
      <c r="G310" s="38">
        <v>45.58</v>
      </c>
      <c r="H310" s="23">
        <f t="shared" si="76"/>
        <v>0.4558</v>
      </c>
      <c r="I310" s="40">
        <v>2474320.5</v>
      </c>
      <c r="J310" s="40">
        <v>0</v>
      </c>
      <c r="K310" s="40">
        <v>0</v>
      </c>
      <c r="L310" s="40">
        <v>289591.35</v>
      </c>
      <c r="M310" s="25">
        <f t="shared" si="77"/>
        <v>2763911.85</v>
      </c>
      <c r="N310" s="40">
        <v>11709846</v>
      </c>
      <c r="O310" s="40">
        <v>0</v>
      </c>
      <c r="P310" s="40">
        <v>0</v>
      </c>
      <c r="Q310" s="26">
        <f t="shared" si="78"/>
        <v>11709846</v>
      </c>
      <c r="R310" s="40">
        <v>3661898.78</v>
      </c>
      <c r="S310" s="40">
        <v>0</v>
      </c>
      <c r="T310" s="26">
        <f t="shared" si="79"/>
        <v>3661898.78</v>
      </c>
      <c r="U310" s="26">
        <f t="shared" si="80"/>
        <v>18135656.63</v>
      </c>
      <c r="V310" s="27">
        <f t="shared" si="81"/>
        <v>0.7840544868097675</v>
      </c>
      <c r="W310" s="27">
        <f t="shared" si="82"/>
        <v>0</v>
      </c>
      <c r="X310" s="27">
        <f t="shared" si="83"/>
        <v>0.7840544868097675</v>
      </c>
      <c r="Y310" s="28">
        <f t="shared" si="84"/>
        <v>2.5072121999372707</v>
      </c>
      <c r="Z310" s="28">
        <f t="shared" si="85"/>
        <v>0.5917851959685202</v>
      </c>
      <c r="AA310" s="29"/>
      <c r="AB310" s="28">
        <f t="shared" si="86"/>
        <v>3.883051882715558</v>
      </c>
      <c r="AC310" s="36">
        <v>165954.67113531628</v>
      </c>
      <c r="AD310" s="31">
        <f t="shared" si="87"/>
        <v>6444.105981974312</v>
      </c>
      <c r="AE310" s="32">
        <v>1108</v>
      </c>
      <c r="AF310" s="31">
        <f t="shared" si="88"/>
        <v>5336.105981974312</v>
      </c>
      <c r="AG310" s="33"/>
      <c r="AH310" s="34">
        <f t="shared" si="89"/>
        <v>1024674126.8100045</v>
      </c>
      <c r="AI310" s="27">
        <f t="shared" si="90"/>
        <v>0.2697356923224515</v>
      </c>
      <c r="AJ310" s="27">
        <f t="shared" si="91"/>
        <v>1.142787320731408</v>
      </c>
      <c r="AK310" s="27">
        <f t="shared" si="92"/>
        <v>0.35737203508789195</v>
      </c>
      <c r="AL310" s="27">
        <f t="shared" si="93"/>
        <v>1.77</v>
      </c>
      <c r="AN310" s="36">
        <v>165954.67113531628</v>
      </c>
      <c r="AO310" s="30">
        <f t="shared" si="94"/>
        <v>6444.105981974312</v>
      </c>
    </row>
    <row r="311" spans="1:41" ht="12.75">
      <c r="A311" s="17" t="s">
        <v>663</v>
      </c>
      <c r="B311" s="18" t="s">
        <v>511</v>
      </c>
      <c r="C311" s="19" t="s">
        <v>640</v>
      </c>
      <c r="E311" s="20"/>
      <c r="F311" s="39">
        <v>3556604685</v>
      </c>
      <c r="G311" s="38">
        <v>46.47</v>
      </c>
      <c r="H311" s="23">
        <f t="shared" si="76"/>
        <v>0.4647</v>
      </c>
      <c r="I311" s="40">
        <v>18631703.82</v>
      </c>
      <c r="J311" s="40">
        <v>0</v>
      </c>
      <c r="K311" s="40">
        <v>0</v>
      </c>
      <c r="L311" s="40">
        <v>2184274.25</v>
      </c>
      <c r="M311" s="25">
        <f t="shared" si="77"/>
        <v>20815978.07</v>
      </c>
      <c r="N311" s="40">
        <v>69883953</v>
      </c>
      <c r="O311" s="40">
        <v>0</v>
      </c>
      <c r="P311" s="40">
        <v>0</v>
      </c>
      <c r="Q311" s="26">
        <f t="shared" si="78"/>
        <v>69883953</v>
      </c>
      <c r="R311" s="40">
        <v>19702864.69</v>
      </c>
      <c r="S311" s="40">
        <v>889000</v>
      </c>
      <c r="T311" s="26">
        <f t="shared" si="79"/>
        <v>20591864.69</v>
      </c>
      <c r="U311" s="26">
        <f t="shared" si="80"/>
        <v>111291795.75999999</v>
      </c>
      <c r="V311" s="27">
        <f t="shared" si="81"/>
        <v>0.5539796079417244</v>
      </c>
      <c r="W311" s="27">
        <f t="shared" si="82"/>
        <v>0.024995749562760308</v>
      </c>
      <c r="X311" s="27">
        <f t="shared" si="83"/>
        <v>0.5789753575044847</v>
      </c>
      <c r="Y311" s="28">
        <f t="shared" si="84"/>
        <v>1.9649063977994505</v>
      </c>
      <c r="Z311" s="28">
        <f t="shared" si="85"/>
        <v>0.5852766869984596</v>
      </c>
      <c r="AA311" s="29"/>
      <c r="AB311" s="28">
        <f t="shared" si="86"/>
        <v>3.1291584423023946</v>
      </c>
      <c r="AC311" s="36">
        <v>175102.42479489517</v>
      </c>
      <c r="AD311" s="31">
        <f t="shared" si="87"/>
        <v>5479.232308145663</v>
      </c>
      <c r="AE311" s="32">
        <v>1118</v>
      </c>
      <c r="AF311" s="31">
        <f t="shared" si="88"/>
        <v>4361.232308145663</v>
      </c>
      <c r="AG311" s="33"/>
      <c r="AH311" s="34">
        <f t="shared" si="89"/>
        <v>7653550000</v>
      </c>
      <c r="AI311" s="27">
        <f t="shared" si="90"/>
        <v>0.27197807644818417</v>
      </c>
      <c r="AJ311" s="27">
        <f t="shared" si="91"/>
        <v>0.9130920030574048</v>
      </c>
      <c r="AK311" s="27">
        <f t="shared" si="92"/>
        <v>0.26904984863233405</v>
      </c>
      <c r="AL311" s="27">
        <f t="shared" si="93"/>
        <v>1.4540000000000002</v>
      </c>
      <c r="AN311" s="36">
        <v>175021.57681444185</v>
      </c>
      <c r="AO311" s="30">
        <f t="shared" si="94"/>
        <v>5476.702446739877</v>
      </c>
    </row>
    <row r="312" spans="1:41" ht="12.75">
      <c r="A312" s="17" t="s">
        <v>664</v>
      </c>
      <c r="B312" s="37" t="s">
        <v>665</v>
      </c>
      <c r="C312" s="19" t="s">
        <v>640</v>
      </c>
      <c r="E312" s="20"/>
      <c r="F312" s="39">
        <v>1308981083</v>
      </c>
      <c r="G312" s="38">
        <v>36.39</v>
      </c>
      <c r="H312" s="23">
        <f t="shared" si="76"/>
        <v>0.3639</v>
      </c>
      <c r="I312" s="40">
        <v>8281141.3</v>
      </c>
      <c r="J312" s="40">
        <v>0</v>
      </c>
      <c r="K312" s="40">
        <v>0</v>
      </c>
      <c r="L312" s="40">
        <v>969261.46</v>
      </c>
      <c r="M312" s="25">
        <f t="shared" si="77"/>
        <v>9250402.76</v>
      </c>
      <c r="N312" s="40">
        <v>26742306.5</v>
      </c>
      <c r="O312" s="40">
        <v>0</v>
      </c>
      <c r="P312" s="40">
        <v>466311.65</v>
      </c>
      <c r="Q312" s="26">
        <f t="shared" si="78"/>
        <v>27208618.15</v>
      </c>
      <c r="R312" s="40">
        <v>23348603.41</v>
      </c>
      <c r="S312" s="40">
        <v>0</v>
      </c>
      <c r="T312" s="26">
        <f t="shared" si="79"/>
        <v>23348603.41</v>
      </c>
      <c r="U312" s="26">
        <f t="shared" si="80"/>
        <v>59807624.31999999</v>
      </c>
      <c r="V312" s="27">
        <f t="shared" si="81"/>
        <v>1.7837235169578076</v>
      </c>
      <c r="W312" s="27">
        <f t="shared" si="82"/>
        <v>0</v>
      </c>
      <c r="X312" s="27">
        <f t="shared" si="83"/>
        <v>1.7837235169578076</v>
      </c>
      <c r="Y312" s="28">
        <f t="shared" si="84"/>
        <v>2.078610493563565</v>
      </c>
      <c r="Z312" s="28">
        <f t="shared" si="85"/>
        <v>0.7066872760910632</v>
      </c>
      <c r="AA312" s="29"/>
      <c r="AB312" s="28">
        <f t="shared" si="86"/>
        <v>4.569021286612435</v>
      </c>
      <c r="AC312" s="36">
        <v>115117.33751846381</v>
      </c>
      <c r="AD312" s="31">
        <f t="shared" si="87"/>
        <v>5259.735655800096</v>
      </c>
      <c r="AE312" s="32">
        <v>913</v>
      </c>
      <c r="AF312" s="31">
        <f t="shared" si="88"/>
        <v>4346.735655800096</v>
      </c>
      <c r="AG312" s="33"/>
      <c r="AH312" s="34">
        <f t="shared" si="89"/>
        <v>3597090087.9362464</v>
      </c>
      <c r="AI312" s="27">
        <f t="shared" si="90"/>
        <v>0.2571634997695379</v>
      </c>
      <c r="AJ312" s="27">
        <f t="shared" si="91"/>
        <v>0.7564063586077813</v>
      </c>
      <c r="AK312" s="27">
        <f t="shared" si="92"/>
        <v>0.6490969878209462</v>
      </c>
      <c r="AL312" s="27">
        <f t="shared" si="93"/>
        <v>1.662</v>
      </c>
      <c r="AN312" s="36">
        <v>115117.33751846381</v>
      </c>
      <c r="AO312" s="30">
        <f t="shared" si="94"/>
        <v>5259.735655800095</v>
      </c>
    </row>
    <row r="313" spans="1:41" ht="12.75">
      <c r="A313" s="17" t="s">
        <v>666</v>
      </c>
      <c r="B313" s="18" t="s">
        <v>667</v>
      </c>
      <c r="C313" s="19" t="s">
        <v>640</v>
      </c>
      <c r="E313" s="20"/>
      <c r="F313" s="39">
        <v>2510462561</v>
      </c>
      <c r="G313" s="38">
        <v>48.8</v>
      </c>
      <c r="H313" s="23">
        <f t="shared" si="76"/>
        <v>0.488</v>
      </c>
      <c r="I313" s="40">
        <v>12389119.51</v>
      </c>
      <c r="J313" s="40">
        <v>0</v>
      </c>
      <c r="K313" s="40">
        <v>0</v>
      </c>
      <c r="L313" s="40">
        <v>1448489.12</v>
      </c>
      <c r="M313" s="25">
        <f t="shared" si="77"/>
        <v>13837608.629999999</v>
      </c>
      <c r="N313" s="40">
        <v>68687700</v>
      </c>
      <c r="O313" s="40">
        <v>0</v>
      </c>
      <c r="P313" s="40">
        <v>0</v>
      </c>
      <c r="Q313" s="26">
        <f t="shared" si="78"/>
        <v>68687700</v>
      </c>
      <c r="R313" s="40">
        <v>22946206.32</v>
      </c>
      <c r="S313" s="40">
        <v>753138.76</v>
      </c>
      <c r="T313" s="26">
        <f t="shared" si="79"/>
        <v>23699345.080000002</v>
      </c>
      <c r="U313" s="26">
        <f t="shared" si="80"/>
        <v>106224653.71</v>
      </c>
      <c r="V313" s="27">
        <f t="shared" si="81"/>
        <v>0.9140230440584531</v>
      </c>
      <c r="W313" s="27">
        <f t="shared" si="82"/>
        <v>0.029999999669383635</v>
      </c>
      <c r="X313" s="27">
        <f t="shared" si="83"/>
        <v>0.9440230437278369</v>
      </c>
      <c r="Y313" s="28">
        <f t="shared" si="84"/>
        <v>2.7360575324668224</v>
      </c>
      <c r="Z313" s="28">
        <f t="shared" si="85"/>
        <v>0.5511975699206613</v>
      </c>
      <c r="AA313" s="29"/>
      <c r="AB313" s="28">
        <f t="shared" si="86"/>
        <v>4.23127814611532</v>
      </c>
      <c r="AC313" s="36">
        <v>157445.60947729397</v>
      </c>
      <c r="AD313" s="31">
        <f t="shared" si="87"/>
        <v>6661.961665830811</v>
      </c>
      <c r="AE313" s="32">
        <v>1064</v>
      </c>
      <c r="AF313" s="31">
        <f t="shared" si="88"/>
        <v>5597.961665830811</v>
      </c>
      <c r="AG313" s="33"/>
      <c r="AH313" s="34">
        <f t="shared" si="89"/>
        <v>5144390493.852459</v>
      </c>
      <c r="AI313" s="27">
        <f t="shared" si="90"/>
        <v>0.2689844141212827</v>
      </c>
      <c r="AJ313" s="27">
        <f t="shared" si="91"/>
        <v>1.3351960758438095</v>
      </c>
      <c r="AK313" s="27">
        <f t="shared" si="92"/>
        <v>0.4606832453391844</v>
      </c>
      <c r="AL313" s="27">
        <f t="shared" si="93"/>
        <v>2.065</v>
      </c>
      <c r="AN313" s="36">
        <v>157389.85959438377</v>
      </c>
      <c r="AO313" s="30">
        <f t="shared" si="94"/>
        <v>6659.602733218748</v>
      </c>
    </row>
    <row r="314" spans="1:41" ht="12.75">
      <c r="A314" s="17" t="s">
        <v>668</v>
      </c>
      <c r="B314" s="18" t="s">
        <v>669</v>
      </c>
      <c r="C314" s="19" t="s">
        <v>640</v>
      </c>
      <c r="E314" s="20"/>
      <c r="F314" s="39">
        <v>3580511749</v>
      </c>
      <c r="G314" s="38">
        <v>95.98</v>
      </c>
      <c r="H314" s="23">
        <f t="shared" si="76"/>
        <v>0.9598</v>
      </c>
      <c r="I314" s="40">
        <v>8800944.35</v>
      </c>
      <c r="J314" s="40">
        <v>0</v>
      </c>
      <c r="K314" s="40">
        <v>0</v>
      </c>
      <c r="L314" s="40">
        <v>1030464.25</v>
      </c>
      <c r="M314" s="25">
        <f t="shared" si="77"/>
        <v>9831408.6</v>
      </c>
      <c r="N314" s="40">
        <v>18708510</v>
      </c>
      <c r="O314" s="40">
        <v>0</v>
      </c>
      <c r="P314" s="40">
        <v>0</v>
      </c>
      <c r="Q314" s="26">
        <f t="shared" si="78"/>
        <v>18708510</v>
      </c>
      <c r="R314" s="40">
        <v>45794797</v>
      </c>
      <c r="S314" s="40">
        <v>0</v>
      </c>
      <c r="T314" s="26">
        <f t="shared" si="79"/>
        <v>45794797</v>
      </c>
      <c r="U314" s="26">
        <f t="shared" si="80"/>
        <v>74334715.6</v>
      </c>
      <c r="V314" s="27">
        <f t="shared" si="81"/>
        <v>1.279001444773642</v>
      </c>
      <c r="W314" s="27">
        <f t="shared" si="82"/>
        <v>0</v>
      </c>
      <c r="X314" s="27">
        <f t="shared" si="83"/>
        <v>1.279001444773642</v>
      </c>
      <c r="Y314" s="28">
        <f t="shared" si="84"/>
        <v>0.5225093872468117</v>
      </c>
      <c r="Z314" s="28">
        <f t="shared" si="85"/>
        <v>0.27458110150723036</v>
      </c>
      <c r="AA314" s="29"/>
      <c r="AB314" s="28">
        <f t="shared" si="86"/>
        <v>2.076091933527684</v>
      </c>
      <c r="AC314" s="36">
        <v>280550.6819716408</v>
      </c>
      <c r="AD314" s="31">
        <f t="shared" si="87"/>
        <v>5824.49007787014</v>
      </c>
      <c r="AE314" s="32">
        <v>881</v>
      </c>
      <c r="AF314" s="31">
        <f t="shared" si="88"/>
        <v>4943.49007787014</v>
      </c>
      <c r="AG314" s="33"/>
      <c r="AH314" s="34">
        <f t="shared" si="89"/>
        <v>3730476921.2335906</v>
      </c>
      <c r="AI314" s="27">
        <f t="shared" si="90"/>
        <v>0.26354294122663974</v>
      </c>
      <c r="AJ314" s="27">
        <f t="shared" si="91"/>
        <v>0.5015045098794899</v>
      </c>
      <c r="AK314" s="27">
        <f t="shared" si="92"/>
        <v>1.2275855866937415</v>
      </c>
      <c r="AL314" s="27">
        <f t="shared" si="93"/>
        <v>1.994</v>
      </c>
      <c r="AN314" s="36">
        <v>280550.6819716408</v>
      </c>
      <c r="AO314" s="30">
        <f t="shared" si="94"/>
        <v>5824.490077870141</v>
      </c>
    </row>
    <row r="315" spans="1:41" ht="12.75">
      <c r="A315" s="17" t="s">
        <v>670</v>
      </c>
      <c r="B315" s="18" t="s">
        <v>671</v>
      </c>
      <c r="C315" s="19" t="s">
        <v>640</v>
      </c>
      <c r="E315" s="20"/>
      <c r="F315" s="39">
        <v>2236016835</v>
      </c>
      <c r="G315" s="38">
        <v>32.67</v>
      </c>
      <c r="H315" s="23">
        <f t="shared" si="76"/>
        <v>0.3267</v>
      </c>
      <c r="I315" s="40">
        <v>16573943.73</v>
      </c>
      <c r="J315" s="40">
        <v>0</v>
      </c>
      <c r="K315" s="40">
        <v>0</v>
      </c>
      <c r="L315" s="40">
        <v>1942374.22</v>
      </c>
      <c r="M315" s="25">
        <f t="shared" si="77"/>
        <v>18516317.95</v>
      </c>
      <c r="N315" s="40">
        <v>75205765</v>
      </c>
      <c r="O315" s="40">
        <v>0</v>
      </c>
      <c r="P315" s="40">
        <v>0</v>
      </c>
      <c r="Q315" s="26">
        <f t="shared" si="78"/>
        <v>75205765</v>
      </c>
      <c r="R315" s="40">
        <v>30047749.91</v>
      </c>
      <c r="S315" s="40">
        <v>0</v>
      </c>
      <c r="T315" s="26">
        <f t="shared" si="79"/>
        <v>30047749.91</v>
      </c>
      <c r="U315" s="26">
        <f t="shared" si="80"/>
        <v>123769832.86</v>
      </c>
      <c r="V315" s="27">
        <f t="shared" si="81"/>
        <v>1.343806962437293</v>
      </c>
      <c r="W315" s="27">
        <f t="shared" si="82"/>
        <v>0</v>
      </c>
      <c r="X315" s="27">
        <f t="shared" si="83"/>
        <v>1.343806962437293</v>
      </c>
      <c r="Y315" s="28">
        <f t="shared" si="84"/>
        <v>3.363380982773325</v>
      </c>
      <c r="Z315" s="28">
        <f t="shared" si="85"/>
        <v>0.8280938524329133</v>
      </c>
      <c r="AA315" s="29"/>
      <c r="AB315" s="28">
        <f t="shared" si="86"/>
        <v>5.535281797643531</v>
      </c>
      <c r="AC315" s="36">
        <v>110646.03088383643</v>
      </c>
      <c r="AD315" s="31">
        <f t="shared" si="87"/>
        <v>6124.569607328037</v>
      </c>
      <c r="AE315" s="32">
        <v>1003</v>
      </c>
      <c r="AF315" s="31">
        <f t="shared" si="88"/>
        <v>5121.569607328037</v>
      </c>
      <c r="AG315" s="33"/>
      <c r="AH315" s="34">
        <f t="shared" si="89"/>
        <v>6844251101.928375</v>
      </c>
      <c r="AI315" s="27">
        <f t="shared" si="90"/>
        <v>0.27053826158983274</v>
      </c>
      <c r="AJ315" s="27">
        <f t="shared" si="91"/>
        <v>1.0988165670720453</v>
      </c>
      <c r="AK315" s="27">
        <f t="shared" si="92"/>
        <v>0.43902173462826366</v>
      </c>
      <c r="AL315" s="27">
        <f t="shared" si="93"/>
        <v>1.8090000000000002</v>
      </c>
      <c r="AN315" s="36">
        <v>110489.76769481781</v>
      </c>
      <c r="AO315" s="30">
        <f t="shared" si="94"/>
        <v>6115.919999469873</v>
      </c>
    </row>
    <row r="316" spans="1:41" ht="12.75">
      <c r="A316" s="17" t="s">
        <v>672</v>
      </c>
      <c r="B316" s="18" t="s">
        <v>673</v>
      </c>
      <c r="C316" s="19" t="s">
        <v>640</v>
      </c>
      <c r="E316" s="20"/>
      <c r="F316" s="39">
        <v>3681065681</v>
      </c>
      <c r="G316" s="38">
        <v>97.29</v>
      </c>
      <c r="H316" s="23">
        <f t="shared" si="76"/>
        <v>0.9729000000000001</v>
      </c>
      <c r="I316" s="40">
        <v>10226067.18</v>
      </c>
      <c r="J316" s="40">
        <v>0</v>
      </c>
      <c r="K316" s="40">
        <v>0</v>
      </c>
      <c r="L316" s="40">
        <v>1196855.62</v>
      </c>
      <c r="M316" s="25">
        <f t="shared" si="77"/>
        <v>11422922.8</v>
      </c>
      <c r="N316" s="40">
        <v>0</v>
      </c>
      <c r="O316" s="40">
        <v>52960597.96</v>
      </c>
      <c r="P316" s="40">
        <v>0</v>
      </c>
      <c r="Q316" s="26">
        <f t="shared" si="78"/>
        <v>52960597.96</v>
      </c>
      <c r="R316" s="40">
        <v>10993735.2</v>
      </c>
      <c r="S316" s="40">
        <v>368106.57</v>
      </c>
      <c r="T316" s="26">
        <f t="shared" si="79"/>
        <v>11361841.77</v>
      </c>
      <c r="U316" s="26">
        <f t="shared" si="80"/>
        <v>75745362.53</v>
      </c>
      <c r="V316" s="27">
        <f t="shared" si="81"/>
        <v>0.2986563172926987</v>
      </c>
      <c r="W316" s="27">
        <f t="shared" si="82"/>
        <v>0.010000000051615488</v>
      </c>
      <c r="X316" s="27">
        <f t="shared" si="83"/>
        <v>0.3086563173443142</v>
      </c>
      <c r="Y316" s="28">
        <f t="shared" si="84"/>
        <v>1.438730045849459</v>
      </c>
      <c r="Z316" s="28">
        <f t="shared" si="85"/>
        <v>0.31031564742134254</v>
      </c>
      <c r="AA316" s="29"/>
      <c r="AB316" s="28">
        <f t="shared" si="86"/>
        <v>2.057702010615116</v>
      </c>
      <c r="AC316" s="36">
        <v>398625.00967117987</v>
      </c>
      <c r="AD316" s="31">
        <f t="shared" si="87"/>
        <v>8202.514838818568</v>
      </c>
      <c r="AE316" s="32">
        <v>1111</v>
      </c>
      <c r="AF316" s="31">
        <f t="shared" si="88"/>
        <v>7091.514838818568</v>
      </c>
      <c r="AG316" s="33"/>
      <c r="AH316" s="34">
        <f t="shared" si="89"/>
        <v>3783601275.567889</v>
      </c>
      <c r="AI316" s="27">
        <f t="shared" si="90"/>
        <v>0.30190609337622415</v>
      </c>
      <c r="AJ316" s="27">
        <f t="shared" si="91"/>
        <v>1.3997404616069389</v>
      </c>
      <c r="AK316" s="27">
        <f t="shared" si="92"/>
        <v>0.3002917311442833</v>
      </c>
      <c r="AL316" s="27">
        <f t="shared" si="93"/>
        <v>2.002</v>
      </c>
      <c r="AN316" s="36">
        <v>397918.49767080747</v>
      </c>
      <c r="AO316" s="30">
        <f t="shared" si="94"/>
        <v>8187.9769271816685</v>
      </c>
    </row>
    <row r="317" spans="1:41" ht="12.75">
      <c r="A317" s="17" t="s">
        <v>674</v>
      </c>
      <c r="B317" s="18" t="s">
        <v>675</v>
      </c>
      <c r="C317" s="19" t="s">
        <v>640</v>
      </c>
      <c r="E317" s="20"/>
      <c r="F317" s="39">
        <v>2267587707</v>
      </c>
      <c r="G317" s="38">
        <v>42.16</v>
      </c>
      <c r="H317" s="23">
        <f t="shared" si="76"/>
        <v>0.4216</v>
      </c>
      <c r="I317" s="40">
        <v>12885766.86</v>
      </c>
      <c r="J317" s="40">
        <v>0</v>
      </c>
      <c r="K317" s="40">
        <v>0</v>
      </c>
      <c r="L317" s="40">
        <v>1508297.12</v>
      </c>
      <c r="M317" s="25">
        <f t="shared" si="77"/>
        <v>14394063.98</v>
      </c>
      <c r="N317" s="40">
        <v>51637718</v>
      </c>
      <c r="O317" s="40">
        <v>0</v>
      </c>
      <c r="P317" s="40">
        <v>0</v>
      </c>
      <c r="Q317" s="26">
        <f t="shared" si="78"/>
        <v>51637718</v>
      </c>
      <c r="R317" s="40">
        <v>19830937.85</v>
      </c>
      <c r="S317" s="40">
        <v>453517.54</v>
      </c>
      <c r="T317" s="26">
        <f t="shared" si="79"/>
        <v>20284455.39</v>
      </c>
      <c r="U317" s="26">
        <f t="shared" si="80"/>
        <v>86316237.37</v>
      </c>
      <c r="V317" s="27">
        <f t="shared" si="81"/>
        <v>0.8745389555950703</v>
      </c>
      <c r="W317" s="27">
        <f t="shared" si="82"/>
        <v>0.01999999993826038</v>
      </c>
      <c r="X317" s="27">
        <f t="shared" si="83"/>
        <v>0.8945389555333305</v>
      </c>
      <c r="Y317" s="28">
        <f t="shared" si="84"/>
        <v>2.2772092934088217</v>
      </c>
      <c r="Z317" s="28">
        <f t="shared" si="85"/>
        <v>0.634774299382811</v>
      </c>
      <c r="AA317" s="29"/>
      <c r="AB317" s="28">
        <f t="shared" si="86"/>
        <v>3.8065225483249634</v>
      </c>
      <c r="AC317" s="36">
        <v>143171.00243677</v>
      </c>
      <c r="AD317" s="31">
        <f t="shared" si="87"/>
        <v>5449.836490418533</v>
      </c>
      <c r="AE317" s="32">
        <v>963</v>
      </c>
      <c r="AF317" s="31">
        <f t="shared" si="88"/>
        <v>4486.836490418533</v>
      </c>
      <c r="AG317" s="33"/>
      <c r="AH317" s="34">
        <f t="shared" si="89"/>
        <v>5378528716.793169</v>
      </c>
      <c r="AI317" s="27">
        <f t="shared" si="90"/>
        <v>0.26762084461979313</v>
      </c>
      <c r="AJ317" s="27">
        <f t="shared" si="91"/>
        <v>0.9600714381011591</v>
      </c>
      <c r="AK317" s="27">
        <f t="shared" si="92"/>
        <v>0.37713762365285214</v>
      </c>
      <c r="AL317" s="27">
        <f t="shared" si="93"/>
        <v>1.605</v>
      </c>
      <c r="AN317" s="36">
        <v>143170.9411764706</v>
      </c>
      <c r="AO317" s="30">
        <f t="shared" si="94"/>
        <v>5449.834158531423</v>
      </c>
    </row>
    <row r="318" spans="1:41" ht="12.75">
      <c r="A318" s="17" t="s">
        <v>676</v>
      </c>
      <c r="B318" s="18" t="s">
        <v>677</v>
      </c>
      <c r="C318" s="19" t="s">
        <v>640</v>
      </c>
      <c r="E318" s="20"/>
      <c r="F318" s="39">
        <v>861510236</v>
      </c>
      <c r="G318" s="38">
        <v>83.64</v>
      </c>
      <c r="H318" s="23">
        <f t="shared" si="76"/>
        <v>0.8364</v>
      </c>
      <c r="I318" s="40">
        <v>2516620.46</v>
      </c>
      <c r="J318" s="40">
        <v>0</v>
      </c>
      <c r="K318" s="40">
        <v>0</v>
      </c>
      <c r="L318" s="40">
        <v>294558.22</v>
      </c>
      <c r="M318" s="25">
        <f t="shared" si="77"/>
        <v>2811178.6799999997</v>
      </c>
      <c r="N318" s="40">
        <v>7623641</v>
      </c>
      <c r="O318" s="40">
        <v>0</v>
      </c>
      <c r="P318" s="40">
        <v>0</v>
      </c>
      <c r="Q318" s="26">
        <f t="shared" si="78"/>
        <v>7623641</v>
      </c>
      <c r="R318" s="40">
        <v>4347315</v>
      </c>
      <c r="S318" s="40">
        <v>0</v>
      </c>
      <c r="T318" s="26">
        <f t="shared" si="79"/>
        <v>4347315</v>
      </c>
      <c r="U318" s="26">
        <f t="shared" si="80"/>
        <v>14782134.68</v>
      </c>
      <c r="V318" s="27">
        <f t="shared" si="81"/>
        <v>0.5046155946079787</v>
      </c>
      <c r="W318" s="27">
        <f t="shared" si="82"/>
        <v>0</v>
      </c>
      <c r="X318" s="27">
        <f t="shared" si="83"/>
        <v>0.5046155946079787</v>
      </c>
      <c r="Y318" s="28">
        <f t="shared" si="84"/>
        <v>0.8849158932105827</v>
      </c>
      <c r="Z318" s="28">
        <f t="shared" si="85"/>
        <v>0.32630821579698555</v>
      </c>
      <c r="AA318" s="29"/>
      <c r="AB318" s="28">
        <f t="shared" si="86"/>
        <v>1.715839703615547</v>
      </c>
      <c r="AC318" s="36">
        <v>276301.8090839107</v>
      </c>
      <c r="AD318" s="31">
        <f t="shared" si="87"/>
        <v>4740.896142069768</v>
      </c>
      <c r="AE318" s="32">
        <v>897</v>
      </c>
      <c r="AF318" s="31">
        <f t="shared" si="88"/>
        <v>3843.896142069768</v>
      </c>
      <c r="AG318" s="33"/>
      <c r="AH318" s="34">
        <f t="shared" si="89"/>
        <v>1030021802.9650885</v>
      </c>
      <c r="AI318" s="27">
        <f t="shared" si="90"/>
        <v>0.27292419169259874</v>
      </c>
      <c r="AJ318" s="27">
        <f t="shared" si="91"/>
        <v>0.7401436530813315</v>
      </c>
      <c r="AK318" s="27">
        <f t="shared" si="92"/>
        <v>0.4220604833301133</v>
      </c>
      <c r="AL318" s="27">
        <f t="shared" si="93"/>
        <v>1.4349999999999998</v>
      </c>
      <c r="AN318" s="36">
        <v>276301.8090839107</v>
      </c>
      <c r="AO318" s="30">
        <f t="shared" si="94"/>
        <v>4740.896142069769</v>
      </c>
    </row>
    <row r="319" spans="1:41" ht="12.75">
      <c r="A319" s="17" t="s">
        <v>678</v>
      </c>
      <c r="B319" s="18" t="s">
        <v>679</v>
      </c>
      <c r="C319" s="19" t="s">
        <v>640</v>
      </c>
      <c r="E319" s="20"/>
      <c r="F319" s="39">
        <v>3930649851</v>
      </c>
      <c r="G319" s="38">
        <v>47.04</v>
      </c>
      <c r="H319" s="23">
        <f t="shared" si="76"/>
        <v>0.4704</v>
      </c>
      <c r="I319" s="40">
        <v>20839358.22</v>
      </c>
      <c r="J319" s="40">
        <v>0</v>
      </c>
      <c r="K319" s="40">
        <v>0</v>
      </c>
      <c r="L319" s="40">
        <v>2439207.61</v>
      </c>
      <c r="M319" s="25">
        <f t="shared" si="77"/>
        <v>23278565.83</v>
      </c>
      <c r="N319" s="40">
        <v>100594001</v>
      </c>
      <c r="O319" s="40">
        <v>0</v>
      </c>
      <c r="P319" s="40">
        <v>0</v>
      </c>
      <c r="Q319" s="26">
        <f t="shared" si="78"/>
        <v>100594001</v>
      </c>
      <c r="R319" s="40">
        <v>24552903.86</v>
      </c>
      <c r="S319" s="40">
        <v>1572260</v>
      </c>
      <c r="T319" s="26">
        <f t="shared" si="79"/>
        <v>26125163.86</v>
      </c>
      <c r="U319" s="26">
        <f t="shared" si="80"/>
        <v>149997730.69</v>
      </c>
      <c r="V319" s="27">
        <f t="shared" si="81"/>
        <v>0.6246525330602387</v>
      </c>
      <c r="W319" s="27">
        <f t="shared" si="82"/>
        <v>0.040000001516288713</v>
      </c>
      <c r="X319" s="27">
        <f t="shared" si="83"/>
        <v>0.6646525345765274</v>
      </c>
      <c r="Y319" s="28">
        <f t="shared" si="84"/>
        <v>2.5592206076155017</v>
      </c>
      <c r="Z319" s="28">
        <f t="shared" si="85"/>
        <v>0.5922319899361598</v>
      </c>
      <c r="AA319" s="29"/>
      <c r="AB319" s="28">
        <f t="shared" si="86"/>
        <v>3.8161051321281882</v>
      </c>
      <c r="AC319" s="36">
        <v>194317.7258934592</v>
      </c>
      <c r="AD319" s="31">
        <f t="shared" si="87"/>
        <v>7415.368710455082</v>
      </c>
      <c r="AE319" s="32">
        <v>1062</v>
      </c>
      <c r="AF319" s="31">
        <f t="shared" si="88"/>
        <v>6353.368710455082</v>
      </c>
      <c r="AG319" s="33"/>
      <c r="AH319" s="34">
        <f t="shared" si="89"/>
        <v>8355973322.704082</v>
      </c>
      <c r="AI319" s="27">
        <f t="shared" si="90"/>
        <v>0.27858592806596955</v>
      </c>
      <c r="AJ319" s="27">
        <f t="shared" si="91"/>
        <v>1.2038573738223317</v>
      </c>
      <c r="AK319" s="27">
        <f t="shared" si="92"/>
        <v>0.3126525522647985</v>
      </c>
      <c r="AL319" s="27">
        <f t="shared" si="93"/>
        <v>1.796</v>
      </c>
      <c r="AN319" s="36">
        <v>194401.81725543478</v>
      </c>
      <c r="AO319" s="30">
        <f t="shared" si="94"/>
        <v>7418.577725235108</v>
      </c>
    </row>
    <row r="320" spans="1:41" ht="12.75">
      <c r="A320" s="17" t="s">
        <v>680</v>
      </c>
      <c r="B320" s="18" t="s">
        <v>681</v>
      </c>
      <c r="C320" s="19" t="s">
        <v>640</v>
      </c>
      <c r="E320" s="20"/>
      <c r="F320" s="39">
        <v>1435804761</v>
      </c>
      <c r="G320" s="38">
        <v>37.1</v>
      </c>
      <c r="H320" s="23">
        <f t="shared" si="76"/>
        <v>0.371</v>
      </c>
      <c r="I320" s="40">
        <v>9093011.12</v>
      </c>
      <c r="J320" s="40">
        <v>0</v>
      </c>
      <c r="K320" s="40">
        <v>0</v>
      </c>
      <c r="L320" s="40">
        <v>1064366.54</v>
      </c>
      <c r="M320" s="25">
        <f t="shared" si="77"/>
        <v>10157377.66</v>
      </c>
      <c r="N320" s="40">
        <v>40050317.5</v>
      </c>
      <c r="O320" s="40"/>
      <c r="P320" s="40">
        <v>0</v>
      </c>
      <c r="Q320" s="26">
        <f t="shared" si="78"/>
        <v>40050317.5</v>
      </c>
      <c r="R320" s="40">
        <v>12778662</v>
      </c>
      <c r="S320" s="40">
        <v>0</v>
      </c>
      <c r="T320" s="26">
        <f t="shared" si="79"/>
        <v>12778662</v>
      </c>
      <c r="U320" s="26">
        <f t="shared" si="80"/>
        <v>62986357.16</v>
      </c>
      <c r="V320" s="27">
        <f t="shared" si="81"/>
        <v>0.8899999740285023</v>
      </c>
      <c r="W320" s="27">
        <f t="shared" si="82"/>
        <v>0</v>
      </c>
      <c r="X320" s="27">
        <f t="shared" si="83"/>
        <v>0.8899999740285023</v>
      </c>
      <c r="Y320" s="28">
        <f t="shared" si="84"/>
        <v>2.789398571997074</v>
      </c>
      <c r="Z320" s="28">
        <f t="shared" si="85"/>
        <v>0.7074344601647411</v>
      </c>
      <c r="AA320" s="29"/>
      <c r="AB320" s="28">
        <f t="shared" si="86"/>
        <v>4.386833006190317</v>
      </c>
      <c r="AC320" s="36">
        <v>120408.60019577682</v>
      </c>
      <c r="AD320" s="31">
        <f t="shared" si="87"/>
        <v>5282.124215680075</v>
      </c>
      <c r="AE320" s="32">
        <v>962</v>
      </c>
      <c r="AF320" s="31">
        <f t="shared" si="88"/>
        <v>4320.124215680075</v>
      </c>
      <c r="AG320" s="33"/>
      <c r="AH320" s="34">
        <f t="shared" si="89"/>
        <v>3870093695.41779</v>
      </c>
      <c r="AI320" s="27">
        <f t="shared" si="90"/>
        <v>0.2624581847211189</v>
      </c>
      <c r="AJ320" s="27">
        <f t="shared" si="91"/>
        <v>1.0348668702109143</v>
      </c>
      <c r="AK320" s="27">
        <f t="shared" si="92"/>
        <v>0.33018999036457436</v>
      </c>
      <c r="AL320" s="27">
        <f t="shared" si="93"/>
        <v>1.627</v>
      </c>
      <c r="AN320" s="36">
        <v>120408.60019577682</v>
      </c>
      <c r="AO320" s="30">
        <f t="shared" si="94"/>
        <v>5282.124215680075</v>
      </c>
    </row>
    <row r="321" spans="1:41" ht="12.75">
      <c r="A321" s="17" t="s">
        <v>682</v>
      </c>
      <c r="B321" s="18" t="s">
        <v>683</v>
      </c>
      <c r="C321" s="19" t="s">
        <v>640</v>
      </c>
      <c r="E321" s="20"/>
      <c r="F321" s="39">
        <v>426314982</v>
      </c>
      <c r="G321" s="38">
        <v>24.91</v>
      </c>
      <c r="H321" s="23">
        <f t="shared" si="76"/>
        <v>0.2491</v>
      </c>
      <c r="I321" s="40">
        <v>4104828.36</v>
      </c>
      <c r="J321" s="40">
        <v>0</v>
      </c>
      <c r="K321" s="40">
        <v>0</v>
      </c>
      <c r="L321" s="40">
        <v>480548.19</v>
      </c>
      <c r="M321" s="25">
        <f t="shared" si="77"/>
        <v>4585376.55</v>
      </c>
      <c r="N321" s="40">
        <v>13393933</v>
      </c>
      <c r="O321" s="40">
        <v>0</v>
      </c>
      <c r="P321" s="40">
        <v>0</v>
      </c>
      <c r="Q321" s="26">
        <f t="shared" si="78"/>
        <v>13393933</v>
      </c>
      <c r="R321" s="40">
        <v>6924188.01</v>
      </c>
      <c r="S321" s="40">
        <v>0</v>
      </c>
      <c r="T321" s="26">
        <f t="shared" si="79"/>
        <v>6924188.01</v>
      </c>
      <c r="U321" s="26">
        <f t="shared" si="80"/>
        <v>24903497.560000002</v>
      </c>
      <c r="V321" s="27">
        <f t="shared" si="81"/>
        <v>1.6241953256055166</v>
      </c>
      <c r="W321" s="27">
        <f t="shared" si="82"/>
        <v>0</v>
      </c>
      <c r="X321" s="27">
        <f t="shared" si="83"/>
        <v>1.6241953256055166</v>
      </c>
      <c r="Y321" s="28">
        <f t="shared" si="84"/>
        <v>3.1417927038745264</v>
      </c>
      <c r="Z321" s="28">
        <f t="shared" si="85"/>
        <v>1.0755841909398343</v>
      </c>
      <c r="AA321" s="29"/>
      <c r="AB321" s="28">
        <f t="shared" si="86"/>
        <v>5.841572220419878</v>
      </c>
      <c r="AC321" s="36">
        <v>83429.22902494331</v>
      </c>
      <c r="AD321" s="31">
        <f t="shared" si="87"/>
        <v>4873.5786664315665</v>
      </c>
      <c r="AE321" s="32">
        <v>943</v>
      </c>
      <c r="AF321" s="31">
        <f t="shared" si="88"/>
        <v>3930.5786664315665</v>
      </c>
      <c r="AG321" s="33"/>
      <c r="AH321" s="34">
        <f t="shared" si="89"/>
        <v>1711421043.757527</v>
      </c>
      <c r="AI321" s="27">
        <f t="shared" si="90"/>
        <v>0.2679280219631127</v>
      </c>
      <c r="AJ321" s="27">
        <f t="shared" si="91"/>
        <v>0.7826205625351446</v>
      </c>
      <c r="AK321" s="27">
        <f t="shared" si="92"/>
        <v>0.4045870556083342</v>
      </c>
      <c r="AL321" s="27">
        <f t="shared" si="93"/>
        <v>1.4560000000000002</v>
      </c>
      <c r="AN321" s="36">
        <v>83429.22902494331</v>
      </c>
      <c r="AO321" s="30">
        <f t="shared" si="94"/>
        <v>4873.5786664315665</v>
      </c>
    </row>
    <row r="322" spans="1:41" ht="12.75">
      <c r="A322" s="17" t="s">
        <v>684</v>
      </c>
      <c r="B322" s="18" t="s">
        <v>685</v>
      </c>
      <c r="C322" s="19" t="s">
        <v>640</v>
      </c>
      <c r="E322" s="20"/>
      <c r="F322" s="39">
        <v>746290022</v>
      </c>
      <c r="G322" s="38">
        <v>81.32</v>
      </c>
      <c r="H322" s="23">
        <f aca="true" t="shared" si="95" ref="H322:H385">G322/100</f>
        <v>0.8131999999999999</v>
      </c>
      <c r="I322" s="40">
        <v>2250339.52</v>
      </c>
      <c r="J322" s="40">
        <v>0</v>
      </c>
      <c r="K322" s="40">
        <v>0</v>
      </c>
      <c r="L322" s="40">
        <v>263379.94</v>
      </c>
      <c r="M322" s="25">
        <f aca="true" t="shared" si="96" ref="M322:M385">SUM(I322:L322)</f>
        <v>2513719.46</v>
      </c>
      <c r="N322" s="40">
        <v>10937941</v>
      </c>
      <c r="O322" s="40">
        <v>0</v>
      </c>
      <c r="P322" s="40">
        <v>0</v>
      </c>
      <c r="Q322" s="26">
        <f aca="true" t="shared" si="97" ref="Q322:Q385">SUM(N322:P322)</f>
        <v>10937941</v>
      </c>
      <c r="R322" s="40">
        <v>4878418.07</v>
      </c>
      <c r="S322" s="40">
        <v>0</v>
      </c>
      <c r="T322" s="26">
        <f aca="true" t="shared" si="98" ref="T322:T385">R322+S322</f>
        <v>4878418.07</v>
      </c>
      <c r="U322" s="26">
        <f aca="true" t="shared" si="99" ref="U322:U385">M322+Q322+T322</f>
        <v>18330078.53</v>
      </c>
      <c r="V322" s="27">
        <f aca="true" t="shared" si="100" ref="V322:V385">(R322/$F322)*100</f>
        <v>0.6536893065950707</v>
      </c>
      <c r="W322" s="27">
        <f aca="true" t="shared" si="101" ref="W322:W385">(S322/$F322)*100</f>
        <v>0</v>
      </c>
      <c r="X322" s="27">
        <f aca="true" t="shared" si="102" ref="X322:X385">(T322/$F322)*100</f>
        <v>0.6536893065950707</v>
      </c>
      <c r="Y322" s="28">
        <f aca="true" t="shared" si="103" ref="Y322:Y385">(Q322/F322)*100</f>
        <v>1.4656421334278538</v>
      </c>
      <c r="Z322" s="28">
        <f aca="true" t="shared" si="104" ref="Z322:Z385">(M322/F322)*100</f>
        <v>0.33682876440762594</v>
      </c>
      <c r="AA322" s="29"/>
      <c r="AB322" s="28">
        <f aca="true" t="shared" si="105" ref="AB322:AB385">((U322/F322)*100)-AA322</f>
        <v>2.4561602044305504</v>
      </c>
      <c r="AC322" s="36">
        <v>252358.2208101668</v>
      </c>
      <c r="AD322" s="31">
        <f aca="true" t="shared" si="106" ref="AD322:AD385">AC322/100*AB322</f>
        <v>6198.322192148293</v>
      </c>
      <c r="AE322" s="32">
        <v>1090</v>
      </c>
      <c r="AF322" s="31">
        <f aca="true" t="shared" si="107" ref="AF322:AF385">AD322-AE322</f>
        <v>5108.322192148293</v>
      </c>
      <c r="AG322" s="33"/>
      <c r="AH322" s="34">
        <f aca="true" t="shared" si="108" ref="AH322:AH385">F322/H322</f>
        <v>917720145.1057551</v>
      </c>
      <c r="AI322" s="27">
        <f aca="true" t="shared" si="109" ref="AI322:AI385">(M322/AH322)*100</f>
        <v>0.2739091512162814</v>
      </c>
      <c r="AJ322" s="27">
        <f aca="true" t="shared" si="110" ref="AJ322:AJ385">(Q322/AH322)*100</f>
        <v>1.1918601829035307</v>
      </c>
      <c r="AK322" s="27">
        <f aca="true" t="shared" si="111" ref="AK322:AK385">(T322/AH322)*100</f>
        <v>0.5315801441231114</v>
      </c>
      <c r="AL322" s="27">
        <f aca="true" t="shared" si="112" ref="AL322:AL385">ROUND(AI322,3)+ROUND(AJ322,3)+ROUND(AK322,3)</f>
        <v>1.998</v>
      </c>
      <c r="AN322" s="36">
        <v>252358.2208101668</v>
      </c>
      <c r="AO322" s="30">
        <f aca="true" t="shared" si="113" ref="AO322:AO385">AN322*AB322/100</f>
        <v>6198.322192148293</v>
      </c>
    </row>
    <row r="323" spans="1:41" ht="12.75">
      <c r="A323" s="17" t="s">
        <v>686</v>
      </c>
      <c r="B323" s="18" t="s">
        <v>687</v>
      </c>
      <c r="C323" s="19" t="s">
        <v>640</v>
      </c>
      <c r="E323" s="20"/>
      <c r="F323" s="39">
        <v>3214172952</v>
      </c>
      <c r="G323" s="38">
        <v>23.82</v>
      </c>
      <c r="H323" s="23">
        <f t="shared" si="95"/>
        <v>0.2382</v>
      </c>
      <c r="I323" s="40">
        <v>31256851.15</v>
      </c>
      <c r="J323" s="40">
        <v>0</v>
      </c>
      <c r="K323" s="40">
        <v>0</v>
      </c>
      <c r="L323" s="40">
        <v>3660027.54</v>
      </c>
      <c r="M323" s="25">
        <f t="shared" si="96"/>
        <v>34916878.69</v>
      </c>
      <c r="N323" s="40">
        <v>144293040</v>
      </c>
      <c r="O323" s="40">
        <v>0</v>
      </c>
      <c r="P323" s="40">
        <v>0</v>
      </c>
      <c r="Q323" s="26">
        <f t="shared" si="97"/>
        <v>144293040</v>
      </c>
      <c r="R323" s="40">
        <v>48590842.46</v>
      </c>
      <c r="S323" s="40">
        <v>0</v>
      </c>
      <c r="T323" s="26">
        <f t="shared" si="98"/>
        <v>48590842.46</v>
      </c>
      <c r="U323" s="26">
        <f t="shared" si="99"/>
        <v>227800761.15</v>
      </c>
      <c r="V323" s="27">
        <f t="shared" si="100"/>
        <v>1.5117681340005253</v>
      </c>
      <c r="W323" s="27">
        <f t="shared" si="101"/>
        <v>0</v>
      </c>
      <c r="X323" s="27">
        <f t="shared" si="102"/>
        <v>1.5117681340005253</v>
      </c>
      <c r="Y323" s="28">
        <f t="shared" si="103"/>
        <v>4.489274290924965</v>
      </c>
      <c r="Z323" s="28">
        <f t="shared" si="104"/>
        <v>1.086341003158314</v>
      </c>
      <c r="AA323" s="29"/>
      <c r="AB323" s="28">
        <f t="shared" si="105"/>
        <v>7.087383428083804</v>
      </c>
      <c r="AC323" s="36">
        <v>74895.81944865192</v>
      </c>
      <c r="AD323" s="31">
        <f t="shared" si="106"/>
        <v>5308.153895931323</v>
      </c>
      <c r="AE323" s="32">
        <v>1007</v>
      </c>
      <c r="AF323" s="31">
        <f t="shared" si="107"/>
        <v>4301.153895931323</v>
      </c>
      <c r="AG323" s="33"/>
      <c r="AH323" s="34">
        <f t="shared" si="108"/>
        <v>13493589219.143578</v>
      </c>
      <c r="AI323" s="27">
        <f t="shared" si="109"/>
        <v>0.2587664269523104</v>
      </c>
      <c r="AJ323" s="27">
        <f t="shared" si="110"/>
        <v>1.0693451360983266</v>
      </c>
      <c r="AK323" s="27">
        <f t="shared" si="111"/>
        <v>0.36010316951892507</v>
      </c>
      <c r="AL323" s="27">
        <f t="shared" si="112"/>
        <v>1.6879999999999997</v>
      </c>
      <c r="AN323" s="36">
        <v>74895.81944865192</v>
      </c>
      <c r="AO323" s="30">
        <f t="shared" si="113"/>
        <v>5308.153895931323</v>
      </c>
    </row>
    <row r="324" spans="1:41" ht="12.75">
      <c r="A324" s="17" t="s">
        <v>688</v>
      </c>
      <c r="B324" s="18" t="s">
        <v>689</v>
      </c>
      <c r="C324" s="19" t="s">
        <v>690</v>
      </c>
      <c r="E324" s="20" t="s">
        <v>691</v>
      </c>
      <c r="F324" s="39">
        <v>589208759</v>
      </c>
      <c r="G324" s="38">
        <v>105.03</v>
      </c>
      <c r="H324" s="23">
        <f t="shared" si="95"/>
        <v>1.0503</v>
      </c>
      <c r="I324" s="40">
        <v>1219554.43</v>
      </c>
      <c r="J324" s="40">
        <v>69821.84</v>
      </c>
      <c r="K324" s="40">
        <v>0</v>
      </c>
      <c r="L324" s="40">
        <v>76259.83</v>
      </c>
      <c r="M324" s="25">
        <f t="shared" si="96"/>
        <v>1365636.1</v>
      </c>
      <c r="N324" s="40">
        <v>257516</v>
      </c>
      <c r="O324" s="40">
        <v>0</v>
      </c>
      <c r="P324" s="40">
        <v>0</v>
      </c>
      <c r="Q324" s="26">
        <f t="shared" si="97"/>
        <v>257516</v>
      </c>
      <c r="R324" s="40">
        <v>1786668.45</v>
      </c>
      <c r="S324" s="40">
        <v>0</v>
      </c>
      <c r="T324" s="26">
        <f t="shared" si="98"/>
        <v>1786668.45</v>
      </c>
      <c r="U324" s="26">
        <f t="shared" si="99"/>
        <v>3409820.55</v>
      </c>
      <c r="V324" s="27">
        <f t="shared" si="100"/>
        <v>0.30323182110060926</v>
      </c>
      <c r="W324" s="27">
        <f t="shared" si="101"/>
        <v>0</v>
      </c>
      <c r="X324" s="27">
        <f t="shared" si="102"/>
        <v>0.30323182110060926</v>
      </c>
      <c r="Y324" s="28">
        <f t="shared" si="103"/>
        <v>0.043705392370109016</v>
      </c>
      <c r="Z324" s="28">
        <f t="shared" si="104"/>
        <v>0.23177457550321315</v>
      </c>
      <c r="AA324" s="29"/>
      <c r="AB324" s="28">
        <f t="shared" si="105"/>
        <v>0.5787117889739314</v>
      </c>
      <c r="AC324" s="36">
        <v>1828597.3063973065</v>
      </c>
      <c r="AD324" s="31">
        <f t="shared" si="106"/>
        <v>10582.308184980975</v>
      </c>
      <c r="AE324" s="32">
        <v>1204</v>
      </c>
      <c r="AF324" s="31">
        <f t="shared" si="107"/>
        <v>9378.308184980975</v>
      </c>
      <c r="AG324" s="33"/>
      <c r="AH324" s="34">
        <f t="shared" si="108"/>
        <v>560990915.9287822</v>
      </c>
      <c r="AI324" s="27">
        <f t="shared" si="109"/>
        <v>0.24343283665102475</v>
      </c>
      <c r="AJ324" s="27">
        <f t="shared" si="110"/>
        <v>0.0459037736063255</v>
      </c>
      <c r="AK324" s="27">
        <f t="shared" si="111"/>
        <v>0.3184843817019699</v>
      </c>
      <c r="AL324" s="27">
        <f t="shared" si="112"/>
        <v>0.607</v>
      </c>
      <c r="AN324" s="36">
        <v>1828597.3063973065</v>
      </c>
      <c r="AO324" s="30">
        <f t="shared" si="113"/>
        <v>10582.308184980973</v>
      </c>
    </row>
    <row r="325" spans="1:41" ht="12.75">
      <c r="A325" s="17" t="s">
        <v>692</v>
      </c>
      <c r="B325" s="18" t="s">
        <v>693</v>
      </c>
      <c r="C325" s="19" t="s">
        <v>690</v>
      </c>
      <c r="E325" s="20"/>
      <c r="F325" s="39">
        <v>102316950</v>
      </c>
      <c r="G325" s="38">
        <v>46.77</v>
      </c>
      <c r="H325" s="23">
        <f t="shared" si="95"/>
        <v>0.4677</v>
      </c>
      <c r="I325" s="40">
        <v>484469.16</v>
      </c>
      <c r="J325" s="40">
        <v>27734.13</v>
      </c>
      <c r="K325" s="40">
        <v>9228.2</v>
      </c>
      <c r="L325" s="40">
        <v>30269.61</v>
      </c>
      <c r="M325" s="25">
        <f t="shared" si="96"/>
        <v>551701.1</v>
      </c>
      <c r="N325" s="40">
        <v>0</v>
      </c>
      <c r="O325" s="40">
        <v>2699784.88</v>
      </c>
      <c r="P325" s="40">
        <v>0</v>
      </c>
      <c r="Q325" s="26">
        <f t="shared" si="97"/>
        <v>2699784.88</v>
      </c>
      <c r="R325" s="40">
        <v>1068002.6</v>
      </c>
      <c r="S325" s="40">
        <v>10231</v>
      </c>
      <c r="T325" s="26">
        <f t="shared" si="98"/>
        <v>1078233.6</v>
      </c>
      <c r="U325" s="26">
        <f t="shared" si="99"/>
        <v>4329719.58</v>
      </c>
      <c r="V325" s="27">
        <f t="shared" si="100"/>
        <v>1.0438178620453404</v>
      </c>
      <c r="W325" s="27">
        <f t="shared" si="101"/>
        <v>0.009999320738157265</v>
      </c>
      <c r="X325" s="27">
        <f t="shared" si="102"/>
        <v>1.053817182783498</v>
      </c>
      <c r="Y325" s="28">
        <f t="shared" si="103"/>
        <v>2.638648708742784</v>
      </c>
      <c r="Z325" s="28">
        <f t="shared" si="104"/>
        <v>0.5392079220500611</v>
      </c>
      <c r="AA325" s="29"/>
      <c r="AB325" s="28">
        <f t="shared" si="105"/>
        <v>4.231673813576343</v>
      </c>
      <c r="AC325" s="36">
        <v>152867.20890410958</v>
      </c>
      <c r="AD325" s="31">
        <f t="shared" si="106"/>
        <v>6468.841648740248</v>
      </c>
      <c r="AE325" s="32">
        <v>1101</v>
      </c>
      <c r="AF325" s="31">
        <f t="shared" si="107"/>
        <v>5367.841648740248</v>
      </c>
      <c r="AG325" s="33"/>
      <c r="AH325" s="34">
        <f t="shared" si="108"/>
        <v>218766196.27966645</v>
      </c>
      <c r="AI325" s="27">
        <f t="shared" si="109"/>
        <v>0.25218754514281355</v>
      </c>
      <c r="AJ325" s="27">
        <f t="shared" si="110"/>
        <v>1.234096001079</v>
      </c>
      <c r="AK325" s="27">
        <f t="shared" si="111"/>
        <v>0.4928702963878419</v>
      </c>
      <c r="AL325" s="27">
        <f t="shared" si="112"/>
        <v>1.979</v>
      </c>
      <c r="AN325" s="36">
        <v>152867.20890410958</v>
      </c>
      <c r="AO325" s="30">
        <f t="shared" si="113"/>
        <v>6468.841648740248</v>
      </c>
    </row>
    <row r="326" spans="1:41" ht="12.75">
      <c r="A326" s="17" t="s">
        <v>694</v>
      </c>
      <c r="B326" s="18" t="s">
        <v>695</v>
      </c>
      <c r="C326" s="19" t="s">
        <v>690</v>
      </c>
      <c r="E326" s="20"/>
      <c r="F326" s="39">
        <v>423063224</v>
      </c>
      <c r="G326" s="38">
        <v>30.43</v>
      </c>
      <c r="H326" s="23">
        <f t="shared" si="95"/>
        <v>0.3043</v>
      </c>
      <c r="I326" s="40">
        <v>3031149.92</v>
      </c>
      <c r="J326" s="40">
        <v>0</v>
      </c>
      <c r="K326" s="40">
        <v>57737.53</v>
      </c>
      <c r="L326" s="40">
        <v>189386.12</v>
      </c>
      <c r="M326" s="25">
        <f t="shared" si="96"/>
        <v>3278273.57</v>
      </c>
      <c r="N326" s="40">
        <v>5766200</v>
      </c>
      <c r="O326" s="40">
        <v>0</v>
      </c>
      <c r="P326" s="40">
        <v>0</v>
      </c>
      <c r="Q326" s="26">
        <f t="shared" si="97"/>
        <v>5766200</v>
      </c>
      <c r="R326" s="40">
        <v>10511616.36</v>
      </c>
      <c r="S326" s="40">
        <v>0</v>
      </c>
      <c r="T326" s="26">
        <f t="shared" si="98"/>
        <v>10511616.36</v>
      </c>
      <c r="U326" s="26">
        <f t="shared" si="99"/>
        <v>19556089.93</v>
      </c>
      <c r="V326" s="27">
        <f t="shared" si="100"/>
        <v>2.484644318788626</v>
      </c>
      <c r="W326" s="27">
        <f t="shared" si="101"/>
        <v>0</v>
      </c>
      <c r="X326" s="27">
        <f t="shared" si="102"/>
        <v>2.484644318788626</v>
      </c>
      <c r="Y326" s="28">
        <f t="shared" si="103"/>
        <v>1.36296413228298</v>
      </c>
      <c r="Z326" s="28">
        <f t="shared" si="104"/>
        <v>0.7748897526484126</v>
      </c>
      <c r="AA326" s="29"/>
      <c r="AB326" s="28">
        <f t="shared" si="105"/>
        <v>4.622498203720019</v>
      </c>
      <c r="AC326" s="36">
        <v>90355.16381766382</v>
      </c>
      <c r="AD326" s="31">
        <f t="shared" si="106"/>
        <v>4176.66582443979</v>
      </c>
      <c r="AE326" s="32">
        <v>870</v>
      </c>
      <c r="AF326" s="31">
        <f t="shared" si="107"/>
        <v>3306.6658244397904</v>
      </c>
      <c r="AG326" s="33"/>
      <c r="AH326" s="34">
        <f t="shared" si="108"/>
        <v>1390283351.9553072</v>
      </c>
      <c r="AI326" s="27">
        <f t="shared" si="109"/>
        <v>0.23579895173091195</v>
      </c>
      <c r="AJ326" s="27">
        <f t="shared" si="110"/>
        <v>0.41474998545371083</v>
      </c>
      <c r="AK326" s="27">
        <f t="shared" si="111"/>
        <v>0.7560772662073789</v>
      </c>
      <c r="AL326" s="27">
        <f t="shared" si="112"/>
        <v>1.407</v>
      </c>
      <c r="AN326" s="36">
        <v>90355.16381766382</v>
      </c>
      <c r="AO326" s="30">
        <f t="shared" si="113"/>
        <v>4176.66582443979</v>
      </c>
    </row>
    <row r="327" spans="1:41" ht="12.75">
      <c r="A327" s="17" t="s">
        <v>696</v>
      </c>
      <c r="B327" s="18" t="s">
        <v>697</v>
      </c>
      <c r="C327" s="19" t="s">
        <v>690</v>
      </c>
      <c r="E327" s="20"/>
      <c r="F327" s="39">
        <v>632709049</v>
      </c>
      <c r="G327" s="38">
        <v>71.95</v>
      </c>
      <c r="H327" s="23">
        <f t="shared" si="95"/>
        <v>0.7195</v>
      </c>
      <c r="I327" s="40">
        <v>1989131.51</v>
      </c>
      <c r="J327" s="40">
        <v>113880.94</v>
      </c>
      <c r="K327" s="40">
        <v>37891</v>
      </c>
      <c r="L327" s="40">
        <v>124319.74</v>
      </c>
      <c r="M327" s="25">
        <f t="shared" si="96"/>
        <v>2265223.1900000004</v>
      </c>
      <c r="N327" s="40">
        <v>4134800</v>
      </c>
      <c r="O327" s="40">
        <v>3453985.54</v>
      </c>
      <c r="P327" s="40">
        <v>0</v>
      </c>
      <c r="Q327" s="26">
        <f t="shared" si="97"/>
        <v>7588785.54</v>
      </c>
      <c r="R327" s="40">
        <v>3682652.42</v>
      </c>
      <c r="S327" s="40">
        <v>63270.91</v>
      </c>
      <c r="T327" s="26">
        <f t="shared" si="98"/>
        <v>3745923.33</v>
      </c>
      <c r="U327" s="26">
        <f t="shared" si="99"/>
        <v>13599932.06</v>
      </c>
      <c r="V327" s="27">
        <f t="shared" si="100"/>
        <v>0.5820451637005115</v>
      </c>
      <c r="W327" s="27">
        <f t="shared" si="101"/>
        <v>0.010000000806057698</v>
      </c>
      <c r="X327" s="27">
        <f t="shared" si="102"/>
        <v>0.5920451645065693</v>
      </c>
      <c r="Y327" s="28">
        <f t="shared" si="103"/>
        <v>1.1994115702935046</v>
      </c>
      <c r="Z327" s="28">
        <f t="shared" si="104"/>
        <v>0.3580197238494056</v>
      </c>
      <c r="AA327" s="29"/>
      <c r="AB327" s="28">
        <f t="shared" si="105"/>
        <v>2.1494764586494797</v>
      </c>
      <c r="AC327" s="36">
        <v>338732.53529772867</v>
      </c>
      <c r="AD327" s="31">
        <f t="shared" si="106"/>
        <v>7280.976104011216</v>
      </c>
      <c r="AE327" s="32">
        <v>1138</v>
      </c>
      <c r="AF327" s="31">
        <f t="shared" si="107"/>
        <v>6142.976104011216</v>
      </c>
      <c r="AG327" s="33"/>
      <c r="AH327" s="34">
        <f t="shared" si="108"/>
        <v>879373243.9193884</v>
      </c>
      <c r="AI327" s="27">
        <f t="shared" si="109"/>
        <v>0.25759519130964736</v>
      </c>
      <c r="AJ327" s="27">
        <f t="shared" si="110"/>
        <v>0.8629766248261768</v>
      </c>
      <c r="AK327" s="27">
        <f t="shared" si="111"/>
        <v>0.42597649586247666</v>
      </c>
      <c r="AL327" s="27">
        <f t="shared" si="112"/>
        <v>1.547</v>
      </c>
      <c r="AN327" s="36">
        <v>338732.53529772867</v>
      </c>
      <c r="AO327" s="30">
        <f t="shared" si="113"/>
        <v>7280.976104011217</v>
      </c>
    </row>
    <row r="328" spans="1:41" ht="12.75">
      <c r="A328" s="17" t="s">
        <v>698</v>
      </c>
      <c r="B328" s="18" t="s">
        <v>699</v>
      </c>
      <c r="C328" s="19" t="s">
        <v>690</v>
      </c>
      <c r="E328" s="20"/>
      <c r="F328" s="39">
        <v>311136658</v>
      </c>
      <c r="G328" s="38">
        <v>30.01</v>
      </c>
      <c r="H328" s="23">
        <f t="shared" si="95"/>
        <v>0.30010000000000003</v>
      </c>
      <c r="I328" s="40">
        <v>2205203.38</v>
      </c>
      <c r="J328" s="40">
        <v>0</v>
      </c>
      <c r="K328" s="40">
        <v>42004.85</v>
      </c>
      <c r="L328" s="40">
        <v>137781.02</v>
      </c>
      <c r="M328" s="25">
        <f t="shared" si="96"/>
        <v>2384989.25</v>
      </c>
      <c r="N328" s="40">
        <v>3054497</v>
      </c>
      <c r="O328" s="40">
        <v>0</v>
      </c>
      <c r="P328" s="40">
        <v>0</v>
      </c>
      <c r="Q328" s="26">
        <f t="shared" si="97"/>
        <v>3054497</v>
      </c>
      <c r="R328" s="40">
        <v>2834400</v>
      </c>
      <c r="S328" s="40">
        <v>0</v>
      </c>
      <c r="T328" s="26">
        <f t="shared" si="98"/>
        <v>2834400</v>
      </c>
      <c r="U328" s="26">
        <f t="shared" si="99"/>
        <v>8273886.25</v>
      </c>
      <c r="V328" s="27">
        <f t="shared" si="100"/>
        <v>0.9109823375424956</v>
      </c>
      <c r="W328" s="27">
        <f t="shared" si="101"/>
        <v>0</v>
      </c>
      <c r="X328" s="27">
        <f t="shared" si="102"/>
        <v>0.9109823375424956</v>
      </c>
      <c r="Y328" s="28">
        <f t="shared" si="103"/>
        <v>0.9817219930413986</v>
      </c>
      <c r="Z328" s="28">
        <f t="shared" si="104"/>
        <v>0.766540743006888</v>
      </c>
      <c r="AA328" s="29"/>
      <c r="AB328" s="28">
        <f t="shared" si="105"/>
        <v>2.659245073590782</v>
      </c>
      <c r="AC328" s="36">
        <v>300386.7724867725</v>
      </c>
      <c r="AD328" s="31">
        <f t="shared" si="106"/>
        <v>7988.020449072849</v>
      </c>
      <c r="AE328" s="32">
        <v>1242</v>
      </c>
      <c r="AF328" s="31">
        <f t="shared" si="107"/>
        <v>6746.020449072849</v>
      </c>
      <c r="AG328" s="33"/>
      <c r="AH328" s="34">
        <f t="shared" si="108"/>
        <v>1036776601.1329556</v>
      </c>
      <c r="AI328" s="27">
        <f t="shared" si="109"/>
        <v>0.23003887697636713</v>
      </c>
      <c r="AJ328" s="27">
        <f t="shared" si="110"/>
        <v>0.2946147701117237</v>
      </c>
      <c r="AK328" s="27">
        <f t="shared" si="111"/>
        <v>0.27338579949650293</v>
      </c>
      <c r="AL328" s="27">
        <f t="shared" si="112"/>
        <v>0.798</v>
      </c>
      <c r="AN328" s="36">
        <v>300386.7724867725</v>
      </c>
      <c r="AO328" s="30">
        <f t="shared" si="113"/>
        <v>7988.020449072849</v>
      </c>
    </row>
    <row r="329" spans="1:41" ht="12.75">
      <c r="A329" s="17" t="s">
        <v>700</v>
      </c>
      <c r="B329" s="18" t="s">
        <v>701</v>
      </c>
      <c r="C329" s="19" t="s">
        <v>690</v>
      </c>
      <c r="E329" s="20"/>
      <c r="F329" s="39">
        <v>1005169363</v>
      </c>
      <c r="G329" s="38">
        <v>57.46</v>
      </c>
      <c r="H329" s="23">
        <f t="shared" si="95"/>
        <v>0.5746</v>
      </c>
      <c r="I329" s="40">
        <v>3936674.97</v>
      </c>
      <c r="J329" s="40">
        <v>0</v>
      </c>
      <c r="K329" s="40">
        <v>74986.04</v>
      </c>
      <c r="L329" s="40">
        <v>245963.29</v>
      </c>
      <c r="M329" s="25">
        <f t="shared" si="96"/>
        <v>4257624.3</v>
      </c>
      <c r="N329" s="40">
        <v>6918701</v>
      </c>
      <c r="O329" s="40">
        <v>0</v>
      </c>
      <c r="P329" s="40">
        <v>0</v>
      </c>
      <c r="Q329" s="26">
        <f t="shared" si="97"/>
        <v>6918701</v>
      </c>
      <c r="R329" s="40">
        <v>6152739.01</v>
      </c>
      <c r="S329" s="40">
        <v>0</v>
      </c>
      <c r="T329" s="26">
        <f t="shared" si="98"/>
        <v>6152739.01</v>
      </c>
      <c r="U329" s="26">
        <f t="shared" si="99"/>
        <v>17329064.310000002</v>
      </c>
      <c r="V329" s="27">
        <f t="shared" si="100"/>
        <v>0.6121096838483725</v>
      </c>
      <c r="W329" s="27">
        <f t="shared" si="101"/>
        <v>0</v>
      </c>
      <c r="X329" s="27">
        <f t="shared" si="102"/>
        <v>0.6121096838483725</v>
      </c>
      <c r="Y329" s="28">
        <f t="shared" si="103"/>
        <v>0.6883119655926082</v>
      </c>
      <c r="Z329" s="28">
        <f t="shared" si="104"/>
        <v>0.42357282829361365</v>
      </c>
      <c r="AA329" s="29"/>
      <c r="AB329" s="28">
        <f t="shared" si="105"/>
        <v>1.7239944777345948</v>
      </c>
      <c r="AC329" s="36">
        <v>334995.53536151716</v>
      </c>
      <c r="AD329" s="31">
        <f t="shared" si="106"/>
        <v>5775.304530289997</v>
      </c>
      <c r="AE329" s="32">
        <v>983</v>
      </c>
      <c r="AF329" s="31">
        <f t="shared" si="107"/>
        <v>4792.304530289997</v>
      </c>
      <c r="AG329" s="33"/>
      <c r="AH329" s="34">
        <f t="shared" si="108"/>
        <v>1749337561.7821093</v>
      </c>
      <c r="AI329" s="27">
        <f t="shared" si="109"/>
        <v>0.2433849471375104</v>
      </c>
      <c r="AJ329" s="27">
        <f t="shared" si="110"/>
        <v>0.3955040554295127</v>
      </c>
      <c r="AK329" s="27">
        <f t="shared" si="111"/>
        <v>0.35171822433927485</v>
      </c>
      <c r="AL329" s="27">
        <f t="shared" si="112"/>
        <v>0.991</v>
      </c>
      <c r="AN329" s="36">
        <v>334995.53536151716</v>
      </c>
      <c r="AO329" s="30">
        <f t="shared" si="113"/>
        <v>5775.304530289997</v>
      </c>
    </row>
    <row r="330" spans="1:41" ht="12.75">
      <c r="A330" s="17" t="s">
        <v>702</v>
      </c>
      <c r="B330" s="18" t="s">
        <v>703</v>
      </c>
      <c r="C330" s="19" t="s">
        <v>690</v>
      </c>
      <c r="E330" s="20"/>
      <c r="F330" s="39">
        <v>1118702991</v>
      </c>
      <c r="G330" s="38">
        <v>98.28</v>
      </c>
      <c r="H330" s="23">
        <f t="shared" si="95"/>
        <v>0.9828</v>
      </c>
      <c r="I330" s="40">
        <v>2526276.86</v>
      </c>
      <c r="J330" s="40">
        <v>0</v>
      </c>
      <c r="K330" s="40">
        <v>48163.95</v>
      </c>
      <c r="L330" s="40">
        <v>157889.08</v>
      </c>
      <c r="M330" s="25">
        <f t="shared" si="96"/>
        <v>2732329.89</v>
      </c>
      <c r="N330" s="40">
        <v>5214836</v>
      </c>
      <c r="O330" s="40">
        <v>0</v>
      </c>
      <c r="P330" s="40">
        <v>0</v>
      </c>
      <c r="Q330" s="26">
        <f t="shared" si="97"/>
        <v>5214836</v>
      </c>
      <c r="R330" s="40">
        <v>4784767.3</v>
      </c>
      <c r="S330" s="40">
        <v>0</v>
      </c>
      <c r="T330" s="26">
        <f t="shared" si="98"/>
        <v>4784767.3</v>
      </c>
      <c r="U330" s="26">
        <f t="shared" si="99"/>
        <v>12731933.190000001</v>
      </c>
      <c r="V330" s="27">
        <f t="shared" si="100"/>
        <v>0.4277066691064205</v>
      </c>
      <c r="W330" s="27">
        <f t="shared" si="101"/>
        <v>0</v>
      </c>
      <c r="X330" s="27">
        <f t="shared" si="102"/>
        <v>0.4277066691064205</v>
      </c>
      <c r="Y330" s="28">
        <f t="shared" si="103"/>
        <v>0.46615017944472453</v>
      </c>
      <c r="Z330" s="28">
        <f t="shared" si="104"/>
        <v>0.24424086750296356</v>
      </c>
      <c r="AA330" s="29"/>
      <c r="AB330" s="28">
        <f t="shared" si="105"/>
        <v>1.1380977160541088</v>
      </c>
      <c r="AC330" s="36">
        <v>529503.8897893031</v>
      </c>
      <c r="AD330" s="31">
        <f t="shared" si="106"/>
        <v>6026.271676109724</v>
      </c>
      <c r="AE330" s="32">
        <v>1071</v>
      </c>
      <c r="AF330" s="31">
        <f t="shared" si="107"/>
        <v>4955.271676109724</v>
      </c>
      <c r="AG330" s="33"/>
      <c r="AH330" s="34">
        <f t="shared" si="108"/>
        <v>1138281431.6239316</v>
      </c>
      <c r="AI330" s="27">
        <f t="shared" si="109"/>
        <v>0.24003992458191256</v>
      </c>
      <c r="AJ330" s="27">
        <f t="shared" si="110"/>
        <v>0.4581323963582752</v>
      </c>
      <c r="AK330" s="27">
        <f t="shared" si="111"/>
        <v>0.4203501143977901</v>
      </c>
      <c r="AL330" s="27">
        <f t="shared" si="112"/>
        <v>1.1179999999999999</v>
      </c>
      <c r="AN330" s="36">
        <v>529503.8897893031</v>
      </c>
      <c r="AO330" s="30">
        <f t="shared" si="113"/>
        <v>6026.2716761097245</v>
      </c>
    </row>
    <row r="331" spans="1:41" ht="12.75">
      <c r="A331" s="17" t="s">
        <v>704</v>
      </c>
      <c r="B331" s="18" t="s">
        <v>705</v>
      </c>
      <c r="C331" s="19" t="s">
        <v>690</v>
      </c>
      <c r="E331" s="20" t="s">
        <v>691</v>
      </c>
      <c r="F331" s="39">
        <v>1703970532</v>
      </c>
      <c r="G331" s="38">
        <v>109.39</v>
      </c>
      <c r="H331" s="23">
        <f t="shared" si="95"/>
        <v>1.0939</v>
      </c>
      <c r="I331" s="40">
        <v>3585218.51</v>
      </c>
      <c r="J331" s="40">
        <v>205283.16</v>
      </c>
      <c r="K331" s="40">
        <v>0</v>
      </c>
      <c r="L331" s="40">
        <v>224030.92</v>
      </c>
      <c r="M331" s="25">
        <f t="shared" si="96"/>
        <v>4014532.59</v>
      </c>
      <c r="N331" s="40">
        <v>10373298</v>
      </c>
      <c r="O331" s="40">
        <v>0</v>
      </c>
      <c r="P331" s="40">
        <v>0</v>
      </c>
      <c r="Q331" s="26">
        <f t="shared" si="97"/>
        <v>10373298</v>
      </c>
      <c r="R331" s="40">
        <v>4563100</v>
      </c>
      <c r="S331" s="40">
        <v>0</v>
      </c>
      <c r="T331" s="26">
        <f t="shared" si="98"/>
        <v>4563100</v>
      </c>
      <c r="U331" s="26">
        <f t="shared" si="99"/>
        <v>18950930.59</v>
      </c>
      <c r="V331" s="27">
        <f t="shared" si="100"/>
        <v>0.26779218973019187</v>
      </c>
      <c r="W331" s="27">
        <f t="shared" si="101"/>
        <v>0</v>
      </c>
      <c r="X331" s="27">
        <f t="shared" si="102"/>
        <v>0.26779218973019187</v>
      </c>
      <c r="Y331" s="28">
        <f t="shared" si="103"/>
        <v>0.6087721474751419</v>
      </c>
      <c r="Z331" s="28">
        <f t="shared" si="104"/>
        <v>0.23559870987252493</v>
      </c>
      <c r="AA331" s="29"/>
      <c r="AB331" s="28">
        <f t="shared" si="105"/>
        <v>1.1121630470778587</v>
      </c>
      <c r="AC331" s="36">
        <v>798109.3815513627</v>
      </c>
      <c r="AD331" s="31">
        <f t="shared" si="106"/>
        <v>8876.27761687589</v>
      </c>
      <c r="AE331" s="32">
        <v>1125</v>
      </c>
      <c r="AF331" s="31">
        <f t="shared" si="107"/>
        <v>7751.27761687589</v>
      </c>
      <c r="AG331" s="33"/>
      <c r="AH331" s="34">
        <f t="shared" si="108"/>
        <v>1557702287.2291799</v>
      </c>
      <c r="AI331" s="27">
        <f t="shared" si="109"/>
        <v>0.25772142872955506</v>
      </c>
      <c r="AJ331" s="27">
        <f t="shared" si="110"/>
        <v>0.6659358521230577</v>
      </c>
      <c r="AK331" s="27">
        <f t="shared" si="111"/>
        <v>0.29293787634585694</v>
      </c>
      <c r="AL331" s="27">
        <f t="shared" si="112"/>
        <v>1.217</v>
      </c>
      <c r="AN331" s="36">
        <v>798109.3815513627</v>
      </c>
      <c r="AO331" s="30">
        <f t="shared" si="113"/>
        <v>8876.277616875888</v>
      </c>
    </row>
    <row r="332" spans="1:41" ht="12.75">
      <c r="A332" s="17" t="s">
        <v>706</v>
      </c>
      <c r="B332" s="18" t="s">
        <v>707</v>
      </c>
      <c r="C332" s="19" t="s">
        <v>690</v>
      </c>
      <c r="E332" s="20"/>
      <c r="F332" s="39">
        <v>1414928678</v>
      </c>
      <c r="G332" s="38">
        <v>41.72</v>
      </c>
      <c r="H332" s="23">
        <f t="shared" si="95"/>
        <v>0.4172</v>
      </c>
      <c r="I332" s="40">
        <v>7974498.24</v>
      </c>
      <c r="J332" s="40">
        <v>456517.93</v>
      </c>
      <c r="K332" s="40">
        <v>0</v>
      </c>
      <c r="L332" s="40">
        <v>498302</v>
      </c>
      <c r="M332" s="25">
        <f t="shared" si="96"/>
        <v>8929318.17</v>
      </c>
      <c r="N332" s="40">
        <v>19497180</v>
      </c>
      <c r="O332" s="40">
        <v>11481600.76</v>
      </c>
      <c r="P332" s="40">
        <v>0</v>
      </c>
      <c r="Q332" s="26">
        <f t="shared" si="97"/>
        <v>30978780.759999998</v>
      </c>
      <c r="R332" s="40">
        <v>4313861.47</v>
      </c>
      <c r="S332" s="40">
        <v>353750</v>
      </c>
      <c r="T332" s="26">
        <f t="shared" si="98"/>
        <v>4667611.47</v>
      </c>
      <c r="U332" s="26">
        <f t="shared" si="99"/>
        <v>44575710.4</v>
      </c>
      <c r="V332" s="27">
        <f t="shared" si="100"/>
        <v>0.30488190232299467</v>
      </c>
      <c r="W332" s="27">
        <f t="shared" si="101"/>
        <v>0.025001260169524954</v>
      </c>
      <c r="X332" s="27">
        <f t="shared" si="102"/>
        <v>0.3298831624925196</v>
      </c>
      <c r="Y332" s="28">
        <f t="shared" si="103"/>
        <v>2.1894234841425697</v>
      </c>
      <c r="Z332" s="28">
        <f t="shared" si="104"/>
        <v>0.6310790295537426</v>
      </c>
      <c r="AA332" s="29"/>
      <c r="AB332" s="28">
        <f t="shared" si="105"/>
        <v>3.150385676188832</v>
      </c>
      <c r="AC332" s="36">
        <v>405495.86292065453</v>
      </c>
      <c r="AD332" s="31">
        <f t="shared" si="106"/>
        <v>12774.683582990601</v>
      </c>
      <c r="AE332" s="32">
        <v>1343</v>
      </c>
      <c r="AF332" s="31">
        <f t="shared" si="107"/>
        <v>11431.683582990601</v>
      </c>
      <c r="AG332" s="33"/>
      <c r="AH332" s="34">
        <f t="shared" si="108"/>
        <v>3391487722.914669</v>
      </c>
      <c r="AI332" s="27">
        <f t="shared" si="109"/>
        <v>0.26328617112982144</v>
      </c>
      <c r="AJ332" s="27">
        <f t="shared" si="110"/>
        <v>0.9134274775842801</v>
      </c>
      <c r="AK332" s="27">
        <f t="shared" si="111"/>
        <v>0.1376272553918792</v>
      </c>
      <c r="AL332" s="27">
        <f t="shared" si="112"/>
        <v>1.314</v>
      </c>
      <c r="AN332" s="36">
        <v>397833.0695680844</v>
      </c>
      <c r="AO332" s="30">
        <f t="shared" si="113"/>
        <v>12533.276038815282</v>
      </c>
    </row>
    <row r="333" spans="1:41" ht="12.75">
      <c r="A333" s="17" t="s">
        <v>708</v>
      </c>
      <c r="B333" s="18" t="s">
        <v>709</v>
      </c>
      <c r="C333" s="19" t="s">
        <v>690</v>
      </c>
      <c r="E333" s="20"/>
      <c r="F333" s="39">
        <v>1106427167</v>
      </c>
      <c r="G333" s="38">
        <v>41.71</v>
      </c>
      <c r="H333" s="23">
        <f t="shared" si="95"/>
        <v>0.4171</v>
      </c>
      <c r="I333" s="40">
        <v>5436951.03</v>
      </c>
      <c r="J333" s="40">
        <v>311245.99</v>
      </c>
      <c r="K333" s="40">
        <v>0</v>
      </c>
      <c r="L333" s="40">
        <v>339700.48</v>
      </c>
      <c r="M333" s="25">
        <f t="shared" si="96"/>
        <v>6087897.5</v>
      </c>
      <c r="N333" s="40">
        <v>1748681</v>
      </c>
      <c r="O333" s="40">
        <v>0</v>
      </c>
      <c r="P333" s="40">
        <v>0</v>
      </c>
      <c r="Q333" s="26">
        <f t="shared" si="97"/>
        <v>1748681</v>
      </c>
      <c r="R333" s="40">
        <v>4184134.68</v>
      </c>
      <c r="S333" s="40">
        <v>0</v>
      </c>
      <c r="T333" s="26">
        <f t="shared" si="98"/>
        <v>4184134.68</v>
      </c>
      <c r="U333" s="26">
        <f t="shared" si="99"/>
        <v>12020713.18</v>
      </c>
      <c r="V333" s="27">
        <f t="shared" si="100"/>
        <v>0.3781663000326528</v>
      </c>
      <c r="W333" s="27">
        <f t="shared" si="101"/>
        <v>0</v>
      </c>
      <c r="X333" s="27">
        <f t="shared" si="102"/>
        <v>0.3781663000326528</v>
      </c>
      <c r="Y333" s="28">
        <f t="shared" si="103"/>
        <v>0.15804754729056647</v>
      </c>
      <c r="Z333" s="28">
        <f t="shared" si="104"/>
        <v>0.5502302981683747</v>
      </c>
      <c r="AA333" s="29"/>
      <c r="AB333" s="28">
        <f t="shared" si="105"/>
        <v>1.0864441454915938</v>
      </c>
      <c r="AC333" s="36">
        <v>1223988.2421420256</v>
      </c>
      <c r="AD333" s="31">
        <f t="shared" si="106"/>
        <v>13297.94859825751</v>
      </c>
      <c r="AE333" s="32">
        <v>1323</v>
      </c>
      <c r="AF333" s="31">
        <f t="shared" si="107"/>
        <v>11974.94859825751</v>
      </c>
      <c r="AG333" s="33"/>
      <c r="AH333" s="34">
        <f t="shared" si="108"/>
        <v>2652666427.715176</v>
      </c>
      <c r="AI333" s="27">
        <f t="shared" si="109"/>
        <v>0.22950105736602905</v>
      </c>
      <c r="AJ333" s="27">
        <f t="shared" si="110"/>
        <v>0.06592163197489528</v>
      </c>
      <c r="AK333" s="27">
        <f t="shared" si="111"/>
        <v>0.15773316374361948</v>
      </c>
      <c r="AL333" s="27">
        <f t="shared" si="112"/>
        <v>0.45400000000000007</v>
      </c>
      <c r="AN333" s="36">
        <v>1223988.2421420256</v>
      </c>
      <c r="AO333" s="30">
        <f t="shared" si="113"/>
        <v>13297.94859825751</v>
      </c>
    </row>
    <row r="334" spans="1:41" ht="12.75">
      <c r="A334" s="17" t="s">
        <v>710</v>
      </c>
      <c r="B334" s="18" t="s">
        <v>711</v>
      </c>
      <c r="C334" s="19" t="s">
        <v>690</v>
      </c>
      <c r="E334" s="20"/>
      <c r="F334" s="39">
        <v>2490880992</v>
      </c>
      <c r="G334" s="38">
        <v>102.97</v>
      </c>
      <c r="H334" s="23">
        <f t="shared" si="95"/>
        <v>1.0297</v>
      </c>
      <c r="I334" s="40">
        <v>5354888.54</v>
      </c>
      <c r="J334" s="40">
        <v>306609.96</v>
      </c>
      <c r="K334" s="40">
        <v>0</v>
      </c>
      <c r="L334" s="40">
        <v>334655.59</v>
      </c>
      <c r="M334" s="25">
        <f t="shared" si="96"/>
        <v>5996154.09</v>
      </c>
      <c r="N334" s="40">
        <v>14180721</v>
      </c>
      <c r="O334" s="40">
        <v>8279580.71</v>
      </c>
      <c r="P334" s="40">
        <v>0</v>
      </c>
      <c r="Q334" s="26">
        <f t="shared" si="97"/>
        <v>22460301.71</v>
      </c>
      <c r="R334" s="40">
        <v>11751475</v>
      </c>
      <c r="S334" s="40">
        <v>0</v>
      </c>
      <c r="T334" s="26">
        <f t="shared" si="98"/>
        <v>11751475</v>
      </c>
      <c r="U334" s="26">
        <f t="shared" si="99"/>
        <v>40207930.8</v>
      </c>
      <c r="V334" s="27">
        <f t="shared" si="100"/>
        <v>0.47177986574799796</v>
      </c>
      <c r="W334" s="27">
        <f t="shared" si="101"/>
        <v>0</v>
      </c>
      <c r="X334" s="27">
        <f t="shared" si="102"/>
        <v>0.47177986574799796</v>
      </c>
      <c r="Y334" s="28">
        <f t="shared" si="103"/>
        <v>0.9017011162771763</v>
      </c>
      <c r="Z334" s="28">
        <f t="shared" si="104"/>
        <v>0.2407242300719279</v>
      </c>
      <c r="AA334" s="29"/>
      <c r="AB334" s="28">
        <f t="shared" si="105"/>
        <v>1.6142052120971018</v>
      </c>
      <c r="AC334" s="36">
        <v>398917.202746657</v>
      </c>
      <c r="AD334" s="31">
        <f t="shared" si="106"/>
        <v>6439.3422786885</v>
      </c>
      <c r="AE334" s="32">
        <v>996</v>
      </c>
      <c r="AF334" s="31">
        <f t="shared" si="107"/>
        <v>5443.3422786885</v>
      </c>
      <c r="AG334" s="33"/>
      <c r="AH334" s="34">
        <f t="shared" si="108"/>
        <v>2419035633.6797123</v>
      </c>
      <c r="AI334" s="27">
        <f t="shared" si="109"/>
        <v>0.24787373970506418</v>
      </c>
      <c r="AJ334" s="27">
        <f t="shared" si="110"/>
        <v>0.9284816394306084</v>
      </c>
      <c r="AK334" s="27">
        <f t="shared" si="111"/>
        <v>0.4857917277607136</v>
      </c>
      <c r="AL334" s="27">
        <f t="shared" si="112"/>
        <v>1.6620000000000001</v>
      </c>
      <c r="AN334" s="36">
        <v>399054.97287522606</v>
      </c>
      <c r="AO334" s="30">
        <f t="shared" si="113"/>
        <v>6441.566171284575</v>
      </c>
    </row>
    <row r="335" spans="1:41" ht="12.75">
      <c r="A335" s="17" t="s">
        <v>712</v>
      </c>
      <c r="B335" s="18" t="s">
        <v>713</v>
      </c>
      <c r="C335" s="19" t="s">
        <v>690</v>
      </c>
      <c r="E335" s="20"/>
      <c r="F335" s="39">
        <v>101845431</v>
      </c>
      <c r="G335" s="38">
        <v>42.36</v>
      </c>
      <c r="H335" s="23">
        <f t="shared" si="95"/>
        <v>0.4236</v>
      </c>
      <c r="I335" s="40">
        <v>551684.7</v>
      </c>
      <c r="J335" s="40">
        <v>31584.2</v>
      </c>
      <c r="K335" s="40">
        <v>10509.21</v>
      </c>
      <c r="L335" s="40">
        <v>34475.39</v>
      </c>
      <c r="M335" s="25">
        <f t="shared" si="96"/>
        <v>628253.4999999999</v>
      </c>
      <c r="N335" s="40">
        <v>1946598.95</v>
      </c>
      <c r="O335" s="40">
        <v>658210.91</v>
      </c>
      <c r="P335" s="40">
        <v>0</v>
      </c>
      <c r="Q335" s="26">
        <f t="shared" si="97"/>
        <v>2604809.86</v>
      </c>
      <c r="R335" s="40">
        <v>799236.38</v>
      </c>
      <c r="S335" s="40">
        <v>0</v>
      </c>
      <c r="T335" s="26">
        <f t="shared" si="98"/>
        <v>799236.38</v>
      </c>
      <c r="U335" s="26">
        <f t="shared" si="99"/>
        <v>4032299.7399999998</v>
      </c>
      <c r="V335" s="27">
        <f t="shared" si="100"/>
        <v>0.7847542812205291</v>
      </c>
      <c r="W335" s="27">
        <f t="shared" si="101"/>
        <v>0</v>
      </c>
      <c r="X335" s="27">
        <f t="shared" si="102"/>
        <v>0.7847542812205291</v>
      </c>
      <c r="Y335" s="28">
        <f t="shared" si="103"/>
        <v>2.557610915309495</v>
      </c>
      <c r="Z335" s="28">
        <f t="shared" si="104"/>
        <v>0.6168695972232666</v>
      </c>
      <c r="AA335" s="29"/>
      <c r="AB335" s="28">
        <f t="shared" si="105"/>
        <v>3.9592347937532906</v>
      </c>
      <c r="AC335" s="36">
        <v>133507.10743801654</v>
      </c>
      <c r="AD335" s="31">
        <f t="shared" si="106"/>
        <v>5285.859849819538</v>
      </c>
      <c r="AE335" s="32">
        <v>1027</v>
      </c>
      <c r="AF335" s="31">
        <f t="shared" si="107"/>
        <v>4258.859849819538</v>
      </c>
      <c r="AG335" s="33"/>
      <c r="AH335" s="34">
        <f t="shared" si="108"/>
        <v>240428307.36543912</v>
      </c>
      <c r="AI335" s="27">
        <f t="shared" si="109"/>
        <v>0.2613059613837757</v>
      </c>
      <c r="AJ335" s="27">
        <f t="shared" si="110"/>
        <v>1.083403983725102</v>
      </c>
      <c r="AK335" s="27">
        <f t="shared" si="111"/>
        <v>0.3324219135250161</v>
      </c>
      <c r="AL335" s="27">
        <f t="shared" si="112"/>
        <v>1.676</v>
      </c>
      <c r="AN335" s="36">
        <v>133507.10743801654</v>
      </c>
      <c r="AO335" s="30">
        <f t="shared" si="113"/>
        <v>5285.859849819539</v>
      </c>
    </row>
    <row r="336" spans="1:41" ht="12.75">
      <c r="A336" s="17" t="s">
        <v>714</v>
      </c>
      <c r="B336" s="18" t="s">
        <v>715</v>
      </c>
      <c r="C336" s="19" t="s">
        <v>690</v>
      </c>
      <c r="E336" s="20"/>
      <c r="F336" s="39">
        <v>1123605985</v>
      </c>
      <c r="G336" s="38">
        <v>71.36</v>
      </c>
      <c r="H336" s="23">
        <f t="shared" si="95"/>
        <v>0.7136</v>
      </c>
      <c r="I336" s="40">
        <v>3631741.03</v>
      </c>
      <c r="J336" s="40">
        <v>207906.46</v>
      </c>
      <c r="K336" s="40">
        <v>0</v>
      </c>
      <c r="L336" s="40">
        <v>226930.03</v>
      </c>
      <c r="M336" s="25">
        <f t="shared" si="96"/>
        <v>4066577.5199999996</v>
      </c>
      <c r="N336" s="40">
        <v>11127203</v>
      </c>
      <c r="O336" s="40">
        <v>3640996.27</v>
      </c>
      <c r="P336" s="40">
        <v>0</v>
      </c>
      <c r="Q336" s="26">
        <f t="shared" si="97"/>
        <v>14768199.27</v>
      </c>
      <c r="R336" s="40">
        <v>5513922.22</v>
      </c>
      <c r="S336" s="40">
        <v>0</v>
      </c>
      <c r="T336" s="26">
        <f t="shared" si="98"/>
        <v>5513922.22</v>
      </c>
      <c r="U336" s="26">
        <f t="shared" si="99"/>
        <v>24348699.009999998</v>
      </c>
      <c r="V336" s="27">
        <f t="shared" si="100"/>
        <v>0.49073450067106933</v>
      </c>
      <c r="W336" s="27">
        <f t="shared" si="101"/>
        <v>0</v>
      </c>
      <c r="X336" s="27">
        <f t="shared" si="102"/>
        <v>0.49073450067106933</v>
      </c>
      <c r="Y336" s="28">
        <f t="shared" si="103"/>
        <v>1.3143574764778418</v>
      </c>
      <c r="Z336" s="28">
        <f t="shared" si="104"/>
        <v>0.361922023759957</v>
      </c>
      <c r="AA336" s="29"/>
      <c r="AB336" s="28">
        <f t="shared" si="105"/>
        <v>2.167014000908868</v>
      </c>
      <c r="AC336" s="36">
        <v>535097.2664015904</v>
      </c>
      <c r="AD336" s="31">
        <f t="shared" si="106"/>
        <v>11595.632681403089</v>
      </c>
      <c r="AE336" s="32">
        <v>1327</v>
      </c>
      <c r="AF336" s="31">
        <f t="shared" si="107"/>
        <v>10268.632681403089</v>
      </c>
      <c r="AG336" s="33"/>
      <c r="AH336" s="34">
        <f t="shared" si="108"/>
        <v>1574559956.558296</v>
      </c>
      <c r="AI336" s="27">
        <f t="shared" si="109"/>
        <v>0.2582675561551053</v>
      </c>
      <c r="AJ336" s="27">
        <f t="shared" si="110"/>
        <v>0.9379254952145879</v>
      </c>
      <c r="AK336" s="27">
        <f t="shared" si="111"/>
        <v>0.350188139678875</v>
      </c>
      <c r="AL336" s="27">
        <f t="shared" si="112"/>
        <v>1.5459999999999998</v>
      </c>
      <c r="AN336" s="36">
        <v>535097.2664015904</v>
      </c>
      <c r="AO336" s="30">
        <f t="shared" si="113"/>
        <v>11595.63268140309</v>
      </c>
    </row>
    <row r="337" spans="1:41" ht="12.75">
      <c r="A337" s="17" t="s">
        <v>716</v>
      </c>
      <c r="B337" s="18" t="s">
        <v>717</v>
      </c>
      <c r="C337" s="19" t="s">
        <v>690</v>
      </c>
      <c r="E337" s="20"/>
      <c r="F337" s="39">
        <v>151181169</v>
      </c>
      <c r="G337" s="38">
        <v>96.99</v>
      </c>
      <c r="H337" s="23">
        <f t="shared" si="95"/>
        <v>0.9699</v>
      </c>
      <c r="I337" s="40">
        <v>366064.79</v>
      </c>
      <c r="J337" s="40">
        <v>20956.01</v>
      </c>
      <c r="K337" s="40">
        <v>6972.86</v>
      </c>
      <c r="L337" s="40">
        <v>22871.97</v>
      </c>
      <c r="M337" s="25">
        <f t="shared" si="96"/>
        <v>416865.63</v>
      </c>
      <c r="N337" s="40">
        <v>1402547</v>
      </c>
      <c r="O337" s="40">
        <v>562752.44</v>
      </c>
      <c r="P337" s="40">
        <v>0</v>
      </c>
      <c r="Q337" s="26">
        <f t="shared" si="97"/>
        <v>1965299.44</v>
      </c>
      <c r="R337" s="40">
        <v>211213.49</v>
      </c>
      <c r="S337" s="40">
        <v>0</v>
      </c>
      <c r="T337" s="26">
        <f t="shared" si="98"/>
        <v>211213.49</v>
      </c>
      <c r="U337" s="26">
        <f t="shared" si="99"/>
        <v>2593378.5599999996</v>
      </c>
      <c r="V337" s="27">
        <f t="shared" si="100"/>
        <v>0.13970886149187006</v>
      </c>
      <c r="W337" s="27">
        <f t="shared" si="101"/>
        <v>0</v>
      </c>
      <c r="X337" s="27">
        <f t="shared" si="102"/>
        <v>0.13970886149187006</v>
      </c>
      <c r="Y337" s="28">
        <f t="shared" si="103"/>
        <v>1.2999631190839647</v>
      </c>
      <c r="Z337" s="28">
        <f t="shared" si="104"/>
        <v>0.27573912330311456</v>
      </c>
      <c r="AA337" s="29"/>
      <c r="AB337" s="28">
        <f t="shared" si="105"/>
        <v>1.7154111038789492</v>
      </c>
      <c r="AC337" s="36">
        <v>315723.57954545453</v>
      </c>
      <c r="AD337" s="31">
        <f t="shared" si="106"/>
        <v>5415.957341086814</v>
      </c>
      <c r="AE337" s="32">
        <v>1033</v>
      </c>
      <c r="AF337" s="31">
        <f t="shared" si="107"/>
        <v>4382.957341086814</v>
      </c>
      <c r="AG337" s="33"/>
      <c r="AH337" s="34">
        <f t="shared" si="108"/>
        <v>155872944.63346738</v>
      </c>
      <c r="AI337" s="27">
        <f t="shared" si="109"/>
        <v>0.2674393756916908</v>
      </c>
      <c r="AJ337" s="27">
        <f t="shared" si="110"/>
        <v>1.2608342291995374</v>
      </c>
      <c r="AK337" s="27">
        <f t="shared" si="111"/>
        <v>0.13550362476096475</v>
      </c>
      <c r="AL337" s="27">
        <f t="shared" si="112"/>
        <v>1.6640000000000001</v>
      </c>
      <c r="AN337" s="36">
        <v>314566.9515669516</v>
      </c>
      <c r="AO337" s="30">
        <f t="shared" si="113"/>
        <v>5396.116416313003</v>
      </c>
    </row>
    <row r="338" spans="1:41" ht="12.75">
      <c r="A338" s="17" t="s">
        <v>718</v>
      </c>
      <c r="B338" s="18" t="s">
        <v>719</v>
      </c>
      <c r="C338" s="19" t="s">
        <v>690</v>
      </c>
      <c r="E338" s="20"/>
      <c r="F338" s="39">
        <v>1080991278</v>
      </c>
      <c r="G338" s="38">
        <v>86.9</v>
      </c>
      <c r="H338" s="23">
        <f t="shared" si="95"/>
        <v>0.8690000000000001</v>
      </c>
      <c r="I338" s="40">
        <v>2816799.99</v>
      </c>
      <c r="J338" s="40">
        <v>0</v>
      </c>
      <c r="K338" s="40">
        <v>0</v>
      </c>
      <c r="L338" s="40">
        <v>176073.9</v>
      </c>
      <c r="M338" s="25">
        <f t="shared" si="96"/>
        <v>2992873.89</v>
      </c>
      <c r="N338" s="40">
        <v>7952911</v>
      </c>
      <c r="O338" s="40">
        <v>3978369.91</v>
      </c>
      <c r="P338" s="40">
        <v>0</v>
      </c>
      <c r="Q338" s="26">
        <f t="shared" si="97"/>
        <v>11931280.91</v>
      </c>
      <c r="R338" s="40">
        <v>7122335.9</v>
      </c>
      <c r="S338" s="40">
        <v>0</v>
      </c>
      <c r="T338" s="26">
        <f t="shared" si="98"/>
        <v>7122335.9</v>
      </c>
      <c r="U338" s="26">
        <f t="shared" si="99"/>
        <v>22046490.700000003</v>
      </c>
      <c r="V338" s="27">
        <f t="shared" si="100"/>
        <v>0.6588708017309276</v>
      </c>
      <c r="W338" s="27">
        <f t="shared" si="101"/>
        <v>0</v>
      </c>
      <c r="X338" s="27">
        <f t="shared" si="102"/>
        <v>0.6588708017309276</v>
      </c>
      <c r="Y338" s="28">
        <f t="shared" si="103"/>
        <v>1.103735169082465</v>
      </c>
      <c r="Z338" s="28">
        <f t="shared" si="104"/>
        <v>0.2768638333083757</v>
      </c>
      <c r="AA338" s="29"/>
      <c r="AB338" s="28">
        <f t="shared" si="105"/>
        <v>2.0394698041217687</v>
      </c>
      <c r="AC338" s="36">
        <v>258495.58423913043</v>
      </c>
      <c r="AD338" s="31">
        <f t="shared" si="106"/>
        <v>5271.939385545215</v>
      </c>
      <c r="AE338" s="32">
        <v>1000</v>
      </c>
      <c r="AF338" s="31">
        <f t="shared" si="107"/>
        <v>4271.939385545215</v>
      </c>
      <c r="AG338" s="33"/>
      <c r="AH338" s="34">
        <f t="shared" si="108"/>
        <v>1243948536.2485614</v>
      </c>
      <c r="AI338" s="27">
        <f t="shared" si="109"/>
        <v>0.24059467114497854</v>
      </c>
      <c r="AJ338" s="27">
        <f t="shared" si="110"/>
        <v>0.9591458619326624</v>
      </c>
      <c r="AK338" s="27">
        <f t="shared" si="111"/>
        <v>0.5725587267041762</v>
      </c>
      <c r="AL338" s="27">
        <f t="shared" si="112"/>
        <v>1.773</v>
      </c>
      <c r="AN338" s="36">
        <v>258495.58423913043</v>
      </c>
      <c r="AO338" s="30">
        <f t="shared" si="113"/>
        <v>5271.939385545215</v>
      </c>
    </row>
    <row r="339" spans="1:41" ht="12.75">
      <c r="A339" s="17" t="s">
        <v>720</v>
      </c>
      <c r="B339" s="18" t="s">
        <v>721</v>
      </c>
      <c r="C339" s="19" t="s">
        <v>690</v>
      </c>
      <c r="E339" s="20"/>
      <c r="F339" s="39">
        <v>3044471360</v>
      </c>
      <c r="G339" s="38">
        <v>47.06</v>
      </c>
      <c r="H339" s="23">
        <f t="shared" si="95"/>
        <v>0.4706</v>
      </c>
      <c r="I339" s="40">
        <v>14719371.33</v>
      </c>
      <c r="J339" s="40">
        <v>842405</v>
      </c>
      <c r="K339" s="40">
        <v>0</v>
      </c>
      <c r="L339" s="40">
        <v>919665.75</v>
      </c>
      <c r="M339" s="25">
        <f t="shared" si="96"/>
        <v>16481442.08</v>
      </c>
      <c r="N339" s="40">
        <v>54511173</v>
      </c>
      <c r="O339" s="40">
        <v>21307037.32</v>
      </c>
      <c r="P339" s="40">
        <v>0</v>
      </c>
      <c r="Q339" s="26">
        <f t="shared" si="97"/>
        <v>75818210.32</v>
      </c>
      <c r="R339" s="40">
        <v>12436706</v>
      </c>
      <c r="S339" s="40">
        <v>914341</v>
      </c>
      <c r="T339" s="26">
        <f t="shared" si="98"/>
        <v>13351047</v>
      </c>
      <c r="U339" s="26">
        <f t="shared" si="99"/>
        <v>105650699.39999999</v>
      </c>
      <c r="V339" s="27">
        <f t="shared" si="100"/>
        <v>0.40850133009626993</v>
      </c>
      <c r="W339" s="27">
        <f t="shared" si="101"/>
        <v>0.03003283302359593</v>
      </c>
      <c r="X339" s="27">
        <f t="shared" si="102"/>
        <v>0.4385341631198659</v>
      </c>
      <c r="Y339" s="28">
        <f t="shared" si="103"/>
        <v>2.4903571541563125</v>
      </c>
      <c r="Z339" s="28">
        <f t="shared" si="104"/>
        <v>0.5413564501391795</v>
      </c>
      <c r="AA339" s="29"/>
      <c r="AB339" s="28">
        <f t="shared" si="105"/>
        <v>3.4702477674153585</v>
      </c>
      <c r="AC339" s="36">
        <v>196935.08382861706</v>
      </c>
      <c r="AD339" s="31">
        <f t="shared" si="106"/>
        <v>6834.135349820148</v>
      </c>
      <c r="AE339" s="32">
        <v>1048</v>
      </c>
      <c r="AF339" s="31">
        <f t="shared" si="107"/>
        <v>5786.135349820148</v>
      </c>
      <c r="AG339" s="33"/>
      <c r="AH339" s="34">
        <f t="shared" si="108"/>
        <v>6469339906.502337</v>
      </c>
      <c r="AI339" s="27">
        <f t="shared" si="109"/>
        <v>0.25476234543549786</v>
      </c>
      <c r="AJ339" s="27">
        <f t="shared" si="110"/>
        <v>1.1719620767459609</v>
      </c>
      <c r="AK339" s="27">
        <f t="shared" si="111"/>
        <v>0.2063741771642089</v>
      </c>
      <c r="AL339" s="27">
        <f t="shared" si="112"/>
        <v>1.633</v>
      </c>
      <c r="AN339" s="36">
        <v>197044.19228020014</v>
      </c>
      <c r="AO339" s="30">
        <f t="shared" si="113"/>
        <v>6837.921683425271</v>
      </c>
    </row>
    <row r="340" spans="1:41" ht="13.5" customHeight="1">
      <c r="A340" s="17" t="s">
        <v>722</v>
      </c>
      <c r="B340" s="18" t="s">
        <v>723</v>
      </c>
      <c r="C340" s="19" t="s">
        <v>690</v>
      </c>
      <c r="E340" s="20"/>
      <c r="F340" s="39">
        <v>536206909</v>
      </c>
      <c r="G340" s="38">
        <v>67.16</v>
      </c>
      <c r="H340" s="23">
        <f t="shared" si="95"/>
        <v>0.6716</v>
      </c>
      <c r="I340" s="40">
        <v>1777164.48</v>
      </c>
      <c r="J340" s="40">
        <v>101741.13</v>
      </c>
      <c r="K340" s="40">
        <v>0</v>
      </c>
      <c r="L340" s="40">
        <v>111059.64</v>
      </c>
      <c r="M340" s="25">
        <f t="shared" si="96"/>
        <v>1989965.2499999998</v>
      </c>
      <c r="N340" s="40">
        <v>3117497</v>
      </c>
      <c r="O340" s="40">
        <v>3945117.46</v>
      </c>
      <c r="P340" s="40">
        <v>0</v>
      </c>
      <c r="Q340" s="26">
        <f t="shared" si="97"/>
        <v>7062614.46</v>
      </c>
      <c r="R340" s="40">
        <v>4892347.17</v>
      </c>
      <c r="S340" s="40">
        <v>0</v>
      </c>
      <c r="T340" s="26">
        <f t="shared" si="98"/>
        <v>4892347.17</v>
      </c>
      <c r="U340" s="26">
        <f t="shared" si="99"/>
        <v>13944926.879999999</v>
      </c>
      <c r="V340" s="27">
        <f t="shared" si="100"/>
        <v>0.9123991294934993</v>
      </c>
      <c r="W340" s="27">
        <f t="shared" si="101"/>
        <v>0</v>
      </c>
      <c r="X340" s="27">
        <f t="shared" si="102"/>
        <v>0.9123991294934993</v>
      </c>
      <c r="Y340" s="28">
        <f t="shared" si="103"/>
        <v>1.3171435021550608</v>
      </c>
      <c r="Z340" s="28">
        <f t="shared" si="104"/>
        <v>0.37111891260617824</v>
      </c>
      <c r="AA340" s="29"/>
      <c r="AB340" s="28">
        <f t="shared" si="105"/>
        <v>2.6006615442547383</v>
      </c>
      <c r="AC340" s="36">
        <v>211926.27607634265</v>
      </c>
      <c r="AD340" s="31">
        <f t="shared" si="106"/>
        <v>5511.485164088572</v>
      </c>
      <c r="AE340" s="32">
        <v>1004</v>
      </c>
      <c r="AF340" s="31">
        <f t="shared" si="107"/>
        <v>4507.485164088572</v>
      </c>
      <c r="AG340" s="33"/>
      <c r="AH340" s="34">
        <f t="shared" si="108"/>
        <v>798402187.3138773</v>
      </c>
      <c r="AI340" s="27">
        <f t="shared" si="109"/>
        <v>0.2492434617063093</v>
      </c>
      <c r="AJ340" s="27">
        <f t="shared" si="110"/>
        <v>0.8845935760473388</v>
      </c>
      <c r="AK340" s="27">
        <f t="shared" si="111"/>
        <v>0.612767255367834</v>
      </c>
      <c r="AL340" s="27">
        <f t="shared" si="112"/>
        <v>1.7469999999999999</v>
      </c>
      <c r="AN340" s="36">
        <v>211926.27607634265</v>
      </c>
      <c r="AO340" s="30">
        <f t="shared" si="113"/>
        <v>5511.485164088573</v>
      </c>
    </row>
    <row r="341" spans="1:41" ht="12.75">
      <c r="A341" s="17" t="s">
        <v>724</v>
      </c>
      <c r="B341" s="18" t="s">
        <v>725</v>
      </c>
      <c r="C341" s="19" t="s">
        <v>690</v>
      </c>
      <c r="E341" s="20" t="s">
        <v>691</v>
      </c>
      <c r="F341" s="39">
        <v>4621043569</v>
      </c>
      <c r="G341" s="38">
        <v>100.27</v>
      </c>
      <c r="H341" s="23">
        <f t="shared" si="95"/>
        <v>1.0027</v>
      </c>
      <c r="I341" s="40">
        <v>10837005.76</v>
      </c>
      <c r="J341" s="40">
        <v>620407.74</v>
      </c>
      <c r="K341" s="40">
        <v>0</v>
      </c>
      <c r="L341" s="40">
        <v>677169.23</v>
      </c>
      <c r="M341" s="25">
        <f t="shared" si="96"/>
        <v>12134582.73</v>
      </c>
      <c r="N341" s="40">
        <v>47667768</v>
      </c>
      <c r="O341" s="40">
        <v>0</v>
      </c>
      <c r="P341" s="40">
        <v>0</v>
      </c>
      <c r="Q341" s="26">
        <f t="shared" si="97"/>
        <v>47667768</v>
      </c>
      <c r="R341" s="40">
        <v>9157445.64</v>
      </c>
      <c r="S341" s="40">
        <v>1155260</v>
      </c>
      <c r="T341" s="26">
        <f t="shared" si="98"/>
        <v>10312705.64</v>
      </c>
      <c r="U341" s="26">
        <f t="shared" si="99"/>
        <v>70115056.37</v>
      </c>
      <c r="V341" s="27">
        <f t="shared" si="100"/>
        <v>0.1981683466789231</v>
      </c>
      <c r="W341" s="27">
        <f t="shared" si="101"/>
        <v>0.024999980691590838</v>
      </c>
      <c r="X341" s="27">
        <f t="shared" si="102"/>
        <v>0.22316832737051392</v>
      </c>
      <c r="Y341" s="28">
        <f t="shared" si="103"/>
        <v>1.0315368658234783</v>
      </c>
      <c r="Z341" s="28">
        <f t="shared" si="104"/>
        <v>0.2625939909202358</v>
      </c>
      <c r="AA341" s="29"/>
      <c r="AB341" s="28">
        <f t="shared" si="105"/>
        <v>1.517299184114228</v>
      </c>
      <c r="AC341" s="36">
        <v>736476.4673514307</v>
      </c>
      <c r="AD341" s="31">
        <f t="shared" si="106"/>
        <v>11174.551430316547</v>
      </c>
      <c r="AE341" s="32">
        <v>1214</v>
      </c>
      <c r="AF341" s="31">
        <f t="shared" si="107"/>
        <v>9960.551430316547</v>
      </c>
      <c r="AG341" s="33"/>
      <c r="AH341" s="34">
        <f t="shared" si="108"/>
        <v>4608600348.060238</v>
      </c>
      <c r="AI341" s="27">
        <f t="shared" si="109"/>
        <v>0.2633029946957204</v>
      </c>
      <c r="AJ341" s="27">
        <f t="shared" si="110"/>
        <v>1.0343220153612016</v>
      </c>
      <c r="AK341" s="27">
        <f t="shared" si="111"/>
        <v>0.22377088185441427</v>
      </c>
      <c r="AL341" s="27">
        <f t="shared" si="112"/>
        <v>1.5210000000000001</v>
      </c>
      <c r="AN341" s="36">
        <v>736794.6135399373</v>
      </c>
      <c r="AO341" s="30">
        <f t="shared" si="113"/>
        <v>11179.378659839049</v>
      </c>
    </row>
    <row r="342" spans="1:41" ht="12.75">
      <c r="A342" s="17" t="s">
        <v>726</v>
      </c>
      <c r="B342" s="18" t="s">
        <v>727</v>
      </c>
      <c r="C342" s="19" t="s">
        <v>690</v>
      </c>
      <c r="E342" s="20" t="s">
        <v>691</v>
      </c>
      <c r="F342" s="39">
        <v>6855681063</v>
      </c>
      <c r="G342" s="38">
        <v>97.2</v>
      </c>
      <c r="H342" s="23">
        <f t="shared" si="95"/>
        <v>0.972</v>
      </c>
      <c r="I342" s="40">
        <v>16050285.24</v>
      </c>
      <c r="J342" s="40">
        <v>918969.13</v>
      </c>
      <c r="K342" s="40">
        <v>305788.2</v>
      </c>
      <c r="L342" s="40">
        <v>1003474.45</v>
      </c>
      <c r="M342" s="25">
        <f t="shared" si="96"/>
        <v>18278517.02</v>
      </c>
      <c r="N342" s="40">
        <v>66969459.5</v>
      </c>
      <c r="O342" s="40">
        <v>24218795.85</v>
      </c>
      <c r="P342" s="40">
        <v>0</v>
      </c>
      <c r="Q342" s="26">
        <f t="shared" si="97"/>
        <v>91188255.35</v>
      </c>
      <c r="R342" s="40">
        <v>18200000</v>
      </c>
      <c r="S342" s="40">
        <v>1371129.71</v>
      </c>
      <c r="T342" s="26">
        <f t="shared" si="98"/>
        <v>19571129.71</v>
      </c>
      <c r="U342" s="26">
        <f t="shared" si="99"/>
        <v>129037902.07999998</v>
      </c>
      <c r="V342" s="27">
        <f t="shared" si="100"/>
        <v>0.26547325980820646</v>
      </c>
      <c r="W342" s="27">
        <f t="shared" si="101"/>
        <v>0.019999905150196746</v>
      </c>
      <c r="X342" s="27">
        <f t="shared" si="102"/>
        <v>0.2854731649584032</v>
      </c>
      <c r="Y342" s="28">
        <f t="shared" si="103"/>
        <v>1.3301122749443748</v>
      </c>
      <c r="Z342" s="28">
        <f t="shared" si="104"/>
        <v>0.26661854383292216</v>
      </c>
      <c r="AA342" s="29"/>
      <c r="AB342" s="28">
        <f t="shared" si="105"/>
        <v>1.8822039837356999</v>
      </c>
      <c r="AC342" s="36">
        <v>351149.04845868546</v>
      </c>
      <c r="AD342" s="31">
        <f t="shared" si="106"/>
        <v>6609.341378939381</v>
      </c>
      <c r="AE342" s="32">
        <v>1112</v>
      </c>
      <c r="AF342" s="31">
        <f t="shared" si="107"/>
        <v>5497.341378939381</v>
      </c>
      <c r="AG342" s="33"/>
      <c r="AH342" s="34">
        <f t="shared" si="108"/>
        <v>7053169817.901235</v>
      </c>
      <c r="AI342" s="27">
        <f t="shared" si="109"/>
        <v>0.25915322460560036</v>
      </c>
      <c r="AJ342" s="27">
        <f t="shared" si="110"/>
        <v>1.2928691312459324</v>
      </c>
      <c r="AK342" s="27">
        <f t="shared" si="111"/>
        <v>0.2774799163395679</v>
      </c>
      <c r="AL342" s="27">
        <f t="shared" si="112"/>
        <v>1.8290000000000002</v>
      </c>
      <c r="AN342" s="36">
        <v>350632.35166738846</v>
      </c>
      <c r="AO342" s="30">
        <f t="shared" si="113"/>
        <v>6599.616091349755</v>
      </c>
    </row>
    <row r="343" spans="1:41" ht="12.75">
      <c r="A343" s="17" t="s">
        <v>728</v>
      </c>
      <c r="B343" s="18" t="s">
        <v>729</v>
      </c>
      <c r="C343" s="19" t="s">
        <v>690</v>
      </c>
      <c r="E343" s="20"/>
      <c r="F343" s="39">
        <v>198387185</v>
      </c>
      <c r="G343" s="38">
        <v>67.57</v>
      </c>
      <c r="H343" s="23">
        <f t="shared" si="95"/>
        <v>0.6757</v>
      </c>
      <c r="I343" s="40">
        <v>682473.57</v>
      </c>
      <c r="J343" s="40">
        <v>39069.17</v>
      </c>
      <c r="K343" s="40">
        <v>0</v>
      </c>
      <c r="L343" s="40">
        <v>42640.92</v>
      </c>
      <c r="M343" s="25">
        <f t="shared" si="96"/>
        <v>764183.66</v>
      </c>
      <c r="N343" s="40">
        <v>456042</v>
      </c>
      <c r="O343" s="40">
        <v>0</v>
      </c>
      <c r="P343" s="40">
        <v>0</v>
      </c>
      <c r="Q343" s="26">
        <f t="shared" si="97"/>
        <v>456042</v>
      </c>
      <c r="R343" s="40">
        <v>1565450</v>
      </c>
      <c r="S343" s="40">
        <v>0</v>
      </c>
      <c r="T343" s="26">
        <f t="shared" si="98"/>
        <v>1565450</v>
      </c>
      <c r="U343" s="26">
        <f t="shared" si="99"/>
        <v>2785675.66</v>
      </c>
      <c r="V343" s="27">
        <f t="shared" si="100"/>
        <v>0.7890882669664374</v>
      </c>
      <c r="W343" s="27">
        <f t="shared" si="101"/>
        <v>0</v>
      </c>
      <c r="X343" s="27">
        <f t="shared" si="102"/>
        <v>0.7890882669664374</v>
      </c>
      <c r="Y343" s="28">
        <f t="shared" si="103"/>
        <v>0.22987472703945067</v>
      </c>
      <c r="Z343" s="28">
        <f t="shared" si="104"/>
        <v>0.3851980963387328</v>
      </c>
      <c r="AA343" s="29"/>
      <c r="AB343" s="28">
        <f t="shared" si="105"/>
        <v>1.4041610903446209</v>
      </c>
      <c r="AC343" s="36">
        <v>498860.9137055838</v>
      </c>
      <c r="AD343" s="31">
        <f t="shared" si="106"/>
        <v>7004.810845191464</v>
      </c>
      <c r="AE343" s="32">
        <v>1019</v>
      </c>
      <c r="AF343" s="31">
        <f t="shared" si="107"/>
        <v>5985.810845191464</v>
      </c>
      <c r="AG343" s="33"/>
      <c r="AH343" s="34">
        <f t="shared" si="108"/>
        <v>293602464.111292</v>
      </c>
      <c r="AI343" s="27">
        <f t="shared" si="109"/>
        <v>0.26027835369608177</v>
      </c>
      <c r="AJ343" s="27">
        <f t="shared" si="110"/>
        <v>0.1553263530605568</v>
      </c>
      <c r="AK343" s="27">
        <f t="shared" si="111"/>
        <v>0.5331869419892217</v>
      </c>
      <c r="AL343" s="27">
        <f t="shared" si="112"/>
        <v>0.9480000000000001</v>
      </c>
      <c r="AN343" s="36">
        <v>498860.9137055838</v>
      </c>
      <c r="AO343" s="30">
        <f t="shared" si="113"/>
        <v>7004.810845191463</v>
      </c>
    </row>
    <row r="344" spans="1:41" ht="12.75">
      <c r="A344" s="17" t="s">
        <v>730</v>
      </c>
      <c r="B344" s="18" t="s">
        <v>731</v>
      </c>
      <c r="C344" s="19" t="s">
        <v>690</v>
      </c>
      <c r="E344" s="20" t="s">
        <v>691</v>
      </c>
      <c r="F344" s="39">
        <v>775164574</v>
      </c>
      <c r="G344" s="38">
        <v>98.2</v>
      </c>
      <c r="H344" s="23">
        <f t="shared" si="95"/>
        <v>0.982</v>
      </c>
      <c r="I344" s="40">
        <v>1760841.14</v>
      </c>
      <c r="J344" s="40">
        <v>100801.38</v>
      </c>
      <c r="K344" s="40">
        <v>0</v>
      </c>
      <c r="L344" s="40">
        <v>110020.51</v>
      </c>
      <c r="M344" s="25">
        <f t="shared" si="96"/>
        <v>1971663.03</v>
      </c>
      <c r="N344" s="40">
        <v>4473434</v>
      </c>
      <c r="O344" s="40">
        <v>0</v>
      </c>
      <c r="P344" s="40">
        <v>0</v>
      </c>
      <c r="Q344" s="26">
        <f t="shared" si="97"/>
        <v>4473434</v>
      </c>
      <c r="R344" s="40">
        <v>7226708.12</v>
      </c>
      <c r="S344" s="40">
        <v>0</v>
      </c>
      <c r="T344" s="26">
        <f t="shared" si="98"/>
        <v>7226708.12</v>
      </c>
      <c r="U344" s="26">
        <f t="shared" si="99"/>
        <v>13671805.15</v>
      </c>
      <c r="V344" s="27">
        <f t="shared" si="100"/>
        <v>0.9322804940257757</v>
      </c>
      <c r="W344" s="27">
        <f t="shared" si="101"/>
        <v>0</v>
      </c>
      <c r="X344" s="27">
        <f t="shared" si="102"/>
        <v>0.9322804940257757</v>
      </c>
      <c r="Y344" s="28">
        <f t="shared" si="103"/>
        <v>0.5770947422063176</v>
      </c>
      <c r="Z344" s="28">
        <f t="shared" si="104"/>
        <v>0.25435411990331747</v>
      </c>
      <c r="AA344" s="29"/>
      <c r="AB344" s="28">
        <f t="shared" si="105"/>
        <v>1.7637293561354108</v>
      </c>
      <c r="AC344" s="36">
        <v>220189.25049309665</v>
      </c>
      <c r="AD344" s="31">
        <f t="shared" si="106"/>
        <v>3883.5424500012805</v>
      </c>
      <c r="AE344" s="32">
        <v>825</v>
      </c>
      <c r="AF344" s="31">
        <f t="shared" si="107"/>
        <v>3058.5424500012805</v>
      </c>
      <c r="AG344" s="33"/>
      <c r="AH344" s="34">
        <f t="shared" si="108"/>
        <v>789373293.2790225</v>
      </c>
      <c r="AI344" s="27">
        <f t="shared" si="109"/>
        <v>0.24977574574505773</v>
      </c>
      <c r="AJ344" s="27">
        <f t="shared" si="110"/>
        <v>0.5667070368466038</v>
      </c>
      <c r="AK344" s="27">
        <f t="shared" si="111"/>
        <v>0.9154994451333118</v>
      </c>
      <c r="AL344" s="27">
        <f t="shared" si="112"/>
        <v>1.732</v>
      </c>
      <c r="AN344" s="36">
        <v>220189.25049309665</v>
      </c>
      <c r="AO344" s="30">
        <f t="shared" si="113"/>
        <v>3883.5424500012805</v>
      </c>
    </row>
    <row r="345" spans="1:41" ht="12.75">
      <c r="A345" s="17" t="s">
        <v>732</v>
      </c>
      <c r="B345" s="18" t="s">
        <v>733</v>
      </c>
      <c r="C345" s="19" t="s">
        <v>690</v>
      </c>
      <c r="E345" s="20"/>
      <c r="F345" s="39">
        <v>331110697</v>
      </c>
      <c r="G345" s="38">
        <v>41.9</v>
      </c>
      <c r="H345" s="23">
        <f t="shared" si="95"/>
        <v>0.419</v>
      </c>
      <c r="I345" s="40">
        <v>1726712.22</v>
      </c>
      <c r="J345" s="40">
        <v>0</v>
      </c>
      <c r="K345" s="40">
        <v>0</v>
      </c>
      <c r="L345" s="40">
        <v>107889.23</v>
      </c>
      <c r="M345" s="25">
        <f t="shared" si="96"/>
        <v>1834601.45</v>
      </c>
      <c r="N345" s="40">
        <v>8481567</v>
      </c>
      <c r="O345" s="40">
        <v>0</v>
      </c>
      <c r="P345" s="40">
        <v>0</v>
      </c>
      <c r="Q345" s="26">
        <f t="shared" si="97"/>
        <v>8481567</v>
      </c>
      <c r="R345" s="40">
        <v>4666280.23</v>
      </c>
      <c r="S345" s="40">
        <v>82777</v>
      </c>
      <c r="T345" s="26">
        <f t="shared" si="98"/>
        <v>4749057.23</v>
      </c>
      <c r="U345" s="26">
        <f t="shared" si="99"/>
        <v>15065225.68</v>
      </c>
      <c r="V345" s="27">
        <f t="shared" si="100"/>
        <v>1.4092810266410694</v>
      </c>
      <c r="W345" s="27">
        <f t="shared" si="101"/>
        <v>0.024999796367194987</v>
      </c>
      <c r="X345" s="27">
        <f t="shared" si="102"/>
        <v>1.4342808230082644</v>
      </c>
      <c r="Y345" s="28">
        <f t="shared" si="103"/>
        <v>2.5615502841939293</v>
      </c>
      <c r="Z345" s="28">
        <f t="shared" si="104"/>
        <v>0.5540749563883767</v>
      </c>
      <c r="AA345" s="29"/>
      <c r="AB345" s="28">
        <f t="shared" si="105"/>
        <v>4.549906063590569</v>
      </c>
      <c r="AC345" s="36">
        <v>122508.09203722855</v>
      </c>
      <c r="AD345" s="31">
        <f t="shared" si="106"/>
        <v>5574.003107990977</v>
      </c>
      <c r="AE345" s="32">
        <v>994</v>
      </c>
      <c r="AF345" s="31">
        <f t="shared" si="107"/>
        <v>4580.003107990977</v>
      </c>
      <c r="AG345" s="33"/>
      <c r="AH345" s="34">
        <f t="shared" si="108"/>
        <v>790240326.9689738</v>
      </c>
      <c r="AI345" s="27">
        <f t="shared" si="109"/>
        <v>0.2321574067267298</v>
      </c>
      <c r="AJ345" s="27">
        <f t="shared" si="110"/>
        <v>1.0732895690772564</v>
      </c>
      <c r="AK345" s="27">
        <f t="shared" si="111"/>
        <v>0.6009636648404627</v>
      </c>
      <c r="AL345" s="27">
        <f t="shared" si="112"/>
        <v>1.906</v>
      </c>
      <c r="AN345" s="36">
        <v>122508.09203722855</v>
      </c>
      <c r="AO345" s="30">
        <f t="shared" si="113"/>
        <v>5574.003107990978</v>
      </c>
    </row>
    <row r="346" spans="1:41" ht="12.75">
      <c r="A346" s="17" t="s">
        <v>734</v>
      </c>
      <c r="B346" s="18" t="s">
        <v>735</v>
      </c>
      <c r="C346" s="19" t="s">
        <v>690</v>
      </c>
      <c r="E346" s="20"/>
      <c r="F346" s="39">
        <v>1246314064</v>
      </c>
      <c r="G346" s="38">
        <v>75.46</v>
      </c>
      <c r="H346" s="23">
        <f t="shared" si="95"/>
        <v>0.7545999999999999</v>
      </c>
      <c r="I346" s="40">
        <v>3854916.15</v>
      </c>
      <c r="J346" s="40">
        <v>220680</v>
      </c>
      <c r="K346" s="40">
        <v>0</v>
      </c>
      <c r="L346" s="40">
        <v>240865.48</v>
      </c>
      <c r="M346" s="25">
        <f t="shared" si="96"/>
        <v>4316461.63</v>
      </c>
      <c r="N346" s="40">
        <v>10852968</v>
      </c>
      <c r="O346" s="40">
        <v>5412778.75</v>
      </c>
      <c r="P346" s="40">
        <v>0</v>
      </c>
      <c r="Q346" s="26">
        <f t="shared" si="97"/>
        <v>16265746.75</v>
      </c>
      <c r="R346" s="40">
        <v>5707443.94</v>
      </c>
      <c r="S346" s="40">
        <v>124631.4</v>
      </c>
      <c r="T346" s="26">
        <f t="shared" si="98"/>
        <v>5832075.340000001</v>
      </c>
      <c r="U346" s="26">
        <f t="shared" si="99"/>
        <v>26414283.72</v>
      </c>
      <c r="V346" s="27">
        <f t="shared" si="100"/>
        <v>0.4579458825716982</v>
      </c>
      <c r="W346" s="27">
        <f t="shared" si="101"/>
        <v>0.009999999486485774</v>
      </c>
      <c r="X346" s="27">
        <f t="shared" si="102"/>
        <v>0.46794588205818405</v>
      </c>
      <c r="Y346" s="28">
        <f t="shared" si="103"/>
        <v>1.3051081761683465</v>
      </c>
      <c r="Z346" s="28">
        <f t="shared" si="104"/>
        <v>0.3463381947361223</v>
      </c>
      <c r="AA346" s="29"/>
      <c r="AB346" s="28">
        <f t="shared" si="105"/>
        <v>2.1193922529626525</v>
      </c>
      <c r="AC346" s="36">
        <v>503909.4422485727</v>
      </c>
      <c r="AD346" s="31">
        <f t="shared" si="106"/>
        <v>10679.81768096356</v>
      </c>
      <c r="AE346" s="32">
        <v>1304</v>
      </c>
      <c r="AF346" s="31">
        <f t="shared" si="107"/>
        <v>9375.81768096356</v>
      </c>
      <c r="AG346" s="33"/>
      <c r="AH346" s="34">
        <f t="shared" si="108"/>
        <v>1651622136.231116</v>
      </c>
      <c r="AI346" s="27">
        <f t="shared" si="109"/>
        <v>0.26134680174787783</v>
      </c>
      <c r="AJ346" s="27">
        <f t="shared" si="110"/>
        <v>0.9848346297366343</v>
      </c>
      <c r="AK346" s="27">
        <f t="shared" si="111"/>
        <v>0.35311196260110567</v>
      </c>
      <c r="AL346" s="27">
        <f t="shared" si="112"/>
        <v>1.599</v>
      </c>
      <c r="AN346" s="36">
        <v>502868.26373626373</v>
      </c>
      <c r="AO346" s="30">
        <f t="shared" si="113"/>
        <v>10657.751024234174</v>
      </c>
    </row>
    <row r="347" spans="1:41" ht="12.75">
      <c r="A347" s="17" t="s">
        <v>736</v>
      </c>
      <c r="B347" s="18" t="s">
        <v>737</v>
      </c>
      <c r="C347" s="19" t="s">
        <v>690</v>
      </c>
      <c r="E347" s="20"/>
      <c r="F347" s="39">
        <v>73146872</v>
      </c>
      <c r="G347" s="38">
        <v>39.1</v>
      </c>
      <c r="H347" s="23">
        <f t="shared" si="95"/>
        <v>0.391</v>
      </c>
      <c r="I347" s="40">
        <v>434375.31</v>
      </c>
      <c r="J347" s="40">
        <v>24866.43</v>
      </c>
      <c r="K347" s="40">
        <v>0</v>
      </c>
      <c r="L347" s="40">
        <v>27139.75</v>
      </c>
      <c r="M347" s="25">
        <f t="shared" si="96"/>
        <v>486381.49</v>
      </c>
      <c r="N347" s="40">
        <v>0</v>
      </c>
      <c r="O347" s="40">
        <v>299999.99</v>
      </c>
      <c r="P347" s="40">
        <v>0</v>
      </c>
      <c r="Q347" s="26">
        <f t="shared" si="97"/>
        <v>299999.99</v>
      </c>
      <c r="R347" s="40">
        <v>448739</v>
      </c>
      <c r="S347" s="40">
        <v>0</v>
      </c>
      <c r="T347" s="26">
        <f t="shared" si="98"/>
        <v>448739</v>
      </c>
      <c r="U347" s="26">
        <f t="shared" si="99"/>
        <v>1235120.48</v>
      </c>
      <c r="V347" s="27">
        <f t="shared" si="100"/>
        <v>0.6134766774442522</v>
      </c>
      <c r="W347" s="27">
        <f t="shared" si="101"/>
        <v>0</v>
      </c>
      <c r="X347" s="27">
        <f t="shared" si="102"/>
        <v>0.6134766774442522</v>
      </c>
      <c r="Y347" s="28">
        <f t="shared" si="103"/>
        <v>0.4101337238316903</v>
      </c>
      <c r="Z347" s="28">
        <f t="shared" si="104"/>
        <v>0.6649381944862933</v>
      </c>
      <c r="AA347" s="29"/>
      <c r="AB347" s="28">
        <f t="shared" si="105"/>
        <v>1.688548595762236</v>
      </c>
      <c r="AC347" s="36">
        <v>503902.962962963</v>
      </c>
      <c r="AD347" s="31">
        <f t="shared" si="106"/>
        <v>8508.646405115413</v>
      </c>
      <c r="AE347" s="32">
        <v>1035</v>
      </c>
      <c r="AF347" s="31">
        <f t="shared" si="107"/>
        <v>7473.646405115413</v>
      </c>
      <c r="AG347" s="33"/>
      <c r="AH347" s="34">
        <f t="shared" si="108"/>
        <v>187076398.9769821</v>
      </c>
      <c r="AI347" s="27">
        <f t="shared" si="109"/>
        <v>0.2599908340441407</v>
      </c>
      <c r="AJ347" s="27">
        <f t="shared" si="110"/>
        <v>0.1603622860181909</v>
      </c>
      <c r="AK347" s="27">
        <f t="shared" si="111"/>
        <v>0.23986938088070262</v>
      </c>
      <c r="AL347" s="27">
        <f t="shared" si="112"/>
        <v>0.66</v>
      </c>
      <c r="AN347" s="36">
        <v>503902.962962963</v>
      </c>
      <c r="AO347" s="30">
        <f t="shared" si="113"/>
        <v>8508.64640511541</v>
      </c>
    </row>
    <row r="348" spans="1:41" ht="12.75">
      <c r="A348" s="17" t="s">
        <v>738</v>
      </c>
      <c r="B348" s="18" t="s">
        <v>739</v>
      </c>
      <c r="C348" s="19" t="s">
        <v>690</v>
      </c>
      <c r="E348" s="20" t="s">
        <v>48</v>
      </c>
      <c r="F348" s="39">
        <v>5071576657</v>
      </c>
      <c r="G348" s="38">
        <v>102.12</v>
      </c>
      <c r="H348" s="23">
        <f t="shared" si="95"/>
        <v>1.0212</v>
      </c>
      <c r="I348" s="40">
        <v>11110058.65</v>
      </c>
      <c r="J348" s="40">
        <v>0</v>
      </c>
      <c r="K348" s="40">
        <v>0</v>
      </c>
      <c r="L348" s="40">
        <v>694189.84</v>
      </c>
      <c r="M348" s="25">
        <f t="shared" si="96"/>
        <v>11804248.49</v>
      </c>
      <c r="N348" s="40">
        <v>29772875</v>
      </c>
      <c r="O348" s="40">
        <v>0</v>
      </c>
      <c r="P348" s="40">
        <v>0</v>
      </c>
      <c r="Q348" s="26">
        <f t="shared" si="97"/>
        <v>29772875</v>
      </c>
      <c r="R348" s="40">
        <v>26713351.04</v>
      </c>
      <c r="S348" s="40">
        <v>0</v>
      </c>
      <c r="T348" s="26">
        <f t="shared" si="98"/>
        <v>26713351.04</v>
      </c>
      <c r="U348" s="26">
        <f t="shared" si="99"/>
        <v>68290474.53</v>
      </c>
      <c r="V348" s="27">
        <f t="shared" si="100"/>
        <v>0.5267267527767548</v>
      </c>
      <c r="W348" s="27">
        <f t="shared" si="101"/>
        <v>0</v>
      </c>
      <c r="X348" s="27">
        <f t="shared" si="102"/>
        <v>0.5267267527767548</v>
      </c>
      <c r="Y348" s="28">
        <f t="shared" si="103"/>
        <v>0.5870536326983492</v>
      </c>
      <c r="Z348" s="28">
        <f t="shared" si="104"/>
        <v>0.23275303299827454</v>
      </c>
      <c r="AA348" s="29"/>
      <c r="AB348" s="28">
        <f t="shared" si="105"/>
        <v>1.3465334184733788</v>
      </c>
      <c r="AC348" s="36">
        <v>484014.6441992969</v>
      </c>
      <c r="AD348" s="31">
        <f t="shared" si="106"/>
        <v>6517.418934448554</v>
      </c>
      <c r="AE348" s="32">
        <v>975</v>
      </c>
      <c r="AF348" s="31">
        <f t="shared" si="107"/>
        <v>5542.418934448554</v>
      </c>
      <c r="AG348" s="33"/>
      <c r="AH348" s="34">
        <f t="shared" si="108"/>
        <v>4966291281.825303</v>
      </c>
      <c r="AI348" s="27">
        <f t="shared" si="109"/>
        <v>0.237687397297838</v>
      </c>
      <c r="AJ348" s="27">
        <f t="shared" si="110"/>
        <v>0.5994991697115543</v>
      </c>
      <c r="AK348" s="27">
        <f t="shared" si="111"/>
        <v>0.5378933599356222</v>
      </c>
      <c r="AL348" s="27">
        <f t="shared" si="112"/>
        <v>1.375</v>
      </c>
      <c r="AN348" s="36">
        <v>483649.7090203686</v>
      </c>
      <c r="AO348" s="30">
        <f t="shared" si="113"/>
        <v>6512.504960308518</v>
      </c>
    </row>
    <row r="349" spans="1:41" ht="12.75">
      <c r="A349" s="17" t="s">
        <v>740</v>
      </c>
      <c r="B349" s="18" t="s">
        <v>741</v>
      </c>
      <c r="C349" s="19" t="s">
        <v>690</v>
      </c>
      <c r="E349" s="20" t="s">
        <v>691</v>
      </c>
      <c r="F349" s="39">
        <v>6157351118</v>
      </c>
      <c r="G349" s="38">
        <v>98.24</v>
      </c>
      <c r="H349" s="23">
        <f t="shared" si="95"/>
        <v>0.9823999999999999</v>
      </c>
      <c r="I349" s="40">
        <v>14590011.21</v>
      </c>
      <c r="J349" s="40">
        <v>835236.35</v>
      </c>
      <c r="K349" s="40">
        <v>0</v>
      </c>
      <c r="L349" s="40">
        <v>911593.53</v>
      </c>
      <c r="M349" s="25">
        <f t="shared" si="96"/>
        <v>16336841.09</v>
      </c>
      <c r="N349" s="40">
        <v>46053882.11</v>
      </c>
      <c r="O349" s="40">
        <v>22341805.56</v>
      </c>
      <c r="P349" s="40">
        <v>0</v>
      </c>
      <c r="Q349" s="26">
        <f t="shared" si="97"/>
        <v>68395687.67</v>
      </c>
      <c r="R349" s="40">
        <v>15297706.73</v>
      </c>
      <c r="S349" s="40">
        <v>1231470.23</v>
      </c>
      <c r="T349" s="26">
        <f t="shared" si="98"/>
        <v>16529176.96</v>
      </c>
      <c r="U349" s="26">
        <f t="shared" si="99"/>
        <v>101261705.72</v>
      </c>
      <c r="V349" s="27">
        <f t="shared" si="100"/>
        <v>0.24844623015373735</v>
      </c>
      <c r="W349" s="27">
        <f t="shared" si="101"/>
        <v>0.020000000103940797</v>
      </c>
      <c r="X349" s="27">
        <f t="shared" si="102"/>
        <v>0.26844623025767816</v>
      </c>
      <c r="Y349" s="28">
        <f t="shared" si="103"/>
        <v>1.1107972626419906</v>
      </c>
      <c r="Z349" s="28">
        <f t="shared" si="104"/>
        <v>0.26532255148227524</v>
      </c>
      <c r="AA349" s="29"/>
      <c r="AB349" s="28">
        <f t="shared" si="105"/>
        <v>1.644566044381944</v>
      </c>
      <c r="AC349" s="36">
        <v>429602.6219559636</v>
      </c>
      <c r="AD349" s="31">
        <f t="shared" si="106"/>
        <v>7065.098846462308</v>
      </c>
      <c r="AE349" s="32">
        <v>1091</v>
      </c>
      <c r="AF349" s="31">
        <f t="shared" si="107"/>
        <v>5974.098846462308</v>
      </c>
      <c r="AG349" s="33"/>
      <c r="AH349" s="34">
        <f t="shared" si="108"/>
        <v>6267661968.648209</v>
      </c>
      <c r="AI349" s="27">
        <f t="shared" si="109"/>
        <v>0.2606528745761872</v>
      </c>
      <c r="AJ349" s="27">
        <f t="shared" si="110"/>
        <v>1.0912472308194916</v>
      </c>
      <c r="AK349" s="27">
        <f t="shared" si="111"/>
        <v>0.263721576605143</v>
      </c>
      <c r="AL349" s="27">
        <f t="shared" si="112"/>
        <v>1.6159999999999999</v>
      </c>
      <c r="AN349" s="36">
        <v>430068.5275207778</v>
      </c>
      <c r="AO349" s="30">
        <f t="shared" si="113"/>
        <v>7072.760971180127</v>
      </c>
    </row>
    <row r="350" spans="1:41" ht="12.75">
      <c r="A350" s="17" t="s">
        <v>742</v>
      </c>
      <c r="B350" s="18" t="s">
        <v>743</v>
      </c>
      <c r="C350" s="19" t="s">
        <v>690</v>
      </c>
      <c r="E350" s="20"/>
      <c r="F350" s="39">
        <v>1562791260</v>
      </c>
      <c r="G350" s="38">
        <v>72.58</v>
      </c>
      <c r="H350" s="23">
        <f t="shared" si="95"/>
        <v>0.7258</v>
      </c>
      <c r="I350" s="40">
        <v>4844878.4</v>
      </c>
      <c r="J350" s="40">
        <v>277356.9</v>
      </c>
      <c r="K350" s="40">
        <v>92283.97</v>
      </c>
      <c r="L350" s="40">
        <v>302721.91</v>
      </c>
      <c r="M350" s="25">
        <f t="shared" si="96"/>
        <v>5517241.180000001</v>
      </c>
      <c r="N350" s="40">
        <v>11822383</v>
      </c>
      <c r="O350" s="40">
        <v>0</v>
      </c>
      <c r="P350" s="40">
        <v>0</v>
      </c>
      <c r="Q350" s="26">
        <f t="shared" si="97"/>
        <v>11822383</v>
      </c>
      <c r="R350" s="40">
        <v>4937286.61</v>
      </c>
      <c r="S350" s="40">
        <v>78139.56</v>
      </c>
      <c r="T350" s="26">
        <f t="shared" si="98"/>
        <v>5015426.17</v>
      </c>
      <c r="U350" s="26">
        <f t="shared" si="99"/>
        <v>22355050.35</v>
      </c>
      <c r="V350" s="27">
        <f t="shared" si="100"/>
        <v>0.3159274521409852</v>
      </c>
      <c r="W350" s="27">
        <f t="shared" si="101"/>
        <v>0.004999999808035783</v>
      </c>
      <c r="X350" s="27">
        <f t="shared" si="102"/>
        <v>0.320927451949021</v>
      </c>
      <c r="Y350" s="28">
        <f t="shared" si="103"/>
        <v>0.7564914971433869</v>
      </c>
      <c r="Z350" s="28">
        <f t="shared" si="104"/>
        <v>0.3530376270468777</v>
      </c>
      <c r="AA350" s="29"/>
      <c r="AB350" s="28">
        <f t="shared" si="105"/>
        <v>1.4304565761392856</v>
      </c>
      <c r="AC350" s="36">
        <v>489834.71830985916</v>
      </c>
      <c r="AD350" s="31">
        <f t="shared" si="106"/>
        <v>7006.872940276726</v>
      </c>
      <c r="AE350" s="32">
        <v>1180</v>
      </c>
      <c r="AF350" s="31">
        <f t="shared" si="107"/>
        <v>5826.872940276726</v>
      </c>
      <c r="AG350" s="33"/>
      <c r="AH350" s="34">
        <f t="shared" si="108"/>
        <v>2153198208.8729677</v>
      </c>
      <c r="AI350" s="27">
        <f t="shared" si="109"/>
        <v>0.25623470971062384</v>
      </c>
      <c r="AJ350" s="27">
        <f t="shared" si="110"/>
        <v>0.5490615286266702</v>
      </c>
      <c r="AK350" s="27">
        <f t="shared" si="111"/>
        <v>0.23292914462459943</v>
      </c>
      <c r="AL350" s="27">
        <f t="shared" si="112"/>
        <v>1.038</v>
      </c>
      <c r="AN350" s="36">
        <v>489834.71830985916</v>
      </c>
      <c r="AO350" s="30">
        <f t="shared" si="113"/>
        <v>7006.872940276725</v>
      </c>
    </row>
    <row r="351" spans="1:41" ht="12.75">
      <c r="A351" s="17" t="s">
        <v>744</v>
      </c>
      <c r="B351" s="18" t="s">
        <v>745</v>
      </c>
      <c r="C351" s="19" t="s">
        <v>690</v>
      </c>
      <c r="E351" s="20"/>
      <c r="F351" s="39">
        <v>3131514009</v>
      </c>
      <c r="G351" s="38">
        <v>41.21</v>
      </c>
      <c r="H351" s="23">
        <f t="shared" si="95"/>
        <v>0.4121</v>
      </c>
      <c r="I351" s="40">
        <v>17639976.48</v>
      </c>
      <c r="J351" s="40">
        <v>1009831.99</v>
      </c>
      <c r="K351" s="40">
        <v>336004.62</v>
      </c>
      <c r="L351" s="40">
        <v>1102180.58</v>
      </c>
      <c r="M351" s="25">
        <f t="shared" si="96"/>
        <v>20087993.67</v>
      </c>
      <c r="N351" s="40">
        <v>63968986</v>
      </c>
      <c r="O351" s="40">
        <v>26631443.25</v>
      </c>
      <c r="P351" s="40">
        <v>0</v>
      </c>
      <c r="Q351" s="26">
        <f t="shared" si="97"/>
        <v>90600429.25</v>
      </c>
      <c r="R351" s="40">
        <v>17022083.94</v>
      </c>
      <c r="S351" s="40">
        <v>625456.67</v>
      </c>
      <c r="T351" s="26">
        <f t="shared" si="98"/>
        <v>17647540.610000003</v>
      </c>
      <c r="U351" s="26">
        <f t="shared" si="99"/>
        <v>128335963.53</v>
      </c>
      <c r="V351" s="27">
        <f t="shared" si="100"/>
        <v>0.5435736161830468</v>
      </c>
      <c r="W351" s="27">
        <f t="shared" si="101"/>
        <v>0.01997298010490874</v>
      </c>
      <c r="X351" s="27">
        <f t="shared" si="102"/>
        <v>0.5635465962879556</v>
      </c>
      <c r="Y351" s="28">
        <f t="shared" si="103"/>
        <v>2.89318294568102</v>
      </c>
      <c r="Z351" s="28">
        <f t="shared" si="104"/>
        <v>0.6414786461841436</v>
      </c>
      <c r="AA351" s="29"/>
      <c r="AB351" s="28">
        <f t="shared" si="105"/>
        <v>4.098208188153119</v>
      </c>
      <c r="AC351" s="36">
        <v>222869.52076178583</v>
      </c>
      <c r="AD351" s="31">
        <f t="shared" si="106"/>
        <v>9133.656948757123</v>
      </c>
      <c r="AE351" s="32">
        <v>1217</v>
      </c>
      <c r="AF351" s="31">
        <f t="shared" si="107"/>
        <v>7916.656948757123</v>
      </c>
      <c r="AG351" s="33"/>
      <c r="AH351" s="34">
        <f t="shared" si="108"/>
        <v>7598917760.252365</v>
      </c>
      <c r="AI351" s="27">
        <f t="shared" si="109"/>
        <v>0.2643533500924856</v>
      </c>
      <c r="AJ351" s="27">
        <f t="shared" si="110"/>
        <v>1.1922806919151485</v>
      </c>
      <c r="AK351" s="27">
        <f t="shared" si="111"/>
        <v>0.23223755233026652</v>
      </c>
      <c r="AL351" s="27">
        <f t="shared" si="112"/>
        <v>1.688</v>
      </c>
      <c r="AN351" s="36">
        <v>223054.45474544313</v>
      </c>
      <c r="AO351" s="30">
        <f t="shared" si="113"/>
        <v>9141.235928418046</v>
      </c>
    </row>
    <row r="352" spans="1:41" ht="12.75">
      <c r="A352" s="17" t="s">
        <v>746</v>
      </c>
      <c r="B352" s="18" t="s">
        <v>747</v>
      </c>
      <c r="C352" s="19" t="s">
        <v>690</v>
      </c>
      <c r="E352" s="20"/>
      <c r="F352" s="39">
        <v>432543706</v>
      </c>
      <c r="G352" s="38">
        <v>40.12</v>
      </c>
      <c r="H352" s="23">
        <f t="shared" si="95"/>
        <v>0.4012</v>
      </c>
      <c r="I352" s="40">
        <v>2437769.53</v>
      </c>
      <c r="J352" s="40">
        <v>0</v>
      </c>
      <c r="K352" s="40">
        <v>46442.76</v>
      </c>
      <c r="L352" s="40">
        <v>152314.32</v>
      </c>
      <c r="M352" s="25">
        <f t="shared" si="96"/>
        <v>2636526.6099999994</v>
      </c>
      <c r="N352" s="40">
        <v>0</v>
      </c>
      <c r="O352" s="40">
        <v>14565929.29</v>
      </c>
      <c r="P352" s="40">
        <v>0</v>
      </c>
      <c r="Q352" s="26">
        <f t="shared" si="97"/>
        <v>14565929.29</v>
      </c>
      <c r="R352" s="40">
        <v>5634603.42</v>
      </c>
      <c r="S352" s="40">
        <v>0</v>
      </c>
      <c r="T352" s="26">
        <f t="shared" si="98"/>
        <v>5634603.42</v>
      </c>
      <c r="U352" s="26">
        <f t="shared" si="99"/>
        <v>22837059.32</v>
      </c>
      <c r="V352" s="27">
        <f t="shared" si="100"/>
        <v>1.3026668384812887</v>
      </c>
      <c r="W352" s="27">
        <f t="shared" si="101"/>
        <v>0</v>
      </c>
      <c r="X352" s="27">
        <f t="shared" si="102"/>
        <v>1.3026668384812887</v>
      </c>
      <c r="Y352" s="28">
        <f t="shared" si="103"/>
        <v>3.367504621602331</v>
      </c>
      <c r="Z352" s="28">
        <f t="shared" si="104"/>
        <v>0.6095399316710898</v>
      </c>
      <c r="AA352" s="29"/>
      <c r="AB352" s="28">
        <f t="shared" si="105"/>
        <v>5.27971139175471</v>
      </c>
      <c r="AC352" s="36">
        <v>145188.54739130434</v>
      </c>
      <c r="AD352" s="31">
        <f t="shared" si="106"/>
        <v>7665.536276141881</v>
      </c>
      <c r="AE352" s="32">
        <v>1212</v>
      </c>
      <c r="AF352" s="31">
        <f t="shared" si="107"/>
        <v>6453.536276141881</v>
      </c>
      <c r="AG352" s="33"/>
      <c r="AH352" s="34">
        <f t="shared" si="108"/>
        <v>1078124890.3290129</v>
      </c>
      <c r="AI352" s="27">
        <f t="shared" si="109"/>
        <v>0.24454742058644124</v>
      </c>
      <c r="AJ352" s="27">
        <f t="shared" si="110"/>
        <v>1.3510428541868553</v>
      </c>
      <c r="AK352" s="27">
        <f t="shared" si="111"/>
        <v>0.522629935598693</v>
      </c>
      <c r="AL352" s="27">
        <f t="shared" si="112"/>
        <v>2.119</v>
      </c>
      <c r="AN352" s="36">
        <v>145188.54739130434</v>
      </c>
      <c r="AO352" s="30">
        <f t="shared" si="113"/>
        <v>7665.536276141881</v>
      </c>
    </row>
    <row r="353" spans="1:41" ht="12.75">
      <c r="A353" s="17" t="s">
        <v>748</v>
      </c>
      <c r="B353" s="18" t="s">
        <v>749</v>
      </c>
      <c r="C353" s="19" t="s">
        <v>690</v>
      </c>
      <c r="E353" s="20"/>
      <c r="F353" s="39">
        <v>842941776</v>
      </c>
      <c r="G353" s="38">
        <v>37.94</v>
      </c>
      <c r="H353" s="23">
        <f t="shared" si="95"/>
        <v>0.37939999999999996</v>
      </c>
      <c r="I353" s="40">
        <v>5019571.11</v>
      </c>
      <c r="J353" s="40">
        <v>0</v>
      </c>
      <c r="K353" s="40">
        <v>0</v>
      </c>
      <c r="L353" s="40">
        <v>313750.74</v>
      </c>
      <c r="M353" s="25">
        <f t="shared" si="96"/>
        <v>5333321.850000001</v>
      </c>
      <c r="N353" s="40">
        <v>0</v>
      </c>
      <c r="O353" s="40">
        <v>30385869.22</v>
      </c>
      <c r="P353" s="40">
        <v>0</v>
      </c>
      <c r="Q353" s="26">
        <f t="shared" si="97"/>
        <v>30385869.22</v>
      </c>
      <c r="R353" s="40">
        <v>6990240.33</v>
      </c>
      <c r="S353" s="40">
        <v>0</v>
      </c>
      <c r="T353" s="26">
        <f t="shared" si="98"/>
        <v>6990240.33</v>
      </c>
      <c r="U353" s="26">
        <f t="shared" si="99"/>
        <v>42709431.4</v>
      </c>
      <c r="V353" s="27">
        <f t="shared" si="100"/>
        <v>0.8292672790724278</v>
      </c>
      <c r="W353" s="27">
        <f t="shared" si="101"/>
        <v>0</v>
      </c>
      <c r="X353" s="27">
        <f t="shared" si="102"/>
        <v>0.8292672790724278</v>
      </c>
      <c r="Y353" s="28">
        <f t="shared" si="103"/>
        <v>3.6047411677933017</v>
      </c>
      <c r="Z353" s="28">
        <f t="shared" si="104"/>
        <v>0.6327034680032279</v>
      </c>
      <c r="AA353" s="29"/>
      <c r="AB353" s="28">
        <f t="shared" si="105"/>
        <v>5.066711914868958</v>
      </c>
      <c r="AC353" s="36">
        <v>116043.73248615184</v>
      </c>
      <c r="AD353" s="31">
        <f t="shared" si="106"/>
        <v>5879.601620334515</v>
      </c>
      <c r="AE353" s="32">
        <v>1132</v>
      </c>
      <c r="AF353" s="31">
        <f t="shared" si="107"/>
        <v>4747.601620334515</v>
      </c>
      <c r="AG353" s="33"/>
      <c r="AH353" s="34">
        <f t="shared" si="108"/>
        <v>2221775898.7875595</v>
      </c>
      <c r="AI353" s="27">
        <f t="shared" si="109"/>
        <v>0.24004769576042462</v>
      </c>
      <c r="AJ353" s="27">
        <f t="shared" si="110"/>
        <v>1.3676387990607786</v>
      </c>
      <c r="AK353" s="27">
        <f t="shared" si="111"/>
        <v>0.31462400568007914</v>
      </c>
      <c r="AL353" s="27">
        <f t="shared" si="112"/>
        <v>1.923</v>
      </c>
      <c r="AN353" s="36">
        <v>115997.83629545083</v>
      </c>
      <c r="AO353" s="30">
        <f t="shared" si="113"/>
        <v>5877.276192571797</v>
      </c>
    </row>
    <row r="354" spans="1:41" ht="12.75">
      <c r="A354" s="17" t="s">
        <v>750</v>
      </c>
      <c r="B354" s="18" t="s">
        <v>751</v>
      </c>
      <c r="C354" s="19" t="s">
        <v>690</v>
      </c>
      <c r="E354" s="20"/>
      <c r="F354" s="39">
        <v>4948064387</v>
      </c>
      <c r="G354" s="38">
        <v>39.59</v>
      </c>
      <c r="H354" s="23">
        <f t="shared" si="95"/>
        <v>0.39590000000000003</v>
      </c>
      <c r="I354" s="40">
        <v>27851935.24</v>
      </c>
      <c r="J354" s="40">
        <v>0</v>
      </c>
      <c r="K354" s="40">
        <v>0</v>
      </c>
      <c r="L354" s="40">
        <v>1740715.18</v>
      </c>
      <c r="M354" s="25">
        <f t="shared" si="96"/>
        <v>29592650.419999998</v>
      </c>
      <c r="N354" s="40">
        <v>115487465</v>
      </c>
      <c r="O354" s="40">
        <v>0</v>
      </c>
      <c r="P354" s="40">
        <v>0</v>
      </c>
      <c r="Q354" s="26">
        <f t="shared" si="97"/>
        <v>115487465</v>
      </c>
      <c r="R354" s="40">
        <v>34956593.37</v>
      </c>
      <c r="S354" s="40">
        <v>989968</v>
      </c>
      <c r="T354" s="26">
        <f t="shared" si="98"/>
        <v>35946561.37</v>
      </c>
      <c r="U354" s="26">
        <f t="shared" si="99"/>
        <v>181026676.79</v>
      </c>
      <c r="V354" s="27">
        <f t="shared" si="100"/>
        <v>0.7064700585109827</v>
      </c>
      <c r="W354" s="27">
        <f t="shared" si="101"/>
        <v>0.02000717700038288</v>
      </c>
      <c r="X354" s="27">
        <f t="shared" si="102"/>
        <v>0.7264772355113656</v>
      </c>
      <c r="Y354" s="28">
        <f t="shared" si="103"/>
        <v>2.333992769039527</v>
      </c>
      <c r="Z354" s="28">
        <f t="shared" si="104"/>
        <v>0.598065184797281</v>
      </c>
      <c r="AA354" s="29"/>
      <c r="AB354" s="28">
        <f t="shared" si="105"/>
        <v>3.6585351893481737</v>
      </c>
      <c r="AC354" s="36">
        <v>192322.05575482408</v>
      </c>
      <c r="AD354" s="31">
        <f t="shared" si="106"/>
        <v>7036.170086668053</v>
      </c>
      <c r="AE354" s="32">
        <v>1091</v>
      </c>
      <c r="AF354" s="31">
        <f t="shared" si="107"/>
        <v>5945.170086668053</v>
      </c>
      <c r="AG354" s="33"/>
      <c r="AH354" s="34">
        <f t="shared" si="108"/>
        <v>12498268216.721394</v>
      </c>
      <c r="AI354" s="27">
        <f t="shared" si="109"/>
        <v>0.23677400666124354</v>
      </c>
      <c r="AJ354" s="27">
        <f t="shared" si="110"/>
        <v>0.9240277372627488</v>
      </c>
      <c r="AK354" s="27">
        <f t="shared" si="111"/>
        <v>0.28761233753894966</v>
      </c>
      <c r="AL354" s="27">
        <f t="shared" si="112"/>
        <v>1.449</v>
      </c>
      <c r="AN354" s="36">
        <v>191125.25299558067</v>
      </c>
      <c r="AO354" s="30">
        <f t="shared" si="113"/>
        <v>6992.384636574043</v>
      </c>
    </row>
    <row r="355" spans="1:41" ht="12.75">
      <c r="A355" s="17" t="s">
        <v>752</v>
      </c>
      <c r="B355" s="18" t="s">
        <v>753</v>
      </c>
      <c r="C355" s="19" t="s">
        <v>690</v>
      </c>
      <c r="E355" s="20"/>
      <c r="F355" s="39">
        <v>1383072039</v>
      </c>
      <c r="G355" s="38">
        <v>64.72</v>
      </c>
      <c r="H355" s="23">
        <f t="shared" si="95"/>
        <v>0.6472</v>
      </c>
      <c r="I355" s="40">
        <v>4950959.02</v>
      </c>
      <c r="J355" s="40">
        <v>283424.55</v>
      </c>
      <c r="K355" s="40">
        <v>94306.12</v>
      </c>
      <c r="L355" s="40">
        <v>309336.51</v>
      </c>
      <c r="M355" s="25">
        <f t="shared" si="96"/>
        <v>5638026.199999999</v>
      </c>
      <c r="N355" s="40">
        <v>27530688</v>
      </c>
      <c r="O355" s="40">
        <v>0</v>
      </c>
      <c r="P355" s="40">
        <v>0</v>
      </c>
      <c r="Q355" s="26">
        <f t="shared" si="97"/>
        <v>27530688</v>
      </c>
      <c r="R355" s="40">
        <v>1244764.84</v>
      </c>
      <c r="S355" s="40">
        <v>830145</v>
      </c>
      <c r="T355" s="26">
        <f t="shared" si="98"/>
        <v>2074909.84</v>
      </c>
      <c r="U355" s="26">
        <f t="shared" si="99"/>
        <v>35243624.04</v>
      </c>
      <c r="V355" s="27">
        <f t="shared" si="100"/>
        <v>0.0900000003542838</v>
      </c>
      <c r="W355" s="27">
        <f t="shared" si="101"/>
        <v>0.06002181929729548</v>
      </c>
      <c r="X355" s="27">
        <f t="shared" si="102"/>
        <v>0.1500218196515793</v>
      </c>
      <c r="Y355" s="28">
        <f t="shared" si="103"/>
        <v>1.9905462061040193</v>
      </c>
      <c r="Z355" s="28">
        <f t="shared" si="104"/>
        <v>0.4076451580986664</v>
      </c>
      <c r="AA355" s="29"/>
      <c r="AB355" s="28">
        <f t="shared" si="105"/>
        <v>2.5482131838542648</v>
      </c>
      <c r="AC355" s="36">
        <v>397260.7563546187</v>
      </c>
      <c r="AD355" s="31">
        <f t="shared" si="106"/>
        <v>10123.050967707562</v>
      </c>
      <c r="AE355" s="32">
        <v>1268</v>
      </c>
      <c r="AF355" s="31">
        <f t="shared" si="107"/>
        <v>8855.050967707562</v>
      </c>
      <c r="AG355" s="33"/>
      <c r="AH355" s="34">
        <f t="shared" si="108"/>
        <v>2137008712.9171817</v>
      </c>
      <c r="AI355" s="27">
        <f t="shared" si="109"/>
        <v>0.2638279463214569</v>
      </c>
      <c r="AJ355" s="27">
        <f t="shared" si="110"/>
        <v>1.2882815045905212</v>
      </c>
      <c r="AK355" s="27">
        <f t="shared" si="111"/>
        <v>0.09709412167850211</v>
      </c>
      <c r="AL355" s="27">
        <f t="shared" si="112"/>
        <v>1.649</v>
      </c>
      <c r="AN355" s="36">
        <v>405116.12579458015</v>
      </c>
      <c r="AO355" s="30">
        <f t="shared" si="113"/>
        <v>10323.22252741712</v>
      </c>
    </row>
    <row r="356" spans="1:41" ht="12.75">
      <c r="A356" s="17" t="s">
        <v>754</v>
      </c>
      <c r="B356" s="18" t="s">
        <v>755</v>
      </c>
      <c r="C356" s="19" t="s">
        <v>690</v>
      </c>
      <c r="E356" s="20"/>
      <c r="F356" s="39">
        <v>1240583960</v>
      </c>
      <c r="G356" s="38">
        <v>86.05</v>
      </c>
      <c r="H356" s="23">
        <f t="shared" si="95"/>
        <v>0.8604999999999999</v>
      </c>
      <c r="I356" s="40">
        <v>3361754.82</v>
      </c>
      <c r="J356" s="40">
        <v>192448.66</v>
      </c>
      <c r="K356" s="40">
        <v>0</v>
      </c>
      <c r="L356" s="40">
        <v>210053.28</v>
      </c>
      <c r="M356" s="25">
        <f t="shared" si="96"/>
        <v>3764256.76</v>
      </c>
      <c r="N356" s="40">
        <v>3868981</v>
      </c>
      <c r="O356" s="40">
        <v>3177328.1</v>
      </c>
      <c r="P356" s="40">
        <v>0</v>
      </c>
      <c r="Q356" s="26">
        <f t="shared" si="97"/>
        <v>7046309.1</v>
      </c>
      <c r="R356" s="40">
        <v>3460080</v>
      </c>
      <c r="S356" s="40">
        <v>0</v>
      </c>
      <c r="T356" s="26">
        <f t="shared" si="98"/>
        <v>3460080</v>
      </c>
      <c r="U356" s="26">
        <f t="shared" si="99"/>
        <v>14270645.86</v>
      </c>
      <c r="V356" s="27">
        <f t="shared" si="100"/>
        <v>0.27890736230379765</v>
      </c>
      <c r="W356" s="27">
        <f t="shared" si="101"/>
        <v>0</v>
      </c>
      <c r="X356" s="27">
        <f t="shared" si="102"/>
        <v>0.27890736230379765</v>
      </c>
      <c r="Y356" s="28">
        <f t="shared" si="103"/>
        <v>0.567983250404108</v>
      </c>
      <c r="Z356" s="28">
        <f t="shared" si="104"/>
        <v>0.3034261993843609</v>
      </c>
      <c r="AA356" s="29"/>
      <c r="AB356" s="28">
        <f t="shared" si="105"/>
        <v>1.1503168120922664</v>
      </c>
      <c r="AC356" s="36">
        <v>599649.7991967872</v>
      </c>
      <c r="AD356" s="31">
        <f t="shared" si="106"/>
        <v>6897.872453838159</v>
      </c>
      <c r="AE356" s="32">
        <v>1064</v>
      </c>
      <c r="AF356" s="31">
        <f t="shared" si="107"/>
        <v>5833.872453838159</v>
      </c>
      <c r="AG356" s="33"/>
      <c r="AH356" s="34">
        <f t="shared" si="108"/>
        <v>1441701289.947705</v>
      </c>
      <c r="AI356" s="27">
        <f t="shared" si="109"/>
        <v>0.2610982445702425</v>
      </c>
      <c r="AJ356" s="27">
        <f t="shared" si="110"/>
        <v>0.48874958697273485</v>
      </c>
      <c r="AK356" s="27">
        <f t="shared" si="111"/>
        <v>0.23999978526241783</v>
      </c>
      <c r="AL356" s="27">
        <f t="shared" si="112"/>
        <v>0.99</v>
      </c>
      <c r="AN356" s="36">
        <v>599649.7991967872</v>
      </c>
      <c r="AO356" s="30">
        <f t="shared" si="113"/>
        <v>6897.872453838159</v>
      </c>
    </row>
    <row r="357" spans="1:41" ht="12.75">
      <c r="A357" s="17" t="s">
        <v>756</v>
      </c>
      <c r="B357" s="18" t="s">
        <v>757</v>
      </c>
      <c r="C357" s="19" t="s">
        <v>690</v>
      </c>
      <c r="E357" s="20"/>
      <c r="F357" s="39">
        <v>2912721639</v>
      </c>
      <c r="G357" s="38">
        <v>70.83</v>
      </c>
      <c r="H357" s="23">
        <f t="shared" si="95"/>
        <v>0.7082999999999999</v>
      </c>
      <c r="I357" s="40">
        <v>9243163.23</v>
      </c>
      <c r="J357" s="40">
        <v>0</v>
      </c>
      <c r="K357" s="40">
        <v>176063.28</v>
      </c>
      <c r="L357" s="40">
        <v>577571.91</v>
      </c>
      <c r="M357" s="25">
        <f t="shared" si="96"/>
        <v>9996798.42</v>
      </c>
      <c r="N357" s="40">
        <v>30773257</v>
      </c>
      <c r="O357" s="40">
        <v>0</v>
      </c>
      <c r="P357" s="40">
        <v>0</v>
      </c>
      <c r="Q357" s="26">
        <f t="shared" si="97"/>
        <v>30773257</v>
      </c>
      <c r="R357" s="40">
        <v>20067262.54</v>
      </c>
      <c r="S357" s="40">
        <v>0</v>
      </c>
      <c r="T357" s="26">
        <f t="shared" si="98"/>
        <v>20067262.54</v>
      </c>
      <c r="U357" s="26">
        <f t="shared" si="99"/>
        <v>60837317.96</v>
      </c>
      <c r="V357" s="27">
        <f t="shared" si="100"/>
        <v>0.6889522936661232</v>
      </c>
      <c r="W357" s="27">
        <f t="shared" si="101"/>
        <v>0</v>
      </c>
      <c r="X357" s="27">
        <f t="shared" si="102"/>
        <v>0.6889522936661232</v>
      </c>
      <c r="Y357" s="28">
        <f t="shared" si="103"/>
        <v>1.0565121152656771</v>
      </c>
      <c r="Z357" s="28">
        <f t="shared" si="104"/>
        <v>0.3432115958541138</v>
      </c>
      <c r="AA357" s="29"/>
      <c r="AB357" s="28">
        <f t="shared" si="105"/>
        <v>2.0886760047859143</v>
      </c>
      <c r="AC357" s="36">
        <v>240229.09242471604</v>
      </c>
      <c r="AD357" s="31">
        <f t="shared" si="106"/>
        <v>5017.607409990021</v>
      </c>
      <c r="AE357" s="32">
        <v>972</v>
      </c>
      <c r="AF357" s="31">
        <f t="shared" si="107"/>
        <v>4045.6074099900206</v>
      </c>
      <c r="AG357" s="33"/>
      <c r="AH357" s="34">
        <f t="shared" si="108"/>
        <v>4112271126.641254</v>
      </c>
      <c r="AI357" s="27">
        <f t="shared" si="109"/>
        <v>0.2430967733434688</v>
      </c>
      <c r="AJ357" s="27">
        <f t="shared" si="110"/>
        <v>0.748327531242679</v>
      </c>
      <c r="AK357" s="27">
        <f t="shared" si="111"/>
        <v>0.4879849096037151</v>
      </c>
      <c r="AL357" s="27">
        <f t="shared" si="112"/>
        <v>1.479</v>
      </c>
      <c r="AN357" s="36">
        <v>240216.52944241793</v>
      </c>
      <c r="AO357" s="30">
        <f t="shared" si="113"/>
        <v>5017.345009993274</v>
      </c>
    </row>
    <row r="358" spans="1:41" ht="12.75">
      <c r="A358" s="17" t="s">
        <v>758</v>
      </c>
      <c r="B358" s="18" t="s">
        <v>759</v>
      </c>
      <c r="C358" s="19" t="s">
        <v>690</v>
      </c>
      <c r="E358" s="20"/>
      <c r="F358" s="39">
        <v>431881853</v>
      </c>
      <c r="G358" s="38">
        <v>74.19</v>
      </c>
      <c r="H358" s="23">
        <f t="shared" si="95"/>
        <v>0.7419</v>
      </c>
      <c r="I358" s="40">
        <v>1340479.97</v>
      </c>
      <c r="J358" s="40">
        <v>76743.42</v>
      </c>
      <c r="K358" s="40">
        <v>25532.1</v>
      </c>
      <c r="L358" s="40">
        <v>83767.29</v>
      </c>
      <c r="M358" s="25">
        <f t="shared" si="96"/>
        <v>1526522.78</v>
      </c>
      <c r="N358" s="40">
        <v>4789760</v>
      </c>
      <c r="O358" s="40">
        <v>0</v>
      </c>
      <c r="P358" s="40">
        <v>0</v>
      </c>
      <c r="Q358" s="26">
        <f t="shared" si="97"/>
        <v>4789760</v>
      </c>
      <c r="R358" s="40">
        <v>3442896.2</v>
      </c>
      <c r="S358" s="40">
        <v>0</v>
      </c>
      <c r="T358" s="26">
        <f t="shared" si="98"/>
        <v>3442896.2</v>
      </c>
      <c r="U358" s="26">
        <f t="shared" si="99"/>
        <v>9759178.98</v>
      </c>
      <c r="V358" s="27">
        <f t="shared" si="100"/>
        <v>0.7971847337609715</v>
      </c>
      <c r="W358" s="27">
        <f t="shared" si="101"/>
        <v>0</v>
      </c>
      <c r="X358" s="27">
        <f t="shared" si="102"/>
        <v>0.7971847337609715</v>
      </c>
      <c r="Y358" s="28">
        <f t="shared" si="103"/>
        <v>1.109044051452655</v>
      </c>
      <c r="Z358" s="28">
        <f t="shared" si="104"/>
        <v>0.35345842141693323</v>
      </c>
      <c r="AA358" s="29"/>
      <c r="AB358" s="28">
        <f t="shared" si="105"/>
        <v>2.2596872066305598</v>
      </c>
      <c r="AC358" s="36">
        <v>210069.898989899</v>
      </c>
      <c r="AD358" s="31">
        <f t="shared" si="106"/>
        <v>4746.922632456487</v>
      </c>
      <c r="AE358" s="32">
        <v>928</v>
      </c>
      <c r="AF358" s="31">
        <f t="shared" si="107"/>
        <v>3818.922632456487</v>
      </c>
      <c r="AG358" s="33"/>
      <c r="AH358" s="34">
        <f t="shared" si="108"/>
        <v>582129468.9311228</v>
      </c>
      <c r="AI358" s="27">
        <f t="shared" si="109"/>
        <v>0.26223080284922273</v>
      </c>
      <c r="AJ358" s="27">
        <f t="shared" si="110"/>
        <v>0.8227997817727248</v>
      </c>
      <c r="AK358" s="27">
        <f t="shared" si="111"/>
        <v>0.5914313539772648</v>
      </c>
      <c r="AL358" s="27">
        <f t="shared" si="112"/>
        <v>1.676</v>
      </c>
      <c r="AN358" s="36">
        <v>210069.898989899</v>
      </c>
      <c r="AO358" s="30">
        <f t="shared" si="113"/>
        <v>4746.922632456487</v>
      </c>
    </row>
    <row r="359" spans="1:41" ht="12.75">
      <c r="A359" s="17" t="s">
        <v>760</v>
      </c>
      <c r="B359" s="18" t="s">
        <v>761</v>
      </c>
      <c r="C359" s="19" t="s">
        <v>690</v>
      </c>
      <c r="E359" s="20"/>
      <c r="F359" s="39">
        <v>1280603288</v>
      </c>
      <c r="G359" s="38">
        <v>39.66</v>
      </c>
      <c r="H359" s="23">
        <f t="shared" si="95"/>
        <v>0.39659999999999995</v>
      </c>
      <c r="I359" s="40">
        <v>7171801.66</v>
      </c>
      <c r="J359" s="40">
        <v>410564.29</v>
      </c>
      <c r="K359" s="40">
        <v>0</v>
      </c>
      <c r="L359" s="40">
        <v>448142.99</v>
      </c>
      <c r="M359" s="25">
        <f t="shared" si="96"/>
        <v>8030508.94</v>
      </c>
      <c r="N359" s="40">
        <v>18525689.03</v>
      </c>
      <c r="O359" s="40">
        <v>10548416.79</v>
      </c>
      <c r="P359" s="40">
        <v>0</v>
      </c>
      <c r="Q359" s="26">
        <f t="shared" si="97"/>
        <v>29074105.82</v>
      </c>
      <c r="R359" s="40">
        <v>9663618.21</v>
      </c>
      <c r="S359" s="40">
        <v>384181</v>
      </c>
      <c r="T359" s="26">
        <f t="shared" si="98"/>
        <v>10047799.21</v>
      </c>
      <c r="U359" s="26">
        <f t="shared" si="99"/>
        <v>47152413.97</v>
      </c>
      <c r="V359" s="27">
        <f t="shared" si="100"/>
        <v>0.7546145086892828</v>
      </c>
      <c r="W359" s="27">
        <f t="shared" si="101"/>
        <v>0.03000000106199946</v>
      </c>
      <c r="X359" s="27">
        <f t="shared" si="102"/>
        <v>0.7846145097512823</v>
      </c>
      <c r="Y359" s="28">
        <f t="shared" si="103"/>
        <v>2.2703444612739427</v>
      </c>
      <c r="Z359" s="28">
        <f t="shared" si="104"/>
        <v>0.6270879526275276</v>
      </c>
      <c r="AA359" s="29"/>
      <c r="AB359" s="28">
        <f t="shared" si="105"/>
        <v>3.6820469236527527</v>
      </c>
      <c r="AC359" s="36">
        <v>154281.27582217814</v>
      </c>
      <c r="AD359" s="31">
        <f t="shared" si="106"/>
        <v>5680.708970182728</v>
      </c>
      <c r="AE359" s="32">
        <v>980</v>
      </c>
      <c r="AF359" s="31">
        <f t="shared" si="107"/>
        <v>4700.708970182728</v>
      </c>
      <c r="AG359" s="33"/>
      <c r="AH359" s="34">
        <f t="shared" si="108"/>
        <v>3228954331.8204746</v>
      </c>
      <c r="AI359" s="27">
        <f t="shared" si="109"/>
        <v>0.24870308201207736</v>
      </c>
      <c r="AJ359" s="27">
        <f t="shared" si="110"/>
        <v>0.9004186133412455</v>
      </c>
      <c r="AK359" s="27">
        <f t="shared" si="111"/>
        <v>0.3111781145673585</v>
      </c>
      <c r="AL359" s="27">
        <f t="shared" si="112"/>
        <v>1.46</v>
      </c>
      <c r="AN359" s="36">
        <v>154254.48367313112</v>
      </c>
      <c r="AO359" s="30">
        <f t="shared" si="113"/>
        <v>5679.722470682962</v>
      </c>
    </row>
    <row r="360" spans="1:41" ht="12.75">
      <c r="A360" s="17" t="s">
        <v>762</v>
      </c>
      <c r="B360" s="18" t="s">
        <v>763</v>
      </c>
      <c r="C360" s="19" t="s">
        <v>690</v>
      </c>
      <c r="E360" s="20"/>
      <c r="F360" s="39">
        <v>4598474695</v>
      </c>
      <c r="G360" s="38">
        <v>78.98</v>
      </c>
      <c r="H360" s="23">
        <f t="shared" si="95"/>
        <v>0.7898000000000001</v>
      </c>
      <c r="I360" s="40">
        <v>13155848.95</v>
      </c>
      <c r="J360" s="40">
        <v>753210.77</v>
      </c>
      <c r="K360" s="40">
        <v>0</v>
      </c>
      <c r="L360" s="40">
        <v>822425.18</v>
      </c>
      <c r="M360" s="25">
        <f t="shared" si="96"/>
        <v>14731484.899999999</v>
      </c>
      <c r="N360" s="40">
        <v>0</v>
      </c>
      <c r="O360" s="40">
        <v>50792739.01</v>
      </c>
      <c r="P360" s="40">
        <v>0</v>
      </c>
      <c r="Q360" s="26">
        <f t="shared" si="97"/>
        <v>50792739.01</v>
      </c>
      <c r="R360" s="40">
        <v>14161719</v>
      </c>
      <c r="S360" s="40">
        <v>0</v>
      </c>
      <c r="T360" s="26">
        <f t="shared" si="98"/>
        <v>14161719</v>
      </c>
      <c r="U360" s="26">
        <f t="shared" si="99"/>
        <v>79685942.91</v>
      </c>
      <c r="V360" s="27">
        <f t="shared" si="100"/>
        <v>0.3079655742239547</v>
      </c>
      <c r="W360" s="27">
        <f t="shared" si="101"/>
        <v>0</v>
      </c>
      <c r="X360" s="27">
        <f t="shared" si="102"/>
        <v>0.3079655742239547</v>
      </c>
      <c r="Y360" s="28">
        <f t="shared" si="103"/>
        <v>1.1045562361195074</v>
      </c>
      <c r="Z360" s="28">
        <f t="shared" si="104"/>
        <v>0.32035589792453995</v>
      </c>
      <c r="AA360" s="29"/>
      <c r="AB360" s="28">
        <f t="shared" si="105"/>
        <v>1.7328777082680018</v>
      </c>
      <c r="AC360" s="36">
        <v>444338.18514007307</v>
      </c>
      <c r="AD360" s="31">
        <f t="shared" si="106"/>
        <v>7699.8373596149295</v>
      </c>
      <c r="AE360" s="32">
        <v>1137</v>
      </c>
      <c r="AF360" s="31">
        <f t="shared" si="107"/>
        <v>6562.8373596149295</v>
      </c>
      <c r="AG360" s="33"/>
      <c r="AH360" s="34">
        <f t="shared" si="108"/>
        <v>5822328051.405418</v>
      </c>
      <c r="AI360" s="27">
        <f t="shared" si="109"/>
        <v>0.25301708818080165</v>
      </c>
      <c r="AJ360" s="27">
        <f t="shared" si="110"/>
        <v>0.8723785152871871</v>
      </c>
      <c r="AK360" s="27">
        <f t="shared" si="111"/>
        <v>0.24323121052207947</v>
      </c>
      <c r="AL360" s="27">
        <f t="shared" si="112"/>
        <v>1.3679999999999999</v>
      </c>
      <c r="AN360" s="36">
        <v>444269.4238031429</v>
      </c>
      <c r="AO360" s="30">
        <f t="shared" si="113"/>
        <v>7698.645809735359</v>
      </c>
    </row>
    <row r="361" spans="1:41" ht="12.75">
      <c r="A361" s="17" t="s">
        <v>764</v>
      </c>
      <c r="B361" s="18" t="s">
        <v>765</v>
      </c>
      <c r="C361" s="19" t="s">
        <v>690</v>
      </c>
      <c r="E361" s="20"/>
      <c r="F361" s="39">
        <v>1336274205</v>
      </c>
      <c r="G361" s="38">
        <v>103.35</v>
      </c>
      <c r="H361" s="23">
        <f t="shared" si="95"/>
        <v>1.0334999999999999</v>
      </c>
      <c r="I361" s="40">
        <v>2979228</v>
      </c>
      <c r="J361" s="40">
        <v>170539.02</v>
      </c>
      <c r="K361" s="40">
        <v>56753.74</v>
      </c>
      <c r="L361" s="40">
        <v>186162.47</v>
      </c>
      <c r="M361" s="25">
        <f t="shared" si="96"/>
        <v>3392683.2300000004</v>
      </c>
      <c r="N361" s="40">
        <v>6974760.6</v>
      </c>
      <c r="O361" s="40">
        <v>3174577.18</v>
      </c>
      <c r="P361" s="40">
        <v>0</v>
      </c>
      <c r="Q361" s="26">
        <f t="shared" si="97"/>
        <v>10149337.78</v>
      </c>
      <c r="R361" s="40">
        <v>4167988.93</v>
      </c>
      <c r="S361" s="40">
        <v>275000</v>
      </c>
      <c r="T361" s="26">
        <f t="shared" si="98"/>
        <v>4442988.93</v>
      </c>
      <c r="U361" s="26">
        <f t="shared" si="99"/>
        <v>17985009.939999998</v>
      </c>
      <c r="V361" s="27">
        <f t="shared" si="100"/>
        <v>0.3119112016384392</v>
      </c>
      <c r="W361" s="27">
        <f t="shared" si="101"/>
        <v>0.02057960850931789</v>
      </c>
      <c r="X361" s="27">
        <f t="shared" si="102"/>
        <v>0.33249081014775705</v>
      </c>
      <c r="Y361" s="28">
        <f t="shared" si="103"/>
        <v>0.7595250841499256</v>
      </c>
      <c r="Z361" s="28">
        <f t="shared" si="104"/>
        <v>0.2538912460710113</v>
      </c>
      <c r="AA361" s="29"/>
      <c r="AB361" s="28">
        <f t="shared" si="105"/>
        <v>1.3459071403686937</v>
      </c>
      <c r="AC361" s="36">
        <v>582477.9240506329</v>
      </c>
      <c r="AD361" s="31">
        <f t="shared" si="106"/>
        <v>7839.611970868804</v>
      </c>
      <c r="AE361" s="32">
        <v>1138</v>
      </c>
      <c r="AF361" s="31">
        <f t="shared" si="107"/>
        <v>6701.611970868804</v>
      </c>
      <c r="AG361" s="33"/>
      <c r="AH361" s="34">
        <f t="shared" si="108"/>
        <v>1292960043.5413644</v>
      </c>
      <c r="AI361" s="27">
        <f t="shared" si="109"/>
        <v>0.2623966028143902</v>
      </c>
      <c r="AJ361" s="27">
        <f t="shared" si="110"/>
        <v>0.7849691744689481</v>
      </c>
      <c r="AK361" s="27">
        <f t="shared" si="111"/>
        <v>0.34362925228770685</v>
      </c>
      <c r="AL361" s="27">
        <f t="shared" si="112"/>
        <v>1.391</v>
      </c>
      <c r="AN361" s="36">
        <v>582519.959473151</v>
      </c>
      <c r="AO361" s="30">
        <f t="shared" si="113"/>
        <v>7840.177728621961</v>
      </c>
    </row>
    <row r="362" spans="1:41" ht="12.75">
      <c r="A362" s="17" t="s">
        <v>766</v>
      </c>
      <c r="B362" s="18" t="s">
        <v>767</v>
      </c>
      <c r="C362" s="19" t="s">
        <v>690</v>
      </c>
      <c r="E362" s="20"/>
      <c r="F362" s="39">
        <v>1067070090</v>
      </c>
      <c r="G362" s="38">
        <v>40.04</v>
      </c>
      <c r="H362" s="23">
        <f t="shared" si="95"/>
        <v>0.4004</v>
      </c>
      <c r="I362" s="40">
        <v>5925629.95</v>
      </c>
      <c r="J362" s="40">
        <v>339222.48</v>
      </c>
      <c r="K362" s="40">
        <v>0</v>
      </c>
      <c r="L362" s="40">
        <v>370234.93</v>
      </c>
      <c r="M362" s="25">
        <f t="shared" si="96"/>
        <v>6635087.359999999</v>
      </c>
      <c r="N362" s="40">
        <v>30629438</v>
      </c>
      <c r="O362" s="40">
        <v>0</v>
      </c>
      <c r="P362" s="40">
        <v>0</v>
      </c>
      <c r="Q362" s="26">
        <f t="shared" si="97"/>
        <v>30629438</v>
      </c>
      <c r="R362" s="40">
        <v>11035142.51</v>
      </c>
      <c r="S362" s="40">
        <v>106707.01</v>
      </c>
      <c r="T362" s="26">
        <f t="shared" si="98"/>
        <v>11141849.52</v>
      </c>
      <c r="U362" s="26">
        <f t="shared" si="99"/>
        <v>48406374.879999995</v>
      </c>
      <c r="V362" s="27">
        <f t="shared" si="100"/>
        <v>1.0341534837697495</v>
      </c>
      <c r="W362" s="27">
        <f t="shared" si="101"/>
        <v>0.010000000093714555</v>
      </c>
      <c r="X362" s="27">
        <f t="shared" si="102"/>
        <v>1.0441534838634638</v>
      </c>
      <c r="Y362" s="28">
        <f t="shared" si="103"/>
        <v>2.870424191160676</v>
      </c>
      <c r="Z362" s="28">
        <f t="shared" si="104"/>
        <v>0.6218042677965042</v>
      </c>
      <c r="AA362" s="29"/>
      <c r="AB362" s="28">
        <f t="shared" si="105"/>
        <v>4.536381942820644</v>
      </c>
      <c r="AC362" s="36">
        <v>135467.90361445784</v>
      </c>
      <c r="AD362" s="31">
        <f t="shared" si="106"/>
        <v>6145.3415178839405</v>
      </c>
      <c r="AE362" s="32">
        <v>1082</v>
      </c>
      <c r="AF362" s="31">
        <f t="shared" si="107"/>
        <v>5063.3415178839405</v>
      </c>
      <c r="AG362" s="33"/>
      <c r="AH362" s="34">
        <f t="shared" si="108"/>
        <v>2665010214.785215</v>
      </c>
      <c r="AI362" s="27">
        <f t="shared" si="109"/>
        <v>0.2489704288257203</v>
      </c>
      <c r="AJ362" s="27">
        <f t="shared" si="110"/>
        <v>1.1493178461407347</v>
      </c>
      <c r="AK362" s="27">
        <f t="shared" si="111"/>
        <v>0.41807905493893094</v>
      </c>
      <c r="AL362" s="27">
        <f t="shared" si="112"/>
        <v>1.816</v>
      </c>
      <c r="AN362" s="36">
        <v>135467.90361445784</v>
      </c>
      <c r="AO362" s="30">
        <f t="shared" si="113"/>
        <v>6145.3415178839405</v>
      </c>
    </row>
    <row r="363" spans="1:41" ht="12.75">
      <c r="A363" s="17" t="s">
        <v>768</v>
      </c>
      <c r="B363" s="18" t="s">
        <v>769</v>
      </c>
      <c r="C363" s="19" t="s">
        <v>690</v>
      </c>
      <c r="E363" s="20" t="s">
        <v>48</v>
      </c>
      <c r="F363" s="39">
        <v>2238531929</v>
      </c>
      <c r="G363" s="38">
        <v>98.41</v>
      </c>
      <c r="H363" s="23">
        <f t="shared" si="95"/>
        <v>0.9841</v>
      </c>
      <c r="I363" s="40">
        <v>5297942.65</v>
      </c>
      <c r="J363" s="40">
        <v>0</v>
      </c>
      <c r="K363" s="40">
        <v>0</v>
      </c>
      <c r="L363" s="40">
        <v>331061.08</v>
      </c>
      <c r="M363" s="25">
        <f t="shared" si="96"/>
        <v>5629003.73</v>
      </c>
      <c r="N363" s="40">
        <v>11955563</v>
      </c>
      <c r="O363" s="40">
        <v>8296410.76</v>
      </c>
      <c r="P363" s="40">
        <v>0</v>
      </c>
      <c r="Q363" s="26">
        <f t="shared" si="97"/>
        <v>20251973.759999998</v>
      </c>
      <c r="R363" s="40">
        <v>8596009.63</v>
      </c>
      <c r="S363" s="40">
        <v>0</v>
      </c>
      <c r="T363" s="26">
        <f t="shared" si="98"/>
        <v>8596009.63</v>
      </c>
      <c r="U363" s="26">
        <f t="shared" si="99"/>
        <v>34476987.12</v>
      </c>
      <c r="V363" s="27">
        <f t="shared" si="100"/>
        <v>0.3840021006017109</v>
      </c>
      <c r="W363" s="27">
        <f t="shared" si="101"/>
        <v>0</v>
      </c>
      <c r="X363" s="27">
        <f t="shared" si="102"/>
        <v>0.3840021006017109</v>
      </c>
      <c r="Y363" s="28">
        <f t="shared" si="103"/>
        <v>0.904698900991195</v>
      </c>
      <c r="Z363" s="28">
        <f t="shared" si="104"/>
        <v>0.25145961319902177</v>
      </c>
      <c r="AA363" s="29"/>
      <c r="AB363" s="28">
        <f t="shared" si="105"/>
        <v>1.5401606147919276</v>
      </c>
      <c r="AC363" s="36">
        <v>404980.78773301264</v>
      </c>
      <c r="AD363" s="31">
        <f t="shared" si="106"/>
        <v>6237.354590137958</v>
      </c>
      <c r="AE363" s="32">
        <v>1076</v>
      </c>
      <c r="AF363" s="31">
        <f t="shared" si="107"/>
        <v>5161.354590137958</v>
      </c>
      <c r="AG363" s="33"/>
      <c r="AH363" s="34">
        <f t="shared" si="108"/>
        <v>2274699653.490499</v>
      </c>
      <c r="AI363" s="27">
        <f t="shared" si="109"/>
        <v>0.2474614053491573</v>
      </c>
      <c r="AJ363" s="27">
        <f t="shared" si="110"/>
        <v>0.890314188465435</v>
      </c>
      <c r="AK363" s="27">
        <f t="shared" si="111"/>
        <v>0.3778964672021437</v>
      </c>
      <c r="AL363" s="27">
        <f t="shared" si="112"/>
        <v>1.5150000000000001</v>
      </c>
      <c r="AN363" s="36">
        <v>404980.78773301264</v>
      </c>
      <c r="AO363" s="30">
        <f t="shared" si="113"/>
        <v>6237.354590137958</v>
      </c>
    </row>
    <row r="364" spans="1:41" ht="12.75">
      <c r="A364" s="17" t="s">
        <v>770</v>
      </c>
      <c r="B364" s="18" t="s">
        <v>771</v>
      </c>
      <c r="C364" s="19" t="s">
        <v>690</v>
      </c>
      <c r="E364" s="20" t="s">
        <v>691</v>
      </c>
      <c r="F364" s="39">
        <v>95936697</v>
      </c>
      <c r="G364" s="38">
        <v>107.33</v>
      </c>
      <c r="H364" s="23">
        <f t="shared" si="95"/>
        <v>1.0733</v>
      </c>
      <c r="I364" s="40">
        <v>215618.17</v>
      </c>
      <c r="J364" s="40">
        <v>12343.37</v>
      </c>
      <c r="K364" s="40">
        <v>4107.11</v>
      </c>
      <c r="L364" s="40">
        <v>13471.81</v>
      </c>
      <c r="M364" s="25">
        <f t="shared" si="96"/>
        <v>245540.46</v>
      </c>
      <c r="N364" s="40">
        <v>1271456</v>
      </c>
      <c r="O364" s="40">
        <v>0</v>
      </c>
      <c r="P364" s="40">
        <v>0</v>
      </c>
      <c r="Q364" s="26">
        <f t="shared" si="97"/>
        <v>1271456</v>
      </c>
      <c r="R364" s="40">
        <v>423421</v>
      </c>
      <c r="S364" s="40">
        <v>0</v>
      </c>
      <c r="T364" s="26">
        <f t="shared" si="98"/>
        <v>423421</v>
      </c>
      <c r="U364" s="26">
        <f t="shared" si="99"/>
        <v>1940417.46</v>
      </c>
      <c r="V364" s="27">
        <f t="shared" si="100"/>
        <v>0.441354573630985</v>
      </c>
      <c r="W364" s="27">
        <f t="shared" si="101"/>
        <v>0</v>
      </c>
      <c r="X364" s="27">
        <f t="shared" si="102"/>
        <v>0.441354573630985</v>
      </c>
      <c r="Y364" s="28">
        <f t="shared" si="103"/>
        <v>1.3253072492166371</v>
      </c>
      <c r="Z364" s="28">
        <f t="shared" si="104"/>
        <v>0.25594008098902965</v>
      </c>
      <c r="AA364" s="29"/>
      <c r="AB364" s="28">
        <f t="shared" si="105"/>
        <v>2.0226019038366516</v>
      </c>
      <c r="AC364" s="36">
        <v>283647.3186119874</v>
      </c>
      <c r="AD364" s="31">
        <f t="shared" si="106"/>
        <v>5737.05606642767</v>
      </c>
      <c r="AE364" s="32">
        <v>919</v>
      </c>
      <c r="AF364" s="31">
        <f t="shared" si="107"/>
        <v>4818.05606642767</v>
      </c>
      <c r="AG364" s="33"/>
      <c r="AH364" s="34">
        <f t="shared" si="108"/>
        <v>89384791.76371938</v>
      </c>
      <c r="AI364" s="27">
        <f t="shared" si="109"/>
        <v>0.2747004889255255</v>
      </c>
      <c r="AJ364" s="27">
        <f t="shared" si="110"/>
        <v>1.4224522705842164</v>
      </c>
      <c r="AK364" s="27">
        <f t="shared" si="111"/>
        <v>0.4737058638781362</v>
      </c>
      <c r="AL364" s="27">
        <f t="shared" si="112"/>
        <v>2.1710000000000003</v>
      </c>
      <c r="AN364" s="36">
        <v>276570.45454545453</v>
      </c>
      <c r="AO364" s="30">
        <f t="shared" si="113"/>
        <v>5593.919279086045</v>
      </c>
    </row>
    <row r="365" spans="1:41" ht="12.75">
      <c r="A365" s="17" t="s">
        <v>772</v>
      </c>
      <c r="B365" s="18" t="s">
        <v>773</v>
      </c>
      <c r="C365" s="19" t="s">
        <v>690</v>
      </c>
      <c r="E365" s="20"/>
      <c r="F365" s="39">
        <v>2870060583</v>
      </c>
      <c r="G365" s="38">
        <v>79.92</v>
      </c>
      <c r="H365" s="23">
        <f t="shared" si="95"/>
        <v>0.7992</v>
      </c>
      <c r="I365" s="40">
        <v>8505545.91</v>
      </c>
      <c r="J365" s="40">
        <v>486918.93</v>
      </c>
      <c r="K365" s="40">
        <v>0</v>
      </c>
      <c r="L365" s="40">
        <v>531465.25</v>
      </c>
      <c r="M365" s="25">
        <f t="shared" si="96"/>
        <v>9523930.09</v>
      </c>
      <c r="N365" s="40">
        <v>11776195</v>
      </c>
      <c r="O365" s="40">
        <v>10497610.39</v>
      </c>
      <c r="P365" s="40">
        <v>0</v>
      </c>
      <c r="Q365" s="26">
        <f t="shared" si="97"/>
        <v>22273805.39</v>
      </c>
      <c r="R365" s="40">
        <v>8059800.95</v>
      </c>
      <c r="S365" s="40">
        <v>0</v>
      </c>
      <c r="T365" s="26">
        <f t="shared" si="98"/>
        <v>8059800.95</v>
      </c>
      <c r="U365" s="26">
        <f t="shared" si="99"/>
        <v>39857536.43</v>
      </c>
      <c r="V365" s="27">
        <f t="shared" si="100"/>
        <v>0.2808233734765034</v>
      </c>
      <c r="W365" s="27">
        <f t="shared" si="101"/>
        <v>0</v>
      </c>
      <c r="X365" s="27">
        <f t="shared" si="102"/>
        <v>0.2808233734765034</v>
      </c>
      <c r="Y365" s="28">
        <f t="shared" si="103"/>
        <v>0.7760743979389372</v>
      </c>
      <c r="Z365" s="28">
        <f t="shared" si="104"/>
        <v>0.3318372492348187</v>
      </c>
      <c r="AA365" s="29"/>
      <c r="AB365" s="28">
        <f t="shared" si="105"/>
        <v>1.3887350206502593</v>
      </c>
      <c r="AC365" s="36">
        <v>1125437.675765095</v>
      </c>
      <c r="AD365" s="31">
        <f t="shared" si="106"/>
        <v>15629.347138942192</v>
      </c>
      <c r="AE365" s="32">
        <v>1207</v>
      </c>
      <c r="AF365" s="31">
        <f t="shared" si="107"/>
        <v>14422.347138942192</v>
      </c>
      <c r="AG365" s="33"/>
      <c r="AH365" s="34">
        <f t="shared" si="108"/>
        <v>3591166895.6456456</v>
      </c>
      <c r="AI365" s="27">
        <f t="shared" si="109"/>
        <v>0.26520432958846707</v>
      </c>
      <c r="AJ365" s="27">
        <f t="shared" si="110"/>
        <v>0.6202386588327986</v>
      </c>
      <c r="AK365" s="27">
        <f t="shared" si="111"/>
        <v>0.22443404008242152</v>
      </c>
      <c r="AL365" s="27">
        <f t="shared" si="112"/>
        <v>1.109</v>
      </c>
      <c r="AN365" s="36">
        <v>1123399.5035167562</v>
      </c>
      <c r="AO365" s="30">
        <f t="shared" si="113"/>
        <v>15601.042327148334</v>
      </c>
    </row>
    <row r="366" spans="1:41" ht="12.75">
      <c r="A366" s="17" t="s">
        <v>774</v>
      </c>
      <c r="B366" s="18" t="s">
        <v>775</v>
      </c>
      <c r="C366" s="19" t="s">
        <v>690</v>
      </c>
      <c r="E366" s="20"/>
      <c r="F366" s="39">
        <v>520090525</v>
      </c>
      <c r="G366" s="38">
        <v>60.47</v>
      </c>
      <c r="H366" s="23">
        <f t="shared" si="95"/>
        <v>0.6047</v>
      </c>
      <c r="I366" s="40">
        <v>2105712.64</v>
      </c>
      <c r="J366" s="40">
        <v>120629.47</v>
      </c>
      <c r="K366" s="40">
        <v>0</v>
      </c>
      <c r="L366" s="40">
        <v>131754.56</v>
      </c>
      <c r="M366" s="25">
        <f t="shared" si="96"/>
        <v>2358096.6700000004</v>
      </c>
      <c r="N366" s="40">
        <v>864377</v>
      </c>
      <c r="O366" s="40">
        <v>1824211.11</v>
      </c>
      <c r="P366" s="40">
        <v>0</v>
      </c>
      <c r="Q366" s="26">
        <f t="shared" si="97"/>
        <v>2688588.1100000003</v>
      </c>
      <c r="R366" s="40">
        <v>3234931.66</v>
      </c>
      <c r="S366" s="40">
        <v>0</v>
      </c>
      <c r="T366" s="26">
        <f t="shared" si="98"/>
        <v>3234931.66</v>
      </c>
      <c r="U366" s="26">
        <f t="shared" si="99"/>
        <v>8281616.440000001</v>
      </c>
      <c r="V366" s="27">
        <f t="shared" si="100"/>
        <v>0.6219939615319853</v>
      </c>
      <c r="W366" s="27">
        <f t="shared" si="101"/>
        <v>0</v>
      </c>
      <c r="X366" s="27">
        <f t="shared" si="102"/>
        <v>0.6219939615319853</v>
      </c>
      <c r="Y366" s="28">
        <f t="shared" si="103"/>
        <v>0.5169461816286693</v>
      </c>
      <c r="Z366" s="28">
        <f t="shared" si="104"/>
        <v>0.4534011978010944</v>
      </c>
      <c r="AA366" s="29"/>
      <c r="AB366" s="28">
        <f t="shared" si="105"/>
        <v>1.592341340961749</v>
      </c>
      <c r="AC366" s="36">
        <v>396405.2681992337</v>
      </c>
      <c r="AD366" s="31">
        <f t="shared" si="106"/>
        <v>6312.124963286696</v>
      </c>
      <c r="AE366" s="32">
        <v>946</v>
      </c>
      <c r="AF366" s="31">
        <f t="shared" si="107"/>
        <v>5366.124963286696</v>
      </c>
      <c r="AG366" s="33"/>
      <c r="AH366" s="34">
        <f t="shared" si="108"/>
        <v>860080246.4031751</v>
      </c>
      <c r="AI366" s="27">
        <f t="shared" si="109"/>
        <v>0.2741717043103218</v>
      </c>
      <c r="AJ366" s="27">
        <f t="shared" si="110"/>
        <v>0.3125973560308564</v>
      </c>
      <c r="AK366" s="27">
        <f t="shared" si="111"/>
        <v>0.3761197485383915</v>
      </c>
      <c r="AL366" s="27">
        <f t="shared" si="112"/>
        <v>0.963</v>
      </c>
      <c r="AN366" s="36">
        <v>396405.2681992337</v>
      </c>
      <c r="AO366" s="30">
        <f t="shared" si="113"/>
        <v>6312.124963286696</v>
      </c>
    </row>
    <row r="367" spans="1:41" ht="12.75">
      <c r="A367" s="17" t="s">
        <v>776</v>
      </c>
      <c r="B367" s="18" t="s">
        <v>777</v>
      </c>
      <c r="C367" s="19" t="s">
        <v>690</v>
      </c>
      <c r="E367" s="20"/>
      <c r="F367" s="39">
        <v>1927456756</v>
      </c>
      <c r="G367" s="38">
        <v>100.74</v>
      </c>
      <c r="H367" s="23">
        <f t="shared" si="95"/>
        <v>1.0073999999999999</v>
      </c>
      <c r="I367" s="40">
        <v>4557852.12</v>
      </c>
      <c r="J367" s="40">
        <v>260918.62</v>
      </c>
      <c r="K367" s="40">
        <v>0</v>
      </c>
      <c r="L367" s="40">
        <v>284786.8</v>
      </c>
      <c r="M367" s="25">
        <f t="shared" si="96"/>
        <v>5103557.54</v>
      </c>
      <c r="N367" s="40">
        <v>3832116</v>
      </c>
      <c r="O367" s="40">
        <v>0</v>
      </c>
      <c r="P367" s="40">
        <v>0</v>
      </c>
      <c r="Q367" s="26">
        <f t="shared" si="97"/>
        <v>3832116</v>
      </c>
      <c r="R367" s="40">
        <v>4391900</v>
      </c>
      <c r="S367" s="40">
        <v>0</v>
      </c>
      <c r="T367" s="26">
        <f t="shared" si="98"/>
        <v>4391900</v>
      </c>
      <c r="U367" s="26">
        <f t="shared" si="99"/>
        <v>13327573.54</v>
      </c>
      <c r="V367" s="27">
        <f t="shared" si="100"/>
        <v>0.22785984621073388</v>
      </c>
      <c r="W367" s="27">
        <f t="shared" si="101"/>
        <v>0</v>
      </c>
      <c r="X367" s="27">
        <f t="shared" si="102"/>
        <v>0.22785984621073388</v>
      </c>
      <c r="Y367" s="28">
        <f t="shared" si="103"/>
        <v>0.198817223165758</v>
      </c>
      <c r="Z367" s="28">
        <f t="shared" si="104"/>
        <v>0.26478194772012825</v>
      </c>
      <c r="AA367" s="29"/>
      <c r="AB367" s="28">
        <f t="shared" si="105"/>
        <v>0.6914590170966202</v>
      </c>
      <c r="AC367" s="36">
        <v>1508817.8275290215</v>
      </c>
      <c r="AD367" s="31">
        <f t="shared" si="106"/>
        <v>10432.856920010749</v>
      </c>
      <c r="AE367" s="32">
        <v>1296</v>
      </c>
      <c r="AF367" s="31">
        <f t="shared" si="107"/>
        <v>9136.856920010749</v>
      </c>
      <c r="AG367" s="33"/>
      <c r="AH367" s="34">
        <f t="shared" si="108"/>
        <v>1913298348.223149</v>
      </c>
      <c r="AI367" s="27">
        <f t="shared" si="109"/>
        <v>0.2667413341332572</v>
      </c>
      <c r="AJ367" s="27">
        <f t="shared" si="110"/>
        <v>0.20028847061718458</v>
      </c>
      <c r="AK367" s="27">
        <f t="shared" si="111"/>
        <v>0.22954600907269326</v>
      </c>
      <c r="AL367" s="27">
        <f t="shared" si="112"/>
        <v>0.6970000000000001</v>
      </c>
      <c r="AN367" s="36">
        <v>1508817.8275290215</v>
      </c>
      <c r="AO367" s="30">
        <f t="shared" si="113"/>
        <v>10432.85692001075</v>
      </c>
    </row>
    <row r="368" spans="1:41" ht="12.75">
      <c r="A368" s="17" t="s">
        <v>778</v>
      </c>
      <c r="B368" s="18" t="s">
        <v>779</v>
      </c>
      <c r="C368" s="19" t="s">
        <v>690</v>
      </c>
      <c r="E368" s="20"/>
      <c r="F368" s="39">
        <v>807423411</v>
      </c>
      <c r="G368" s="38">
        <v>70.35</v>
      </c>
      <c r="H368" s="23">
        <f t="shared" si="95"/>
        <v>0.7034999999999999</v>
      </c>
      <c r="I368" s="40">
        <v>2670764.4</v>
      </c>
      <c r="J368" s="40">
        <v>152882.95</v>
      </c>
      <c r="K368" s="40">
        <v>0</v>
      </c>
      <c r="L368" s="40">
        <v>166885.77</v>
      </c>
      <c r="M368" s="25">
        <f t="shared" si="96"/>
        <v>2990533.12</v>
      </c>
      <c r="N368" s="40">
        <v>6532417</v>
      </c>
      <c r="O368" s="40">
        <v>3652601.49</v>
      </c>
      <c r="P368" s="40">
        <v>0</v>
      </c>
      <c r="Q368" s="26">
        <f t="shared" si="97"/>
        <v>10185018.49</v>
      </c>
      <c r="R368" s="40">
        <v>5763338.91</v>
      </c>
      <c r="S368" s="40">
        <v>80742.34</v>
      </c>
      <c r="T368" s="26">
        <f t="shared" si="98"/>
        <v>5844081.25</v>
      </c>
      <c r="U368" s="26">
        <f t="shared" si="99"/>
        <v>19019632.86</v>
      </c>
      <c r="V368" s="27">
        <f t="shared" si="100"/>
        <v>0.7137938820552727</v>
      </c>
      <c r="W368" s="27">
        <f t="shared" si="101"/>
        <v>0.009999999863764167</v>
      </c>
      <c r="X368" s="27">
        <f t="shared" si="102"/>
        <v>0.7237938819190369</v>
      </c>
      <c r="Y368" s="28">
        <f t="shared" si="103"/>
        <v>1.2614222415703524</v>
      </c>
      <c r="Z368" s="28">
        <f t="shared" si="104"/>
        <v>0.3703797882570933</v>
      </c>
      <c r="AA368" s="29"/>
      <c r="AB368" s="28">
        <f t="shared" si="105"/>
        <v>2.355595911746483</v>
      </c>
      <c r="AC368" s="36">
        <v>394978.8906009245</v>
      </c>
      <c r="AD368" s="31">
        <f t="shared" si="106"/>
        <v>9304.10659925699</v>
      </c>
      <c r="AE368" s="32">
        <v>1255</v>
      </c>
      <c r="AF368" s="31">
        <f t="shared" si="107"/>
        <v>8049.106599256989</v>
      </c>
      <c r="AG368" s="33"/>
      <c r="AH368" s="34">
        <f t="shared" si="108"/>
        <v>1147723398.7206824</v>
      </c>
      <c r="AI368" s="27">
        <f t="shared" si="109"/>
        <v>0.2605621810388651</v>
      </c>
      <c r="AJ368" s="27">
        <f t="shared" si="110"/>
        <v>0.8874105469447429</v>
      </c>
      <c r="AK368" s="27">
        <f t="shared" si="111"/>
        <v>0.5091889959300424</v>
      </c>
      <c r="AL368" s="27">
        <f t="shared" si="112"/>
        <v>1.657</v>
      </c>
      <c r="AN368" s="36">
        <v>394683.03777949116</v>
      </c>
      <c r="AO368" s="30">
        <f t="shared" si="113"/>
        <v>9297.13750229052</v>
      </c>
    </row>
    <row r="369" spans="1:41" ht="12.75">
      <c r="A369" s="17" t="s">
        <v>780</v>
      </c>
      <c r="B369" s="18" t="s">
        <v>781</v>
      </c>
      <c r="C369" s="19" t="s">
        <v>690</v>
      </c>
      <c r="E369" s="20"/>
      <c r="F369" s="39">
        <v>27278537</v>
      </c>
      <c r="G369" s="38">
        <v>34.2</v>
      </c>
      <c r="H369" s="23">
        <f t="shared" si="95"/>
        <v>0.342</v>
      </c>
      <c r="I369" s="40">
        <v>181207.6</v>
      </c>
      <c r="J369" s="40">
        <v>10373.49</v>
      </c>
      <c r="K369" s="40">
        <v>0</v>
      </c>
      <c r="L369" s="40">
        <v>11321.84</v>
      </c>
      <c r="M369" s="25">
        <f t="shared" si="96"/>
        <v>202902.93</v>
      </c>
      <c r="N369" s="40">
        <v>527372.28</v>
      </c>
      <c r="O369" s="40">
        <v>194937.5</v>
      </c>
      <c r="P369" s="40">
        <v>0</v>
      </c>
      <c r="Q369" s="26">
        <f t="shared" si="97"/>
        <v>722309.78</v>
      </c>
      <c r="R369" s="40">
        <v>584412.53</v>
      </c>
      <c r="S369" s="40">
        <v>0</v>
      </c>
      <c r="T369" s="26">
        <f t="shared" si="98"/>
        <v>584412.53</v>
      </c>
      <c r="U369" s="26">
        <f t="shared" si="99"/>
        <v>1509625.24</v>
      </c>
      <c r="V369" s="27">
        <f t="shared" si="100"/>
        <v>2.142389564367033</v>
      </c>
      <c r="W369" s="27">
        <f t="shared" si="101"/>
        <v>0</v>
      </c>
      <c r="X369" s="27">
        <f t="shared" si="102"/>
        <v>2.142389564367033</v>
      </c>
      <c r="Y369" s="28">
        <f t="shared" si="103"/>
        <v>2.647905127756668</v>
      </c>
      <c r="Z369" s="28">
        <f t="shared" si="104"/>
        <v>0.7438189592059133</v>
      </c>
      <c r="AA369" s="29"/>
      <c r="AB369" s="28">
        <f t="shared" si="105"/>
        <v>5.534113651329615</v>
      </c>
      <c r="AC369" s="36">
        <v>74621.31147540984</v>
      </c>
      <c r="AD369" s="31">
        <f t="shared" si="106"/>
        <v>4129.628185161848</v>
      </c>
      <c r="AE369" s="32">
        <v>720</v>
      </c>
      <c r="AF369" s="31">
        <f t="shared" si="107"/>
        <v>3409.628185161848</v>
      </c>
      <c r="AG369" s="33"/>
      <c r="AH369" s="34">
        <f t="shared" si="108"/>
        <v>79761804.09356725</v>
      </c>
      <c r="AI369" s="27">
        <f t="shared" si="109"/>
        <v>0.2543860840484224</v>
      </c>
      <c r="AJ369" s="27">
        <f t="shared" si="110"/>
        <v>0.9055835536927805</v>
      </c>
      <c r="AK369" s="27">
        <f t="shared" si="111"/>
        <v>0.7326972310135255</v>
      </c>
      <c r="AL369" s="27">
        <f t="shared" si="112"/>
        <v>1.8930000000000002</v>
      </c>
      <c r="AN369" s="36">
        <v>74621.31147540984</v>
      </c>
      <c r="AO369" s="30">
        <f t="shared" si="113"/>
        <v>4129.628185161848</v>
      </c>
    </row>
    <row r="370" spans="1:41" ht="12.75">
      <c r="A370" s="17" t="s">
        <v>782</v>
      </c>
      <c r="B370" s="18" t="s">
        <v>783</v>
      </c>
      <c r="C370" s="19" t="s">
        <v>690</v>
      </c>
      <c r="E370" s="20"/>
      <c r="F370" s="39">
        <v>374523408</v>
      </c>
      <c r="G370" s="38">
        <v>99.59</v>
      </c>
      <c r="H370" s="23">
        <f t="shared" si="95"/>
        <v>0.9959</v>
      </c>
      <c r="I370" s="40">
        <v>854720.71</v>
      </c>
      <c r="J370" s="40">
        <v>48931.85</v>
      </c>
      <c r="K370" s="40">
        <v>16281.27</v>
      </c>
      <c r="L370" s="40">
        <v>53405.94</v>
      </c>
      <c r="M370" s="25">
        <f t="shared" si="96"/>
        <v>973339.77</v>
      </c>
      <c r="N370" s="40">
        <v>2545601</v>
      </c>
      <c r="O370" s="40">
        <v>0</v>
      </c>
      <c r="P370" s="40">
        <v>0</v>
      </c>
      <c r="Q370" s="26">
        <f t="shared" si="97"/>
        <v>2545601</v>
      </c>
      <c r="R370" s="40">
        <v>1315532</v>
      </c>
      <c r="S370" s="40">
        <v>0</v>
      </c>
      <c r="T370" s="26">
        <f t="shared" si="98"/>
        <v>1315532</v>
      </c>
      <c r="U370" s="26">
        <f t="shared" si="99"/>
        <v>4834472.77</v>
      </c>
      <c r="V370" s="27">
        <f t="shared" si="100"/>
        <v>0.351254947461121</v>
      </c>
      <c r="W370" s="27">
        <f t="shared" si="101"/>
        <v>0</v>
      </c>
      <c r="X370" s="27">
        <f t="shared" si="102"/>
        <v>0.351254947461121</v>
      </c>
      <c r="Y370" s="28">
        <f t="shared" si="103"/>
        <v>0.6796907604771129</v>
      </c>
      <c r="Z370" s="28">
        <f t="shared" si="104"/>
        <v>0.25988756622656817</v>
      </c>
      <c r="AA370" s="29"/>
      <c r="AB370" s="28">
        <f t="shared" si="105"/>
        <v>1.2908332741648019</v>
      </c>
      <c r="AC370" s="36">
        <v>383882.66818700114</v>
      </c>
      <c r="AD370" s="31">
        <f t="shared" si="106"/>
        <v>4955.285214709469</v>
      </c>
      <c r="AE370" s="32">
        <v>920</v>
      </c>
      <c r="AF370" s="31">
        <f t="shared" si="107"/>
        <v>4035.285214709469</v>
      </c>
      <c r="AG370" s="33"/>
      <c r="AH370" s="34">
        <f t="shared" si="108"/>
        <v>376065275.6300833</v>
      </c>
      <c r="AI370" s="27">
        <f t="shared" si="109"/>
        <v>0.2588220272050392</v>
      </c>
      <c r="AJ370" s="27">
        <f t="shared" si="110"/>
        <v>0.6769040283591568</v>
      </c>
      <c r="AK370" s="27">
        <f t="shared" si="111"/>
        <v>0.3498148021765305</v>
      </c>
      <c r="AL370" s="27">
        <f t="shared" si="112"/>
        <v>1.286</v>
      </c>
      <c r="AN370" s="36">
        <v>383882.66818700114</v>
      </c>
      <c r="AO370" s="30">
        <f t="shared" si="113"/>
        <v>4955.285214709469</v>
      </c>
    </row>
    <row r="371" spans="1:41" ht="12.75">
      <c r="A371" s="17" t="s">
        <v>784</v>
      </c>
      <c r="B371" s="18" t="s">
        <v>785</v>
      </c>
      <c r="C371" s="19" t="s">
        <v>690</v>
      </c>
      <c r="E371" s="20"/>
      <c r="F371" s="39">
        <v>3336991589</v>
      </c>
      <c r="G371" s="38">
        <v>95.42</v>
      </c>
      <c r="H371" s="23">
        <f t="shared" si="95"/>
        <v>0.9542</v>
      </c>
      <c r="I371" s="40">
        <v>7936512.37</v>
      </c>
      <c r="J371" s="40">
        <v>0</v>
      </c>
      <c r="K371" s="40">
        <v>0</v>
      </c>
      <c r="L371" s="40">
        <v>495974</v>
      </c>
      <c r="M371" s="25">
        <f t="shared" si="96"/>
        <v>8432486.370000001</v>
      </c>
      <c r="N371" s="40">
        <v>6374300.5</v>
      </c>
      <c r="O371" s="40">
        <v>0</v>
      </c>
      <c r="P371" s="40">
        <v>0</v>
      </c>
      <c r="Q371" s="26">
        <f t="shared" si="97"/>
        <v>6374300.5</v>
      </c>
      <c r="R371" s="40">
        <v>6675038</v>
      </c>
      <c r="S371" s="40">
        <v>0</v>
      </c>
      <c r="T371" s="26">
        <f t="shared" si="98"/>
        <v>6675038</v>
      </c>
      <c r="U371" s="26">
        <f t="shared" si="99"/>
        <v>21481824.87</v>
      </c>
      <c r="V371" s="27">
        <f t="shared" si="100"/>
        <v>0.20003160996879576</v>
      </c>
      <c r="W371" s="27">
        <f t="shared" si="101"/>
        <v>0</v>
      </c>
      <c r="X371" s="27">
        <f t="shared" si="102"/>
        <v>0.20003160996879576</v>
      </c>
      <c r="Y371" s="28">
        <f t="shared" si="103"/>
        <v>0.19101937568593613</v>
      </c>
      <c r="Z371" s="28">
        <f t="shared" si="104"/>
        <v>0.2526972617430832</v>
      </c>
      <c r="AA371" s="29"/>
      <c r="AB371" s="28">
        <f t="shared" si="105"/>
        <v>0.6437482473978151</v>
      </c>
      <c r="AC371" s="36">
        <v>1663099.8932764141</v>
      </c>
      <c r="AD371" s="31">
        <f t="shared" si="106"/>
        <v>10706.176415441849</v>
      </c>
      <c r="AE371" s="32">
        <v>1315</v>
      </c>
      <c r="AF371" s="31">
        <f t="shared" si="107"/>
        <v>9391.176415441849</v>
      </c>
      <c r="AG371" s="33"/>
      <c r="AH371" s="34">
        <f t="shared" si="108"/>
        <v>3497161589.813456</v>
      </c>
      <c r="AI371" s="27">
        <f t="shared" si="109"/>
        <v>0.24112372715525002</v>
      </c>
      <c r="AJ371" s="27">
        <f t="shared" si="110"/>
        <v>0.18227068827952028</v>
      </c>
      <c r="AK371" s="27">
        <f t="shared" si="111"/>
        <v>0.19087016223222494</v>
      </c>
      <c r="AL371" s="27">
        <f t="shared" si="112"/>
        <v>0.614</v>
      </c>
      <c r="AN371" s="36">
        <v>1663099.8932764141</v>
      </c>
      <c r="AO371" s="30">
        <f t="shared" si="113"/>
        <v>10706.176415441849</v>
      </c>
    </row>
    <row r="372" spans="1:41" ht="12.75">
      <c r="A372" s="17" t="s">
        <v>786</v>
      </c>
      <c r="B372" s="18" t="s">
        <v>787</v>
      </c>
      <c r="C372" s="19" t="s">
        <v>690</v>
      </c>
      <c r="E372" s="20"/>
      <c r="F372" s="39">
        <v>726508381</v>
      </c>
      <c r="G372" s="38">
        <v>60.29</v>
      </c>
      <c r="H372" s="23">
        <f t="shared" si="95"/>
        <v>0.6029</v>
      </c>
      <c r="I372" s="40">
        <v>2809819.49</v>
      </c>
      <c r="J372" s="40">
        <v>160853.06</v>
      </c>
      <c r="K372" s="40">
        <v>0</v>
      </c>
      <c r="L372" s="40">
        <v>175560.67</v>
      </c>
      <c r="M372" s="25">
        <f t="shared" si="96"/>
        <v>3146233.22</v>
      </c>
      <c r="N372" s="40">
        <v>6783320</v>
      </c>
      <c r="O372" s="40">
        <v>0</v>
      </c>
      <c r="P372" s="40">
        <v>0</v>
      </c>
      <c r="Q372" s="26">
        <f t="shared" si="97"/>
        <v>6783320</v>
      </c>
      <c r="R372" s="40">
        <v>3181519.31</v>
      </c>
      <c r="S372" s="40">
        <v>72650.84</v>
      </c>
      <c r="T372" s="26">
        <f t="shared" si="98"/>
        <v>3254170.15</v>
      </c>
      <c r="U372" s="26">
        <f t="shared" si="99"/>
        <v>13183723.370000001</v>
      </c>
      <c r="V372" s="27">
        <f t="shared" si="100"/>
        <v>0.43791914769390666</v>
      </c>
      <c r="W372" s="27">
        <f t="shared" si="101"/>
        <v>0.010000000261524856</v>
      </c>
      <c r="X372" s="27">
        <f t="shared" si="102"/>
        <v>0.44791914795543153</v>
      </c>
      <c r="Y372" s="28">
        <f t="shared" si="103"/>
        <v>0.9336877835687349</v>
      </c>
      <c r="Z372" s="28">
        <f t="shared" si="104"/>
        <v>0.433062205788924</v>
      </c>
      <c r="AA372" s="29"/>
      <c r="AB372" s="28">
        <f t="shared" si="105"/>
        <v>1.8146691373130903</v>
      </c>
      <c r="AC372" s="36">
        <v>285207.08587517595</v>
      </c>
      <c r="AD372" s="31">
        <f t="shared" si="106"/>
        <v>5175.56496480686</v>
      </c>
      <c r="AE372" s="32">
        <v>1010</v>
      </c>
      <c r="AF372" s="31">
        <f t="shared" si="107"/>
        <v>4165.56496480686</v>
      </c>
      <c r="AG372" s="33"/>
      <c r="AH372" s="34">
        <f t="shared" si="108"/>
        <v>1205023023.718693</v>
      </c>
      <c r="AI372" s="27">
        <f t="shared" si="109"/>
        <v>0.2610932038701423</v>
      </c>
      <c r="AJ372" s="27">
        <f t="shared" si="110"/>
        <v>0.5629203647135902</v>
      </c>
      <c r="AK372" s="27">
        <f t="shared" si="111"/>
        <v>0.27005045430232966</v>
      </c>
      <c r="AL372" s="27">
        <f t="shared" si="112"/>
        <v>1.0939999999999999</v>
      </c>
      <c r="AN372" s="36">
        <v>285207.08587517595</v>
      </c>
      <c r="AO372" s="30">
        <f t="shared" si="113"/>
        <v>5175.56496480686</v>
      </c>
    </row>
    <row r="373" spans="1:41" ht="12.75">
      <c r="A373" s="17" t="s">
        <v>788</v>
      </c>
      <c r="B373" s="18" t="s">
        <v>789</v>
      </c>
      <c r="C373" s="19" t="s">
        <v>690</v>
      </c>
      <c r="E373" s="20"/>
      <c r="F373" s="39">
        <v>447508698</v>
      </c>
      <c r="G373" s="38">
        <v>65.66</v>
      </c>
      <c r="H373" s="23">
        <f t="shared" si="95"/>
        <v>0.6566</v>
      </c>
      <c r="I373" s="40">
        <v>1561477.56</v>
      </c>
      <c r="J373" s="40">
        <v>89389.28</v>
      </c>
      <c r="K373" s="40">
        <v>29743.59</v>
      </c>
      <c r="L373" s="40">
        <v>97562.85</v>
      </c>
      <c r="M373" s="25">
        <f t="shared" si="96"/>
        <v>1778173.2800000003</v>
      </c>
      <c r="N373" s="40">
        <v>6200047.5</v>
      </c>
      <c r="O373" s="40">
        <v>0</v>
      </c>
      <c r="P373" s="40">
        <v>0</v>
      </c>
      <c r="Q373" s="26">
        <f t="shared" si="97"/>
        <v>6200047.5</v>
      </c>
      <c r="R373" s="40">
        <v>4762222.99</v>
      </c>
      <c r="S373" s="40">
        <v>0</v>
      </c>
      <c r="T373" s="26">
        <f t="shared" si="98"/>
        <v>4762222.99</v>
      </c>
      <c r="U373" s="26">
        <f t="shared" si="99"/>
        <v>12740443.77</v>
      </c>
      <c r="V373" s="27">
        <f t="shared" si="100"/>
        <v>1.0641632243760322</v>
      </c>
      <c r="W373" s="27">
        <f t="shared" si="101"/>
        <v>0</v>
      </c>
      <c r="X373" s="27">
        <f t="shared" si="102"/>
        <v>1.0641632243760322</v>
      </c>
      <c r="Y373" s="28">
        <f t="shared" si="103"/>
        <v>1.3854585458805988</v>
      </c>
      <c r="Z373" s="28">
        <f t="shared" si="104"/>
        <v>0.3973494343120008</v>
      </c>
      <c r="AA373" s="29"/>
      <c r="AB373" s="28">
        <f t="shared" si="105"/>
        <v>2.8469712045686317</v>
      </c>
      <c r="AC373" s="36">
        <v>178594.46529080675</v>
      </c>
      <c r="AD373" s="31">
        <f t="shared" si="106"/>
        <v>5084.532999782588</v>
      </c>
      <c r="AE373" s="32">
        <v>940</v>
      </c>
      <c r="AF373" s="31">
        <f t="shared" si="107"/>
        <v>4144.532999782588</v>
      </c>
      <c r="AG373" s="33"/>
      <c r="AH373" s="34">
        <f t="shared" si="108"/>
        <v>681554520.2558635</v>
      </c>
      <c r="AI373" s="27">
        <f t="shared" si="109"/>
        <v>0.26089963856925974</v>
      </c>
      <c r="AJ373" s="27">
        <f t="shared" si="110"/>
        <v>0.9096920812252012</v>
      </c>
      <c r="AK373" s="27">
        <f t="shared" si="111"/>
        <v>0.6987295731253027</v>
      </c>
      <c r="AL373" s="27">
        <f t="shared" si="112"/>
        <v>1.87</v>
      </c>
      <c r="AN373" s="36">
        <v>178594.46529080675</v>
      </c>
      <c r="AO373" s="30">
        <f t="shared" si="113"/>
        <v>5084.5329997825875</v>
      </c>
    </row>
    <row r="374" spans="1:41" ht="12.75">
      <c r="A374" s="17" t="s">
        <v>790</v>
      </c>
      <c r="B374" s="18" t="s">
        <v>791</v>
      </c>
      <c r="C374" s="19" t="s">
        <v>690</v>
      </c>
      <c r="E374" s="20"/>
      <c r="F374" s="39">
        <v>1320518129</v>
      </c>
      <c r="G374" s="38">
        <v>102.59</v>
      </c>
      <c r="H374" s="23">
        <f t="shared" si="95"/>
        <v>1.0259</v>
      </c>
      <c r="I374" s="40">
        <v>2987936.84</v>
      </c>
      <c r="J374" s="40">
        <v>171049.36</v>
      </c>
      <c r="K374" s="40">
        <v>0</v>
      </c>
      <c r="L374" s="40">
        <v>186675.49</v>
      </c>
      <c r="M374" s="25">
        <f t="shared" si="96"/>
        <v>3345661.6899999995</v>
      </c>
      <c r="N374" s="40">
        <v>0</v>
      </c>
      <c r="O374" s="40">
        <v>16194364.12</v>
      </c>
      <c r="P374" s="40">
        <v>0</v>
      </c>
      <c r="Q374" s="26">
        <f t="shared" si="97"/>
        <v>16194364.12</v>
      </c>
      <c r="R374" s="40">
        <v>1479440.88</v>
      </c>
      <c r="S374" s="40">
        <v>528207.25</v>
      </c>
      <c r="T374" s="26">
        <f t="shared" si="98"/>
        <v>2007648.13</v>
      </c>
      <c r="U374" s="26">
        <f t="shared" si="99"/>
        <v>21547673.939999998</v>
      </c>
      <c r="V374" s="27">
        <f t="shared" si="100"/>
        <v>0.11203487839431243</v>
      </c>
      <c r="W374" s="27">
        <f t="shared" si="101"/>
        <v>0.039999999878835436</v>
      </c>
      <c r="X374" s="27">
        <f t="shared" si="102"/>
        <v>0.15203487827314788</v>
      </c>
      <c r="Y374" s="28">
        <f t="shared" si="103"/>
        <v>1.2263643917000702</v>
      </c>
      <c r="Z374" s="28">
        <f t="shared" si="104"/>
        <v>0.25335976966356355</v>
      </c>
      <c r="AA374" s="29"/>
      <c r="AB374" s="28">
        <f t="shared" si="105"/>
        <v>1.6317590396367816</v>
      </c>
      <c r="AC374" s="36">
        <v>519755.22452504316</v>
      </c>
      <c r="AD374" s="31">
        <f t="shared" si="106"/>
        <v>8481.152860171842</v>
      </c>
      <c r="AE374" s="32">
        <v>1224</v>
      </c>
      <c r="AF374" s="31">
        <f t="shared" si="107"/>
        <v>7257.152860171842</v>
      </c>
      <c r="AG374" s="33"/>
      <c r="AH374" s="34">
        <f t="shared" si="108"/>
        <v>1287180162.783897</v>
      </c>
      <c r="AI374" s="27">
        <f t="shared" si="109"/>
        <v>0.2599217876978499</v>
      </c>
      <c r="AJ374" s="27">
        <f t="shared" si="110"/>
        <v>1.2581272294451022</v>
      </c>
      <c r="AK374" s="27">
        <f t="shared" si="111"/>
        <v>0.15597258162042243</v>
      </c>
      <c r="AL374" s="27">
        <f t="shared" si="112"/>
        <v>1.674</v>
      </c>
      <c r="AN374" s="36">
        <v>514574.2257742258</v>
      </c>
      <c r="AO374" s="30">
        <f t="shared" si="113"/>
        <v>8396.61144471191</v>
      </c>
    </row>
    <row r="375" spans="1:41" ht="12.75">
      <c r="A375" s="17" t="s">
        <v>792</v>
      </c>
      <c r="B375" s="18" t="s">
        <v>793</v>
      </c>
      <c r="C375" s="19" t="s">
        <v>690</v>
      </c>
      <c r="E375" s="20"/>
      <c r="F375" s="39">
        <v>3828389614</v>
      </c>
      <c r="G375" s="38">
        <v>56.46</v>
      </c>
      <c r="H375" s="23">
        <f t="shared" si="95"/>
        <v>0.5646</v>
      </c>
      <c r="I375" s="40">
        <v>14800262.68</v>
      </c>
      <c r="J375" s="40">
        <v>847349.71</v>
      </c>
      <c r="K375" s="40">
        <v>281955.6</v>
      </c>
      <c r="L375" s="40">
        <v>924878.92</v>
      </c>
      <c r="M375" s="25">
        <f t="shared" si="96"/>
        <v>16854446.91</v>
      </c>
      <c r="N375" s="40">
        <v>51867165</v>
      </c>
      <c r="O375" s="40">
        <v>0</v>
      </c>
      <c r="P375" s="40">
        <v>0</v>
      </c>
      <c r="Q375" s="26">
        <f t="shared" si="97"/>
        <v>51867165</v>
      </c>
      <c r="R375" s="40">
        <v>18715461.6</v>
      </c>
      <c r="S375" s="40">
        <v>0</v>
      </c>
      <c r="T375" s="26">
        <f t="shared" si="98"/>
        <v>18715461.6</v>
      </c>
      <c r="U375" s="26">
        <f t="shared" si="99"/>
        <v>87437073.50999999</v>
      </c>
      <c r="V375" s="27">
        <f t="shared" si="100"/>
        <v>0.4888598989914615</v>
      </c>
      <c r="W375" s="27">
        <f t="shared" si="101"/>
        <v>0</v>
      </c>
      <c r="X375" s="27">
        <f t="shared" si="102"/>
        <v>0.4888598989914615</v>
      </c>
      <c r="Y375" s="28">
        <f t="shared" si="103"/>
        <v>1.3548037224405656</v>
      </c>
      <c r="Z375" s="28">
        <f t="shared" si="104"/>
        <v>0.4402489978649284</v>
      </c>
      <c r="AA375" s="29"/>
      <c r="AB375" s="28">
        <f t="shared" si="105"/>
        <v>2.283912619296955</v>
      </c>
      <c r="AC375" s="36">
        <v>316103.985703455</v>
      </c>
      <c r="AD375" s="31">
        <f t="shared" si="106"/>
        <v>7219.538819581851</v>
      </c>
      <c r="AE375" s="32">
        <v>1086</v>
      </c>
      <c r="AF375" s="31">
        <f t="shared" si="107"/>
        <v>6133.538819581851</v>
      </c>
      <c r="AG375" s="33"/>
      <c r="AH375" s="34">
        <f t="shared" si="108"/>
        <v>6780711324.831739</v>
      </c>
      <c r="AI375" s="27">
        <f t="shared" si="109"/>
        <v>0.24856458419453856</v>
      </c>
      <c r="AJ375" s="27">
        <f t="shared" si="110"/>
        <v>0.7649221816899433</v>
      </c>
      <c r="AK375" s="27">
        <f t="shared" si="111"/>
        <v>0.2760102989705791</v>
      </c>
      <c r="AL375" s="27">
        <f t="shared" si="112"/>
        <v>1.29</v>
      </c>
      <c r="AN375" s="36">
        <v>314716.1487296914</v>
      </c>
      <c r="AO375" s="30">
        <f t="shared" si="113"/>
        <v>7187.841835802796</v>
      </c>
    </row>
    <row r="376" spans="1:41" ht="12.75">
      <c r="A376" s="17" t="s">
        <v>794</v>
      </c>
      <c r="B376" s="18" t="s">
        <v>795</v>
      </c>
      <c r="C376" s="19" t="s">
        <v>690</v>
      </c>
      <c r="E376" s="20"/>
      <c r="F376" s="39">
        <v>1358981572</v>
      </c>
      <c r="G376" s="38">
        <v>92.88</v>
      </c>
      <c r="H376" s="23">
        <f t="shared" si="95"/>
        <v>0.9288</v>
      </c>
      <c r="I376" s="40">
        <v>3442108.38</v>
      </c>
      <c r="J376" s="40">
        <v>197043.88</v>
      </c>
      <c r="K376" s="40">
        <v>0</v>
      </c>
      <c r="L376" s="40">
        <v>215076.01</v>
      </c>
      <c r="M376" s="25">
        <f t="shared" si="96"/>
        <v>3854228.2699999996</v>
      </c>
      <c r="N376" s="40">
        <v>9351814.5</v>
      </c>
      <c r="O376" s="40">
        <v>4421751.39</v>
      </c>
      <c r="P376" s="40">
        <v>0</v>
      </c>
      <c r="Q376" s="26">
        <f t="shared" si="97"/>
        <v>13773565.89</v>
      </c>
      <c r="R376" s="40">
        <v>5215707</v>
      </c>
      <c r="S376" s="40">
        <v>0</v>
      </c>
      <c r="T376" s="26">
        <f t="shared" si="98"/>
        <v>5215707</v>
      </c>
      <c r="U376" s="26">
        <f t="shared" si="99"/>
        <v>22843501.16</v>
      </c>
      <c r="V376" s="27">
        <f t="shared" si="100"/>
        <v>0.3837952704777368</v>
      </c>
      <c r="W376" s="27">
        <f t="shared" si="101"/>
        <v>0</v>
      </c>
      <c r="X376" s="27">
        <f t="shared" si="102"/>
        <v>0.3837952704777368</v>
      </c>
      <c r="Y376" s="28">
        <f t="shared" si="103"/>
        <v>1.013521167158255</v>
      </c>
      <c r="Z376" s="28">
        <f t="shared" si="104"/>
        <v>0.2836115183171888</v>
      </c>
      <c r="AA376" s="29"/>
      <c r="AB376" s="28">
        <f t="shared" si="105"/>
        <v>1.6809279559531807</v>
      </c>
      <c r="AC376" s="36">
        <v>474513.0779392338</v>
      </c>
      <c r="AD376" s="31">
        <f t="shared" si="106"/>
        <v>7976.222981734486</v>
      </c>
      <c r="AE376" s="32">
        <v>1202</v>
      </c>
      <c r="AF376" s="31">
        <f t="shared" si="107"/>
        <v>6774.222981734486</v>
      </c>
      <c r="AG376" s="33"/>
      <c r="AH376" s="34">
        <f t="shared" si="108"/>
        <v>1463158453.9190354</v>
      </c>
      <c r="AI376" s="27">
        <f t="shared" si="109"/>
        <v>0.26341837821300484</v>
      </c>
      <c r="AJ376" s="27">
        <f t="shared" si="110"/>
        <v>0.9413584600565871</v>
      </c>
      <c r="AK376" s="27">
        <f t="shared" si="111"/>
        <v>0.35646904721972195</v>
      </c>
      <c r="AL376" s="27">
        <f t="shared" si="112"/>
        <v>1.56</v>
      </c>
      <c r="AN376" s="36">
        <v>474423.8536155203</v>
      </c>
      <c r="AO376" s="30">
        <f t="shared" si="113"/>
        <v>7974.7231851336755</v>
      </c>
    </row>
    <row r="377" spans="1:41" ht="12.75">
      <c r="A377" s="17" t="s">
        <v>796</v>
      </c>
      <c r="B377" s="18" t="s">
        <v>797</v>
      </c>
      <c r="C377" s="19" t="s">
        <v>798</v>
      </c>
      <c r="E377" s="20"/>
      <c r="F377" s="39">
        <v>572176168</v>
      </c>
      <c r="G377" s="38">
        <v>43.17</v>
      </c>
      <c r="H377" s="23">
        <f t="shared" si="95"/>
        <v>0.43170000000000003</v>
      </c>
      <c r="I377" s="40">
        <v>2390229</v>
      </c>
      <c r="J377" s="40">
        <v>0</v>
      </c>
      <c r="K377" s="40">
        <v>0</v>
      </c>
      <c r="L377" s="40">
        <v>597879.46</v>
      </c>
      <c r="M377" s="25">
        <f t="shared" si="96"/>
        <v>2988108.46</v>
      </c>
      <c r="N377" s="40">
        <v>13812452</v>
      </c>
      <c r="O377" s="40">
        <v>0</v>
      </c>
      <c r="P377" s="40">
        <v>0</v>
      </c>
      <c r="Q377" s="26">
        <f t="shared" si="97"/>
        <v>13812452</v>
      </c>
      <c r="R377" s="40">
        <v>6183281.72</v>
      </c>
      <c r="S377" s="40">
        <v>0</v>
      </c>
      <c r="T377" s="26">
        <f t="shared" si="98"/>
        <v>6183281.72</v>
      </c>
      <c r="U377" s="26">
        <f t="shared" si="99"/>
        <v>22983842.18</v>
      </c>
      <c r="V377" s="27">
        <f t="shared" si="100"/>
        <v>1.0806604793787915</v>
      </c>
      <c r="W377" s="27">
        <f t="shared" si="101"/>
        <v>0</v>
      </c>
      <c r="X377" s="27">
        <f t="shared" si="102"/>
        <v>1.0806604793787915</v>
      </c>
      <c r="Y377" s="28">
        <f t="shared" si="103"/>
        <v>2.4140208510047554</v>
      </c>
      <c r="Z377" s="28">
        <f t="shared" si="104"/>
        <v>0.522235742611356</v>
      </c>
      <c r="AA377" s="29"/>
      <c r="AB377" s="28">
        <f t="shared" si="105"/>
        <v>4.016917072994903</v>
      </c>
      <c r="AC377" s="36">
        <v>185475.4972492594</v>
      </c>
      <c r="AD377" s="31">
        <f t="shared" si="106"/>
        <v>7450.396915227692</v>
      </c>
      <c r="AE377" s="32">
        <v>1141</v>
      </c>
      <c r="AF377" s="31">
        <f t="shared" si="107"/>
        <v>6309.396915227692</v>
      </c>
      <c r="AG377" s="33"/>
      <c r="AH377" s="34">
        <f t="shared" si="108"/>
        <v>1325402288.626361</v>
      </c>
      <c r="AI377" s="27">
        <f t="shared" si="109"/>
        <v>0.2254491700853224</v>
      </c>
      <c r="AJ377" s="27">
        <f t="shared" si="110"/>
        <v>1.042132801378753</v>
      </c>
      <c r="AK377" s="27">
        <f t="shared" si="111"/>
        <v>0.4665211289478243</v>
      </c>
      <c r="AL377" s="27">
        <f t="shared" si="112"/>
        <v>1.7340000000000002</v>
      </c>
      <c r="AN377" s="36">
        <v>185461.43099068585</v>
      </c>
      <c r="AO377" s="30">
        <f t="shared" si="113"/>
        <v>7449.831885285519</v>
      </c>
    </row>
    <row r="378" spans="1:41" ht="12.75">
      <c r="A378" s="17" t="s">
        <v>799</v>
      </c>
      <c r="B378" s="18" t="s">
        <v>800</v>
      </c>
      <c r="C378" s="19" t="s">
        <v>798</v>
      </c>
      <c r="E378" s="20" t="s">
        <v>116</v>
      </c>
      <c r="F378" s="39">
        <v>1139792181</v>
      </c>
      <c r="G378" s="38">
        <v>104</v>
      </c>
      <c r="H378" s="23">
        <f t="shared" si="95"/>
        <v>1.04</v>
      </c>
      <c r="I378" s="40">
        <v>2038715</v>
      </c>
      <c r="J378" s="40">
        <v>0</v>
      </c>
      <c r="K378" s="40">
        <v>0</v>
      </c>
      <c r="L378" s="40">
        <v>509940.48</v>
      </c>
      <c r="M378" s="25">
        <f t="shared" si="96"/>
        <v>2548655.48</v>
      </c>
      <c r="N378" s="40">
        <v>10163910</v>
      </c>
      <c r="O378" s="40">
        <v>0</v>
      </c>
      <c r="P378" s="40">
        <v>0</v>
      </c>
      <c r="Q378" s="26">
        <f t="shared" si="97"/>
        <v>10163910</v>
      </c>
      <c r="R378" s="40">
        <v>2673450.15</v>
      </c>
      <c r="S378" s="40">
        <v>398927.26</v>
      </c>
      <c r="T378" s="26">
        <f t="shared" si="98"/>
        <v>3072377.41</v>
      </c>
      <c r="U378" s="26">
        <f t="shared" si="99"/>
        <v>15784942.89</v>
      </c>
      <c r="V378" s="27">
        <f t="shared" si="100"/>
        <v>0.23455592998141475</v>
      </c>
      <c r="W378" s="27">
        <f t="shared" si="101"/>
        <v>0.03499999970608677</v>
      </c>
      <c r="X378" s="27">
        <f t="shared" si="102"/>
        <v>0.2695559296875015</v>
      </c>
      <c r="Y378" s="28">
        <f t="shared" si="103"/>
        <v>0.8917336133226202</v>
      </c>
      <c r="Z378" s="28">
        <f t="shared" si="104"/>
        <v>0.22360703314914213</v>
      </c>
      <c r="AA378" s="29"/>
      <c r="AB378" s="28">
        <f t="shared" si="105"/>
        <v>1.384896576159264</v>
      </c>
      <c r="AC378" s="36">
        <v>703048.5265225933</v>
      </c>
      <c r="AD378" s="31">
        <f t="shared" si="106"/>
        <v>9736.49497254955</v>
      </c>
      <c r="AE378" s="32">
        <v>1170</v>
      </c>
      <c r="AF378" s="31">
        <f t="shared" si="107"/>
        <v>8566.49497254955</v>
      </c>
      <c r="AG378" s="33"/>
      <c r="AH378" s="34">
        <f t="shared" si="108"/>
        <v>1095954020.1923077</v>
      </c>
      <c r="AI378" s="27">
        <f t="shared" si="109"/>
        <v>0.2325513144751078</v>
      </c>
      <c r="AJ378" s="27">
        <f t="shared" si="110"/>
        <v>0.9274029578555251</v>
      </c>
      <c r="AK378" s="27">
        <f t="shared" si="111"/>
        <v>0.2803381668750016</v>
      </c>
      <c r="AL378" s="27">
        <f t="shared" si="112"/>
        <v>1.4400000000000002</v>
      </c>
      <c r="AN378" s="36">
        <v>700647.5967957276</v>
      </c>
      <c r="AO378" s="30">
        <f t="shared" si="113"/>
        <v>9703.244578966196</v>
      </c>
    </row>
    <row r="379" spans="1:41" ht="12.75">
      <c r="A379" s="17" t="s">
        <v>801</v>
      </c>
      <c r="B379" s="18" t="s">
        <v>802</v>
      </c>
      <c r="C379" s="19" t="s">
        <v>798</v>
      </c>
      <c r="E379" s="20"/>
      <c r="F379" s="39">
        <v>728881233</v>
      </c>
      <c r="G379" s="38">
        <v>70.18</v>
      </c>
      <c r="H379" s="23">
        <f t="shared" si="95"/>
        <v>0.7018000000000001</v>
      </c>
      <c r="I379" s="40">
        <v>2014906.22</v>
      </c>
      <c r="J379" s="40">
        <v>0</v>
      </c>
      <c r="K379" s="40">
        <v>0</v>
      </c>
      <c r="L379" s="40">
        <v>503999.24</v>
      </c>
      <c r="M379" s="25">
        <f t="shared" si="96"/>
        <v>2518905.46</v>
      </c>
      <c r="N379" s="40">
        <v>11320369</v>
      </c>
      <c r="O379" s="40">
        <v>0</v>
      </c>
      <c r="P379" s="40">
        <v>0</v>
      </c>
      <c r="Q379" s="26">
        <f t="shared" si="97"/>
        <v>11320369</v>
      </c>
      <c r="R379" s="40">
        <v>5155194</v>
      </c>
      <c r="S379" s="40">
        <v>0</v>
      </c>
      <c r="T379" s="26">
        <f t="shared" si="98"/>
        <v>5155194</v>
      </c>
      <c r="U379" s="26">
        <f t="shared" si="99"/>
        <v>18994468.46</v>
      </c>
      <c r="V379" s="27">
        <f t="shared" si="100"/>
        <v>0.707274898378403</v>
      </c>
      <c r="W379" s="27">
        <f t="shared" si="101"/>
        <v>0</v>
      </c>
      <c r="X379" s="27">
        <f t="shared" si="102"/>
        <v>0.707274898378403</v>
      </c>
      <c r="Y379" s="28">
        <f t="shared" si="103"/>
        <v>1.5531157186482258</v>
      </c>
      <c r="Z379" s="28">
        <f t="shared" si="104"/>
        <v>0.34558517162425006</v>
      </c>
      <c r="AA379" s="29"/>
      <c r="AB379" s="28">
        <f t="shared" si="105"/>
        <v>2.6059757886508788</v>
      </c>
      <c r="AC379" s="36">
        <v>252706.91144708425</v>
      </c>
      <c r="AD379" s="31">
        <f t="shared" si="106"/>
        <v>6585.4809285584315</v>
      </c>
      <c r="AE379" s="32">
        <v>1100</v>
      </c>
      <c r="AF379" s="31">
        <f t="shared" si="107"/>
        <v>5485.4809285584315</v>
      </c>
      <c r="AG379" s="33"/>
      <c r="AH379" s="34">
        <f t="shared" si="108"/>
        <v>1038588248.7888286</v>
      </c>
      <c r="AI379" s="27">
        <f t="shared" si="109"/>
        <v>0.24253167344589874</v>
      </c>
      <c r="AJ379" s="27">
        <f t="shared" si="110"/>
        <v>1.089976611347325</v>
      </c>
      <c r="AK379" s="27">
        <f t="shared" si="111"/>
        <v>0.49636552368196324</v>
      </c>
      <c r="AL379" s="27">
        <f t="shared" si="112"/>
        <v>1.8290000000000002</v>
      </c>
      <c r="AN379" s="36">
        <v>252706.91144708425</v>
      </c>
      <c r="AO379" s="30">
        <f t="shared" si="113"/>
        <v>6585.4809285584315</v>
      </c>
    </row>
    <row r="380" spans="1:41" ht="12.75">
      <c r="A380" s="17" t="s">
        <v>803</v>
      </c>
      <c r="B380" s="18" t="s">
        <v>804</v>
      </c>
      <c r="C380" s="19" t="s">
        <v>798</v>
      </c>
      <c r="E380" s="20"/>
      <c r="F380" s="39">
        <v>2045037166</v>
      </c>
      <c r="G380" s="38">
        <v>87.8</v>
      </c>
      <c r="H380" s="23">
        <f t="shared" si="95"/>
        <v>0.878</v>
      </c>
      <c r="I380" s="40">
        <v>4251613.13</v>
      </c>
      <c r="J380" s="40">
        <v>0</v>
      </c>
      <c r="K380" s="40">
        <v>0</v>
      </c>
      <c r="L380" s="40">
        <v>1063615.31</v>
      </c>
      <c r="M380" s="25">
        <f t="shared" si="96"/>
        <v>5315228.4399999995</v>
      </c>
      <c r="N380" s="40">
        <v>0</v>
      </c>
      <c r="O380" s="40">
        <v>19086690.9</v>
      </c>
      <c r="P380" s="40">
        <v>0</v>
      </c>
      <c r="Q380" s="26">
        <f t="shared" si="97"/>
        <v>19086690.9</v>
      </c>
      <c r="R380" s="40">
        <v>6459884.3</v>
      </c>
      <c r="S380" s="40">
        <v>204503.72</v>
      </c>
      <c r="T380" s="26">
        <f t="shared" si="98"/>
        <v>6664388.02</v>
      </c>
      <c r="U380" s="26">
        <f t="shared" si="99"/>
        <v>31066307.359999996</v>
      </c>
      <c r="V380" s="27">
        <f t="shared" si="100"/>
        <v>0.31588102198823315</v>
      </c>
      <c r="W380" s="27">
        <f t="shared" si="101"/>
        <v>0.010000000166256148</v>
      </c>
      <c r="X380" s="27">
        <f t="shared" si="102"/>
        <v>0.3258810221544893</v>
      </c>
      <c r="Y380" s="28">
        <f t="shared" si="103"/>
        <v>0.9333175561465565</v>
      </c>
      <c r="Z380" s="28">
        <f t="shared" si="104"/>
        <v>0.2599086475477776</v>
      </c>
      <c r="AA380" s="29"/>
      <c r="AB380" s="28">
        <f t="shared" si="105"/>
        <v>1.5191072258488232</v>
      </c>
      <c r="AC380" s="36">
        <v>650717.2798216277</v>
      </c>
      <c r="AD380" s="31">
        <f t="shared" si="106"/>
        <v>9885.093217617252</v>
      </c>
      <c r="AE380" s="32">
        <v>1274</v>
      </c>
      <c r="AF380" s="31">
        <f t="shared" si="107"/>
        <v>8611.093217617252</v>
      </c>
      <c r="AG380" s="33"/>
      <c r="AH380" s="34">
        <f t="shared" si="108"/>
        <v>2329199505.694761</v>
      </c>
      <c r="AI380" s="27">
        <f t="shared" si="109"/>
        <v>0.22819979254694875</v>
      </c>
      <c r="AJ380" s="27">
        <f t="shared" si="110"/>
        <v>0.8194528142966766</v>
      </c>
      <c r="AK380" s="27">
        <f t="shared" si="111"/>
        <v>0.2861235374516416</v>
      </c>
      <c r="AL380" s="27">
        <f t="shared" si="112"/>
        <v>1.333</v>
      </c>
      <c r="AN380" s="36">
        <v>650717.2798216277</v>
      </c>
      <c r="AO380" s="30">
        <f t="shared" si="113"/>
        <v>9885.093217617252</v>
      </c>
    </row>
    <row r="381" spans="1:41" ht="12.75">
      <c r="A381" s="17" t="s">
        <v>805</v>
      </c>
      <c r="B381" s="18" t="s">
        <v>806</v>
      </c>
      <c r="C381" s="19" t="s">
        <v>798</v>
      </c>
      <c r="E381" s="20"/>
      <c r="F381" s="39">
        <v>2794861217</v>
      </c>
      <c r="G381" s="38">
        <v>86.91</v>
      </c>
      <c r="H381" s="23">
        <f t="shared" si="95"/>
        <v>0.8691</v>
      </c>
      <c r="I381" s="40">
        <v>5891652.75</v>
      </c>
      <c r="J381" s="40">
        <v>0</v>
      </c>
      <c r="K381" s="40">
        <v>0</v>
      </c>
      <c r="L381" s="40">
        <v>1473914.8</v>
      </c>
      <c r="M381" s="25">
        <f t="shared" si="96"/>
        <v>7365567.55</v>
      </c>
      <c r="N381" s="40">
        <v>0</v>
      </c>
      <c r="O381" s="40">
        <v>25881445.67</v>
      </c>
      <c r="P381" s="40">
        <v>0</v>
      </c>
      <c r="Q381" s="26">
        <f t="shared" si="97"/>
        <v>25881445.67</v>
      </c>
      <c r="R381" s="40">
        <v>7892781.08</v>
      </c>
      <c r="S381" s="40">
        <v>558995.98</v>
      </c>
      <c r="T381" s="26">
        <f t="shared" si="98"/>
        <v>8451777.06</v>
      </c>
      <c r="U381" s="26">
        <f t="shared" si="99"/>
        <v>41698790.28</v>
      </c>
      <c r="V381" s="27">
        <f t="shared" si="100"/>
        <v>0.28240332764973924</v>
      </c>
      <c r="W381" s="27">
        <f t="shared" si="101"/>
        <v>0.02000084929440702</v>
      </c>
      <c r="X381" s="27">
        <f t="shared" si="102"/>
        <v>0.3024041769441463</v>
      </c>
      <c r="Y381" s="28">
        <f t="shared" si="103"/>
        <v>0.9260368819952036</v>
      </c>
      <c r="Z381" s="28">
        <f t="shared" si="104"/>
        <v>0.26353965288860354</v>
      </c>
      <c r="AA381" s="29"/>
      <c r="AB381" s="28">
        <f t="shared" si="105"/>
        <v>1.4919807118279533</v>
      </c>
      <c r="AC381" s="36">
        <v>698692.9077217963</v>
      </c>
      <c r="AD381" s="31">
        <f t="shared" si="106"/>
        <v>10424.363418119081</v>
      </c>
      <c r="AE381" s="32">
        <v>1186</v>
      </c>
      <c r="AF381" s="31">
        <f t="shared" si="107"/>
        <v>9238.363418119081</v>
      </c>
      <c r="AG381" s="33"/>
      <c r="AH381" s="34">
        <f t="shared" si="108"/>
        <v>3215810858.3592224</v>
      </c>
      <c r="AI381" s="27">
        <f t="shared" si="109"/>
        <v>0.2290423123254853</v>
      </c>
      <c r="AJ381" s="27">
        <f t="shared" si="110"/>
        <v>0.8048186541420314</v>
      </c>
      <c r="AK381" s="27">
        <f t="shared" si="111"/>
        <v>0.2628194701821575</v>
      </c>
      <c r="AL381" s="27">
        <f t="shared" si="112"/>
        <v>1.2970000000000002</v>
      </c>
      <c r="AN381" s="36">
        <v>697667.5918086861</v>
      </c>
      <c r="AO381" s="30">
        <f t="shared" si="113"/>
        <v>10409.065902460175</v>
      </c>
    </row>
    <row r="382" spans="1:41" ht="12.75">
      <c r="A382" s="17" t="s">
        <v>807</v>
      </c>
      <c r="B382" s="18" t="s">
        <v>808</v>
      </c>
      <c r="C382" s="19" t="s">
        <v>798</v>
      </c>
      <c r="D382" s="17"/>
      <c r="E382" s="20"/>
      <c r="F382" s="39">
        <v>448851355</v>
      </c>
      <c r="G382" s="38">
        <v>97.75</v>
      </c>
      <c r="H382" s="23">
        <f t="shared" si="95"/>
        <v>0.9775</v>
      </c>
      <c r="I382" s="40">
        <v>851075.63</v>
      </c>
      <c r="J382" s="40">
        <v>0</v>
      </c>
      <c r="K382" s="40">
        <v>0</v>
      </c>
      <c r="L382" s="40">
        <v>212878.12</v>
      </c>
      <c r="M382" s="25">
        <f t="shared" si="96"/>
        <v>1063953.75</v>
      </c>
      <c r="N382" s="40">
        <v>3142155.12</v>
      </c>
      <c r="O382" s="40">
        <v>1235591.04</v>
      </c>
      <c r="P382" s="40">
        <v>0</v>
      </c>
      <c r="Q382" s="26">
        <f t="shared" si="97"/>
        <v>4377746.16</v>
      </c>
      <c r="R382" s="40">
        <v>2787498.6</v>
      </c>
      <c r="S382" s="40">
        <v>89770</v>
      </c>
      <c r="T382" s="26">
        <f t="shared" si="98"/>
        <v>2877268.6</v>
      </c>
      <c r="U382" s="26">
        <f t="shared" si="99"/>
        <v>8318968.51</v>
      </c>
      <c r="V382" s="27">
        <f t="shared" si="100"/>
        <v>0.621029338320701</v>
      </c>
      <c r="W382" s="27">
        <f t="shared" si="101"/>
        <v>0.019999939623664496</v>
      </c>
      <c r="X382" s="27">
        <f t="shared" si="102"/>
        <v>0.6410292779443654</v>
      </c>
      <c r="Y382" s="28">
        <f t="shared" si="103"/>
        <v>0.975322032836461</v>
      </c>
      <c r="Z382" s="28">
        <f t="shared" si="104"/>
        <v>0.23703921981030893</v>
      </c>
      <c r="AA382" s="29"/>
      <c r="AB382" s="28">
        <f t="shared" si="105"/>
        <v>1.8533905305911351</v>
      </c>
      <c r="AC382" s="36">
        <v>527262.7956989247</v>
      </c>
      <c r="AD382" s="31">
        <f t="shared" si="106"/>
        <v>9772.238726813954</v>
      </c>
      <c r="AE382" s="32">
        <v>1283</v>
      </c>
      <c r="AF382" s="31">
        <f t="shared" si="107"/>
        <v>8489.238726813954</v>
      </c>
      <c r="AG382" s="33"/>
      <c r="AH382" s="34">
        <f t="shared" si="108"/>
        <v>459182971.8670077</v>
      </c>
      <c r="AI382" s="27">
        <f t="shared" si="109"/>
        <v>0.23170583736457695</v>
      </c>
      <c r="AJ382" s="27">
        <f t="shared" si="110"/>
        <v>0.9533772870976407</v>
      </c>
      <c r="AK382" s="27">
        <f t="shared" si="111"/>
        <v>0.6266061191906172</v>
      </c>
      <c r="AL382" s="27">
        <f t="shared" si="112"/>
        <v>1.812</v>
      </c>
      <c r="AN382" s="36">
        <v>524521.304347826</v>
      </c>
      <c r="AO382" s="30">
        <f t="shared" si="113"/>
        <v>9721.428185715717</v>
      </c>
    </row>
    <row r="383" spans="1:41" ht="12.75">
      <c r="A383" s="17" t="s">
        <v>809</v>
      </c>
      <c r="B383" s="18" t="s">
        <v>810</v>
      </c>
      <c r="C383" s="19" t="s">
        <v>798</v>
      </c>
      <c r="E383" s="20"/>
      <c r="F383" s="39">
        <v>2260529892</v>
      </c>
      <c r="G383" s="38">
        <v>101.85</v>
      </c>
      <c r="H383" s="23">
        <f t="shared" si="95"/>
        <v>1.0185</v>
      </c>
      <c r="I383" s="40">
        <v>4058591.77</v>
      </c>
      <c r="J383" s="40">
        <v>0</v>
      </c>
      <c r="K383" s="40">
        <v>0</v>
      </c>
      <c r="L383" s="40">
        <v>1015316.99</v>
      </c>
      <c r="M383" s="25">
        <f t="shared" si="96"/>
        <v>5073908.76</v>
      </c>
      <c r="N383" s="40">
        <v>15283679.12</v>
      </c>
      <c r="O383" s="40">
        <v>8368348.48</v>
      </c>
      <c r="P383" s="40">
        <v>0</v>
      </c>
      <c r="Q383" s="26">
        <f t="shared" si="97"/>
        <v>23652027.6</v>
      </c>
      <c r="R383" s="40">
        <v>6542572.85</v>
      </c>
      <c r="S383" s="40">
        <v>452125</v>
      </c>
      <c r="T383" s="26">
        <f t="shared" si="98"/>
        <v>6994697.85</v>
      </c>
      <c r="U383" s="26">
        <f t="shared" si="99"/>
        <v>35720634.21</v>
      </c>
      <c r="V383" s="27">
        <f t="shared" si="100"/>
        <v>0.28942651336547776</v>
      </c>
      <c r="W383" s="27">
        <f t="shared" si="101"/>
        <v>0.02000084146642198</v>
      </c>
      <c r="X383" s="27">
        <f t="shared" si="102"/>
        <v>0.3094273548318997</v>
      </c>
      <c r="Y383" s="28">
        <f t="shared" si="103"/>
        <v>1.046304571494691</v>
      </c>
      <c r="Z383" s="28">
        <f t="shared" si="104"/>
        <v>0.22445660983986668</v>
      </c>
      <c r="AA383" s="29"/>
      <c r="AB383" s="28">
        <f t="shared" si="105"/>
        <v>1.5801885361664576</v>
      </c>
      <c r="AC383" s="36">
        <v>832977.260953113</v>
      </c>
      <c r="AD383" s="31">
        <f t="shared" si="106"/>
        <v>13162.61118645445</v>
      </c>
      <c r="AE383" s="32">
        <v>1371</v>
      </c>
      <c r="AF383" s="31">
        <f t="shared" si="107"/>
        <v>11791.61118645445</v>
      </c>
      <c r="AG383" s="33"/>
      <c r="AH383" s="34">
        <f t="shared" si="108"/>
        <v>2219469702.503682</v>
      </c>
      <c r="AI383" s="27">
        <f t="shared" si="109"/>
        <v>0.22860905712190419</v>
      </c>
      <c r="AJ383" s="27">
        <f t="shared" si="110"/>
        <v>1.0656612060673427</v>
      </c>
      <c r="AK383" s="27">
        <f t="shared" si="111"/>
        <v>0.3151517608962898</v>
      </c>
      <c r="AL383" s="27">
        <f t="shared" si="112"/>
        <v>1.61</v>
      </c>
      <c r="AN383" s="36">
        <v>826248.6574960127</v>
      </c>
      <c r="AO383" s="30">
        <f t="shared" si="113"/>
        <v>13056.28656598125</v>
      </c>
    </row>
    <row r="384" spans="1:41" ht="12.75">
      <c r="A384" s="17" t="s">
        <v>811</v>
      </c>
      <c r="B384" s="18" t="s">
        <v>812</v>
      </c>
      <c r="C384" s="19" t="s">
        <v>798</v>
      </c>
      <c r="E384" s="20"/>
      <c r="F384" s="39">
        <v>2258051846</v>
      </c>
      <c r="G384" s="38">
        <v>64.7</v>
      </c>
      <c r="H384" s="23">
        <f t="shared" si="95"/>
        <v>0.647</v>
      </c>
      <c r="I384" s="40">
        <v>6387964.7</v>
      </c>
      <c r="J384" s="40">
        <v>0</v>
      </c>
      <c r="K384" s="40">
        <v>0</v>
      </c>
      <c r="L384" s="40">
        <v>1597840.02</v>
      </c>
      <c r="M384" s="25">
        <f t="shared" si="96"/>
        <v>7985804.720000001</v>
      </c>
      <c r="N384" s="40">
        <v>23156303</v>
      </c>
      <c r="O384" s="40">
        <v>13788146.02</v>
      </c>
      <c r="P384" s="40">
        <v>0</v>
      </c>
      <c r="Q384" s="26">
        <f t="shared" si="97"/>
        <v>36944449.019999996</v>
      </c>
      <c r="R384" s="40">
        <v>9684613</v>
      </c>
      <c r="S384" s="40">
        <v>677415</v>
      </c>
      <c r="T384" s="26">
        <f t="shared" si="98"/>
        <v>10362028</v>
      </c>
      <c r="U384" s="26">
        <f t="shared" si="99"/>
        <v>55292281.739999995</v>
      </c>
      <c r="V384" s="27">
        <f t="shared" si="100"/>
        <v>0.4288924108255395</v>
      </c>
      <c r="W384" s="27">
        <f t="shared" si="101"/>
        <v>0.029999975474433817</v>
      </c>
      <c r="X384" s="27">
        <f t="shared" si="102"/>
        <v>0.4588923862999734</v>
      </c>
      <c r="Y384" s="28">
        <f t="shared" si="103"/>
        <v>1.636120494108442</v>
      </c>
      <c r="Z384" s="28">
        <f t="shared" si="104"/>
        <v>0.35365905057257047</v>
      </c>
      <c r="AA384" s="29"/>
      <c r="AB384" s="28">
        <f t="shared" si="105"/>
        <v>2.4486719309809857</v>
      </c>
      <c r="AC384" s="36">
        <v>307634.3507588533</v>
      </c>
      <c r="AD384" s="31">
        <f t="shared" si="106"/>
        <v>7532.955997087632</v>
      </c>
      <c r="AE384" s="32">
        <v>1079</v>
      </c>
      <c r="AF384" s="31">
        <f t="shared" si="107"/>
        <v>6453.955997087632</v>
      </c>
      <c r="AG384" s="33"/>
      <c r="AH384" s="34">
        <f t="shared" si="108"/>
        <v>3490033765.0695515</v>
      </c>
      <c r="AI384" s="27">
        <f t="shared" si="109"/>
        <v>0.22881740572045312</v>
      </c>
      <c r="AJ384" s="27">
        <f t="shared" si="110"/>
        <v>1.0585699596881621</v>
      </c>
      <c r="AK384" s="27">
        <f t="shared" si="111"/>
        <v>0.2969033739360828</v>
      </c>
      <c r="AL384" s="27">
        <f t="shared" si="112"/>
        <v>1.585</v>
      </c>
      <c r="AN384" s="36">
        <v>307439.89523487666</v>
      </c>
      <c r="AO384" s="30">
        <f t="shared" si="113"/>
        <v>7528.194419253774</v>
      </c>
    </row>
    <row r="385" spans="1:41" ht="12.75">
      <c r="A385" s="17" t="s">
        <v>813</v>
      </c>
      <c r="B385" s="18" t="s">
        <v>814</v>
      </c>
      <c r="C385" s="19" t="s">
        <v>798</v>
      </c>
      <c r="E385" s="20"/>
      <c r="F385" s="39">
        <v>685128983</v>
      </c>
      <c r="G385" s="38">
        <v>40.5</v>
      </c>
      <c r="H385" s="23">
        <f t="shared" si="95"/>
        <v>0.405</v>
      </c>
      <c r="I385" s="40">
        <v>3023303.32</v>
      </c>
      <c r="J385" s="40">
        <v>0</v>
      </c>
      <c r="K385" s="40">
        <v>0</v>
      </c>
      <c r="L385" s="40">
        <v>756270.94</v>
      </c>
      <c r="M385" s="25">
        <f t="shared" si="96"/>
        <v>3779574.26</v>
      </c>
      <c r="N385" s="40">
        <v>12909172</v>
      </c>
      <c r="O385" s="40">
        <v>0</v>
      </c>
      <c r="P385" s="40">
        <v>0</v>
      </c>
      <c r="Q385" s="26">
        <f t="shared" si="97"/>
        <v>12909172</v>
      </c>
      <c r="R385" s="40">
        <v>9813121</v>
      </c>
      <c r="S385" s="40">
        <v>0</v>
      </c>
      <c r="T385" s="26">
        <f t="shared" si="98"/>
        <v>9813121</v>
      </c>
      <c r="U385" s="26">
        <f t="shared" si="99"/>
        <v>26501867.259999998</v>
      </c>
      <c r="V385" s="27">
        <f t="shared" si="100"/>
        <v>1.4323027113859523</v>
      </c>
      <c r="W385" s="27">
        <f t="shared" si="101"/>
        <v>0</v>
      </c>
      <c r="X385" s="27">
        <f t="shared" si="102"/>
        <v>1.4323027113859523</v>
      </c>
      <c r="Y385" s="28">
        <f t="shared" si="103"/>
        <v>1.884195869728664</v>
      </c>
      <c r="Z385" s="28">
        <f t="shared" si="104"/>
        <v>0.5516587903565597</v>
      </c>
      <c r="AA385" s="29"/>
      <c r="AB385" s="28">
        <f t="shared" si="105"/>
        <v>3.8681573714711757</v>
      </c>
      <c r="AC385" s="36">
        <v>133069.12212683467</v>
      </c>
      <c r="AD385" s="31">
        <f t="shared" si="106"/>
        <v>5147.323056701137</v>
      </c>
      <c r="AE385" s="32">
        <v>975</v>
      </c>
      <c r="AF385" s="31">
        <f t="shared" si="107"/>
        <v>4172.323056701137</v>
      </c>
      <c r="AG385" s="33"/>
      <c r="AH385" s="34">
        <f t="shared" si="108"/>
        <v>1691676501.2345679</v>
      </c>
      <c r="AI385" s="27">
        <f t="shared" si="109"/>
        <v>0.2234218100944067</v>
      </c>
      <c r="AJ385" s="27">
        <f t="shared" si="110"/>
        <v>0.7630993272401089</v>
      </c>
      <c r="AK385" s="27">
        <f t="shared" si="111"/>
        <v>0.5800825981113107</v>
      </c>
      <c r="AL385" s="27">
        <f t="shared" si="112"/>
        <v>1.5659999999999998</v>
      </c>
      <c r="AN385" s="36">
        <v>133069.12212683467</v>
      </c>
      <c r="AO385" s="30">
        <f t="shared" si="113"/>
        <v>5147.323056701137</v>
      </c>
    </row>
    <row r="386" spans="1:41" ht="12.75">
      <c r="A386" s="17" t="s">
        <v>815</v>
      </c>
      <c r="B386" s="18" t="s">
        <v>816</v>
      </c>
      <c r="C386" s="19" t="s">
        <v>798</v>
      </c>
      <c r="E386" s="20"/>
      <c r="F386" s="39">
        <v>2446386012</v>
      </c>
      <c r="G386" s="38">
        <v>67.37</v>
      </c>
      <c r="H386" s="23">
        <f aca="true" t="shared" si="114" ref="H386:H449">G386/100</f>
        <v>0.6737000000000001</v>
      </c>
      <c r="I386" s="40">
        <v>6537231.23</v>
      </c>
      <c r="J386" s="40">
        <v>0</v>
      </c>
      <c r="K386" s="40">
        <v>0</v>
      </c>
      <c r="L386" s="40">
        <v>1637314.58</v>
      </c>
      <c r="M386" s="25">
        <f aca="true" t="shared" si="115" ref="M386:M449">SUM(I386:L386)</f>
        <v>8174545.8100000005</v>
      </c>
      <c r="N386" s="40">
        <v>15538057</v>
      </c>
      <c r="O386" s="40">
        <v>8898822.99</v>
      </c>
      <c r="P386" s="40">
        <v>0</v>
      </c>
      <c r="Q386" s="26">
        <f aca="true" t="shared" si="116" ref="Q386:Q449">SUM(N386:P386)</f>
        <v>24436879.990000002</v>
      </c>
      <c r="R386" s="40">
        <v>12270167.29</v>
      </c>
      <c r="S386" s="40">
        <v>244394</v>
      </c>
      <c r="T386" s="26">
        <f aca="true" t="shared" si="117" ref="T386:T449">R386+S386</f>
        <v>12514561.29</v>
      </c>
      <c r="U386" s="26">
        <f aca="true" t="shared" si="118" ref="U386:U449">M386+Q386+T386</f>
        <v>45125987.09</v>
      </c>
      <c r="V386" s="27">
        <f aca="true" t="shared" si="119" ref="V386:V449">(R386/$F386)*100</f>
        <v>0.5015630088552027</v>
      </c>
      <c r="W386" s="27">
        <f aca="true" t="shared" si="120" ref="W386:W449">(S386/$F386)*100</f>
        <v>0.009990001528834771</v>
      </c>
      <c r="X386" s="27">
        <f aca="true" t="shared" si="121" ref="X386:X449">(T386/$F386)*100</f>
        <v>0.5115530103840373</v>
      </c>
      <c r="Y386" s="28">
        <f aca="true" t="shared" si="122" ref="Y386:Y449">(Q386/F386)*100</f>
        <v>0.9988971433834376</v>
      </c>
      <c r="Z386" s="28">
        <f aca="true" t="shared" si="123" ref="Z386:Z449">(M386/F386)*100</f>
        <v>0.3341478315319929</v>
      </c>
      <c r="AA386" s="29"/>
      <c r="AB386" s="28">
        <f aca="true" t="shared" si="124" ref="AB386:AB449">((U386/F386)*100)-AA386</f>
        <v>1.844597985299468</v>
      </c>
      <c r="AC386" s="36">
        <v>357461.11963190185</v>
      </c>
      <c r="AD386" s="31">
        <f aca="true" t="shared" si="125" ref="AD386:AD449">AC386/100*AB386</f>
        <v>6593.720610958982</v>
      </c>
      <c r="AE386" s="32">
        <v>1074</v>
      </c>
      <c r="AF386" s="31">
        <f aca="true" t="shared" si="126" ref="AF386:AF449">AD386-AE386</f>
        <v>5519.720610958982</v>
      </c>
      <c r="AG386" s="33"/>
      <c r="AH386" s="34">
        <f aca="true" t="shared" si="127" ref="AH386:AH449">F386/H386</f>
        <v>3631269128.692296</v>
      </c>
      <c r="AI386" s="27">
        <f aca="true" t="shared" si="128" ref="AI386:AI449">(M386/AH386)*100</f>
        <v>0.22511539410310366</v>
      </c>
      <c r="AJ386" s="27">
        <f aca="true" t="shared" si="129" ref="AJ386:AJ449">(Q386/AH386)*100</f>
        <v>0.672957005497422</v>
      </c>
      <c r="AK386" s="27">
        <f aca="true" t="shared" si="130" ref="AK386:AK449">(T386/AH386)*100</f>
        <v>0.344633263095726</v>
      </c>
      <c r="AL386" s="27">
        <f aca="true" t="shared" si="131" ref="AL386:AL449">ROUND(AI386,3)+ROUND(AJ386,3)+ROUND(AK386,3)</f>
        <v>1.2429999999999999</v>
      </c>
      <c r="AN386" s="36">
        <v>357461.11963190185</v>
      </c>
      <c r="AO386" s="30">
        <f aca="true" t="shared" si="132" ref="AO386:AO449">AN386*AB386/100</f>
        <v>6593.720610958982</v>
      </c>
    </row>
    <row r="387" spans="1:41" ht="12.75">
      <c r="A387" s="17" t="s">
        <v>817</v>
      </c>
      <c r="B387" s="18" t="s">
        <v>818</v>
      </c>
      <c r="C387" s="19" t="s">
        <v>798</v>
      </c>
      <c r="E387" s="20"/>
      <c r="F387" s="39">
        <v>3334145253</v>
      </c>
      <c r="G387" s="38">
        <v>101.66</v>
      </c>
      <c r="H387" s="23">
        <f t="shared" si="114"/>
        <v>1.0166</v>
      </c>
      <c r="I387" s="40">
        <v>5914911.53</v>
      </c>
      <c r="J387" s="40">
        <v>0</v>
      </c>
      <c r="K387" s="40">
        <v>0</v>
      </c>
      <c r="L387" s="40">
        <v>1485804.61</v>
      </c>
      <c r="M387" s="25">
        <f t="shared" si="115"/>
        <v>7400716.140000001</v>
      </c>
      <c r="N387" s="40">
        <v>14177539.5</v>
      </c>
      <c r="O387" s="40">
        <v>6612268.4</v>
      </c>
      <c r="P387" s="40">
        <v>0</v>
      </c>
      <c r="Q387" s="26">
        <f t="shared" si="116"/>
        <v>20789807.9</v>
      </c>
      <c r="R387" s="40">
        <v>10502572</v>
      </c>
      <c r="S387" s="40">
        <v>0</v>
      </c>
      <c r="T387" s="26">
        <f t="shared" si="117"/>
        <v>10502572</v>
      </c>
      <c r="U387" s="26">
        <f t="shared" si="118"/>
        <v>38693096.04</v>
      </c>
      <c r="V387" s="27">
        <f t="shared" si="119"/>
        <v>0.3150004334859133</v>
      </c>
      <c r="W387" s="27">
        <f t="shared" si="120"/>
        <v>0</v>
      </c>
      <c r="X387" s="27">
        <f t="shared" si="121"/>
        <v>0.3150004334859133</v>
      </c>
      <c r="Y387" s="28">
        <f t="shared" si="122"/>
        <v>0.6235423571091789</v>
      </c>
      <c r="Z387" s="28">
        <f t="shared" si="123"/>
        <v>0.22196741828632024</v>
      </c>
      <c r="AA387" s="29"/>
      <c r="AB387" s="28">
        <f t="shared" si="124"/>
        <v>1.1605102088814125</v>
      </c>
      <c r="AC387" s="36">
        <v>646717.1297809741</v>
      </c>
      <c r="AD387" s="31">
        <f t="shared" si="125"/>
        <v>7505.218313693059</v>
      </c>
      <c r="AE387" s="32">
        <v>1142</v>
      </c>
      <c r="AF387" s="31">
        <f t="shared" si="126"/>
        <v>6363.218313693059</v>
      </c>
      <c r="AG387" s="33"/>
      <c r="AH387" s="34">
        <f t="shared" si="127"/>
        <v>3279702196.537478</v>
      </c>
      <c r="AI387" s="27">
        <f t="shared" si="128"/>
        <v>0.22565207742987317</v>
      </c>
      <c r="AJ387" s="27">
        <f t="shared" si="129"/>
        <v>0.6338931602371913</v>
      </c>
      <c r="AK387" s="27">
        <f t="shared" si="130"/>
        <v>0.32022944068177944</v>
      </c>
      <c r="AL387" s="27">
        <f t="shared" si="131"/>
        <v>1.18</v>
      </c>
      <c r="AN387" s="36">
        <v>646694.2119032047</v>
      </c>
      <c r="AO387" s="30">
        <f t="shared" si="132"/>
        <v>7504.952349381886</v>
      </c>
    </row>
    <row r="388" spans="1:41" ht="12.75">
      <c r="A388" s="17" t="s">
        <v>819</v>
      </c>
      <c r="B388" s="18" t="s">
        <v>820</v>
      </c>
      <c r="C388" s="19" t="s">
        <v>798</v>
      </c>
      <c r="E388" s="20"/>
      <c r="F388" s="39">
        <v>2031454261</v>
      </c>
      <c r="G388" s="38">
        <v>49.31</v>
      </c>
      <c r="H388" s="23">
        <f t="shared" si="114"/>
        <v>0.49310000000000004</v>
      </c>
      <c r="I388" s="40">
        <v>7515090.97</v>
      </c>
      <c r="J388" s="40">
        <v>0</v>
      </c>
      <c r="K388" s="40">
        <v>0</v>
      </c>
      <c r="L388" s="40">
        <v>1880521.56</v>
      </c>
      <c r="M388" s="25">
        <f t="shared" si="115"/>
        <v>9395612.53</v>
      </c>
      <c r="N388" s="40">
        <v>19089980.25</v>
      </c>
      <c r="O388" s="40">
        <v>8885890.61</v>
      </c>
      <c r="P388" s="40">
        <v>0</v>
      </c>
      <c r="Q388" s="26">
        <f t="shared" si="116"/>
        <v>27975870.86</v>
      </c>
      <c r="R388" s="40">
        <v>11860389.03</v>
      </c>
      <c r="S388" s="40">
        <v>406290.85</v>
      </c>
      <c r="T388" s="26">
        <f t="shared" si="117"/>
        <v>12266679.879999999</v>
      </c>
      <c r="U388" s="26">
        <f t="shared" si="118"/>
        <v>49638163.269999996</v>
      </c>
      <c r="V388" s="27">
        <f t="shared" si="119"/>
        <v>0.583837365068787</v>
      </c>
      <c r="W388" s="27">
        <f t="shared" si="120"/>
        <v>0.019999999891703195</v>
      </c>
      <c r="X388" s="27">
        <f t="shared" si="121"/>
        <v>0.6038373649604901</v>
      </c>
      <c r="Y388" s="28">
        <f t="shared" si="122"/>
        <v>1.3771351586438696</v>
      </c>
      <c r="Z388" s="28">
        <f t="shared" si="123"/>
        <v>0.46250672291164124</v>
      </c>
      <c r="AA388" s="29"/>
      <c r="AB388" s="28">
        <f t="shared" si="124"/>
        <v>2.443479246516001</v>
      </c>
      <c r="AC388" s="36">
        <v>237169.34416543576</v>
      </c>
      <c r="AD388" s="31">
        <f t="shared" si="125"/>
        <v>5795.183703780531</v>
      </c>
      <c r="AE388" s="32">
        <v>975</v>
      </c>
      <c r="AF388" s="31">
        <f t="shared" si="126"/>
        <v>4820.183703780531</v>
      </c>
      <c r="AG388" s="33"/>
      <c r="AH388" s="34">
        <f t="shared" si="127"/>
        <v>4119761226.9316564</v>
      </c>
      <c r="AI388" s="27">
        <f t="shared" si="128"/>
        <v>0.22806206506773033</v>
      </c>
      <c r="AJ388" s="27">
        <f t="shared" si="129"/>
        <v>0.6790653467272922</v>
      </c>
      <c r="AK388" s="27">
        <f t="shared" si="130"/>
        <v>0.29775220466201774</v>
      </c>
      <c r="AL388" s="27">
        <f t="shared" si="131"/>
        <v>1.205</v>
      </c>
      <c r="AN388" s="36">
        <v>237267.5579480684</v>
      </c>
      <c r="AO388" s="30">
        <f t="shared" si="132"/>
        <v>5797.583537176377</v>
      </c>
    </row>
    <row r="389" spans="1:41" ht="12.75">
      <c r="A389" s="17" t="s">
        <v>821</v>
      </c>
      <c r="B389" s="18" t="s">
        <v>822</v>
      </c>
      <c r="C389" s="19" t="s">
        <v>798</v>
      </c>
      <c r="E389" s="20"/>
      <c r="F389" s="39">
        <v>1966563766</v>
      </c>
      <c r="G389" s="38">
        <v>72.89</v>
      </c>
      <c r="H389" s="23">
        <f t="shared" si="114"/>
        <v>0.7289</v>
      </c>
      <c r="I389" s="40">
        <v>4800758.4</v>
      </c>
      <c r="J389" s="40">
        <v>0</v>
      </c>
      <c r="K389" s="40">
        <v>0</v>
      </c>
      <c r="L389" s="40">
        <v>1200876.78</v>
      </c>
      <c r="M389" s="25">
        <f t="shared" si="115"/>
        <v>6001635.180000001</v>
      </c>
      <c r="N389" s="40">
        <v>8563173</v>
      </c>
      <c r="O389" s="40">
        <v>0</v>
      </c>
      <c r="P389" s="40">
        <v>0</v>
      </c>
      <c r="Q389" s="26">
        <f t="shared" si="116"/>
        <v>8563173</v>
      </c>
      <c r="R389" s="40">
        <v>4808877.1</v>
      </c>
      <c r="S389" s="40">
        <v>884391.29</v>
      </c>
      <c r="T389" s="26">
        <f t="shared" si="117"/>
        <v>5693268.39</v>
      </c>
      <c r="U389" s="26">
        <f t="shared" si="118"/>
        <v>20258076.57</v>
      </c>
      <c r="V389" s="27">
        <f t="shared" si="119"/>
        <v>0.2445319690691382</v>
      </c>
      <c r="W389" s="27">
        <f t="shared" si="120"/>
        <v>0.044971401654514166</v>
      </c>
      <c r="X389" s="27">
        <f t="shared" si="121"/>
        <v>0.28950337072365234</v>
      </c>
      <c r="Y389" s="28">
        <f t="shared" si="122"/>
        <v>0.43543835943939585</v>
      </c>
      <c r="Z389" s="28">
        <f t="shared" si="123"/>
        <v>0.30518385845211393</v>
      </c>
      <c r="AA389" s="29"/>
      <c r="AB389" s="28">
        <f t="shared" si="124"/>
        <v>1.0301255886151621</v>
      </c>
      <c r="AC389" s="36">
        <v>1220491.5915492957</v>
      </c>
      <c r="AD389" s="31">
        <f t="shared" si="125"/>
        <v>12572.596191445742</v>
      </c>
      <c r="AE389" s="32">
        <v>1017</v>
      </c>
      <c r="AF389" s="31">
        <f t="shared" si="126"/>
        <v>11555.596191445742</v>
      </c>
      <c r="AG389" s="33"/>
      <c r="AH389" s="34">
        <f t="shared" si="127"/>
        <v>2697988429.1397996</v>
      </c>
      <c r="AI389" s="27">
        <f t="shared" si="128"/>
        <v>0.22244851442574584</v>
      </c>
      <c r="AJ389" s="27">
        <f t="shared" si="129"/>
        <v>0.31739102019537563</v>
      </c>
      <c r="AK389" s="27">
        <f t="shared" si="130"/>
        <v>0.21101900692047024</v>
      </c>
      <c r="AL389" s="27">
        <f t="shared" si="131"/>
        <v>0.75</v>
      </c>
      <c r="AN389" s="36">
        <v>1178199.2592857142</v>
      </c>
      <c r="AO389" s="30">
        <f t="shared" si="132"/>
        <v>12136.932054776444</v>
      </c>
    </row>
    <row r="390" spans="1:41" ht="12.75">
      <c r="A390" s="17" t="s">
        <v>823</v>
      </c>
      <c r="B390" s="18" t="s">
        <v>824</v>
      </c>
      <c r="C390" s="19" t="s">
        <v>798</v>
      </c>
      <c r="E390" s="20"/>
      <c r="F390" s="39">
        <v>3234361311</v>
      </c>
      <c r="G390" s="38">
        <v>101.03</v>
      </c>
      <c r="H390" s="23">
        <f t="shared" si="114"/>
        <v>1.0103</v>
      </c>
      <c r="I390" s="40">
        <v>5826244.68</v>
      </c>
      <c r="J390" s="40">
        <v>0</v>
      </c>
      <c r="K390" s="40">
        <v>0</v>
      </c>
      <c r="L390" s="40">
        <v>1460525.04</v>
      </c>
      <c r="M390" s="25">
        <f t="shared" si="115"/>
        <v>7286769.72</v>
      </c>
      <c r="N390" s="40">
        <v>33924112.5</v>
      </c>
      <c r="O390" s="40">
        <v>0</v>
      </c>
      <c r="P390" s="40">
        <v>0</v>
      </c>
      <c r="Q390" s="26">
        <f t="shared" si="116"/>
        <v>33924112.5</v>
      </c>
      <c r="R390" s="40">
        <v>13324404.3</v>
      </c>
      <c r="S390" s="40">
        <v>323436</v>
      </c>
      <c r="T390" s="26">
        <f t="shared" si="117"/>
        <v>13647840.3</v>
      </c>
      <c r="U390" s="26">
        <f t="shared" si="118"/>
        <v>54858722.519999996</v>
      </c>
      <c r="V390" s="27">
        <f t="shared" si="119"/>
        <v>0.4119640021256735</v>
      </c>
      <c r="W390" s="27">
        <f t="shared" si="120"/>
        <v>0.009999995946649512</v>
      </c>
      <c r="X390" s="27">
        <f t="shared" si="121"/>
        <v>0.421963998072323</v>
      </c>
      <c r="Y390" s="28">
        <f t="shared" si="122"/>
        <v>1.048865888440625</v>
      </c>
      <c r="Z390" s="28">
        <f t="shared" si="123"/>
        <v>0.2252923844722554</v>
      </c>
      <c r="AA390" s="29"/>
      <c r="AB390" s="28">
        <f t="shared" si="124"/>
        <v>1.6961222709852033</v>
      </c>
      <c r="AC390" s="36">
        <v>371350.5209656925</v>
      </c>
      <c r="AD390" s="31">
        <f t="shared" si="125"/>
        <v>6298.5588895186875</v>
      </c>
      <c r="AE390" s="32">
        <v>1081</v>
      </c>
      <c r="AF390" s="31">
        <f t="shared" si="126"/>
        <v>5217.5588895186875</v>
      </c>
      <c r="AG390" s="33"/>
      <c r="AH390" s="34">
        <f t="shared" si="127"/>
        <v>3201387024.646145</v>
      </c>
      <c r="AI390" s="27">
        <f t="shared" si="128"/>
        <v>0.2276128960323196</v>
      </c>
      <c r="AJ390" s="27">
        <f t="shared" si="129"/>
        <v>1.0596692070915636</v>
      </c>
      <c r="AK390" s="27">
        <f t="shared" si="130"/>
        <v>0.4263102272524679</v>
      </c>
      <c r="AL390" s="27">
        <f t="shared" si="131"/>
        <v>1.714</v>
      </c>
      <c r="AN390" s="36">
        <v>371017.02967774804</v>
      </c>
      <c r="AO390" s="30">
        <f t="shared" si="132"/>
        <v>6292.902469512066</v>
      </c>
    </row>
    <row r="391" spans="1:41" ht="12.75">
      <c r="A391" s="17" t="s">
        <v>825</v>
      </c>
      <c r="B391" s="18" t="s">
        <v>826</v>
      </c>
      <c r="C391" s="19" t="s">
        <v>798</v>
      </c>
      <c r="D391" s="17"/>
      <c r="E391" s="20"/>
      <c r="F391" s="39">
        <v>1642274479</v>
      </c>
      <c r="G391" s="38">
        <v>67.46</v>
      </c>
      <c r="H391" s="23">
        <f t="shared" si="114"/>
        <v>0.6746</v>
      </c>
      <c r="I391" s="40">
        <v>4608527.26</v>
      </c>
      <c r="J391" s="40">
        <v>0</v>
      </c>
      <c r="K391" s="40">
        <v>0</v>
      </c>
      <c r="L391" s="40">
        <v>1152759.25</v>
      </c>
      <c r="M391" s="25">
        <f t="shared" si="115"/>
        <v>5761286.51</v>
      </c>
      <c r="N391" s="40">
        <v>29180377</v>
      </c>
      <c r="O391" s="40">
        <v>0</v>
      </c>
      <c r="P391" s="40">
        <v>0</v>
      </c>
      <c r="Q391" s="26">
        <f t="shared" si="116"/>
        <v>29180377</v>
      </c>
      <c r="R391" s="40">
        <v>7371961.1</v>
      </c>
      <c r="S391" s="40">
        <v>246104.3</v>
      </c>
      <c r="T391" s="26">
        <f t="shared" si="117"/>
        <v>7618065.399999999</v>
      </c>
      <c r="U391" s="26">
        <f t="shared" si="118"/>
        <v>42559728.91</v>
      </c>
      <c r="V391" s="27">
        <f t="shared" si="119"/>
        <v>0.44888727154116603</v>
      </c>
      <c r="W391" s="27">
        <f t="shared" si="120"/>
        <v>0.014985576598003017</v>
      </c>
      <c r="X391" s="27">
        <f t="shared" si="121"/>
        <v>0.463872848139169</v>
      </c>
      <c r="Y391" s="28">
        <f t="shared" si="122"/>
        <v>1.7768270391541534</v>
      </c>
      <c r="Z391" s="28">
        <f t="shared" si="123"/>
        <v>0.35081142547548533</v>
      </c>
      <c r="AA391" s="29"/>
      <c r="AB391" s="28">
        <f t="shared" si="124"/>
        <v>2.5915113127688074</v>
      </c>
      <c r="AC391" s="36">
        <v>447041.16779711</v>
      </c>
      <c r="AD391" s="31">
        <f t="shared" si="125"/>
        <v>11585.122436195894</v>
      </c>
      <c r="AE391" s="32">
        <v>1284</v>
      </c>
      <c r="AF391" s="31">
        <f t="shared" si="126"/>
        <v>10301.122436195894</v>
      </c>
      <c r="AG391" s="33"/>
      <c r="AH391" s="34">
        <f t="shared" si="127"/>
        <v>2434441860.361696</v>
      </c>
      <c r="AI391" s="27">
        <f t="shared" si="128"/>
        <v>0.2366573876257624</v>
      </c>
      <c r="AJ391" s="27">
        <f t="shared" si="129"/>
        <v>1.198647520613392</v>
      </c>
      <c r="AK391" s="27">
        <f t="shared" si="130"/>
        <v>0.31292862335468347</v>
      </c>
      <c r="AL391" s="27">
        <f t="shared" si="131"/>
        <v>1.7489999999999999</v>
      </c>
      <c r="AN391" s="36">
        <v>446637.14201358135</v>
      </c>
      <c r="AO391" s="30">
        <f t="shared" si="132"/>
        <v>11574.652062309244</v>
      </c>
    </row>
    <row r="392" spans="1:41" ht="12.75">
      <c r="A392" s="17" t="s">
        <v>827</v>
      </c>
      <c r="B392" s="18" t="s">
        <v>828</v>
      </c>
      <c r="C392" s="19" t="s">
        <v>798</v>
      </c>
      <c r="E392" s="20"/>
      <c r="F392" s="39">
        <v>738166918</v>
      </c>
      <c r="G392" s="38">
        <v>43.28</v>
      </c>
      <c r="H392" s="23">
        <f t="shared" si="114"/>
        <v>0.4328</v>
      </c>
      <c r="I392" s="40">
        <v>3029701.46</v>
      </c>
      <c r="J392" s="40">
        <v>0</v>
      </c>
      <c r="K392" s="40">
        <v>0</v>
      </c>
      <c r="L392" s="40">
        <v>758436.32</v>
      </c>
      <c r="M392" s="25">
        <f t="shared" si="115"/>
        <v>3788137.78</v>
      </c>
      <c r="N392" s="40">
        <v>15185165</v>
      </c>
      <c r="O392" s="40">
        <v>0</v>
      </c>
      <c r="P392" s="40">
        <v>0</v>
      </c>
      <c r="Q392" s="26">
        <f t="shared" si="116"/>
        <v>15185165</v>
      </c>
      <c r="R392" s="40">
        <v>9271519.23</v>
      </c>
      <c r="S392" s="40">
        <v>73817</v>
      </c>
      <c r="T392" s="26">
        <f t="shared" si="117"/>
        <v>9345336.23</v>
      </c>
      <c r="U392" s="26">
        <f t="shared" si="118"/>
        <v>28318639.01</v>
      </c>
      <c r="V392" s="27">
        <f t="shared" si="119"/>
        <v>1.2560193370789885</v>
      </c>
      <c r="W392" s="27">
        <f t="shared" si="120"/>
        <v>0.010000041752074291</v>
      </c>
      <c r="X392" s="27">
        <f t="shared" si="121"/>
        <v>1.2660193788310627</v>
      </c>
      <c r="Y392" s="28">
        <f t="shared" si="122"/>
        <v>2.05714515642924</v>
      </c>
      <c r="Z392" s="28">
        <f t="shared" si="123"/>
        <v>0.5131817326985656</v>
      </c>
      <c r="AA392" s="29"/>
      <c r="AB392" s="28">
        <f t="shared" si="124"/>
        <v>3.8363462679588687</v>
      </c>
      <c r="AC392" s="36">
        <v>172445.89117157136</v>
      </c>
      <c r="AD392" s="31">
        <f t="shared" si="125"/>
        <v>6615.62151020899</v>
      </c>
      <c r="AE392" s="32">
        <v>1060</v>
      </c>
      <c r="AF392" s="31">
        <f t="shared" si="126"/>
        <v>5555.62151020899</v>
      </c>
      <c r="AG392" s="33"/>
      <c r="AH392" s="34">
        <f t="shared" si="127"/>
        <v>1705561270.7948244</v>
      </c>
      <c r="AI392" s="27">
        <f t="shared" si="128"/>
        <v>0.2221050539119392</v>
      </c>
      <c r="AJ392" s="27">
        <f t="shared" si="129"/>
        <v>0.890332423702575</v>
      </c>
      <c r="AK392" s="27">
        <f t="shared" si="130"/>
        <v>0.547933187158084</v>
      </c>
      <c r="AL392" s="27">
        <f t="shared" si="131"/>
        <v>1.6600000000000001</v>
      </c>
      <c r="AN392" s="36">
        <v>172295.73578595318</v>
      </c>
      <c r="AO392" s="30">
        <f t="shared" si="132"/>
        <v>6609.861029676688</v>
      </c>
    </row>
    <row r="393" spans="1:41" ht="12.75">
      <c r="A393" s="17" t="s">
        <v>829</v>
      </c>
      <c r="B393" s="18" t="s">
        <v>830</v>
      </c>
      <c r="C393" s="19" t="s">
        <v>798</v>
      </c>
      <c r="E393" s="20"/>
      <c r="F393" s="39">
        <v>2131307423</v>
      </c>
      <c r="G393" s="38">
        <v>57.98</v>
      </c>
      <c r="H393" s="23">
        <f t="shared" si="114"/>
        <v>0.5798</v>
      </c>
      <c r="I393" s="40">
        <v>6757429.65</v>
      </c>
      <c r="J393" s="40">
        <v>0</v>
      </c>
      <c r="K393" s="40">
        <v>0</v>
      </c>
      <c r="L393" s="40">
        <v>1690242.08</v>
      </c>
      <c r="M393" s="25">
        <f t="shared" si="115"/>
        <v>8447671.73</v>
      </c>
      <c r="N393" s="40">
        <v>29826817.7</v>
      </c>
      <c r="O393" s="40">
        <v>0</v>
      </c>
      <c r="P393" s="40">
        <v>0</v>
      </c>
      <c r="Q393" s="26">
        <f t="shared" si="116"/>
        <v>29826817.7</v>
      </c>
      <c r="R393" s="40">
        <v>11262189</v>
      </c>
      <c r="S393" s="40">
        <v>426261.48</v>
      </c>
      <c r="T393" s="26">
        <f t="shared" si="117"/>
        <v>11688450.48</v>
      </c>
      <c r="U393" s="26">
        <f t="shared" si="118"/>
        <v>49962939.91</v>
      </c>
      <c r="V393" s="27">
        <f t="shared" si="119"/>
        <v>0.5284169181068911</v>
      </c>
      <c r="W393" s="27">
        <f t="shared" si="120"/>
        <v>0.01999999978417004</v>
      </c>
      <c r="X393" s="27">
        <f t="shared" si="121"/>
        <v>0.5484169178910611</v>
      </c>
      <c r="Y393" s="28">
        <f t="shared" si="122"/>
        <v>1.3994610715527922</v>
      </c>
      <c r="Z393" s="28">
        <f t="shared" si="123"/>
        <v>0.3963610147854302</v>
      </c>
      <c r="AA393" s="29"/>
      <c r="AB393" s="28">
        <f t="shared" si="124"/>
        <v>2.344239004229283</v>
      </c>
      <c r="AC393" s="36">
        <v>404233.6676217765</v>
      </c>
      <c r="AD393" s="31">
        <f t="shared" si="125"/>
        <v>9476.203304616243</v>
      </c>
      <c r="AE393" s="32">
        <v>1151</v>
      </c>
      <c r="AF393" s="31">
        <f t="shared" si="126"/>
        <v>8325.203304616243</v>
      </c>
      <c r="AG393" s="33"/>
      <c r="AH393" s="34">
        <f t="shared" si="127"/>
        <v>3675935534.6671267</v>
      </c>
      <c r="AI393" s="27">
        <f t="shared" si="128"/>
        <v>0.2298101163725924</v>
      </c>
      <c r="AJ393" s="27">
        <f t="shared" si="129"/>
        <v>0.8114075292863088</v>
      </c>
      <c r="AK393" s="27">
        <f t="shared" si="130"/>
        <v>0.31797212899323724</v>
      </c>
      <c r="AL393" s="27">
        <f t="shared" si="131"/>
        <v>1.3590000000000002</v>
      </c>
      <c r="AN393" s="36">
        <v>404233.6676217765</v>
      </c>
      <c r="AO393" s="30">
        <f t="shared" si="132"/>
        <v>9476.203304616245</v>
      </c>
    </row>
    <row r="394" spans="1:41" ht="12.75">
      <c r="A394" s="17" t="s">
        <v>831</v>
      </c>
      <c r="B394" s="18" t="s">
        <v>832</v>
      </c>
      <c r="C394" s="19" t="s">
        <v>798</v>
      </c>
      <c r="E394" s="20"/>
      <c r="F394" s="39">
        <v>1600887548</v>
      </c>
      <c r="G394" s="38">
        <v>104.96</v>
      </c>
      <c r="H394" s="23">
        <f t="shared" si="114"/>
        <v>1.0495999999999999</v>
      </c>
      <c r="I394" s="40">
        <v>2780044.23</v>
      </c>
      <c r="J394" s="40">
        <v>0</v>
      </c>
      <c r="K394" s="40">
        <v>0</v>
      </c>
      <c r="L394" s="40">
        <v>695841.97</v>
      </c>
      <c r="M394" s="25">
        <f t="shared" si="115"/>
        <v>3475886.2</v>
      </c>
      <c r="N394" s="40">
        <v>8600944</v>
      </c>
      <c r="O394" s="40">
        <v>5427664.59</v>
      </c>
      <c r="P394" s="40">
        <v>0</v>
      </c>
      <c r="Q394" s="26">
        <f t="shared" si="116"/>
        <v>14028608.59</v>
      </c>
      <c r="R394" s="40">
        <v>4457602</v>
      </c>
      <c r="S394" s="40">
        <v>109594</v>
      </c>
      <c r="T394" s="26">
        <f t="shared" si="117"/>
        <v>4567196</v>
      </c>
      <c r="U394" s="26">
        <f t="shared" si="118"/>
        <v>22071690.79</v>
      </c>
      <c r="V394" s="27">
        <f t="shared" si="119"/>
        <v>0.2784456663160953</v>
      </c>
      <c r="W394" s="27">
        <f t="shared" si="120"/>
        <v>0.006845827499683944</v>
      </c>
      <c r="X394" s="27">
        <f t="shared" si="121"/>
        <v>0.28529149381577923</v>
      </c>
      <c r="Y394" s="28">
        <f t="shared" si="122"/>
        <v>0.8763019368553424</v>
      </c>
      <c r="Z394" s="28">
        <f t="shared" si="123"/>
        <v>0.21712244587962776</v>
      </c>
      <c r="AA394" s="29"/>
      <c r="AB394" s="28">
        <f t="shared" si="124"/>
        <v>1.3787158765507492</v>
      </c>
      <c r="AC394" s="36">
        <v>878895.6600361663</v>
      </c>
      <c r="AD394" s="31">
        <f t="shared" si="125"/>
        <v>12117.474003234125</v>
      </c>
      <c r="AE394" s="32">
        <v>1261</v>
      </c>
      <c r="AF394" s="31">
        <f t="shared" si="126"/>
        <v>10856.474003234125</v>
      </c>
      <c r="AG394" s="33"/>
      <c r="AH394" s="34">
        <f t="shared" si="127"/>
        <v>1525235849.8475611</v>
      </c>
      <c r="AI394" s="27">
        <f t="shared" si="128"/>
        <v>0.22789171919525728</v>
      </c>
      <c r="AJ394" s="27">
        <f t="shared" si="129"/>
        <v>0.9197665129233673</v>
      </c>
      <c r="AK394" s="27">
        <f t="shared" si="130"/>
        <v>0.2994419519090419</v>
      </c>
      <c r="AL394" s="27">
        <f t="shared" si="131"/>
        <v>1.447</v>
      </c>
      <c r="AN394" s="36">
        <v>864517.6829268293</v>
      </c>
      <c r="AO394" s="30">
        <f t="shared" si="132"/>
        <v>11919.242550100862</v>
      </c>
    </row>
    <row r="395" spans="1:41" ht="12.75">
      <c r="A395" s="17" t="s">
        <v>833</v>
      </c>
      <c r="B395" s="18" t="s">
        <v>834</v>
      </c>
      <c r="C395" s="19" t="s">
        <v>798</v>
      </c>
      <c r="E395" s="20"/>
      <c r="F395" s="39">
        <v>2132489062</v>
      </c>
      <c r="G395" s="38">
        <v>97.28</v>
      </c>
      <c r="H395" s="23">
        <f t="shared" si="114"/>
        <v>0.9728</v>
      </c>
      <c r="I395" s="40">
        <v>4066828.06</v>
      </c>
      <c r="J395" s="40">
        <v>0</v>
      </c>
      <c r="K395" s="40">
        <v>0</v>
      </c>
      <c r="L395" s="40">
        <v>1017623.58</v>
      </c>
      <c r="M395" s="25">
        <f t="shared" si="115"/>
        <v>5084451.64</v>
      </c>
      <c r="N395" s="40">
        <v>13271724</v>
      </c>
      <c r="O395" s="40">
        <v>8168427.28</v>
      </c>
      <c r="P395" s="40">
        <v>0</v>
      </c>
      <c r="Q395" s="26">
        <f t="shared" si="116"/>
        <v>21440151.28</v>
      </c>
      <c r="R395" s="40">
        <v>5597161.8</v>
      </c>
      <c r="S395" s="40">
        <v>426500</v>
      </c>
      <c r="T395" s="26">
        <f t="shared" si="117"/>
        <v>6023661.8</v>
      </c>
      <c r="U395" s="26">
        <f t="shared" si="118"/>
        <v>32548264.720000003</v>
      </c>
      <c r="V395" s="27">
        <f t="shared" si="119"/>
        <v>0.2624708327812281</v>
      </c>
      <c r="W395" s="27">
        <f t="shared" si="120"/>
        <v>0.020000102584347982</v>
      </c>
      <c r="X395" s="27">
        <f t="shared" si="121"/>
        <v>0.2824709353655761</v>
      </c>
      <c r="Y395" s="28">
        <f t="shared" si="122"/>
        <v>1.0054049824711364</v>
      </c>
      <c r="Z395" s="28">
        <f t="shared" si="123"/>
        <v>0.2384280290390535</v>
      </c>
      <c r="AA395" s="29"/>
      <c r="AB395" s="28">
        <f t="shared" si="124"/>
        <v>1.526303946875766</v>
      </c>
      <c r="AC395" s="36">
        <v>1035013.2647943832</v>
      </c>
      <c r="AD395" s="31">
        <f t="shared" si="125"/>
        <v>15797.448311244394</v>
      </c>
      <c r="AE395" s="32">
        <v>1347</v>
      </c>
      <c r="AF395" s="31">
        <f t="shared" si="126"/>
        <v>14450.448311244394</v>
      </c>
      <c r="AG395" s="33"/>
      <c r="AH395" s="34">
        <f t="shared" si="127"/>
        <v>2192114578.5361843</v>
      </c>
      <c r="AI395" s="27">
        <f t="shared" si="128"/>
        <v>0.23194278664919124</v>
      </c>
      <c r="AJ395" s="27">
        <f t="shared" si="129"/>
        <v>0.9780579669479215</v>
      </c>
      <c r="AK395" s="27">
        <f t="shared" si="130"/>
        <v>0.2747877259236324</v>
      </c>
      <c r="AL395" s="27">
        <f t="shared" si="131"/>
        <v>1.4849999999999999</v>
      </c>
      <c r="AN395" s="36">
        <v>1020690.4651162791</v>
      </c>
      <c r="AO395" s="30">
        <f t="shared" si="132"/>
        <v>15578.838854454381</v>
      </c>
    </row>
    <row r="396" spans="1:41" ht="12.75">
      <c r="A396" s="17" t="s">
        <v>835</v>
      </c>
      <c r="B396" s="18" t="s">
        <v>836</v>
      </c>
      <c r="C396" s="19" t="s">
        <v>798</v>
      </c>
      <c r="E396" s="20"/>
      <c r="F396" s="39">
        <v>536052138</v>
      </c>
      <c r="G396" s="38">
        <v>98.61</v>
      </c>
      <c r="H396" s="23">
        <f t="shared" si="114"/>
        <v>0.9861</v>
      </c>
      <c r="I396" s="40">
        <v>996658.08</v>
      </c>
      <c r="J396" s="40">
        <v>0</v>
      </c>
      <c r="K396" s="40">
        <v>0</v>
      </c>
      <c r="L396" s="40">
        <v>249292.59</v>
      </c>
      <c r="M396" s="25">
        <f t="shared" si="115"/>
        <v>1245950.67</v>
      </c>
      <c r="N396" s="40">
        <v>5915533</v>
      </c>
      <c r="O396" s="40">
        <v>0</v>
      </c>
      <c r="P396" s="40">
        <v>0</v>
      </c>
      <c r="Q396" s="26">
        <f t="shared" si="116"/>
        <v>5915533</v>
      </c>
      <c r="R396" s="40">
        <v>2310878.81</v>
      </c>
      <c r="S396" s="40">
        <v>26754</v>
      </c>
      <c r="T396" s="26">
        <f t="shared" si="117"/>
        <v>2337632.81</v>
      </c>
      <c r="U396" s="26">
        <f t="shared" si="118"/>
        <v>9499116.48</v>
      </c>
      <c r="V396" s="27">
        <f t="shared" si="119"/>
        <v>0.4310921729781442</v>
      </c>
      <c r="W396" s="27">
        <f t="shared" si="120"/>
        <v>0.004990932430531598</v>
      </c>
      <c r="X396" s="27">
        <f t="shared" si="121"/>
        <v>0.43608310540867573</v>
      </c>
      <c r="Y396" s="28">
        <f t="shared" si="122"/>
        <v>1.103536872750986</v>
      </c>
      <c r="Z396" s="28">
        <f t="shared" si="123"/>
        <v>0.2324308741027724</v>
      </c>
      <c r="AA396" s="29"/>
      <c r="AB396" s="28">
        <f t="shared" si="124"/>
        <v>1.7720508522624343</v>
      </c>
      <c r="AC396" s="36">
        <v>339692.36526946106</v>
      </c>
      <c r="AD396" s="31">
        <f t="shared" si="125"/>
        <v>6019.521453827906</v>
      </c>
      <c r="AE396" s="32">
        <v>1093</v>
      </c>
      <c r="AF396" s="31">
        <f t="shared" si="126"/>
        <v>4926.521453827906</v>
      </c>
      <c r="AG396" s="33"/>
      <c r="AH396" s="34">
        <f t="shared" si="127"/>
        <v>543608293.276544</v>
      </c>
      <c r="AI396" s="27">
        <f t="shared" si="128"/>
        <v>0.2292000849527439</v>
      </c>
      <c r="AJ396" s="27">
        <f t="shared" si="129"/>
        <v>1.0881977102197473</v>
      </c>
      <c r="AK396" s="27">
        <f t="shared" si="130"/>
        <v>0.4300215502434952</v>
      </c>
      <c r="AL396" s="27">
        <f t="shared" si="131"/>
        <v>1.747</v>
      </c>
      <c r="AN396" s="36">
        <v>339692.36526946106</v>
      </c>
      <c r="AO396" s="30">
        <f t="shared" si="132"/>
        <v>6019.521453827906</v>
      </c>
    </row>
    <row r="397" spans="1:41" ht="12.75">
      <c r="A397" s="17" t="s">
        <v>837</v>
      </c>
      <c r="B397" s="18" t="s">
        <v>838</v>
      </c>
      <c r="C397" s="19" t="s">
        <v>798</v>
      </c>
      <c r="E397" s="20"/>
      <c r="F397" s="39">
        <v>2805003955</v>
      </c>
      <c r="G397" s="38">
        <v>51.94</v>
      </c>
      <c r="H397" s="23">
        <f t="shared" si="114"/>
        <v>0.5194</v>
      </c>
      <c r="I397" s="40">
        <v>9671200.79</v>
      </c>
      <c r="J397" s="40">
        <v>0</v>
      </c>
      <c r="K397" s="40">
        <v>0</v>
      </c>
      <c r="L397" s="40">
        <v>2424066.51</v>
      </c>
      <c r="M397" s="25">
        <f t="shared" si="115"/>
        <v>12095267.299999999</v>
      </c>
      <c r="N397" s="40">
        <v>55432769</v>
      </c>
      <c r="O397" s="40">
        <v>0</v>
      </c>
      <c r="P397" s="40">
        <v>0</v>
      </c>
      <c r="Q397" s="26">
        <f t="shared" si="116"/>
        <v>55432769</v>
      </c>
      <c r="R397" s="40">
        <v>16003025</v>
      </c>
      <c r="S397" s="40">
        <v>1370000</v>
      </c>
      <c r="T397" s="26">
        <f t="shared" si="117"/>
        <v>17373025</v>
      </c>
      <c r="U397" s="26">
        <f t="shared" si="118"/>
        <v>84901061.3</v>
      </c>
      <c r="V397" s="27">
        <f t="shared" si="119"/>
        <v>0.5705170208931132</v>
      </c>
      <c r="W397" s="27">
        <f t="shared" si="120"/>
        <v>0.04884128585836521</v>
      </c>
      <c r="X397" s="27">
        <f t="shared" si="121"/>
        <v>0.6193583067514784</v>
      </c>
      <c r="Y397" s="28">
        <f t="shared" si="122"/>
        <v>1.9762100121530846</v>
      </c>
      <c r="Z397" s="28">
        <f t="shared" si="123"/>
        <v>0.4312032173230928</v>
      </c>
      <c r="AA397" s="29"/>
      <c r="AB397" s="28">
        <f t="shared" si="124"/>
        <v>3.0267715362276557</v>
      </c>
      <c r="AC397" s="36">
        <v>330061.5285530271</v>
      </c>
      <c r="AD397" s="31">
        <f t="shared" si="125"/>
        <v>9990.20839828094</v>
      </c>
      <c r="AE397" s="32">
        <v>1278</v>
      </c>
      <c r="AF397" s="31">
        <f t="shared" si="126"/>
        <v>8712.20839828094</v>
      </c>
      <c r="AG397" s="33"/>
      <c r="AH397" s="34">
        <f t="shared" si="127"/>
        <v>5400469686.176357</v>
      </c>
      <c r="AI397" s="27">
        <f t="shared" si="128"/>
        <v>0.2239669510776144</v>
      </c>
      <c r="AJ397" s="27">
        <f t="shared" si="129"/>
        <v>1.0264434803123121</v>
      </c>
      <c r="AK397" s="27">
        <f t="shared" si="130"/>
        <v>0.3216947045267179</v>
      </c>
      <c r="AL397" s="27">
        <f t="shared" si="131"/>
        <v>1.572</v>
      </c>
      <c r="AN397" s="36">
        <v>330134.96483421844</v>
      </c>
      <c r="AO397" s="30">
        <f t="shared" si="132"/>
        <v>9992.431146737305</v>
      </c>
    </row>
    <row r="398" spans="1:41" ht="12.75">
      <c r="A398" s="17" t="s">
        <v>839</v>
      </c>
      <c r="B398" s="18" t="s">
        <v>840</v>
      </c>
      <c r="C398" s="19" t="s">
        <v>798</v>
      </c>
      <c r="D398" s="17"/>
      <c r="E398" s="20"/>
      <c r="F398" s="39">
        <v>3819837079</v>
      </c>
      <c r="G398" s="38">
        <v>67.62</v>
      </c>
      <c r="H398" s="23">
        <f t="shared" si="114"/>
        <v>0.6762</v>
      </c>
      <c r="I398" s="40">
        <v>10668947.13</v>
      </c>
      <c r="J398" s="40">
        <v>0</v>
      </c>
      <c r="K398" s="40">
        <v>0</v>
      </c>
      <c r="L398" s="40">
        <v>2672789.94</v>
      </c>
      <c r="M398" s="25">
        <f t="shared" si="115"/>
        <v>13341737.07</v>
      </c>
      <c r="N398" s="40">
        <v>0</v>
      </c>
      <c r="O398" s="40">
        <v>50354842.01</v>
      </c>
      <c r="P398" s="40">
        <v>0</v>
      </c>
      <c r="Q398" s="26">
        <f t="shared" si="116"/>
        <v>50354842.01</v>
      </c>
      <c r="R398" s="40">
        <v>20002932.49</v>
      </c>
      <c r="S398" s="40">
        <v>381983.71</v>
      </c>
      <c r="T398" s="26">
        <f t="shared" si="117"/>
        <v>20384916.2</v>
      </c>
      <c r="U398" s="26">
        <f t="shared" si="118"/>
        <v>84081495.28</v>
      </c>
      <c r="V398" s="27">
        <f t="shared" si="119"/>
        <v>0.5236593099734136</v>
      </c>
      <c r="W398" s="27">
        <f t="shared" si="120"/>
        <v>0.010000000054976168</v>
      </c>
      <c r="X398" s="27">
        <f t="shared" si="121"/>
        <v>0.5336593100283898</v>
      </c>
      <c r="Y398" s="28">
        <f t="shared" si="122"/>
        <v>1.318245803906968</v>
      </c>
      <c r="Z398" s="28">
        <f t="shared" si="123"/>
        <v>0.34927502911963854</v>
      </c>
      <c r="AA398" s="29"/>
      <c r="AB398" s="28">
        <f t="shared" si="124"/>
        <v>2.2011801430549967</v>
      </c>
      <c r="AC398" s="36">
        <v>393616.4190876824</v>
      </c>
      <c r="AD398" s="31">
        <f t="shared" si="125"/>
        <v>8664.206456762202</v>
      </c>
      <c r="AE398" s="32">
        <v>1114</v>
      </c>
      <c r="AF398" s="31">
        <f t="shared" si="126"/>
        <v>7550.206456762202</v>
      </c>
      <c r="AG398" s="33"/>
      <c r="AH398" s="34">
        <f t="shared" si="127"/>
        <v>5648975272.108844</v>
      </c>
      <c r="AI398" s="27">
        <f t="shared" si="128"/>
        <v>0.23617977469069956</v>
      </c>
      <c r="AJ398" s="27">
        <f t="shared" si="129"/>
        <v>0.8913978126018917</v>
      </c>
      <c r="AK398" s="27">
        <f t="shared" si="130"/>
        <v>0.3608604254411972</v>
      </c>
      <c r="AL398" s="27">
        <f t="shared" si="131"/>
        <v>1.488</v>
      </c>
      <c r="AN398" s="36">
        <v>393098.09260720864</v>
      </c>
      <c r="AO398" s="30">
        <f t="shared" si="132"/>
        <v>8652.797157197818</v>
      </c>
    </row>
    <row r="399" spans="1:41" ht="12.75">
      <c r="A399" s="17" t="s">
        <v>841</v>
      </c>
      <c r="B399" s="18" t="s">
        <v>842</v>
      </c>
      <c r="C399" s="19" t="s">
        <v>798</v>
      </c>
      <c r="E399" s="20"/>
      <c r="F399" s="39">
        <v>776136704</v>
      </c>
      <c r="G399" s="38">
        <v>51.31</v>
      </c>
      <c r="H399" s="23">
        <f t="shared" si="114"/>
        <v>0.5131</v>
      </c>
      <c r="I399" s="40">
        <v>3053758.84</v>
      </c>
      <c r="J399" s="40">
        <v>0</v>
      </c>
      <c r="K399" s="40">
        <v>0</v>
      </c>
      <c r="L399" s="40">
        <v>764673.72</v>
      </c>
      <c r="M399" s="25">
        <f t="shared" si="115"/>
        <v>3818432.5599999996</v>
      </c>
      <c r="N399" s="40">
        <v>11979556</v>
      </c>
      <c r="O399" s="40">
        <v>0</v>
      </c>
      <c r="P399" s="40">
        <v>0</v>
      </c>
      <c r="Q399" s="26">
        <f t="shared" si="116"/>
        <v>11979556</v>
      </c>
      <c r="R399" s="40">
        <v>7798563</v>
      </c>
      <c r="S399" s="40">
        <v>0</v>
      </c>
      <c r="T399" s="26">
        <f t="shared" si="117"/>
        <v>7798563</v>
      </c>
      <c r="U399" s="26">
        <f t="shared" si="118"/>
        <v>23596551.56</v>
      </c>
      <c r="V399" s="27">
        <f t="shared" si="119"/>
        <v>1.0047924495528044</v>
      </c>
      <c r="W399" s="27">
        <f t="shared" si="120"/>
        <v>0</v>
      </c>
      <c r="X399" s="27">
        <f t="shared" si="121"/>
        <v>1.0047924495528044</v>
      </c>
      <c r="Y399" s="28">
        <f t="shared" si="122"/>
        <v>1.543485308485037</v>
      </c>
      <c r="Z399" s="28">
        <f t="shared" si="123"/>
        <v>0.4919793820239172</v>
      </c>
      <c r="AA399" s="29"/>
      <c r="AB399" s="28">
        <f t="shared" si="124"/>
        <v>3.0402571400617586</v>
      </c>
      <c r="AC399" s="36">
        <v>235411.57268494568</v>
      </c>
      <c r="AD399" s="31">
        <f t="shared" si="125"/>
        <v>7157.117147085737</v>
      </c>
      <c r="AE399" s="32">
        <v>1098</v>
      </c>
      <c r="AF399" s="31">
        <f t="shared" si="126"/>
        <v>6059.117147085737</v>
      </c>
      <c r="AG399" s="33"/>
      <c r="AH399" s="34">
        <f t="shared" si="127"/>
        <v>1512642182.8103683</v>
      </c>
      <c r="AI399" s="27">
        <f t="shared" si="128"/>
        <v>0.2524346209164719</v>
      </c>
      <c r="AJ399" s="27">
        <f t="shared" si="129"/>
        <v>0.7919623117836725</v>
      </c>
      <c r="AK399" s="27">
        <f t="shared" si="130"/>
        <v>0.515559005865544</v>
      </c>
      <c r="AL399" s="27">
        <f t="shared" si="131"/>
        <v>1.56</v>
      </c>
      <c r="AN399" s="36">
        <v>235411.57268494568</v>
      </c>
      <c r="AO399" s="30">
        <f t="shared" si="132"/>
        <v>7157.117147085738</v>
      </c>
    </row>
    <row r="400" spans="1:41" ht="12.75">
      <c r="A400" s="17" t="s">
        <v>843</v>
      </c>
      <c r="B400" s="18" t="s">
        <v>844</v>
      </c>
      <c r="C400" s="19" t="s">
        <v>798</v>
      </c>
      <c r="E400" s="20"/>
      <c r="F400" s="39">
        <v>2213619563</v>
      </c>
      <c r="G400" s="38">
        <v>76.26</v>
      </c>
      <c r="H400" s="23">
        <f t="shared" si="114"/>
        <v>0.7626000000000001</v>
      </c>
      <c r="I400" s="40">
        <v>4935357.02</v>
      </c>
      <c r="J400" s="40">
        <v>0</v>
      </c>
      <c r="K400" s="40">
        <v>0</v>
      </c>
      <c r="L400" s="40">
        <v>1235887.85</v>
      </c>
      <c r="M400" s="25">
        <f t="shared" si="115"/>
        <v>6171244.869999999</v>
      </c>
      <c r="N400" s="40">
        <v>0</v>
      </c>
      <c r="O400" s="40">
        <v>23599652</v>
      </c>
      <c r="P400" s="40">
        <v>0</v>
      </c>
      <c r="Q400" s="26">
        <f t="shared" si="116"/>
        <v>23599652</v>
      </c>
      <c r="R400" s="40">
        <v>20670126.75</v>
      </c>
      <c r="S400" s="40">
        <v>0</v>
      </c>
      <c r="T400" s="26">
        <f t="shared" si="117"/>
        <v>20670126.75</v>
      </c>
      <c r="U400" s="26">
        <f t="shared" si="118"/>
        <v>50441023.62</v>
      </c>
      <c r="V400" s="27">
        <f t="shared" si="119"/>
        <v>0.9337705130319179</v>
      </c>
      <c r="W400" s="27">
        <f t="shared" si="120"/>
        <v>0</v>
      </c>
      <c r="X400" s="27">
        <f t="shared" si="121"/>
        <v>0.9337705130319179</v>
      </c>
      <c r="Y400" s="28">
        <f t="shared" si="122"/>
        <v>1.0661114671401195</v>
      </c>
      <c r="Z400" s="28">
        <f t="shared" si="123"/>
        <v>0.2787852516823822</v>
      </c>
      <c r="AA400" s="29"/>
      <c r="AB400" s="28">
        <f t="shared" si="124"/>
        <v>2.2786672318544197</v>
      </c>
      <c r="AC400" s="36">
        <v>353608.80722534796</v>
      </c>
      <c r="AD400" s="31">
        <f t="shared" si="125"/>
        <v>8057.568019195268</v>
      </c>
      <c r="AE400" s="32">
        <v>1201</v>
      </c>
      <c r="AF400" s="31">
        <f t="shared" si="126"/>
        <v>6856.568019195268</v>
      </c>
      <c r="AG400" s="33"/>
      <c r="AH400" s="34">
        <f t="shared" si="127"/>
        <v>2902726938.1064777</v>
      </c>
      <c r="AI400" s="27">
        <f t="shared" si="128"/>
        <v>0.2126016329329847</v>
      </c>
      <c r="AJ400" s="27">
        <f t="shared" si="129"/>
        <v>0.8130166048410551</v>
      </c>
      <c r="AK400" s="27">
        <f t="shared" si="130"/>
        <v>0.7120933932381407</v>
      </c>
      <c r="AL400" s="27">
        <f t="shared" si="131"/>
        <v>1.738</v>
      </c>
      <c r="AN400" s="36">
        <v>353608.80722534796</v>
      </c>
      <c r="AO400" s="30">
        <f t="shared" si="132"/>
        <v>8057.568019195268</v>
      </c>
    </row>
    <row r="401" spans="1:41" ht="12.75">
      <c r="A401" s="17" t="s">
        <v>845</v>
      </c>
      <c r="B401" s="18" t="s">
        <v>846</v>
      </c>
      <c r="C401" s="19" t="s">
        <v>798</v>
      </c>
      <c r="E401" s="20"/>
      <c r="F401" s="39">
        <v>1475160245</v>
      </c>
      <c r="G401" s="38">
        <v>104.83</v>
      </c>
      <c r="H401" s="23">
        <f t="shared" si="114"/>
        <v>1.0483</v>
      </c>
      <c r="I401" s="40">
        <v>2638644.07</v>
      </c>
      <c r="J401" s="40">
        <v>0</v>
      </c>
      <c r="K401" s="40">
        <v>0</v>
      </c>
      <c r="L401" s="40">
        <v>660006.63</v>
      </c>
      <c r="M401" s="25">
        <f t="shared" si="115"/>
        <v>3298650.6999999997</v>
      </c>
      <c r="N401" s="40">
        <v>17534925</v>
      </c>
      <c r="O401" s="40">
        <v>0</v>
      </c>
      <c r="P401" s="40">
        <v>0</v>
      </c>
      <c r="Q401" s="26">
        <f t="shared" si="116"/>
        <v>17534925</v>
      </c>
      <c r="R401" s="40">
        <v>4137233.67</v>
      </c>
      <c r="S401" s="40">
        <v>0</v>
      </c>
      <c r="T401" s="26">
        <f t="shared" si="117"/>
        <v>4137233.67</v>
      </c>
      <c r="U401" s="26">
        <f t="shared" si="118"/>
        <v>24970809.369999997</v>
      </c>
      <c r="V401" s="27">
        <f t="shared" si="119"/>
        <v>0.2804599489460889</v>
      </c>
      <c r="W401" s="27">
        <f t="shared" si="120"/>
        <v>0</v>
      </c>
      <c r="X401" s="27">
        <f t="shared" si="121"/>
        <v>0.2804599489460889</v>
      </c>
      <c r="Y401" s="28">
        <f t="shared" si="122"/>
        <v>1.1886793356473622</v>
      </c>
      <c r="Z401" s="28">
        <f t="shared" si="123"/>
        <v>0.22361304212072225</v>
      </c>
      <c r="AA401" s="29"/>
      <c r="AB401" s="28">
        <f t="shared" si="124"/>
        <v>1.6927523267141733</v>
      </c>
      <c r="AC401" s="36">
        <v>1006542.9416112343</v>
      </c>
      <c r="AD401" s="31">
        <f t="shared" si="125"/>
        <v>17038.279063501453</v>
      </c>
      <c r="AE401" s="32">
        <v>1454</v>
      </c>
      <c r="AF401" s="31">
        <f t="shared" si="126"/>
        <v>15584.279063501453</v>
      </c>
      <c r="AG401" s="33"/>
      <c r="AH401" s="34">
        <f t="shared" si="127"/>
        <v>1407192831.2505963</v>
      </c>
      <c r="AI401" s="27">
        <f t="shared" si="128"/>
        <v>0.23441355205515313</v>
      </c>
      <c r="AJ401" s="27">
        <f t="shared" si="129"/>
        <v>1.2460925475591296</v>
      </c>
      <c r="AK401" s="27">
        <f t="shared" si="130"/>
        <v>0.29400616448018496</v>
      </c>
      <c r="AL401" s="27">
        <f t="shared" si="131"/>
        <v>1.774</v>
      </c>
      <c r="AN401" s="36">
        <v>1006542.9416112343</v>
      </c>
      <c r="AO401" s="30">
        <f t="shared" si="132"/>
        <v>17038.27906350145</v>
      </c>
    </row>
    <row r="402" spans="1:41" ht="12.75">
      <c r="A402" s="17" t="s">
        <v>847</v>
      </c>
      <c r="B402" s="18" t="s">
        <v>848</v>
      </c>
      <c r="C402" s="19" t="s">
        <v>798</v>
      </c>
      <c r="E402" s="20"/>
      <c r="F402" s="39">
        <v>692720330</v>
      </c>
      <c r="G402" s="38">
        <v>80.25</v>
      </c>
      <c r="H402" s="23">
        <f t="shared" si="114"/>
        <v>0.8025</v>
      </c>
      <c r="I402" s="40">
        <v>1609023.82</v>
      </c>
      <c r="J402" s="40">
        <v>0</v>
      </c>
      <c r="K402" s="40">
        <v>0</v>
      </c>
      <c r="L402" s="40">
        <v>402638.11</v>
      </c>
      <c r="M402" s="25">
        <f t="shared" si="115"/>
        <v>2011661.9300000002</v>
      </c>
      <c r="N402" s="40">
        <v>8492925</v>
      </c>
      <c r="O402" s="40">
        <v>0</v>
      </c>
      <c r="P402" s="40">
        <v>0</v>
      </c>
      <c r="Q402" s="26">
        <f t="shared" si="116"/>
        <v>8492925</v>
      </c>
      <c r="R402" s="40">
        <v>2909017</v>
      </c>
      <c r="S402" s="40">
        <v>0</v>
      </c>
      <c r="T402" s="26">
        <f t="shared" si="117"/>
        <v>2909017</v>
      </c>
      <c r="U402" s="26">
        <f t="shared" si="118"/>
        <v>13413603.93</v>
      </c>
      <c r="V402" s="27">
        <f t="shared" si="119"/>
        <v>0.41994104604956517</v>
      </c>
      <c r="W402" s="27">
        <f t="shared" si="120"/>
        <v>0</v>
      </c>
      <c r="X402" s="27">
        <f t="shared" si="121"/>
        <v>0.41994104604956517</v>
      </c>
      <c r="Y402" s="28">
        <f t="shared" si="122"/>
        <v>1.226025082878685</v>
      </c>
      <c r="Z402" s="28">
        <f t="shared" si="123"/>
        <v>0.2904003019515827</v>
      </c>
      <c r="AA402" s="29"/>
      <c r="AB402" s="28">
        <f t="shared" si="124"/>
        <v>1.9363664308798327</v>
      </c>
      <c r="AC402" s="36">
        <v>291731.608040201</v>
      </c>
      <c r="AD402" s="31">
        <f t="shared" si="125"/>
        <v>5648.992926356383</v>
      </c>
      <c r="AE402" s="32">
        <v>931</v>
      </c>
      <c r="AF402" s="31">
        <f t="shared" si="126"/>
        <v>4717.992926356383</v>
      </c>
      <c r="AG402" s="33"/>
      <c r="AH402" s="34">
        <f t="shared" si="127"/>
        <v>863202903.4267913</v>
      </c>
      <c r="AI402" s="27">
        <f t="shared" si="128"/>
        <v>0.23304624231614512</v>
      </c>
      <c r="AJ402" s="27">
        <f t="shared" si="129"/>
        <v>0.9838851290101447</v>
      </c>
      <c r="AK402" s="27">
        <f t="shared" si="130"/>
        <v>0.33700268945477607</v>
      </c>
      <c r="AL402" s="27">
        <f t="shared" si="131"/>
        <v>1.554</v>
      </c>
      <c r="AN402" s="36">
        <v>291731.608040201</v>
      </c>
      <c r="AO402" s="30">
        <f t="shared" si="132"/>
        <v>5648.992926356384</v>
      </c>
    </row>
    <row r="403" spans="1:41" ht="12.75">
      <c r="A403" s="17" t="s">
        <v>849</v>
      </c>
      <c r="B403" s="18" t="s">
        <v>850</v>
      </c>
      <c r="C403" s="19" t="s">
        <v>798</v>
      </c>
      <c r="E403" s="20"/>
      <c r="F403" s="39">
        <v>1978562802</v>
      </c>
      <c r="G403" s="38">
        <v>51.23</v>
      </c>
      <c r="H403" s="23">
        <f t="shared" si="114"/>
        <v>0.5123</v>
      </c>
      <c r="I403" s="40">
        <v>6877259.5</v>
      </c>
      <c r="J403" s="40">
        <v>0</v>
      </c>
      <c r="K403" s="40">
        <v>0</v>
      </c>
      <c r="L403" s="40">
        <v>1723496.57</v>
      </c>
      <c r="M403" s="25">
        <f t="shared" si="115"/>
        <v>8600756.07</v>
      </c>
      <c r="N403" s="40">
        <v>54301960</v>
      </c>
      <c r="O403" s="40">
        <v>0</v>
      </c>
      <c r="P403" s="40">
        <v>0</v>
      </c>
      <c r="Q403" s="26">
        <f t="shared" si="116"/>
        <v>54301960</v>
      </c>
      <c r="R403" s="40">
        <v>15597339</v>
      </c>
      <c r="S403" s="40">
        <v>593569</v>
      </c>
      <c r="T403" s="26">
        <f t="shared" si="117"/>
        <v>16190908</v>
      </c>
      <c r="U403" s="26">
        <f t="shared" si="118"/>
        <v>79093624.07</v>
      </c>
      <c r="V403" s="27">
        <f t="shared" si="119"/>
        <v>0.7883165995152476</v>
      </c>
      <c r="W403" s="27">
        <f t="shared" si="120"/>
        <v>0.030000008056352816</v>
      </c>
      <c r="X403" s="27">
        <f t="shared" si="121"/>
        <v>0.8183166075716003</v>
      </c>
      <c r="Y403" s="28">
        <f t="shared" si="122"/>
        <v>2.744515359588773</v>
      </c>
      <c r="Z403" s="28">
        <f t="shared" si="123"/>
        <v>0.43469714791494396</v>
      </c>
      <c r="AA403" s="29"/>
      <c r="AB403" s="28">
        <f t="shared" si="124"/>
        <v>3.997529115075317</v>
      </c>
      <c r="AC403" s="36">
        <v>199143.76</v>
      </c>
      <c r="AD403" s="31">
        <f t="shared" si="125"/>
        <v>7960.829786855714</v>
      </c>
      <c r="AE403" s="32">
        <v>1156</v>
      </c>
      <c r="AF403" s="31">
        <f t="shared" si="126"/>
        <v>6804.829786855714</v>
      </c>
      <c r="AG403" s="33"/>
      <c r="AH403" s="34">
        <f t="shared" si="127"/>
        <v>3862117513.1758738</v>
      </c>
      <c r="AI403" s="27">
        <f t="shared" si="128"/>
        <v>0.2226953488768258</v>
      </c>
      <c r="AJ403" s="27">
        <f t="shared" si="129"/>
        <v>1.4060152187173283</v>
      </c>
      <c r="AK403" s="27">
        <f t="shared" si="130"/>
        <v>0.41922359805893084</v>
      </c>
      <c r="AL403" s="27">
        <f t="shared" si="131"/>
        <v>2.048</v>
      </c>
      <c r="AN403" s="36">
        <v>199041.4669454721</v>
      </c>
      <c r="AO403" s="30">
        <f t="shared" si="132"/>
        <v>7956.740592218261</v>
      </c>
    </row>
    <row r="404" spans="1:41" ht="12.75">
      <c r="A404" s="17" t="s">
        <v>851</v>
      </c>
      <c r="B404" s="18" t="s">
        <v>852</v>
      </c>
      <c r="C404" s="19" t="s">
        <v>798</v>
      </c>
      <c r="E404" s="20"/>
      <c r="F404" s="39">
        <v>346363131</v>
      </c>
      <c r="G404" s="38">
        <v>103.46</v>
      </c>
      <c r="H404" s="23">
        <f t="shared" si="114"/>
        <v>1.0346</v>
      </c>
      <c r="I404" s="40">
        <v>623533.7</v>
      </c>
      <c r="J404" s="40">
        <v>0</v>
      </c>
      <c r="K404" s="40">
        <v>0</v>
      </c>
      <c r="L404" s="40">
        <v>156004.57</v>
      </c>
      <c r="M404" s="25">
        <f t="shared" si="115"/>
        <v>779538.27</v>
      </c>
      <c r="N404" s="40">
        <v>2644432.5</v>
      </c>
      <c r="O404" s="40">
        <v>1588743.12</v>
      </c>
      <c r="P404" s="40">
        <v>0</v>
      </c>
      <c r="Q404" s="26">
        <f t="shared" si="116"/>
        <v>4233175.62</v>
      </c>
      <c r="R404" s="40">
        <v>1955727</v>
      </c>
      <c r="S404" s="40">
        <v>0</v>
      </c>
      <c r="T404" s="26">
        <f t="shared" si="117"/>
        <v>1955727</v>
      </c>
      <c r="U404" s="26">
        <f t="shared" si="118"/>
        <v>6968440.890000001</v>
      </c>
      <c r="V404" s="27">
        <f t="shared" si="119"/>
        <v>0.5646464144014219</v>
      </c>
      <c r="W404" s="27">
        <f t="shared" si="120"/>
        <v>0</v>
      </c>
      <c r="X404" s="27">
        <f t="shared" si="121"/>
        <v>0.5646464144014219</v>
      </c>
      <c r="Y404" s="28">
        <f t="shared" si="122"/>
        <v>1.2221784714147303</v>
      </c>
      <c r="Z404" s="28">
        <f t="shared" si="123"/>
        <v>0.2250638709002778</v>
      </c>
      <c r="AA404" s="29"/>
      <c r="AB404" s="28">
        <f t="shared" si="124"/>
        <v>2.0118887567164303</v>
      </c>
      <c r="AC404" s="36">
        <v>293968.9950980392</v>
      </c>
      <c r="AD404" s="31">
        <f t="shared" si="125"/>
        <v>5914.329160609725</v>
      </c>
      <c r="AE404" s="32">
        <v>1066</v>
      </c>
      <c r="AF404" s="31">
        <f t="shared" si="126"/>
        <v>4848.329160609725</v>
      </c>
      <c r="AG404" s="33"/>
      <c r="AH404" s="34">
        <f t="shared" si="127"/>
        <v>334779751.59481925</v>
      </c>
      <c r="AI404" s="27">
        <f t="shared" si="128"/>
        <v>0.2328510808334274</v>
      </c>
      <c r="AJ404" s="27">
        <f t="shared" si="129"/>
        <v>1.2644658465256802</v>
      </c>
      <c r="AK404" s="27">
        <f t="shared" si="130"/>
        <v>0.5841831803397112</v>
      </c>
      <c r="AL404" s="27">
        <f t="shared" si="131"/>
        <v>2.081</v>
      </c>
      <c r="AN404" s="36">
        <v>293968.9950980392</v>
      </c>
      <c r="AO404" s="30">
        <f t="shared" si="132"/>
        <v>5914.329160609725</v>
      </c>
    </row>
    <row r="405" spans="1:41" ht="12.75">
      <c r="A405" s="17" t="s">
        <v>853</v>
      </c>
      <c r="B405" s="18" t="s">
        <v>854</v>
      </c>
      <c r="C405" s="19" t="s">
        <v>798</v>
      </c>
      <c r="E405" s="20"/>
      <c r="F405" s="39">
        <v>7588282376</v>
      </c>
      <c r="G405" s="38">
        <v>78.27</v>
      </c>
      <c r="H405" s="23">
        <f t="shared" si="114"/>
        <v>0.7827</v>
      </c>
      <c r="I405" s="40">
        <v>17645134.65</v>
      </c>
      <c r="J405" s="40">
        <v>0</v>
      </c>
      <c r="K405" s="40">
        <v>0</v>
      </c>
      <c r="L405" s="40">
        <v>4420168.25</v>
      </c>
      <c r="M405" s="25">
        <f t="shared" si="115"/>
        <v>22065302.9</v>
      </c>
      <c r="N405" s="40">
        <v>103009827.5</v>
      </c>
      <c r="O405" s="40">
        <v>0</v>
      </c>
      <c r="P405" s="40">
        <v>0</v>
      </c>
      <c r="Q405" s="26">
        <f t="shared" si="116"/>
        <v>103009827.5</v>
      </c>
      <c r="R405" s="40">
        <v>35270077.5</v>
      </c>
      <c r="S405" s="40">
        <v>1517656.48</v>
      </c>
      <c r="T405" s="26">
        <f t="shared" si="117"/>
        <v>36787733.98</v>
      </c>
      <c r="U405" s="26">
        <f t="shared" si="118"/>
        <v>161862864.38</v>
      </c>
      <c r="V405" s="27">
        <f t="shared" si="119"/>
        <v>0.4647965870583728</v>
      </c>
      <c r="W405" s="27">
        <f t="shared" si="120"/>
        <v>0.020000000063255422</v>
      </c>
      <c r="X405" s="27">
        <f t="shared" si="121"/>
        <v>0.48479658712162815</v>
      </c>
      <c r="Y405" s="28">
        <f t="shared" si="122"/>
        <v>1.3574854281358386</v>
      </c>
      <c r="Z405" s="28">
        <f t="shared" si="123"/>
        <v>0.290781257294635</v>
      </c>
      <c r="AA405" s="29"/>
      <c r="AB405" s="28">
        <f t="shared" si="124"/>
        <v>2.133063272552102</v>
      </c>
      <c r="AC405" s="36">
        <v>305308.063832792</v>
      </c>
      <c r="AD405" s="31">
        <f t="shared" si="125"/>
        <v>6512.414177757214</v>
      </c>
      <c r="AE405" s="32">
        <v>1070</v>
      </c>
      <c r="AF405" s="31">
        <f t="shared" si="126"/>
        <v>5442.414177757214</v>
      </c>
      <c r="AG405" s="33"/>
      <c r="AH405" s="34">
        <f t="shared" si="127"/>
        <v>9695007507.346365</v>
      </c>
      <c r="AI405" s="27">
        <f t="shared" si="128"/>
        <v>0.2275944900845108</v>
      </c>
      <c r="AJ405" s="27">
        <f t="shared" si="129"/>
        <v>1.062503844601921</v>
      </c>
      <c r="AK405" s="27">
        <f t="shared" si="130"/>
        <v>0.3794502887400984</v>
      </c>
      <c r="AL405" s="27">
        <f t="shared" si="131"/>
        <v>1.67</v>
      </c>
      <c r="AN405" s="36">
        <v>305306.5743944637</v>
      </c>
      <c r="AO405" s="30">
        <f t="shared" si="132"/>
        <v>6512.382407095266</v>
      </c>
    </row>
    <row r="406" spans="1:41" ht="15.75">
      <c r="A406" s="17" t="s">
        <v>855</v>
      </c>
      <c r="B406" s="18" t="s">
        <v>856</v>
      </c>
      <c r="C406" s="19" t="s">
        <v>798</v>
      </c>
      <c r="D406" s="41"/>
      <c r="E406" s="20"/>
      <c r="F406" s="39">
        <v>1278011246</v>
      </c>
      <c r="G406" s="38">
        <v>68.13</v>
      </c>
      <c r="H406" s="23">
        <f t="shared" si="114"/>
        <v>0.6812999999999999</v>
      </c>
      <c r="I406" s="40">
        <v>3465403.68</v>
      </c>
      <c r="J406" s="40">
        <v>0</v>
      </c>
      <c r="K406" s="40">
        <v>0</v>
      </c>
      <c r="L406" s="40">
        <v>866803.94</v>
      </c>
      <c r="M406" s="25">
        <f t="shared" si="115"/>
        <v>4332207.62</v>
      </c>
      <c r="N406" s="40">
        <v>13193174</v>
      </c>
      <c r="O406" s="40">
        <v>5500902.31</v>
      </c>
      <c r="P406" s="40">
        <v>0</v>
      </c>
      <c r="Q406" s="26">
        <f t="shared" si="116"/>
        <v>18694076.31</v>
      </c>
      <c r="R406" s="40">
        <v>8542103.73</v>
      </c>
      <c r="S406" s="40">
        <v>255602</v>
      </c>
      <c r="T406" s="26">
        <f t="shared" si="117"/>
        <v>8797705.73</v>
      </c>
      <c r="U406" s="26">
        <f t="shared" si="118"/>
        <v>31823989.66</v>
      </c>
      <c r="V406" s="27">
        <f t="shared" si="119"/>
        <v>0.6683903413788896</v>
      </c>
      <c r="W406" s="27">
        <f t="shared" si="120"/>
        <v>0.019999980500954057</v>
      </c>
      <c r="X406" s="27">
        <f t="shared" si="121"/>
        <v>0.6883903218798436</v>
      </c>
      <c r="Y406" s="28">
        <f t="shared" si="122"/>
        <v>1.4627474029285654</v>
      </c>
      <c r="Z406" s="28">
        <f t="shared" si="123"/>
        <v>0.33898039892522197</v>
      </c>
      <c r="AA406" s="29"/>
      <c r="AB406" s="28">
        <f t="shared" si="124"/>
        <v>2.490118123733631</v>
      </c>
      <c r="AC406" s="36">
        <v>388650.74214704864</v>
      </c>
      <c r="AD406" s="31">
        <f t="shared" si="125"/>
        <v>9677.86256822892</v>
      </c>
      <c r="AE406" s="32">
        <v>1299</v>
      </c>
      <c r="AF406" s="31">
        <f t="shared" si="126"/>
        <v>8378.86256822892</v>
      </c>
      <c r="AG406" s="33"/>
      <c r="AH406" s="34">
        <f t="shared" si="127"/>
        <v>1875842134.1552916</v>
      </c>
      <c r="AI406" s="27">
        <f t="shared" si="128"/>
        <v>0.23094734578775372</v>
      </c>
      <c r="AJ406" s="27">
        <f t="shared" si="129"/>
        <v>0.9965698056152315</v>
      </c>
      <c r="AK406" s="27">
        <f t="shared" si="130"/>
        <v>0.46900032629673744</v>
      </c>
      <c r="AL406" s="27">
        <f t="shared" si="131"/>
        <v>1.697</v>
      </c>
      <c r="AN406" s="36">
        <v>388720.276816609</v>
      </c>
      <c r="AO406" s="30">
        <f t="shared" si="132"/>
        <v>9679.594063637922</v>
      </c>
    </row>
    <row r="407" spans="1:41" ht="12.75">
      <c r="A407" s="17" t="s">
        <v>857</v>
      </c>
      <c r="B407" s="18" t="s">
        <v>858</v>
      </c>
      <c r="C407" s="19" t="s">
        <v>798</v>
      </c>
      <c r="E407" s="20"/>
      <c r="F407" s="39">
        <v>2805171755</v>
      </c>
      <c r="G407" s="38">
        <v>99.71</v>
      </c>
      <c r="H407" s="23">
        <f t="shared" si="114"/>
        <v>0.9971</v>
      </c>
      <c r="I407" s="40">
        <v>5238518.28</v>
      </c>
      <c r="J407" s="40">
        <v>0</v>
      </c>
      <c r="K407" s="40">
        <v>0</v>
      </c>
      <c r="L407" s="40">
        <v>1310855.2</v>
      </c>
      <c r="M407" s="25">
        <f t="shared" si="115"/>
        <v>6549373.48</v>
      </c>
      <c r="N407" s="40">
        <v>28803180</v>
      </c>
      <c r="O407" s="40">
        <v>0</v>
      </c>
      <c r="P407" s="40">
        <v>0</v>
      </c>
      <c r="Q407" s="26">
        <f t="shared" si="116"/>
        <v>28803180</v>
      </c>
      <c r="R407" s="40">
        <v>8957113</v>
      </c>
      <c r="S407" s="40">
        <v>280000</v>
      </c>
      <c r="T407" s="26">
        <f t="shared" si="117"/>
        <v>9237113</v>
      </c>
      <c r="U407" s="26">
        <f t="shared" si="118"/>
        <v>44589666.480000004</v>
      </c>
      <c r="V407" s="27">
        <f t="shared" si="119"/>
        <v>0.31930711493991926</v>
      </c>
      <c r="W407" s="27">
        <f t="shared" si="120"/>
        <v>0.009981563499665282</v>
      </c>
      <c r="X407" s="27">
        <f t="shared" si="121"/>
        <v>0.32928867843958454</v>
      </c>
      <c r="Y407" s="28">
        <f t="shared" si="122"/>
        <v>1.026788464865318</v>
      </c>
      <c r="Z407" s="28">
        <f t="shared" si="123"/>
        <v>0.23347495454872783</v>
      </c>
      <c r="AA407" s="29"/>
      <c r="AB407" s="28">
        <f t="shared" si="124"/>
        <v>1.5895520978536304</v>
      </c>
      <c r="AC407" s="36">
        <v>468298.7227805695</v>
      </c>
      <c r="AD407" s="31">
        <f t="shared" si="125"/>
        <v>7443.8521721803</v>
      </c>
      <c r="AE407" s="32">
        <v>1165</v>
      </c>
      <c r="AF407" s="31">
        <f t="shared" si="126"/>
        <v>6278.8521721803</v>
      </c>
      <c r="AG407" s="33"/>
      <c r="AH407" s="34">
        <f t="shared" si="127"/>
        <v>2813330413.198275</v>
      </c>
      <c r="AI407" s="27">
        <f t="shared" si="128"/>
        <v>0.2327978771805365</v>
      </c>
      <c r="AJ407" s="27">
        <f t="shared" si="129"/>
        <v>1.0238107783172086</v>
      </c>
      <c r="AK407" s="27">
        <f t="shared" si="130"/>
        <v>0.32833374127210974</v>
      </c>
      <c r="AL407" s="27">
        <f t="shared" si="131"/>
        <v>1.5850000000000002</v>
      </c>
      <c r="AN407" s="36">
        <v>467489.47257827275</v>
      </c>
      <c r="AO407" s="30">
        <f t="shared" si="132"/>
        <v>7430.988718612806</v>
      </c>
    </row>
    <row r="408" spans="1:41" ht="12.75">
      <c r="A408" s="17" t="s">
        <v>859</v>
      </c>
      <c r="B408" s="18" t="s">
        <v>860</v>
      </c>
      <c r="C408" s="19" t="s">
        <v>798</v>
      </c>
      <c r="E408" s="20"/>
      <c r="F408" s="39">
        <v>2904754223</v>
      </c>
      <c r="G408" s="38">
        <v>58.32</v>
      </c>
      <c r="H408" s="23">
        <f t="shared" si="114"/>
        <v>0.5832</v>
      </c>
      <c r="I408" s="40">
        <v>9270685.53</v>
      </c>
      <c r="J408" s="40">
        <v>0</v>
      </c>
      <c r="K408" s="40">
        <v>0</v>
      </c>
      <c r="L408" s="40">
        <v>2319257.29</v>
      </c>
      <c r="M408" s="25">
        <f t="shared" si="115"/>
        <v>11589942.82</v>
      </c>
      <c r="N408" s="40">
        <v>57518176.5</v>
      </c>
      <c r="O408" s="40">
        <v>0</v>
      </c>
      <c r="P408" s="40">
        <v>0</v>
      </c>
      <c r="Q408" s="26">
        <f t="shared" si="116"/>
        <v>57518176.5</v>
      </c>
      <c r="R408" s="40">
        <v>15387413</v>
      </c>
      <c r="S408" s="40">
        <v>871426</v>
      </c>
      <c r="T408" s="26">
        <f t="shared" si="117"/>
        <v>16258839</v>
      </c>
      <c r="U408" s="26">
        <f t="shared" si="118"/>
        <v>85366958.32</v>
      </c>
      <c r="V408" s="27">
        <f t="shared" si="119"/>
        <v>0.5297320123734269</v>
      </c>
      <c r="W408" s="27">
        <f t="shared" si="120"/>
        <v>0.029999990811615043</v>
      </c>
      <c r="X408" s="27">
        <f t="shared" si="121"/>
        <v>0.5597320031850419</v>
      </c>
      <c r="Y408" s="28">
        <f t="shared" si="122"/>
        <v>1.9801391816411864</v>
      </c>
      <c r="Z408" s="28">
        <f t="shared" si="123"/>
        <v>0.3989990866776339</v>
      </c>
      <c r="AA408" s="29"/>
      <c r="AB408" s="28">
        <f t="shared" si="124"/>
        <v>2.9388702715038617</v>
      </c>
      <c r="AC408" s="36">
        <v>333610.80144204106</v>
      </c>
      <c r="AD408" s="31">
        <f t="shared" si="125"/>
        <v>9804.38866610592</v>
      </c>
      <c r="AE408" s="32">
        <v>1184</v>
      </c>
      <c r="AF408" s="31">
        <f t="shared" si="126"/>
        <v>8620.38866610592</v>
      </c>
      <c r="AG408" s="33"/>
      <c r="AH408" s="34">
        <f t="shared" si="127"/>
        <v>4980717117.626885</v>
      </c>
      <c r="AI408" s="27">
        <f t="shared" si="128"/>
        <v>0.2326962673503961</v>
      </c>
      <c r="AJ408" s="27">
        <f t="shared" si="129"/>
        <v>1.15481717073314</v>
      </c>
      <c r="AK408" s="27">
        <f t="shared" si="130"/>
        <v>0.3264357042575165</v>
      </c>
      <c r="AL408" s="27">
        <f t="shared" si="131"/>
        <v>1.7140000000000002</v>
      </c>
      <c r="AN408" s="36">
        <v>333906.0091806927</v>
      </c>
      <c r="AO408" s="30">
        <f t="shared" si="132"/>
        <v>9813.064438576333</v>
      </c>
    </row>
    <row r="409" spans="1:41" ht="12.75">
      <c r="A409" s="17" t="s">
        <v>861</v>
      </c>
      <c r="B409" s="18" t="s">
        <v>862</v>
      </c>
      <c r="C409" s="19" t="s">
        <v>798</v>
      </c>
      <c r="E409" s="20"/>
      <c r="F409" s="39">
        <v>782494435</v>
      </c>
      <c r="G409" s="38">
        <v>95.1</v>
      </c>
      <c r="H409" s="23">
        <f t="shared" si="114"/>
        <v>0.951</v>
      </c>
      <c r="I409" s="40">
        <v>1557301.23</v>
      </c>
      <c r="J409" s="40">
        <v>0</v>
      </c>
      <c r="K409" s="40">
        <v>0</v>
      </c>
      <c r="L409" s="40">
        <v>389708.38</v>
      </c>
      <c r="M409" s="25">
        <f t="shared" si="115"/>
        <v>1947009.6099999999</v>
      </c>
      <c r="N409" s="40">
        <v>5441699.5</v>
      </c>
      <c r="O409" s="40">
        <v>0</v>
      </c>
      <c r="P409" s="40">
        <v>0</v>
      </c>
      <c r="Q409" s="26">
        <f t="shared" si="116"/>
        <v>5441699.5</v>
      </c>
      <c r="R409" s="40">
        <v>3624148.07</v>
      </c>
      <c r="S409" s="40">
        <v>78249.44</v>
      </c>
      <c r="T409" s="26">
        <f t="shared" si="117"/>
        <v>3702397.51</v>
      </c>
      <c r="U409" s="26">
        <f t="shared" si="118"/>
        <v>11091106.62</v>
      </c>
      <c r="V409" s="27">
        <f t="shared" si="119"/>
        <v>0.46315320696178497</v>
      </c>
      <c r="W409" s="27">
        <f t="shared" si="120"/>
        <v>0.009999999552712474</v>
      </c>
      <c r="X409" s="27">
        <f t="shared" si="121"/>
        <v>0.47315320651449744</v>
      </c>
      <c r="Y409" s="28">
        <f t="shared" si="122"/>
        <v>0.6954298020023618</v>
      </c>
      <c r="Z409" s="28">
        <f t="shared" si="123"/>
        <v>0.2488208890584634</v>
      </c>
      <c r="AA409" s="29"/>
      <c r="AB409" s="28">
        <f t="shared" si="124"/>
        <v>1.4174038975753227</v>
      </c>
      <c r="AC409" s="36">
        <v>360145.4415954416</v>
      </c>
      <c r="AD409" s="31">
        <f t="shared" si="125"/>
        <v>5104.715526113647</v>
      </c>
      <c r="AE409" s="32">
        <v>921</v>
      </c>
      <c r="AF409" s="31">
        <f t="shared" si="126"/>
        <v>4183.715526113647</v>
      </c>
      <c r="AG409" s="33"/>
      <c r="AH409" s="34">
        <f t="shared" si="127"/>
        <v>822812234.4900105</v>
      </c>
      <c r="AI409" s="27">
        <f t="shared" si="128"/>
        <v>0.23662866549459868</v>
      </c>
      <c r="AJ409" s="27">
        <f t="shared" si="129"/>
        <v>0.6613537417042461</v>
      </c>
      <c r="AK409" s="27">
        <f t="shared" si="130"/>
        <v>0.44996869939528705</v>
      </c>
      <c r="AL409" s="27">
        <f t="shared" si="131"/>
        <v>1.348</v>
      </c>
      <c r="AN409" s="36">
        <v>359957.23449750536</v>
      </c>
      <c r="AO409" s="30">
        <f t="shared" si="132"/>
        <v>5102.047871371985</v>
      </c>
    </row>
    <row r="410" spans="1:41" ht="12.75">
      <c r="A410" s="17" t="s">
        <v>863</v>
      </c>
      <c r="B410" s="18" t="s">
        <v>864</v>
      </c>
      <c r="C410" s="19" t="s">
        <v>798</v>
      </c>
      <c r="E410" s="20"/>
      <c r="F410" s="39">
        <v>766256440</v>
      </c>
      <c r="G410" s="38">
        <v>81.85</v>
      </c>
      <c r="H410" s="23">
        <f t="shared" si="114"/>
        <v>0.8184999999999999</v>
      </c>
      <c r="I410" s="40">
        <v>1659355.04</v>
      </c>
      <c r="J410" s="40">
        <v>0</v>
      </c>
      <c r="K410" s="40">
        <v>0</v>
      </c>
      <c r="L410" s="40">
        <v>415734.98</v>
      </c>
      <c r="M410" s="25">
        <f t="shared" si="115"/>
        <v>2075090.02</v>
      </c>
      <c r="N410" s="40">
        <v>6151172</v>
      </c>
      <c r="O410" s="40">
        <v>4308066.36</v>
      </c>
      <c r="P410" s="40">
        <v>0</v>
      </c>
      <c r="Q410" s="26">
        <f t="shared" si="116"/>
        <v>10459238.36</v>
      </c>
      <c r="R410" s="40">
        <v>3697806.62</v>
      </c>
      <c r="S410" s="40">
        <v>0</v>
      </c>
      <c r="T410" s="26">
        <f t="shared" si="117"/>
        <v>3697806.62</v>
      </c>
      <c r="U410" s="26">
        <f t="shared" si="118"/>
        <v>16232135</v>
      </c>
      <c r="V410" s="27">
        <f t="shared" si="119"/>
        <v>0.482580821115187</v>
      </c>
      <c r="W410" s="27">
        <f t="shared" si="120"/>
        <v>0</v>
      </c>
      <c r="X410" s="27">
        <f t="shared" si="121"/>
        <v>0.482580821115187</v>
      </c>
      <c r="Y410" s="28">
        <f t="shared" si="122"/>
        <v>1.3649788522495159</v>
      </c>
      <c r="Z410" s="28">
        <f t="shared" si="123"/>
        <v>0.2708088195643746</v>
      </c>
      <c r="AA410" s="29"/>
      <c r="AB410" s="28">
        <f t="shared" si="124"/>
        <v>2.1183684929290774</v>
      </c>
      <c r="AC410" s="36">
        <v>295004.7244094488</v>
      </c>
      <c r="AD410" s="31">
        <f t="shared" si="125"/>
        <v>6249.287134542019</v>
      </c>
      <c r="AE410" s="32">
        <v>1067</v>
      </c>
      <c r="AF410" s="31">
        <f t="shared" si="126"/>
        <v>5182.287134542019</v>
      </c>
      <c r="AG410" s="33"/>
      <c r="AH410" s="34">
        <f t="shared" si="127"/>
        <v>936171582.1624925</v>
      </c>
      <c r="AI410" s="27">
        <f t="shared" si="128"/>
        <v>0.22165701881344055</v>
      </c>
      <c r="AJ410" s="27">
        <f t="shared" si="129"/>
        <v>1.1172351905662286</v>
      </c>
      <c r="AK410" s="27">
        <f t="shared" si="130"/>
        <v>0.3949924020827805</v>
      </c>
      <c r="AL410" s="27">
        <f t="shared" si="131"/>
        <v>1.734</v>
      </c>
      <c r="AN410" s="36">
        <v>295004.7244094488</v>
      </c>
      <c r="AO410" s="30">
        <f t="shared" si="132"/>
        <v>6249.287134542018</v>
      </c>
    </row>
    <row r="411" spans="1:41" ht="12.75">
      <c r="A411" s="17" t="s">
        <v>865</v>
      </c>
      <c r="B411" s="18" t="s">
        <v>866</v>
      </c>
      <c r="C411" s="19" t="s">
        <v>798</v>
      </c>
      <c r="E411" s="20"/>
      <c r="F411" s="39">
        <v>2902847641</v>
      </c>
      <c r="G411" s="38">
        <v>64.9</v>
      </c>
      <c r="H411" s="23">
        <f t="shared" si="114"/>
        <v>0.649</v>
      </c>
      <c r="I411" s="40">
        <v>8235637.92</v>
      </c>
      <c r="J411" s="40">
        <v>0</v>
      </c>
      <c r="K411" s="40">
        <v>0</v>
      </c>
      <c r="L411" s="40">
        <v>2064111.7</v>
      </c>
      <c r="M411" s="25">
        <f t="shared" si="115"/>
        <v>10299749.62</v>
      </c>
      <c r="N411" s="40">
        <v>38085927</v>
      </c>
      <c r="O411" s="40">
        <v>22143485.31</v>
      </c>
      <c r="P411" s="40">
        <v>0</v>
      </c>
      <c r="Q411" s="26">
        <f t="shared" si="116"/>
        <v>60229412.31</v>
      </c>
      <c r="R411" s="40">
        <v>20595293</v>
      </c>
      <c r="S411" s="40">
        <v>290284</v>
      </c>
      <c r="T411" s="26">
        <f t="shared" si="117"/>
        <v>20885577</v>
      </c>
      <c r="U411" s="26">
        <f t="shared" si="118"/>
        <v>91414738.93</v>
      </c>
      <c r="V411" s="27">
        <f t="shared" si="119"/>
        <v>0.7094858410448694</v>
      </c>
      <c r="W411" s="27">
        <f t="shared" si="120"/>
        <v>0.009999973677571319</v>
      </c>
      <c r="X411" s="27">
        <f t="shared" si="121"/>
        <v>0.7194858147224407</v>
      </c>
      <c r="Y411" s="28">
        <f t="shared" si="122"/>
        <v>2.0748389085019845</v>
      </c>
      <c r="Z411" s="28">
        <f t="shared" si="123"/>
        <v>0.3548153707595844</v>
      </c>
      <c r="AA411" s="29"/>
      <c r="AB411" s="28">
        <f t="shared" si="124"/>
        <v>3.14914009398401</v>
      </c>
      <c r="AC411" s="36">
        <v>258271.35385712588</v>
      </c>
      <c r="AD411" s="31">
        <f t="shared" si="125"/>
        <v>8133.326755590069</v>
      </c>
      <c r="AE411" s="32">
        <v>1202</v>
      </c>
      <c r="AF411" s="31">
        <f t="shared" si="126"/>
        <v>6931.326755590069</v>
      </c>
      <c r="AG411" s="33"/>
      <c r="AH411" s="34">
        <f t="shared" si="127"/>
        <v>4472800679.506933</v>
      </c>
      <c r="AI411" s="27">
        <f t="shared" si="128"/>
        <v>0.2302751756229703</v>
      </c>
      <c r="AJ411" s="27">
        <f t="shared" si="129"/>
        <v>1.346570451617788</v>
      </c>
      <c r="AK411" s="27">
        <f t="shared" si="130"/>
        <v>0.466946293754864</v>
      </c>
      <c r="AL411" s="27">
        <f t="shared" si="131"/>
        <v>2.044</v>
      </c>
      <c r="AN411" s="36">
        <v>258146.85863874346</v>
      </c>
      <c r="AO411" s="30">
        <f t="shared" si="132"/>
        <v>8129.406226752895</v>
      </c>
    </row>
    <row r="412" spans="1:41" ht="12.75">
      <c r="A412" s="17" t="s">
        <v>867</v>
      </c>
      <c r="B412" s="18" t="s">
        <v>868</v>
      </c>
      <c r="C412" s="19" t="s">
        <v>798</v>
      </c>
      <c r="E412" s="20"/>
      <c r="F412" s="39">
        <v>2044763921</v>
      </c>
      <c r="G412" s="38">
        <v>50.91</v>
      </c>
      <c r="H412" s="23">
        <f t="shared" si="114"/>
        <v>0.5091</v>
      </c>
      <c r="I412" s="40">
        <v>7217617.06</v>
      </c>
      <c r="J412" s="40">
        <v>0</v>
      </c>
      <c r="K412" s="40">
        <v>0</v>
      </c>
      <c r="L412" s="40">
        <v>1805936.38</v>
      </c>
      <c r="M412" s="25">
        <f t="shared" si="115"/>
        <v>9023553.44</v>
      </c>
      <c r="N412" s="40">
        <v>44691354.5</v>
      </c>
      <c r="O412" s="40">
        <v>0</v>
      </c>
      <c r="P412" s="40">
        <v>0</v>
      </c>
      <c r="Q412" s="26">
        <f t="shared" si="116"/>
        <v>44691354.5</v>
      </c>
      <c r="R412" s="40">
        <v>17186204.5</v>
      </c>
      <c r="S412" s="40">
        <v>408953</v>
      </c>
      <c r="T412" s="26">
        <f t="shared" si="117"/>
        <v>17595157.5</v>
      </c>
      <c r="U412" s="26">
        <f t="shared" si="118"/>
        <v>71310065.44</v>
      </c>
      <c r="V412" s="27">
        <f t="shared" si="119"/>
        <v>0.840498226885528</v>
      </c>
      <c r="W412" s="27">
        <f t="shared" si="120"/>
        <v>0.02000001055378559</v>
      </c>
      <c r="X412" s="27">
        <f t="shared" si="121"/>
        <v>0.8604982374393136</v>
      </c>
      <c r="Y412" s="28">
        <f t="shared" si="122"/>
        <v>2.185648623834458</v>
      </c>
      <c r="Z412" s="28">
        <f t="shared" si="123"/>
        <v>0.4413005016044588</v>
      </c>
      <c r="AA412" s="29"/>
      <c r="AB412" s="28">
        <f t="shared" si="124"/>
        <v>3.48744736287823</v>
      </c>
      <c r="AC412" s="36">
        <v>207304.02925702554</v>
      </c>
      <c r="AD412" s="31">
        <f t="shared" si="125"/>
        <v>7229.618901464452</v>
      </c>
      <c r="AE412" s="32">
        <v>1135</v>
      </c>
      <c r="AF412" s="31">
        <f t="shared" si="126"/>
        <v>6094.618901464452</v>
      </c>
      <c r="AG412" s="33"/>
      <c r="AH412" s="34">
        <f t="shared" si="127"/>
        <v>4016428837.163622</v>
      </c>
      <c r="AI412" s="27">
        <f t="shared" si="128"/>
        <v>0.22466608536682997</v>
      </c>
      <c r="AJ412" s="27">
        <f t="shared" si="129"/>
        <v>1.1127137143941226</v>
      </c>
      <c r="AK412" s="27">
        <f t="shared" si="130"/>
        <v>0.43807965268035465</v>
      </c>
      <c r="AL412" s="27">
        <f t="shared" si="131"/>
        <v>1.776</v>
      </c>
      <c r="AN412" s="36">
        <v>207128.25192802056</v>
      </c>
      <c r="AO412" s="30">
        <f t="shared" si="132"/>
        <v>7223.48875963953</v>
      </c>
    </row>
    <row r="413" spans="1:41" ht="12.75">
      <c r="A413" s="17" t="s">
        <v>869</v>
      </c>
      <c r="B413" s="18" t="s">
        <v>870</v>
      </c>
      <c r="C413" s="19" t="s">
        <v>798</v>
      </c>
      <c r="E413" s="20"/>
      <c r="F413" s="39">
        <v>97474423</v>
      </c>
      <c r="G413" s="38">
        <v>97.63</v>
      </c>
      <c r="H413" s="23">
        <f t="shared" si="114"/>
        <v>0.9763</v>
      </c>
      <c r="I413" s="40">
        <v>188970.14</v>
      </c>
      <c r="J413" s="40">
        <v>0</v>
      </c>
      <c r="K413" s="40">
        <v>0</v>
      </c>
      <c r="L413" s="40">
        <v>47268.97</v>
      </c>
      <c r="M413" s="25">
        <f t="shared" si="115"/>
        <v>236239.11000000002</v>
      </c>
      <c r="N413" s="40">
        <v>874442</v>
      </c>
      <c r="O413" s="40">
        <v>0</v>
      </c>
      <c r="P413" s="40">
        <v>0</v>
      </c>
      <c r="Q413" s="26">
        <f t="shared" si="116"/>
        <v>874442</v>
      </c>
      <c r="R413" s="40">
        <v>546048</v>
      </c>
      <c r="S413" s="40">
        <v>0</v>
      </c>
      <c r="T413" s="26">
        <f t="shared" si="117"/>
        <v>546048</v>
      </c>
      <c r="U413" s="26">
        <f t="shared" si="118"/>
        <v>1656729.11</v>
      </c>
      <c r="V413" s="27">
        <f t="shared" si="119"/>
        <v>0.5601961860292315</v>
      </c>
      <c r="W413" s="27">
        <f t="shared" si="120"/>
        <v>0</v>
      </c>
      <c r="X413" s="27">
        <f t="shared" si="121"/>
        <v>0.5601961860292315</v>
      </c>
      <c r="Y413" s="28">
        <f t="shared" si="122"/>
        <v>0.8970989240941698</v>
      </c>
      <c r="Z413" s="28">
        <f t="shared" si="123"/>
        <v>0.24236010096720448</v>
      </c>
      <c r="AA413" s="29"/>
      <c r="AB413" s="28">
        <f t="shared" si="124"/>
        <v>1.699655211090606</v>
      </c>
      <c r="AC413" s="36">
        <v>261913.698630137</v>
      </c>
      <c r="AD413" s="31">
        <f t="shared" si="125"/>
        <v>4451.629827327268</v>
      </c>
      <c r="AE413" s="32">
        <v>885</v>
      </c>
      <c r="AF413" s="31">
        <f t="shared" si="126"/>
        <v>3566.629827327268</v>
      </c>
      <c r="AG413" s="33"/>
      <c r="AH413" s="34">
        <f t="shared" si="127"/>
        <v>99840646.31773022</v>
      </c>
      <c r="AI413" s="27">
        <f t="shared" si="128"/>
        <v>0.23661616657428175</v>
      </c>
      <c r="AJ413" s="27">
        <f t="shared" si="129"/>
        <v>0.8758376795931379</v>
      </c>
      <c r="AK413" s="27">
        <f t="shared" si="130"/>
        <v>0.5469195364203386</v>
      </c>
      <c r="AL413" s="27">
        <f t="shared" si="131"/>
        <v>1.6600000000000001</v>
      </c>
      <c r="AN413" s="36">
        <v>261913.698630137</v>
      </c>
      <c r="AO413" s="30">
        <f t="shared" si="132"/>
        <v>4451.629827327269</v>
      </c>
    </row>
    <row r="414" spans="1:41" ht="12.75">
      <c r="A414" s="17" t="s">
        <v>871</v>
      </c>
      <c r="B414" s="18" t="s">
        <v>220</v>
      </c>
      <c r="C414" s="19" t="s">
        <v>798</v>
      </c>
      <c r="E414" s="20"/>
      <c r="F414" s="39">
        <v>1721404116</v>
      </c>
      <c r="G414" s="38">
        <v>51.7</v>
      </c>
      <c r="H414" s="23">
        <f t="shared" si="114"/>
        <v>0.517</v>
      </c>
      <c r="I414" s="40">
        <v>6228197.92</v>
      </c>
      <c r="J414" s="40">
        <v>0</v>
      </c>
      <c r="K414" s="40">
        <v>0</v>
      </c>
      <c r="L414" s="40">
        <v>1557991.14</v>
      </c>
      <c r="M414" s="25">
        <f t="shared" si="115"/>
        <v>7786189.06</v>
      </c>
      <c r="N414" s="40">
        <v>29553159</v>
      </c>
      <c r="O414" s="40">
        <v>12822399.06</v>
      </c>
      <c r="P414" s="40">
        <v>0</v>
      </c>
      <c r="Q414" s="26">
        <f t="shared" si="116"/>
        <v>42375558.06</v>
      </c>
      <c r="R414" s="40">
        <v>9641740.05</v>
      </c>
      <c r="S414" s="40">
        <v>344280</v>
      </c>
      <c r="T414" s="26">
        <f t="shared" si="117"/>
        <v>9986020.05</v>
      </c>
      <c r="U414" s="26">
        <f t="shared" si="118"/>
        <v>60147767.17</v>
      </c>
      <c r="V414" s="27">
        <f t="shared" si="119"/>
        <v>0.5601090389166934</v>
      </c>
      <c r="W414" s="27">
        <f t="shared" si="120"/>
        <v>0.019999952178573737</v>
      </c>
      <c r="X414" s="27">
        <f t="shared" si="121"/>
        <v>0.580108991095267</v>
      </c>
      <c r="Y414" s="28">
        <f t="shared" si="122"/>
        <v>2.4616856475554054</v>
      </c>
      <c r="Z414" s="28">
        <f t="shared" si="123"/>
        <v>0.45231616374269196</v>
      </c>
      <c r="AA414" s="29"/>
      <c r="AB414" s="28">
        <f t="shared" si="124"/>
        <v>3.4941108023933647</v>
      </c>
      <c r="AC414" s="36">
        <v>272100.29119561496</v>
      </c>
      <c r="AD414" s="31">
        <f t="shared" si="125"/>
        <v>9507.485668009784</v>
      </c>
      <c r="AE414" s="32">
        <v>1201</v>
      </c>
      <c r="AF414" s="31">
        <f t="shared" si="126"/>
        <v>8306.485668009784</v>
      </c>
      <c r="AG414" s="33"/>
      <c r="AH414" s="34">
        <f t="shared" si="127"/>
        <v>3329601771.7601547</v>
      </c>
      <c r="AI414" s="27">
        <f t="shared" si="128"/>
        <v>0.23384745665497175</v>
      </c>
      <c r="AJ414" s="27">
        <f t="shared" si="129"/>
        <v>1.2726914797861446</v>
      </c>
      <c r="AK414" s="27">
        <f t="shared" si="130"/>
        <v>0.2999163483962531</v>
      </c>
      <c r="AL414" s="27">
        <f t="shared" si="131"/>
        <v>1.807</v>
      </c>
      <c r="AN414" s="36">
        <v>270605.13094601815</v>
      </c>
      <c r="AO414" s="30">
        <f t="shared" si="132"/>
        <v>9455.24311221553</v>
      </c>
    </row>
    <row r="415" spans="1:41" ht="12.75">
      <c r="A415" s="17" t="s">
        <v>872</v>
      </c>
      <c r="B415" s="18" t="s">
        <v>873</v>
      </c>
      <c r="C415" s="19" t="s">
        <v>798</v>
      </c>
      <c r="E415" s="20"/>
      <c r="F415" s="39">
        <v>352012836</v>
      </c>
      <c r="G415" s="38">
        <v>40.5</v>
      </c>
      <c r="H415" s="23">
        <f t="shared" si="114"/>
        <v>0.405</v>
      </c>
      <c r="I415" s="40">
        <v>1549718.17</v>
      </c>
      <c r="J415" s="40">
        <v>0</v>
      </c>
      <c r="K415" s="40">
        <v>0</v>
      </c>
      <c r="L415" s="40">
        <v>387629.58</v>
      </c>
      <c r="M415" s="25">
        <f t="shared" si="115"/>
        <v>1937347.75</v>
      </c>
      <c r="N415" s="40">
        <v>7165278</v>
      </c>
      <c r="O415" s="40">
        <v>3987486.3</v>
      </c>
      <c r="P415" s="40">
        <v>0</v>
      </c>
      <c r="Q415" s="26">
        <f t="shared" si="116"/>
        <v>11152764.3</v>
      </c>
      <c r="R415" s="40">
        <v>2335590</v>
      </c>
      <c r="S415" s="40">
        <v>69000</v>
      </c>
      <c r="T415" s="26">
        <f t="shared" si="117"/>
        <v>2404590</v>
      </c>
      <c r="U415" s="26">
        <f t="shared" si="118"/>
        <v>15494702.05</v>
      </c>
      <c r="V415" s="27">
        <f t="shared" si="119"/>
        <v>0.6634956913900719</v>
      </c>
      <c r="W415" s="27">
        <f t="shared" si="120"/>
        <v>0.019601557938642895</v>
      </c>
      <c r="X415" s="27">
        <f t="shared" si="121"/>
        <v>0.6830972493287149</v>
      </c>
      <c r="Y415" s="28">
        <f t="shared" si="122"/>
        <v>3.168283414528668</v>
      </c>
      <c r="Z415" s="28">
        <f t="shared" si="123"/>
        <v>0.5503628140423834</v>
      </c>
      <c r="AA415" s="29"/>
      <c r="AB415" s="28">
        <f t="shared" si="124"/>
        <v>4.401743477899767</v>
      </c>
      <c r="AC415" s="36">
        <v>138093.6170212766</v>
      </c>
      <c r="AD415" s="31">
        <f t="shared" si="125"/>
        <v>6078.526780629923</v>
      </c>
      <c r="AE415" s="32">
        <v>1062</v>
      </c>
      <c r="AF415" s="31">
        <f t="shared" si="126"/>
        <v>5016.526780629923</v>
      </c>
      <c r="AG415" s="33"/>
      <c r="AH415" s="34">
        <f t="shared" si="127"/>
        <v>869167496.2962962</v>
      </c>
      <c r="AI415" s="27">
        <f t="shared" si="128"/>
        <v>0.2228969396871653</v>
      </c>
      <c r="AJ415" s="27">
        <f t="shared" si="129"/>
        <v>1.2831547828841108</v>
      </c>
      <c r="AK415" s="27">
        <f t="shared" si="130"/>
        <v>0.2766543859781295</v>
      </c>
      <c r="AL415" s="27">
        <f t="shared" si="131"/>
        <v>1.783</v>
      </c>
      <c r="AN415" s="36">
        <v>138088.40922531046</v>
      </c>
      <c r="AO415" s="30">
        <f t="shared" si="132"/>
        <v>6078.297546810642</v>
      </c>
    </row>
    <row r="416" spans="1:41" ht="12.75">
      <c r="A416" s="17" t="s">
        <v>874</v>
      </c>
      <c r="B416" s="18" t="s">
        <v>875</v>
      </c>
      <c r="C416" s="19" t="s">
        <v>876</v>
      </c>
      <c r="E416" s="20"/>
      <c r="F416" s="39">
        <v>1062628253</v>
      </c>
      <c r="G416" s="38">
        <v>86.59</v>
      </c>
      <c r="H416" s="23">
        <f t="shared" si="114"/>
        <v>0.8659</v>
      </c>
      <c r="I416" s="40">
        <v>2889739.81</v>
      </c>
      <c r="J416" s="40">
        <v>342487.39</v>
      </c>
      <c r="K416" s="40">
        <v>0</v>
      </c>
      <c r="L416" s="40">
        <v>135795.87</v>
      </c>
      <c r="M416" s="25">
        <f t="shared" si="115"/>
        <v>3368023.0700000003</v>
      </c>
      <c r="N416" s="40">
        <v>0</v>
      </c>
      <c r="O416" s="40">
        <v>2474833.89</v>
      </c>
      <c r="P416" s="40">
        <v>421275.97</v>
      </c>
      <c r="Q416" s="26">
        <f t="shared" si="116"/>
        <v>2896109.8600000003</v>
      </c>
      <c r="R416" s="40">
        <v>1432000</v>
      </c>
      <c r="S416" s="40">
        <v>0</v>
      </c>
      <c r="T416" s="26">
        <f t="shared" si="117"/>
        <v>1432000</v>
      </c>
      <c r="U416" s="26">
        <f t="shared" si="118"/>
        <v>7696132.930000001</v>
      </c>
      <c r="V416" s="27">
        <f t="shared" si="119"/>
        <v>0.1347602038584231</v>
      </c>
      <c r="W416" s="27">
        <f t="shared" si="120"/>
        <v>0</v>
      </c>
      <c r="X416" s="27">
        <f t="shared" si="121"/>
        <v>0.1347602038584231</v>
      </c>
      <c r="Y416" s="28">
        <f t="shared" si="122"/>
        <v>0.27254214743714333</v>
      </c>
      <c r="Z416" s="28">
        <f t="shared" si="123"/>
        <v>0.31695214770465924</v>
      </c>
      <c r="AA416" s="29"/>
      <c r="AB416" s="28">
        <f t="shared" si="124"/>
        <v>0.7242544990002256</v>
      </c>
      <c r="AC416" s="36">
        <v>832762.4040920716</v>
      </c>
      <c r="AD416" s="31">
        <f t="shared" si="125"/>
        <v>6031.319177619268</v>
      </c>
      <c r="AE416" s="32">
        <v>1052</v>
      </c>
      <c r="AF416" s="31">
        <f t="shared" si="126"/>
        <v>4979.319177619268</v>
      </c>
      <c r="AG416" s="33"/>
      <c r="AH416" s="34">
        <f t="shared" si="127"/>
        <v>1227195118.3739462</v>
      </c>
      <c r="AI416" s="27">
        <f t="shared" si="128"/>
        <v>0.2744488646974645</v>
      </c>
      <c r="AJ416" s="27">
        <f t="shared" si="129"/>
        <v>0.2359942454658224</v>
      </c>
      <c r="AK416" s="27">
        <f t="shared" si="130"/>
        <v>0.11668886052100856</v>
      </c>
      <c r="AL416" s="27">
        <f t="shared" si="131"/>
        <v>0.627</v>
      </c>
      <c r="AN416" s="36">
        <v>832762.4040920716</v>
      </c>
      <c r="AO416" s="30">
        <f t="shared" si="132"/>
        <v>6031.319177619268</v>
      </c>
    </row>
    <row r="417" spans="1:41" ht="12.75">
      <c r="A417" s="17" t="s">
        <v>877</v>
      </c>
      <c r="B417" s="18" t="s">
        <v>878</v>
      </c>
      <c r="C417" s="19" t="s">
        <v>876</v>
      </c>
      <c r="E417" s="20"/>
      <c r="F417" s="39">
        <v>948161485</v>
      </c>
      <c r="G417" s="38">
        <v>56.53</v>
      </c>
      <c r="H417" s="23">
        <f t="shared" si="114"/>
        <v>0.5653</v>
      </c>
      <c r="I417" s="40">
        <v>4065459.91</v>
      </c>
      <c r="J417" s="40">
        <v>481829.42</v>
      </c>
      <c r="K417" s="40">
        <v>195210.44</v>
      </c>
      <c r="L417" s="40">
        <v>191044.39</v>
      </c>
      <c r="M417" s="25">
        <f t="shared" si="115"/>
        <v>4933544.16</v>
      </c>
      <c r="N417" s="40">
        <v>2502548</v>
      </c>
      <c r="O417" s="40">
        <v>0</v>
      </c>
      <c r="P417" s="40">
        <v>0</v>
      </c>
      <c r="Q417" s="26">
        <f t="shared" si="116"/>
        <v>2502548</v>
      </c>
      <c r="R417" s="40">
        <v>2406024</v>
      </c>
      <c r="S417" s="40">
        <v>0</v>
      </c>
      <c r="T417" s="26">
        <f t="shared" si="117"/>
        <v>2406024</v>
      </c>
      <c r="U417" s="26">
        <f t="shared" si="118"/>
        <v>9842116.16</v>
      </c>
      <c r="V417" s="27">
        <f t="shared" si="119"/>
        <v>0.2537567743536851</v>
      </c>
      <c r="W417" s="27">
        <f t="shared" si="120"/>
        <v>0</v>
      </c>
      <c r="X417" s="27">
        <f t="shared" si="121"/>
        <v>0.2537567743536851</v>
      </c>
      <c r="Y417" s="28">
        <f t="shared" si="122"/>
        <v>0.26393689678293564</v>
      </c>
      <c r="Z417" s="28">
        <f t="shared" si="123"/>
        <v>0.5203274165898016</v>
      </c>
      <c r="AA417" s="29"/>
      <c r="AB417" s="28">
        <f t="shared" si="124"/>
        <v>1.0380210877264227</v>
      </c>
      <c r="AC417" s="36">
        <v>930566.1375661376</v>
      </c>
      <c r="AD417" s="31">
        <f t="shared" si="125"/>
        <v>9659.47274317778</v>
      </c>
      <c r="AE417" s="32">
        <v>1056</v>
      </c>
      <c r="AF417" s="31">
        <f t="shared" si="126"/>
        <v>8603.47274317778</v>
      </c>
      <c r="AG417" s="33"/>
      <c r="AH417" s="34">
        <f t="shared" si="127"/>
        <v>1677271333.8050592</v>
      </c>
      <c r="AI417" s="27">
        <f t="shared" si="128"/>
        <v>0.2941410885982149</v>
      </c>
      <c r="AJ417" s="27">
        <f t="shared" si="129"/>
        <v>0.14920352775139353</v>
      </c>
      <c r="AK417" s="27">
        <f t="shared" si="130"/>
        <v>0.1434487045421382</v>
      </c>
      <c r="AL417" s="27">
        <f t="shared" si="131"/>
        <v>0.586</v>
      </c>
      <c r="AN417" s="36">
        <v>930566.1375661376</v>
      </c>
      <c r="AO417" s="30">
        <f t="shared" si="132"/>
        <v>9659.47274317778</v>
      </c>
    </row>
    <row r="418" spans="1:41" ht="12.75">
      <c r="A418" s="17" t="s">
        <v>879</v>
      </c>
      <c r="B418" s="18" t="s">
        <v>880</v>
      </c>
      <c r="C418" s="19" t="s">
        <v>876</v>
      </c>
      <c r="E418" s="20"/>
      <c r="F418" s="39">
        <v>1623718636</v>
      </c>
      <c r="G418" s="38">
        <v>77.1</v>
      </c>
      <c r="H418" s="23">
        <f t="shared" si="114"/>
        <v>0.7709999999999999</v>
      </c>
      <c r="I418" s="40">
        <v>5267953.84</v>
      </c>
      <c r="J418" s="40">
        <v>0</v>
      </c>
      <c r="K418" s="40">
        <v>0</v>
      </c>
      <c r="L418" s="40">
        <v>247543.94</v>
      </c>
      <c r="M418" s="25">
        <f t="shared" si="115"/>
        <v>5515497.78</v>
      </c>
      <c r="N418" s="40">
        <v>1246466</v>
      </c>
      <c r="O418" s="40">
        <v>4206674.37</v>
      </c>
      <c r="P418" s="40">
        <v>0</v>
      </c>
      <c r="Q418" s="26">
        <f t="shared" si="116"/>
        <v>5453140.37</v>
      </c>
      <c r="R418" s="40">
        <v>5256972.65</v>
      </c>
      <c r="S418" s="40">
        <v>0</v>
      </c>
      <c r="T418" s="26">
        <f t="shared" si="117"/>
        <v>5256972.65</v>
      </c>
      <c r="U418" s="26">
        <f t="shared" si="118"/>
        <v>16225610.8</v>
      </c>
      <c r="V418" s="27">
        <f t="shared" si="119"/>
        <v>0.323761305280726</v>
      </c>
      <c r="W418" s="27">
        <f t="shared" si="120"/>
        <v>0</v>
      </c>
      <c r="X418" s="27">
        <f t="shared" si="121"/>
        <v>0.323761305280726</v>
      </c>
      <c r="Y418" s="28">
        <f t="shared" si="122"/>
        <v>0.33584269152897744</v>
      </c>
      <c r="Z418" s="28">
        <f t="shared" si="123"/>
        <v>0.33968309888881515</v>
      </c>
      <c r="AA418" s="29"/>
      <c r="AB418" s="28">
        <f t="shared" si="124"/>
        <v>0.9992870956985187</v>
      </c>
      <c r="AC418" s="36">
        <v>657687.0732817479</v>
      </c>
      <c r="AD418" s="31">
        <f t="shared" si="125"/>
        <v>6572.182053381766</v>
      </c>
      <c r="AE418" s="32">
        <v>1157</v>
      </c>
      <c r="AF418" s="31">
        <f t="shared" si="126"/>
        <v>5415.182053381766</v>
      </c>
      <c r="AG418" s="33"/>
      <c r="AH418" s="34">
        <f t="shared" si="127"/>
        <v>2105990448.7678342</v>
      </c>
      <c r="AI418" s="27">
        <f t="shared" si="128"/>
        <v>0.26189566924327645</v>
      </c>
      <c r="AJ418" s="27">
        <f t="shared" si="129"/>
        <v>0.2589347151688416</v>
      </c>
      <c r="AK418" s="27">
        <f t="shared" si="130"/>
        <v>0.24961996637143974</v>
      </c>
      <c r="AL418" s="27">
        <f t="shared" si="131"/>
        <v>0.771</v>
      </c>
      <c r="AN418" s="36">
        <v>657687.0732817479</v>
      </c>
      <c r="AO418" s="30">
        <f t="shared" si="132"/>
        <v>6572.182053381767</v>
      </c>
    </row>
    <row r="419" spans="1:41" ht="12.75">
      <c r="A419" s="17" t="s">
        <v>881</v>
      </c>
      <c r="B419" s="18" t="s">
        <v>882</v>
      </c>
      <c r="C419" s="19" t="s">
        <v>876</v>
      </c>
      <c r="E419" s="20" t="s">
        <v>48</v>
      </c>
      <c r="F419" s="39">
        <v>1009421076</v>
      </c>
      <c r="G419" s="38">
        <v>97.64</v>
      </c>
      <c r="H419" s="23">
        <f t="shared" si="114"/>
        <v>0.9764</v>
      </c>
      <c r="I419" s="40">
        <v>2504675.07</v>
      </c>
      <c r="J419" s="40">
        <v>296845.26</v>
      </c>
      <c r="K419" s="40">
        <v>120265.2</v>
      </c>
      <c r="L419" s="40">
        <v>117698.56</v>
      </c>
      <c r="M419" s="25">
        <f t="shared" si="115"/>
        <v>3039484.0900000003</v>
      </c>
      <c r="N419" s="40">
        <v>0</v>
      </c>
      <c r="O419" s="40">
        <v>5960790.44</v>
      </c>
      <c r="P419" s="40">
        <v>0</v>
      </c>
      <c r="Q419" s="26">
        <f t="shared" si="116"/>
        <v>5960790.44</v>
      </c>
      <c r="R419" s="40">
        <v>4973572.91</v>
      </c>
      <c r="S419" s="40">
        <v>0</v>
      </c>
      <c r="T419" s="26">
        <f t="shared" si="117"/>
        <v>4973572.91</v>
      </c>
      <c r="U419" s="26">
        <f t="shared" si="118"/>
        <v>13973847.440000001</v>
      </c>
      <c r="V419" s="27">
        <f t="shared" si="119"/>
        <v>0.49271538194037073</v>
      </c>
      <c r="W419" s="27">
        <f t="shared" si="120"/>
        <v>0</v>
      </c>
      <c r="X419" s="27">
        <f t="shared" si="121"/>
        <v>0.49271538194037073</v>
      </c>
      <c r="Y419" s="28">
        <f t="shared" si="122"/>
        <v>0.5905157502378126</v>
      </c>
      <c r="Z419" s="28">
        <f t="shared" si="123"/>
        <v>0.3011116136037564</v>
      </c>
      <c r="AA419" s="29"/>
      <c r="AB419" s="28">
        <f t="shared" si="124"/>
        <v>1.3843427457819397</v>
      </c>
      <c r="AC419" s="36">
        <v>258586.65035345298</v>
      </c>
      <c r="AD419" s="31">
        <f t="shared" si="125"/>
        <v>3579.725535728535</v>
      </c>
      <c r="AE419" s="32">
        <v>753</v>
      </c>
      <c r="AF419" s="31">
        <f t="shared" si="126"/>
        <v>2826.725535728535</v>
      </c>
      <c r="AG419" s="33"/>
      <c r="AH419" s="34">
        <f t="shared" si="127"/>
        <v>1033819209.3404342</v>
      </c>
      <c r="AI419" s="27">
        <f t="shared" si="128"/>
        <v>0.2940053795227078</v>
      </c>
      <c r="AJ419" s="27">
        <f t="shared" si="129"/>
        <v>0.5765795785322002</v>
      </c>
      <c r="AK419" s="27">
        <f t="shared" si="130"/>
        <v>0.48108729892657803</v>
      </c>
      <c r="AL419" s="27">
        <f t="shared" si="131"/>
        <v>1.3519999999999999</v>
      </c>
      <c r="AN419" s="36">
        <v>258586.65035345298</v>
      </c>
      <c r="AO419" s="30">
        <f t="shared" si="132"/>
        <v>3579.725535728535</v>
      </c>
    </row>
    <row r="420" spans="1:41" ht="12.75">
      <c r="A420" s="17" t="s">
        <v>883</v>
      </c>
      <c r="B420" s="18" t="s">
        <v>884</v>
      </c>
      <c r="C420" s="19" t="s">
        <v>876</v>
      </c>
      <c r="E420" s="20"/>
      <c r="F420" s="39">
        <v>2656968666</v>
      </c>
      <c r="G420" s="38">
        <v>41.81</v>
      </c>
      <c r="H420" s="23">
        <f t="shared" si="114"/>
        <v>0.4181</v>
      </c>
      <c r="I420" s="40">
        <v>15257884.74</v>
      </c>
      <c r="J420" s="40">
        <v>1808334.36</v>
      </c>
      <c r="K420" s="40">
        <v>732636.26</v>
      </c>
      <c r="L420" s="40">
        <v>717000.92</v>
      </c>
      <c r="M420" s="25">
        <f t="shared" si="115"/>
        <v>18515856.280000005</v>
      </c>
      <c r="N420" s="40">
        <v>24961762</v>
      </c>
      <c r="O420" s="40">
        <v>16952818.82</v>
      </c>
      <c r="P420" s="40">
        <v>0</v>
      </c>
      <c r="Q420" s="26">
        <f t="shared" si="116"/>
        <v>41914580.82</v>
      </c>
      <c r="R420" s="40">
        <v>22096619.56</v>
      </c>
      <c r="S420" s="40">
        <v>265696.86</v>
      </c>
      <c r="T420" s="26">
        <f t="shared" si="117"/>
        <v>22362316.419999998</v>
      </c>
      <c r="U420" s="26">
        <f t="shared" si="118"/>
        <v>82792753.52000001</v>
      </c>
      <c r="V420" s="27">
        <f t="shared" si="119"/>
        <v>0.8316477285848427</v>
      </c>
      <c r="W420" s="27">
        <f t="shared" si="120"/>
        <v>0.009999999751596617</v>
      </c>
      <c r="X420" s="27">
        <f t="shared" si="121"/>
        <v>0.8416477283364395</v>
      </c>
      <c r="Y420" s="28">
        <f t="shared" si="122"/>
        <v>1.5775338774732843</v>
      </c>
      <c r="Z420" s="28">
        <f t="shared" si="123"/>
        <v>0.6968789853240973</v>
      </c>
      <c r="AA420" s="29"/>
      <c r="AB420" s="28">
        <f t="shared" si="124"/>
        <v>3.1160605911338215</v>
      </c>
      <c r="AC420" s="36">
        <v>107998.38494794424</v>
      </c>
      <c r="AD420" s="31">
        <f t="shared" si="125"/>
        <v>3365.295112423891</v>
      </c>
      <c r="AE420" s="32">
        <v>1024</v>
      </c>
      <c r="AF420" s="31">
        <f t="shared" si="126"/>
        <v>2341.295112423891</v>
      </c>
      <c r="AG420" s="33"/>
      <c r="AH420" s="34">
        <f t="shared" si="127"/>
        <v>6354864066.012916</v>
      </c>
      <c r="AI420" s="27">
        <f t="shared" si="128"/>
        <v>0.2913651037640051</v>
      </c>
      <c r="AJ420" s="27">
        <f t="shared" si="129"/>
        <v>0.6595669141715802</v>
      </c>
      <c r="AK420" s="27">
        <f t="shared" si="130"/>
        <v>0.3518929152174653</v>
      </c>
      <c r="AL420" s="27">
        <f t="shared" si="131"/>
        <v>1.303</v>
      </c>
      <c r="AN420" s="36">
        <v>107995.96708726727</v>
      </c>
      <c r="AO420" s="30">
        <f t="shared" si="132"/>
        <v>3365.219770420188</v>
      </c>
    </row>
    <row r="421" spans="1:41" ht="12.75">
      <c r="A421" s="17" t="s">
        <v>885</v>
      </c>
      <c r="B421" s="18" t="s">
        <v>886</v>
      </c>
      <c r="C421" s="19" t="s">
        <v>876</v>
      </c>
      <c r="E421" s="20"/>
      <c r="F421" s="39">
        <v>4682741915</v>
      </c>
      <c r="G421" s="38">
        <v>36.3</v>
      </c>
      <c r="H421" s="23">
        <f t="shared" si="114"/>
        <v>0.363</v>
      </c>
      <c r="I421" s="40">
        <v>31041237.33</v>
      </c>
      <c r="J421" s="40">
        <v>3679069.37</v>
      </c>
      <c r="K421" s="40">
        <v>1490550.58</v>
      </c>
      <c r="L421" s="40">
        <v>1458747.76</v>
      </c>
      <c r="M421" s="25">
        <f t="shared" si="115"/>
        <v>37669605.03999999</v>
      </c>
      <c r="N421" s="40">
        <v>87119475</v>
      </c>
      <c r="O421" s="40">
        <v>0</v>
      </c>
      <c r="P421" s="40">
        <v>0</v>
      </c>
      <c r="Q421" s="26">
        <f t="shared" si="116"/>
        <v>87119475</v>
      </c>
      <c r="R421" s="40">
        <v>42251327.87</v>
      </c>
      <c r="S421" s="40">
        <v>468314</v>
      </c>
      <c r="T421" s="26">
        <f t="shared" si="117"/>
        <v>42719641.87</v>
      </c>
      <c r="U421" s="26">
        <f t="shared" si="118"/>
        <v>167508721.91</v>
      </c>
      <c r="V421" s="27">
        <f t="shared" si="119"/>
        <v>0.9022775253673145</v>
      </c>
      <c r="W421" s="27">
        <f t="shared" si="120"/>
        <v>0.010000850110911995</v>
      </c>
      <c r="X421" s="27">
        <f t="shared" si="121"/>
        <v>0.9122783754782265</v>
      </c>
      <c r="Y421" s="28">
        <f t="shared" si="122"/>
        <v>1.8604372519641625</v>
      </c>
      <c r="Z421" s="28">
        <f t="shared" si="123"/>
        <v>0.8044347889285713</v>
      </c>
      <c r="AA421" s="29"/>
      <c r="AB421" s="28">
        <f t="shared" si="124"/>
        <v>3.5771504163709604</v>
      </c>
      <c r="AC421" s="36">
        <v>133492.93051954446</v>
      </c>
      <c r="AD421" s="31">
        <f t="shared" si="125"/>
        <v>4775.242919905681</v>
      </c>
      <c r="AE421" s="32">
        <v>907</v>
      </c>
      <c r="AF421" s="31">
        <f t="shared" si="126"/>
        <v>3868.2429199056814</v>
      </c>
      <c r="AG421" s="33"/>
      <c r="AH421" s="34">
        <f t="shared" si="127"/>
        <v>12900115468.31956</v>
      </c>
      <c r="AI421" s="27">
        <f t="shared" si="128"/>
        <v>0.29200982838107137</v>
      </c>
      <c r="AJ421" s="27">
        <f t="shared" si="129"/>
        <v>0.675338722462991</v>
      </c>
      <c r="AK421" s="27">
        <f t="shared" si="130"/>
        <v>0.33115705029859627</v>
      </c>
      <c r="AL421" s="27">
        <f t="shared" si="131"/>
        <v>1.298</v>
      </c>
      <c r="AN421" s="36">
        <v>133494.16436917422</v>
      </c>
      <c r="AO421" s="30">
        <f t="shared" si="132"/>
        <v>4775.28705656285</v>
      </c>
    </row>
    <row r="422" spans="1:41" ht="12.75">
      <c r="A422" s="17" t="s">
        <v>887</v>
      </c>
      <c r="B422" s="18" t="s">
        <v>888</v>
      </c>
      <c r="C422" s="19" t="s">
        <v>876</v>
      </c>
      <c r="E422" s="20"/>
      <c r="F422" s="39">
        <v>6413452768</v>
      </c>
      <c r="G422" s="38">
        <v>37.4</v>
      </c>
      <c r="H422" s="23">
        <f t="shared" si="114"/>
        <v>0.374</v>
      </c>
      <c r="I422" s="40">
        <v>42449776.45</v>
      </c>
      <c r="J422" s="40">
        <v>5031008.62</v>
      </c>
      <c r="K422" s="40">
        <v>2038300.87</v>
      </c>
      <c r="L422" s="40">
        <v>1994575.22</v>
      </c>
      <c r="M422" s="25">
        <f t="shared" si="115"/>
        <v>51513661.16</v>
      </c>
      <c r="N422" s="40">
        <v>0</v>
      </c>
      <c r="O422" s="40">
        <v>101178816.99</v>
      </c>
      <c r="P422" s="40">
        <v>0</v>
      </c>
      <c r="Q422" s="26">
        <f t="shared" si="116"/>
        <v>101178816.99</v>
      </c>
      <c r="R422" s="40">
        <v>42630260.25</v>
      </c>
      <c r="S422" s="40">
        <v>965000</v>
      </c>
      <c r="T422" s="26">
        <f t="shared" si="117"/>
        <v>43595260.25</v>
      </c>
      <c r="U422" s="26">
        <f t="shared" si="118"/>
        <v>196287738.39999998</v>
      </c>
      <c r="V422" s="27">
        <f t="shared" si="119"/>
        <v>0.664700619028555</v>
      </c>
      <c r="W422" s="27">
        <f t="shared" si="120"/>
        <v>0.015046497337828372</v>
      </c>
      <c r="X422" s="27">
        <f t="shared" si="121"/>
        <v>0.6797471163663834</v>
      </c>
      <c r="Y422" s="28">
        <f t="shared" si="122"/>
        <v>1.5776029020566413</v>
      </c>
      <c r="Z422" s="28">
        <f t="shared" si="123"/>
        <v>0.803212606741692</v>
      </c>
      <c r="AA422" s="29"/>
      <c r="AB422" s="28">
        <f t="shared" si="124"/>
        <v>3.0605626251647164</v>
      </c>
      <c r="AC422" s="36">
        <v>137766.64027865737</v>
      </c>
      <c r="AD422" s="31">
        <f t="shared" si="125"/>
        <v>4216.434302313708</v>
      </c>
      <c r="AE422" s="32">
        <v>882</v>
      </c>
      <c r="AF422" s="31">
        <f t="shared" si="126"/>
        <v>3334.434302313708</v>
      </c>
      <c r="AG422" s="33"/>
      <c r="AH422" s="34">
        <f t="shared" si="127"/>
        <v>17148269433.15508</v>
      </c>
      <c r="AI422" s="27">
        <f t="shared" si="128"/>
        <v>0.3004015149213928</v>
      </c>
      <c r="AJ422" s="27">
        <f t="shared" si="129"/>
        <v>0.5900234853691838</v>
      </c>
      <c r="AK422" s="27">
        <f t="shared" si="130"/>
        <v>0.2542254215210274</v>
      </c>
      <c r="AL422" s="27">
        <f t="shared" si="131"/>
        <v>1.144</v>
      </c>
      <c r="AN422" s="36">
        <v>137754.44946015152</v>
      </c>
      <c r="AO422" s="30">
        <f t="shared" si="132"/>
        <v>4216.061194678816</v>
      </c>
    </row>
    <row r="423" spans="1:41" ht="12.75">
      <c r="A423" s="17" t="s">
        <v>889</v>
      </c>
      <c r="B423" s="18" t="s">
        <v>890</v>
      </c>
      <c r="C423" s="19" t="s">
        <v>876</v>
      </c>
      <c r="E423" s="20"/>
      <c r="F423" s="39">
        <v>279203605</v>
      </c>
      <c r="G423" s="38">
        <v>92.43</v>
      </c>
      <c r="H423" s="23">
        <f t="shared" si="114"/>
        <v>0.9243000000000001</v>
      </c>
      <c r="I423" s="40">
        <v>755535.31</v>
      </c>
      <c r="J423" s="40">
        <v>89559.09</v>
      </c>
      <c r="K423" s="40">
        <v>36284.14</v>
      </c>
      <c r="L423" s="40">
        <v>35509.93</v>
      </c>
      <c r="M423" s="25">
        <f t="shared" si="115"/>
        <v>916888.4700000001</v>
      </c>
      <c r="N423" s="40">
        <v>1528796</v>
      </c>
      <c r="O423" s="40">
        <v>1175930.61</v>
      </c>
      <c r="P423" s="40">
        <v>0</v>
      </c>
      <c r="Q423" s="26">
        <f t="shared" si="116"/>
        <v>2704726.6100000003</v>
      </c>
      <c r="R423" s="40">
        <v>739254.56</v>
      </c>
      <c r="S423" s="40">
        <v>0</v>
      </c>
      <c r="T423" s="26">
        <f t="shared" si="117"/>
        <v>739254.56</v>
      </c>
      <c r="U423" s="26">
        <f t="shared" si="118"/>
        <v>4360869.640000001</v>
      </c>
      <c r="V423" s="27">
        <f t="shared" si="119"/>
        <v>0.2647725698240895</v>
      </c>
      <c r="W423" s="27">
        <f t="shared" si="120"/>
        <v>0</v>
      </c>
      <c r="X423" s="27">
        <f t="shared" si="121"/>
        <v>0.2647725698240895</v>
      </c>
      <c r="Y423" s="28">
        <f t="shared" si="122"/>
        <v>0.9687291143679897</v>
      </c>
      <c r="Z423" s="28">
        <f t="shared" si="123"/>
        <v>0.3283942089501316</v>
      </c>
      <c r="AA423" s="29"/>
      <c r="AB423" s="28">
        <f t="shared" si="124"/>
        <v>1.561895893142211</v>
      </c>
      <c r="AC423" s="36">
        <v>293559.7325408618</v>
      </c>
      <c r="AD423" s="31">
        <f t="shared" si="125"/>
        <v>4585.09740647498</v>
      </c>
      <c r="AE423" s="32">
        <v>897</v>
      </c>
      <c r="AF423" s="31">
        <f t="shared" si="126"/>
        <v>3688.09740647498</v>
      </c>
      <c r="AG423" s="33"/>
      <c r="AH423" s="34">
        <f t="shared" si="127"/>
        <v>302070328.897544</v>
      </c>
      <c r="AI423" s="27">
        <f t="shared" si="128"/>
        <v>0.3035347673326067</v>
      </c>
      <c r="AJ423" s="27">
        <f t="shared" si="129"/>
        <v>0.895396320410333</v>
      </c>
      <c r="AK423" s="27">
        <f t="shared" si="130"/>
        <v>0.244729286288406</v>
      </c>
      <c r="AL423" s="27">
        <f t="shared" si="131"/>
        <v>1.444</v>
      </c>
      <c r="AN423" s="36">
        <v>293601.78571428574</v>
      </c>
      <c r="AO423" s="30">
        <f t="shared" si="132"/>
        <v>4585.754233263623</v>
      </c>
    </row>
    <row r="424" spans="1:41" ht="12.75">
      <c r="A424" s="17" t="s">
        <v>891</v>
      </c>
      <c r="B424" s="18" t="s">
        <v>892</v>
      </c>
      <c r="C424" s="19" t="s">
        <v>876</v>
      </c>
      <c r="E424" s="20"/>
      <c r="F424" s="39">
        <v>1362664038</v>
      </c>
      <c r="G424" s="38">
        <v>96.91</v>
      </c>
      <c r="H424" s="23">
        <f t="shared" si="114"/>
        <v>0.9691</v>
      </c>
      <c r="I424" s="40">
        <v>3439149.68</v>
      </c>
      <c r="J424" s="40">
        <v>407663.76</v>
      </c>
      <c r="K424" s="40">
        <v>0</v>
      </c>
      <c r="L424" s="40">
        <v>161637.66</v>
      </c>
      <c r="M424" s="25">
        <f t="shared" si="115"/>
        <v>4008451.1000000006</v>
      </c>
      <c r="N424" s="40">
        <v>0</v>
      </c>
      <c r="O424" s="40">
        <v>2423825.49</v>
      </c>
      <c r="P424" s="40">
        <v>501367.42</v>
      </c>
      <c r="Q424" s="26">
        <f t="shared" si="116"/>
        <v>2925192.91</v>
      </c>
      <c r="R424" s="40">
        <v>2546548.82</v>
      </c>
      <c r="S424" s="40">
        <v>0</v>
      </c>
      <c r="T424" s="26">
        <f t="shared" si="117"/>
        <v>2546548.82</v>
      </c>
      <c r="U424" s="26">
        <f t="shared" si="118"/>
        <v>9480192.83</v>
      </c>
      <c r="V424" s="27">
        <f t="shared" si="119"/>
        <v>0.18688016627617202</v>
      </c>
      <c r="W424" s="27">
        <f t="shared" si="120"/>
        <v>0</v>
      </c>
      <c r="X424" s="27">
        <f t="shared" si="121"/>
        <v>0.18688016627617202</v>
      </c>
      <c r="Y424" s="28">
        <f t="shared" si="122"/>
        <v>0.214667212785137</v>
      </c>
      <c r="Z424" s="28">
        <f t="shared" si="123"/>
        <v>0.2941628301781015</v>
      </c>
      <c r="AA424" s="29"/>
      <c r="AB424" s="28">
        <f t="shared" si="124"/>
        <v>0.6957102092394105</v>
      </c>
      <c r="AC424" s="36">
        <v>1113219.6111580727</v>
      </c>
      <c r="AD424" s="31">
        <f t="shared" si="125"/>
        <v>7744.78248608198</v>
      </c>
      <c r="AE424" s="32">
        <v>1268</v>
      </c>
      <c r="AF424" s="31">
        <f t="shared" si="126"/>
        <v>6476.78248608198</v>
      </c>
      <c r="AG424" s="33"/>
      <c r="AH424" s="34">
        <f t="shared" si="127"/>
        <v>1406112927.4584668</v>
      </c>
      <c r="AI424" s="27">
        <f t="shared" si="128"/>
        <v>0.28507319872559816</v>
      </c>
      <c r="AJ424" s="27">
        <f t="shared" si="129"/>
        <v>0.20803399591007624</v>
      </c>
      <c r="AK424" s="27">
        <f t="shared" si="130"/>
        <v>0.18110556913823828</v>
      </c>
      <c r="AL424" s="27">
        <f t="shared" si="131"/>
        <v>0.6739999999999999</v>
      </c>
      <c r="AN424" s="36">
        <v>1113219.6111580727</v>
      </c>
      <c r="AO424" s="30">
        <f t="shared" si="132"/>
        <v>7744.78248608198</v>
      </c>
    </row>
    <row r="425" spans="1:41" ht="12.75">
      <c r="A425" s="17" t="s">
        <v>893</v>
      </c>
      <c r="B425" s="18" t="s">
        <v>894</v>
      </c>
      <c r="C425" s="19" t="s">
        <v>876</v>
      </c>
      <c r="E425" s="20"/>
      <c r="F425" s="39">
        <v>347331640</v>
      </c>
      <c r="G425" s="38">
        <v>83.35</v>
      </c>
      <c r="H425" s="23">
        <f t="shared" si="114"/>
        <v>0.8334999999999999</v>
      </c>
      <c r="I425" s="40">
        <v>1003382.28</v>
      </c>
      <c r="J425" s="40">
        <v>118929.59</v>
      </c>
      <c r="K425" s="40">
        <v>48183.5</v>
      </c>
      <c r="L425" s="40">
        <v>47155.25</v>
      </c>
      <c r="M425" s="25">
        <f t="shared" si="115"/>
        <v>1217650.62</v>
      </c>
      <c r="N425" s="40">
        <v>1615455</v>
      </c>
      <c r="O425" s="40">
        <v>923691.7</v>
      </c>
      <c r="P425" s="40">
        <v>0</v>
      </c>
      <c r="Q425" s="26">
        <f t="shared" si="116"/>
        <v>2539146.7</v>
      </c>
      <c r="R425" s="40">
        <v>1327958.48</v>
      </c>
      <c r="S425" s="40">
        <v>0</v>
      </c>
      <c r="T425" s="26">
        <f t="shared" si="117"/>
        <v>1327958.48</v>
      </c>
      <c r="U425" s="26">
        <f t="shared" si="118"/>
        <v>5084755.800000001</v>
      </c>
      <c r="V425" s="27">
        <f t="shared" si="119"/>
        <v>0.38233156069513274</v>
      </c>
      <c r="W425" s="27">
        <f t="shared" si="120"/>
        <v>0</v>
      </c>
      <c r="X425" s="27">
        <f t="shared" si="121"/>
        <v>0.38233156069513274</v>
      </c>
      <c r="Y425" s="28">
        <f t="shared" si="122"/>
        <v>0.7310438807129693</v>
      </c>
      <c r="Z425" s="28">
        <f t="shared" si="123"/>
        <v>0.35057290490437326</v>
      </c>
      <c r="AA425" s="29"/>
      <c r="AB425" s="28">
        <f t="shared" si="124"/>
        <v>1.4639483463124756</v>
      </c>
      <c r="AC425" s="36">
        <v>382905.9332509271</v>
      </c>
      <c r="AD425" s="31">
        <f t="shared" si="125"/>
        <v>5605.545077759299</v>
      </c>
      <c r="AE425" s="32">
        <v>956</v>
      </c>
      <c r="AF425" s="31">
        <f t="shared" si="126"/>
        <v>4649.545077759299</v>
      </c>
      <c r="AG425" s="33"/>
      <c r="AH425" s="34">
        <f t="shared" si="127"/>
        <v>416714625.074985</v>
      </c>
      <c r="AI425" s="27">
        <f t="shared" si="128"/>
        <v>0.2922025162377951</v>
      </c>
      <c r="AJ425" s="27">
        <f t="shared" si="129"/>
        <v>0.6093250745742599</v>
      </c>
      <c r="AK425" s="27">
        <f t="shared" si="130"/>
        <v>0.3186733558393931</v>
      </c>
      <c r="AL425" s="27">
        <f t="shared" si="131"/>
        <v>1.22</v>
      </c>
      <c r="AN425" s="36">
        <v>382905.9332509271</v>
      </c>
      <c r="AO425" s="30">
        <f t="shared" si="132"/>
        <v>5605.545077759299</v>
      </c>
    </row>
    <row r="426" spans="1:41" ht="12.75">
      <c r="A426" s="17" t="s">
        <v>895</v>
      </c>
      <c r="B426" s="18" t="s">
        <v>896</v>
      </c>
      <c r="C426" s="19" t="s">
        <v>876</v>
      </c>
      <c r="E426" s="20"/>
      <c r="F426" s="39">
        <v>2963469271</v>
      </c>
      <c r="G426" s="38">
        <v>39.99</v>
      </c>
      <c r="H426" s="23">
        <f t="shared" si="114"/>
        <v>0.39990000000000003</v>
      </c>
      <c r="I426" s="40">
        <v>18060632.21</v>
      </c>
      <c r="J426" s="40">
        <v>2140551.46</v>
      </c>
      <c r="K426" s="40">
        <v>867228.78</v>
      </c>
      <c r="L426" s="40">
        <v>848732.6</v>
      </c>
      <c r="M426" s="25">
        <f t="shared" si="115"/>
        <v>21917145.050000004</v>
      </c>
      <c r="N426" s="40">
        <v>67524186</v>
      </c>
      <c r="O426" s="40">
        <v>0</v>
      </c>
      <c r="P426" s="40">
        <v>0</v>
      </c>
      <c r="Q426" s="26">
        <f t="shared" si="116"/>
        <v>67524186</v>
      </c>
      <c r="R426" s="40">
        <v>23536889.29</v>
      </c>
      <c r="S426" s="40">
        <v>889040.78</v>
      </c>
      <c r="T426" s="26">
        <f t="shared" si="117"/>
        <v>24425930.07</v>
      </c>
      <c r="U426" s="26">
        <f t="shared" si="118"/>
        <v>113867261.12</v>
      </c>
      <c r="V426" s="27">
        <f t="shared" si="119"/>
        <v>0.7942342956050851</v>
      </c>
      <c r="W426" s="27">
        <f t="shared" si="120"/>
        <v>0.029999999956132496</v>
      </c>
      <c r="X426" s="27">
        <f t="shared" si="121"/>
        <v>0.8242342955612176</v>
      </c>
      <c r="Y426" s="28">
        <f t="shared" si="122"/>
        <v>2.2785519209117524</v>
      </c>
      <c r="Z426" s="28">
        <f t="shared" si="123"/>
        <v>0.7395772672413854</v>
      </c>
      <c r="AA426" s="29"/>
      <c r="AB426" s="28">
        <f t="shared" si="124"/>
        <v>3.8423634837143554</v>
      </c>
      <c r="AC426" s="36">
        <v>153343.67554624364</v>
      </c>
      <c r="AD426" s="31">
        <f t="shared" si="125"/>
        <v>5892.021393774286</v>
      </c>
      <c r="AE426" s="32">
        <v>1054</v>
      </c>
      <c r="AF426" s="31">
        <f t="shared" si="126"/>
        <v>4838.021393774286</v>
      </c>
      <c r="AG426" s="33"/>
      <c r="AH426" s="34">
        <f t="shared" si="127"/>
        <v>7410525808.952237</v>
      </c>
      <c r="AI426" s="27">
        <f t="shared" si="128"/>
        <v>0.29575694916983003</v>
      </c>
      <c r="AJ426" s="27">
        <f t="shared" si="129"/>
        <v>0.9111929131726099</v>
      </c>
      <c r="AK426" s="27">
        <f t="shared" si="130"/>
        <v>0.32961129479493095</v>
      </c>
      <c r="AL426" s="27">
        <f t="shared" si="131"/>
        <v>1.5370000000000001</v>
      </c>
      <c r="AN426" s="36">
        <v>153246.67067307694</v>
      </c>
      <c r="AO426" s="30">
        <f t="shared" si="132"/>
        <v>5888.294113950305</v>
      </c>
    </row>
    <row r="427" spans="1:41" ht="12.75">
      <c r="A427" s="17" t="s">
        <v>897</v>
      </c>
      <c r="B427" s="18" t="s">
        <v>898</v>
      </c>
      <c r="C427" s="19" t="s">
        <v>876</v>
      </c>
      <c r="E427" s="20"/>
      <c r="F427" s="39">
        <v>1746120974</v>
      </c>
      <c r="G427" s="38">
        <v>40.01</v>
      </c>
      <c r="H427" s="23">
        <f t="shared" si="114"/>
        <v>0.40009999999999996</v>
      </c>
      <c r="I427" s="40">
        <v>10703305.94</v>
      </c>
      <c r="J427" s="40">
        <v>1268594.97</v>
      </c>
      <c r="K427" s="40">
        <v>513959.08</v>
      </c>
      <c r="L427" s="40">
        <v>503004.99</v>
      </c>
      <c r="M427" s="25">
        <f t="shared" si="115"/>
        <v>12988864.98</v>
      </c>
      <c r="N427" s="40">
        <v>39648961</v>
      </c>
      <c r="O427" s="40">
        <v>0</v>
      </c>
      <c r="P427" s="40">
        <v>0</v>
      </c>
      <c r="Q427" s="26">
        <f t="shared" si="116"/>
        <v>39648961</v>
      </c>
      <c r="R427" s="40">
        <v>5235269.94</v>
      </c>
      <c r="S427" s="40">
        <v>0</v>
      </c>
      <c r="T427" s="26">
        <f t="shared" si="117"/>
        <v>5235269.94</v>
      </c>
      <c r="U427" s="26">
        <f t="shared" si="118"/>
        <v>57873095.92</v>
      </c>
      <c r="V427" s="27">
        <f t="shared" si="119"/>
        <v>0.2998228655376085</v>
      </c>
      <c r="W427" s="27">
        <f t="shared" si="120"/>
        <v>0</v>
      </c>
      <c r="X427" s="27">
        <f t="shared" si="121"/>
        <v>0.2998228655376085</v>
      </c>
      <c r="Y427" s="28">
        <f t="shared" si="122"/>
        <v>2.270688090365954</v>
      </c>
      <c r="Z427" s="28">
        <f t="shared" si="123"/>
        <v>0.743869707391763</v>
      </c>
      <c r="AA427" s="29"/>
      <c r="AB427" s="28">
        <f t="shared" si="124"/>
        <v>3.3143806632953257</v>
      </c>
      <c r="AC427" s="36">
        <v>133855.12581132745</v>
      </c>
      <c r="AD427" s="31">
        <f t="shared" si="125"/>
        <v>4436.468406720268</v>
      </c>
      <c r="AE427" s="32">
        <v>863</v>
      </c>
      <c r="AF427" s="31">
        <f t="shared" si="126"/>
        <v>3573.468406720268</v>
      </c>
      <c r="AG427" s="33"/>
      <c r="AH427" s="34">
        <f t="shared" si="127"/>
        <v>4364211382.154462</v>
      </c>
      <c r="AI427" s="27">
        <f t="shared" si="128"/>
        <v>0.29762226992744434</v>
      </c>
      <c r="AJ427" s="27">
        <f t="shared" si="129"/>
        <v>0.9085023049554182</v>
      </c>
      <c r="AK427" s="27">
        <f t="shared" si="130"/>
        <v>0.11995912850159716</v>
      </c>
      <c r="AL427" s="27">
        <f t="shared" si="131"/>
        <v>1.327</v>
      </c>
      <c r="AN427" s="36">
        <v>133802.6690391459</v>
      </c>
      <c r="AO427" s="30">
        <f t="shared" si="132"/>
        <v>4434.729789606494</v>
      </c>
    </row>
    <row r="428" spans="1:41" ht="12.75">
      <c r="A428" s="17" t="s">
        <v>899</v>
      </c>
      <c r="B428" s="18" t="s">
        <v>900</v>
      </c>
      <c r="C428" s="19" t="s">
        <v>876</v>
      </c>
      <c r="E428" s="20"/>
      <c r="F428" s="39">
        <v>186708124</v>
      </c>
      <c r="G428" s="38">
        <v>100.1</v>
      </c>
      <c r="H428" s="23">
        <f t="shared" si="114"/>
        <v>1.001</v>
      </c>
      <c r="I428" s="40">
        <v>453112.32</v>
      </c>
      <c r="J428" s="40">
        <v>53713.64</v>
      </c>
      <c r="K428" s="40">
        <v>21760.43</v>
      </c>
      <c r="L428" s="40">
        <v>21300.23</v>
      </c>
      <c r="M428" s="25">
        <f t="shared" si="115"/>
        <v>549886.62</v>
      </c>
      <c r="N428" s="40">
        <v>1032404</v>
      </c>
      <c r="O428" s="40">
        <v>0</v>
      </c>
      <c r="P428" s="40">
        <v>0</v>
      </c>
      <c r="Q428" s="26">
        <f t="shared" si="116"/>
        <v>1032404</v>
      </c>
      <c r="R428" s="40">
        <v>1500505</v>
      </c>
      <c r="S428" s="40">
        <v>0</v>
      </c>
      <c r="T428" s="26">
        <f t="shared" si="117"/>
        <v>1500505</v>
      </c>
      <c r="U428" s="26">
        <f t="shared" si="118"/>
        <v>3082795.62</v>
      </c>
      <c r="V428" s="27">
        <f t="shared" si="119"/>
        <v>0.8036634763680663</v>
      </c>
      <c r="W428" s="27">
        <f t="shared" si="120"/>
        <v>0</v>
      </c>
      <c r="X428" s="27">
        <f t="shared" si="121"/>
        <v>0.8036634763680663</v>
      </c>
      <c r="Y428" s="28">
        <f t="shared" si="122"/>
        <v>0.5529507650133103</v>
      </c>
      <c r="Z428" s="28">
        <f t="shared" si="123"/>
        <v>0.2945167078000312</v>
      </c>
      <c r="AA428" s="29"/>
      <c r="AB428" s="28">
        <f t="shared" si="124"/>
        <v>1.6511309491814081</v>
      </c>
      <c r="AC428" s="36">
        <v>219547.8260869565</v>
      </c>
      <c r="AD428" s="31">
        <f t="shared" si="125"/>
        <v>3625.0221047767122</v>
      </c>
      <c r="AE428" s="32">
        <v>755</v>
      </c>
      <c r="AF428" s="31">
        <f t="shared" si="126"/>
        <v>2870.0221047767122</v>
      </c>
      <c r="AG428" s="33"/>
      <c r="AH428" s="34">
        <f t="shared" si="127"/>
        <v>186521602.3976024</v>
      </c>
      <c r="AI428" s="27">
        <f t="shared" si="128"/>
        <v>0.29481122450783126</v>
      </c>
      <c r="AJ428" s="27">
        <f t="shared" si="129"/>
        <v>0.5535037157783236</v>
      </c>
      <c r="AK428" s="27">
        <f t="shared" si="130"/>
        <v>0.8044671398444343</v>
      </c>
      <c r="AL428" s="27">
        <f t="shared" si="131"/>
        <v>1.653</v>
      </c>
      <c r="AN428" s="36">
        <v>219547.8260869565</v>
      </c>
      <c r="AO428" s="30">
        <f t="shared" si="132"/>
        <v>3625.0221047767122</v>
      </c>
    </row>
    <row r="429" spans="1:41" ht="12.75">
      <c r="A429" s="17" t="s">
        <v>901</v>
      </c>
      <c r="B429" s="18" t="s">
        <v>902</v>
      </c>
      <c r="C429" s="19" t="s">
        <v>876</v>
      </c>
      <c r="E429" s="20"/>
      <c r="F429" s="39">
        <v>7735617454</v>
      </c>
      <c r="G429" s="38">
        <v>97.28</v>
      </c>
      <c r="H429" s="23">
        <f t="shared" si="114"/>
        <v>0.9728</v>
      </c>
      <c r="I429" s="40">
        <v>19709663.93</v>
      </c>
      <c r="J429" s="40">
        <v>2338511.12</v>
      </c>
      <c r="K429" s="40">
        <v>947298.82</v>
      </c>
      <c r="L429" s="40">
        <v>927582.72</v>
      </c>
      <c r="M429" s="25">
        <f t="shared" si="115"/>
        <v>23923056.59</v>
      </c>
      <c r="N429" s="40">
        <v>64756770</v>
      </c>
      <c r="O429" s="40">
        <v>0</v>
      </c>
      <c r="P429" s="40">
        <v>0</v>
      </c>
      <c r="Q429" s="26">
        <f t="shared" si="116"/>
        <v>64756770</v>
      </c>
      <c r="R429" s="40">
        <v>35269360.95</v>
      </c>
      <c r="S429" s="40">
        <v>0</v>
      </c>
      <c r="T429" s="26">
        <f t="shared" si="117"/>
        <v>35269360.95</v>
      </c>
      <c r="U429" s="26">
        <f t="shared" si="118"/>
        <v>123949187.54</v>
      </c>
      <c r="V429" s="27">
        <f t="shared" si="119"/>
        <v>0.4559346575723263</v>
      </c>
      <c r="W429" s="27">
        <f t="shared" si="120"/>
        <v>0</v>
      </c>
      <c r="X429" s="27">
        <f t="shared" si="121"/>
        <v>0.4559346575723263</v>
      </c>
      <c r="Y429" s="28">
        <f t="shared" si="122"/>
        <v>0.8371247723284844</v>
      </c>
      <c r="Z429" s="28">
        <f t="shared" si="123"/>
        <v>0.30925852696644995</v>
      </c>
      <c r="AA429" s="29"/>
      <c r="AB429" s="28">
        <f t="shared" si="124"/>
        <v>1.6023179568672608</v>
      </c>
      <c r="AC429" s="36">
        <v>293326.5136145222</v>
      </c>
      <c r="AD429" s="31">
        <f t="shared" si="125"/>
        <v>4700.023399898179</v>
      </c>
      <c r="AE429" s="32">
        <v>1075</v>
      </c>
      <c r="AF429" s="31">
        <f t="shared" si="126"/>
        <v>3625.0233998981794</v>
      </c>
      <c r="AG429" s="33"/>
      <c r="AH429" s="34">
        <f t="shared" si="127"/>
        <v>7951909389.391447</v>
      </c>
      <c r="AI429" s="27">
        <f t="shared" si="128"/>
        <v>0.3008466950329625</v>
      </c>
      <c r="AJ429" s="27">
        <f t="shared" si="129"/>
        <v>0.8143549785211497</v>
      </c>
      <c r="AK429" s="27">
        <f t="shared" si="130"/>
        <v>0.443533234886359</v>
      </c>
      <c r="AL429" s="27">
        <f t="shared" si="131"/>
        <v>1.559</v>
      </c>
      <c r="AN429" s="36">
        <v>293197.0083872002</v>
      </c>
      <c r="AO429" s="30">
        <f t="shared" si="132"/>
        <v>4697.948314385718</v>
      </c>
    </row>
    <row r="430" spans="1:41" ht="12.75">
      <c r="A430" s="17" t="s">
        <v>903</v>
      </c>
      <c r="B430" s="18" t="s">
        <v>904</v>
      </c>
      <c r="C430" s="19" t="s">
        <v>876</v>
      </c>
      <c r="E430" s="20"/>
      <c r="F430" s="39">
        <v>1801656626</v>
      </c>
      <c r="G430" s="38">
        <v>75.2</v>
      </c>
      <c r="H430" s="23">
        <f t="shared" si="114"/>
        <v>0.752</v>
      </c>
      <c r="I430" s="40">
        <v>5732190.5</v>
      </c>
      <c r="J430" s="40">
        <v>679319.97</v>
      </c>
      <c r="K430" s="40">
        <v>275223.27</v>
      </c>
      <c r="L430" s="40">
        <v>269349.15</v>
      </c>
      <c r="M430" s="25">
        <f t="shared" si="115"/>
        <v>6956082.890000001</v>
      </c>
      <c r="N430" s="40">
        <v>3057182</v>
      </c>
      <c r="O430" s="40">
        <v>0</v>
      </c>
      <c r="P430" s="40">
        <v>0</v>
      </c>
      <c r="Q430" s="26">
        <f t="shared" si="116"/>
        <v>3057182</v>
      </c>
      <c r="R430" s="40">
        <v>4332268.91</v>
      </c>
      <c r="S430" s="40">
        <v>0</v>
      </c>
      <c r="T430" s="26">
        <f t="shared" si="117"/>
        <v>4332268.91</v>
      </c>
      <c r="U430" s="26">
        <f t="shared" si="118"/>
        <v>14345533.8</v>
      </c>
      <c r="V430" s="27">
        <f t="shared" si="119"/>
        <v>0.24046029900927413</v>
      </c>
      <c r="W430" s="27">
        <f t="shared" si="120"/>
        <v>0</v>
      </c>
      <c r="X430" s="27">
        <f t="shared" si="121"/>
        <v>0.24046029900927413</v>
      </c>
      <c r="Y430" s="28">
        <f t="shared" si="122"/>
        <v>0.16968727313969317</v>
      </c>
      <c r="Z430" s="28">
        <f t="shared" si="123"/>
        <v>0.38609370895739153</v>
      </c>
      <c r="AA430" s="29"/>
      <c r="AB430" s="28">
        <f t="shared" si="124"/>
        <v>0.7962412811063588</v>
      </c>
      <c r="AC430" s="36">
        <v>683127.9446640316</v>
      </c>
      <c r="AD430" s="31">
        <f t="shared" si="125"/>
        <v>5439.346698188424</v>
      </c>
      <c r="AE430" s="32">
        <v>1069</v>
      </c>
      <c r="AF430" s="31">
        <f t="shared" si="126"/>
        <v>4370.346698188424</v>
      </c>
      <c r="AG430" s="33"/>
      <c r="AH430" s="34">
        <f t="shared" si="127"/>
        <v>2395819981.382979</v>
      </c>
      <c r="AI430" s="27">
        <f t="shared" si="128"/>
        <v>0.2903424691359584</v>
      </c>
      <c r="AJ430" s="27">
        <f t="shared" si="129"/>
        <v>0.12760482940104925</v>
      </c>
      <c r="AK430" s="27">
        <f t="shared" si="130"/>
        <v>0.18082614485497414</v>
      </c>
      <c r="AL430" s="27">
        <f t="shared" si="131"/>
        <v>0.599</v>
      </c>
      <c r="AN430" s="36">
        <v>683127.9446640316</v>
      </c>
      <c r="AO430" s="30">
        <f t="shared" si="132"/>
        <v>5439.346698188423</v>
      </c>
    </row>
    <row r="431" spans="1:41" ht="12.75">
      <c r="A431" s="17" t="s">
        <v>905</v>
      </c>
      <c r="B431" s="18" t="s">
        <v>906</v>
      </c>
      <c r="C431" s="19" t="s">
        <v>876</v>
      </c>
      <c r="E431" s="20"/>
      <c r="F431" s="39">
        <v>3123347088</v>
      </c>
      <c r="G431" s="38">
        <v>102.54</v>
      </c>
      <c r="H431" s="23">
        <f t="shared" si="114"/>
        <v>1.0254</v>
      </c>
      <c r="I431" s="40">
        <v>7343787.56</v>
      </c>
      <c r="J431" s="40">
        <v>870403.9</v>
      </c>
      <c r="K431" s="40">
        <v>352638.36</v>
      </c>
      <c r="L431" s="40">
        <v>345113.82</v>
      </c>
      <c r="M431" s="25">
        <f t="shared" si="115"/>
        <v>8911943.64</v>
      </c>
      <c r="N431" s="40">
        <v>9930778</v>
      </c>
      <c r="O431" s="40">
        <v>11307930.27</v>
      </c>
      <c r="P431" s="40">
        <v>0</v>
      </c>
      <c r="Q431" s="26">
        <f t="shared" si="116"/>
        <v>21238708.27</v>
      </c>
      <c r="R431" s="40">
        <v>12655657</v>
      </c>
      <c r="S431" s="40">
        <v>312279</v>
      </c>
      <c r="T431" s="26">
        <f t="shared" si="117"/>
        <v>12967936</v>
      </c>
      <c r="U431" s="26">
        <f t="shared" si="118"/>
        <v>43118587.91</v>
      </c>
      <c r="V431" s="27">
        <f t="shared" si="119"/>
        <v>0.4051953447192418</v>
      </c>
      <c r="W431" s="27">
        <f t="shared" si="120"/>
        <v>0.009998216374983937</v>
      </c>
      <c r="X431" s="27">
        <f t="shared" si="121"/>
        <v>0.4151935610942258</v>
      </c>
      <c r="Y431" s="28">
        <f t="shared" si="122"/>
        <v>0.6799983374118042</v>
      </c>
      <c r="Z431" s="28">
        <f t="shared" si="123"/>
        <v>0.2853331182512496</v>
      </c>
      <c r="AA431" s="29"/>
      <c r="AB431" s="28">
        <f t="shared" si="124"/>
        <v>1.3805250167572793</v>
      </c>
      <c r="AC431" s="36">
        <v>286184.85663301725</v>
      </c>
      <c r="AD431" s="31">
        <f t="shared" si="125"/>
        <v>3950.8535399897573</v>
      </c>
      <c r="AE431" s="32">
        <v>882</v>
      </c>
      <c r="AF431" s="31">
        <f t="shared" si="126"/>
        <v>3068.8535399897573</v>
      </c>
      <c r="AG431" s="33"/>
      <c r="AH431" s="34">
        <f t="shared" si="127"/>
        <v>3045979215.91574</v>
      </c>
      <c r="AI431" s="27">
        <f t="shared" si="128"/>
        <v>0.29258057945483135</v>
      </c>
      <c r="AJ431" s="27">
        <f t="shared" si="129"/>
        <v>0.6972702951820641</v>
      </c>
      <c r="AK431" s="27">
        <f t="shared" si="130"/>
        <v>0.4257394775460191</v>
      </c>
      <c r="AL431" s="27">
        <f t="shared" si="131"/>
        <v>1.416</v>
      </c>
      <c r="AN431" s="36">
        <v>286104.28371760866</v>
      </c>
      <c r="AO431" s="30">
        <f t="shared" si="132"/>
        <v>3949.741210735811</v>
      </c>
    </row>
    <row r="432" spans="1:41" ht="12.75">
      <c r="A432" s="17" t="s">
        <v>907</v>
      </c>
      <c r="B432" s="18" t="s">
        <v>908</v>
      </c>
      <c r="C432" s="19" t="s">
        <v>876</v>
      </c>
      <c r="E432" s="20"/>
      <c r="F432" s="39">
        <v>7281862420</v>
      </c>
      <c r="G432" s="38">
        <v>84.41</v>
      </c>
      <c r="H432" s="23">
        <f t="shared" si="114"/>
        <v>0.8441</v>
      </c>
      <c r="I432" s="40">
        <v>22342052.3</v>
      </c>
      <c r="J432" s="40">
        <v>2647861.86</v>
      </c>
      <c r="K432" s="40">
        <v>0</v>
      </c>
      <c r="L432" s="40">
        <v>1049872.59</v>
      </c>
      <c r="M432" s="25">
        <f t="shared" si="115"/>
        <v>26039786.75</v>
      </c>
      <c r="N432" s="40">
        <v>0</v>
      </c>
      <c r="O432" s="40">
        <v>15449162.63</v>
      </c>
      <c r="P432" s="40">
        <v>3257111.34</v>
      </c>
      <c r="Q432" s="26">
        <f t="shared" si="116"/>
        <v>18706273.97</v>
      </c>
      <c r="R432" s="40">
        <v>14820000</v>
      </c>
      <c r="S432" s="40">
        <v>0</v>
      </c>
      <c r="T432" s="26">
        <f t="shared" si="117"/>
        <v>14820000</v>
      </c>
      <c r="U432" s="26">
        <f t="shared" si="118"/>
        <v>59566060.72</v>
      </c>
      <c r="V432" s="27">
        <f t="shared" si="119"/>
        <v>0.20351936283904687</v>
      </c>
      <c r="W432" s="27">
        <f t="shared" si="120"/>
        <v>0</v>
      </c>
      <c r="X432" s="27">
        <f t="shared" si="121"/>
        <v>0.20351936283904687</v>
      </c>
      <c r="Y432" s="28">
        <f t="shared" si="122"/>
        <v>0.25688859375621104</v>
      </c>
      <c r="Z432" s="28">
        <f t="shared" si="123"/>
        <v>0.35759789526482155</v>
      </c>
      <c r="AA432" s="29"/>
      <c r="AB432" s="28">
        <f t="shared" si="124"/>
        <v>0.8180058518600795</v>
      </c>
      <c r="AC432" s="36">
        <v>880282.5195437652</v>
      </c>
      <c r="AD432" s="31">
        <f t="shared" si="125"/>
        <v>7200.762522769347</v>
      </c>
      <c r="AE432" s="32">
        <v>1134</v>
      </c>
      <c r="AF432" s="31">
        <f t="shared" si="126"/>
        <v>6066.762522769347</v>
      </c>
      <c r="AG432" s="33"/>
      <c r="AH432" s="34">
        <f t="shared" si="127"/>
        <v>8626776945.859495</v>
      </c>
      <c r="AI432" s="27">
        <f t="shared" si="128"/>
        <v>0.3018483833930359</v>
      </c>
      <c r="AJ432" s="27">
        <f t="shared" si="129"/>
        <v>0.21683966198961774</v>
      </c>
      <c r="AK432" s="27">
        <f t="shared" si="130"/>
        <v>0.17179069417243947</v>
      </c>
      <c r="AL432" s="27">
        <f t="shared" si="131"/>
        <v>0.6910000000000001</v>
      </c>
      <c r="AN432" s="36">
        <v>880282.5195437652</v>
      </c>
      <c r="AO432" s="30">
        <f t="shared" si="132"/>
        <v>7200.762522769347</v>
      </c>
    </row>
    <row r="433" spans="1:41" ht="12.75">
      <c r="A433" s="17" t="s">
        <v>909</v>
      </c>
      <c r="B433" s="18" t="s">
        <v>910</v>
      </c>
      <c r="C433" s="19" t="s">
        <v>876</v>
      </c>
      <c r="E433" s="20"/>
      <c r="F433" s="39">
        <v>2099812765</v>
      </c>
      <c r="G433" s="38">
        <v>44.87</v>
      </c>
      <c r="H433" s="23">
        <f t="shared" si="114"/>
        <v>0.4487</v>
      </c>
      <c r="I433" s="40">
        <v>11029214.03</v>
      </c>
      <c r="J433" s="40">
        <v>1307160.01</v>
      </c>
      <c r="K433" s="40">
        <v>529586.46</v>
      </c>
      <c r="L433" s="40">
        <v>518291.01</v>
      </c>
      <c r="M433" s="25">
        <f t="shared" si="115"/>
        <v>13384251.51</v>
      </c>
      <c r="N433" s="40">
        <v>34076382</v>
      </c>
      <c r="O433" s="40">
        <v>0</v>
      </c>
      <c r="P433" s="40">
        <v>0</v>
      </c>
      <c r="Q433" s="26">
        <f t="shared" si="116"/>
        <v>34076382</v>
      </c>
      <c r="R433" s="40">
        <v>14942314</v>
      </c>
      <c r="S433" s="40">
        <v>209981</v>
      </c>
      <c r="T433" s="26">
        <f t="shared" si="117"/>
        <v>15152295</v>
      </c>
      <c r="U433" s="26">
        <f t="shared" si="118"/>
        <v>62612928.51</v>
      </c>
      <c r="V433" s="27">
        <f t="shared" si="119"/>
        <v>0.7116022080187707</v>
      </c>
      <c r="W433" s="27">
        <f t="shared" si="120"/>
        <v>0.009999986832159295</v>
      </c>
      <c r="X433" s="27">
        <f t="shared" si="121"/>
        <v>0.7216021948509299</v>
      </c>
      <c r="Y433" s="28">
        <f t="shared" si="122"/>
        <v>1.6228295478525678</v>
      </c>
      <c r="Z433" s="28">
        <f t="shared" si="123"/>
        <v>0.6374021404713196</v>
      </c>
      <c r="AA433" s="29"/>
      <c r="AB433" s="28">
        <f t="shared" si="124"/>
        <v>2.981833883174817</v>
      </c>
      <c r="AC433" s="36">
        <v>105429.70604270785</v>
      </c>
      <c r="AD433" s="31">
        <f t="shared" si="125"/>
        <v>3143.73869771307</v>
      </c>
      <c r="AE433" s="32">
        <v>927</v>
      </c>
      <c r="AF433" s="31">
        <f t="shared" si="126"/>
        <v>2216.73869771307</v>
      </c>
      <c r="AG433" s="33"/>
      <c r="AH433" s="34">
        <f t="shared" si="127"/>
        <v>4679769924.22554</v>
      </c>
      <c r="AI433" s="27">
        <f t="shared" si="128"/>
        <v>0.28600234042948114</v>
      </c>
      <c r="AJ433" s="27">
        <f t="shared" si="129"/>
        <v>0.7281636181214471</v>
      </c>
      <c r="AK433" s="27">
        <f t="shared" si="130"/>
        <v>0.3237829048296123</v>
      </c>
      <c r="AL433" s="27">
        <f t="shared" si="131"/>
        <v>1.338</v>
      </c>
      <c r="AN433" s="36">
        <v>105416.39050526042</v>
      </c>
      <c r="AO433" s="30">
        <f t="shared" si="132"/>
        <v>3143.3416505057357</v>
      </c>
    </row>
    <row r="434" spans="1:41" ht="12.75">
      <c r="A434" s="17" t="s">
        <v>911</v>
      </c>
      <c r="B434" s="18" t="s">
        <v>912</v>
      </c>
      <c r="C434" s="19" t="s">
        <v>876</v>
      </c>
      <c r="E434" s="20"/>
      <c r="F434" s="39">
        <v>982825086</v>
      </c>
      <c r="G434" s="38">
        <v>61.89</v>
      </c>
      <c r="H434" s="23">
        <f t="shared" si="114"/>
        <v>0.6189</v>
      </c>
      <c r="I434" s="40">
        <v>3794946.81</v>
      </c>
      <c r="J434" s="40">
        <v>449751.43</v>
      </c>
      <c r="K434" s="40">
        <v>182214.47</v>
      </c>
      <c r="L434" s="40">
        <v>178325.59</v>
      </c>
      <c r="M434" s="25">
        <f t="shared" si="115"/>
        <v>4605238.3</v>
      </c>
      <c r="N434" s="40">
        <v>88290</v>
      </c>
      <c r="O434" s="40">
        <v>0</v>
      </c>
      <c r="P434" s="40">
        <v>0</v>
      </c>
      <c r="Q434" s="26">
        <f t="shared" si="116"/>
        <v>88290</v>
      </c>
      <c r="R434" s="40">
        <v>2511765.98</v>
      </c>
      <c r="S434" s="40">
        <v>0</v>
      </c>
      <c r="T434" s="26">
        <f t="shared" si="117"/>
        <v>2511765.98</v>
      </c>
      <c r="U434" s="26">
        <f t="shared" si="118"/>
        <v>7205294.279999999</v>
      </c>
      <c r="V434" s="27">
        <f t="shared" si="119"/>
        <v>0.2555659207095167</v>
      </c>
      <c r="W434" s="27">
        <f t="shared" si="120"/>
        <v>0</v>
      </c>
      <c r="X434" s="27">
        <f t="shared" si="121"/>
        <v>0.2555659207095167</v>
      </c>
      <c r="Y434" s="28">
        <f t="shared" si="122"/>
        <v>0.008983287184836876</v>
      </c>
      <c r="Z434" s="28">
        <f t="shared" si="123"/>
        <v>0.46857150530648944</v>
      </c>
      <c r="AA434" s="29"/>
      <c r="AB434" s="28">
        <f t="shared" si="124"/>
        <v>0.733120713200843</v>
      </c>
      <c r="AC434" s="36">
        <v>1828427.9922779922</v>
      </c>
      <c r="AD434" s="31">
        <f t="shared" si="125"/>
        <v>13404.584337352271</v>
      </c>
      <c r="AE434" s="32">
        <v>1179</v>
      </c>
      <c r="AF434" s="31">
        <f t="shared" si="126"/>
        <v>12225.584337352271</v>
      </c>
      <c r="AG434" s="33"/>
      <c r="AH434" s="34">
        <f t="shared" si="127"/>
        <v>1588019205.041202</v>
      </c>
      <c r="AI434" s="27">
        <f t="shared" si="128"/>
        <v>0.28999890463418637</v>
      </c>
      <c r="AJ434" s="27">
        <f t="shared" si="129"/>
        <v>0.0055597564386955425</v>
      </c>
      <c r="AK434" s="27">
        <f t="shared" si="130"/>
        <v>0.15816974832711994</v>
      </c>
      <c r="AL434" s="27">
        <f t="shared" si="131"/>
        <v>0.45399999999999996</v>
      </c>
      <c r="AN434" s="36">
        <v>1828427.9922779922</v>
      </c>
      <c r="AO434" s="30">
        <f t="shared" si="132"/>
        <v>13404.584337352273</v>
      </c>
    </row>
    <row r="435" spans="1:41" ht="12.75">
      <c r="A435" s="17" t="s">
        <v>913</v>
      </c>
      <c r="B435" s="18" t="s">
        <v>763</v>
      </c>
      <c r="C435" s="19" t="s">
        <v>876</v>
      </c>
      <c r="E435" s="20"/>
      <c r="F435" s="39">
        <v>1221267417</v>
      </c>
      <c r="G435" s="38">
        <v>87.84</v>
      </c>
      <c r="H435" s="23">
        <f t="shared" si="114"/>
        <v>0.8784000000000001</v>
      </c>
      <c r="I435" s="40">
        <v>3374627.31</v>
      </c>
      <c r="J435" s="40">
        <v>400016.34</v>
      </c>
      <c r="K435" s="40">
        <v>162062.13</v>
      </c>
      <c r="L435" s="40">
        <v>158608.64</v>
      </c>
      <c r="M435" s="25">
        <f t="shared" si="115"/>
        <v>4095314.42</v>
      </c>
      <c r="N435" s="40">
        <v>9025581</v>
      </c>
      <c r="O435" s="40">
        <v>0</v>
      </c>
      <c r="P435" s="40">
        <v>0</v>
      </c>
      <c r="Q435" s="26">
        <f t="shared" si="116"/>
        <v>9025581</v>
      </c>
      <c r="R435" s="40">
        <v>4420987.07</v>
      </c>
      <c r="S435" s="40">
        <v>146552.09</v>
      </c>
      <c r="T435" s="26">
        <f t="shared" si="117"/>
        <v>4567539.16</v>
      </c>
      <c r="U435" s="26">
        <f t="shared" si="118"/>
        <v>17688434.58</v>
      </c>
      <c r="V435" s="27">
        <f t="shared" si="119"/>
        <v>0.3619999197931603</v>
      </c>
      <c r="W435" s="27">
        <f t="shared" si="120"/>
        <v>0.011999999996724714</v>
      </c>
      <c r="X435" s="27">
        <f t="shared" si="121"/>
        <v>0.373999919789885</v>
      </c>
      <c r="Y435" s="28">
        <f t="shared" si="122"/>
        <v>0.7390339637629094</v>
      </c>
      <c r="Z435" s="28">
        <f t="shared" si="123"/>
        <v>0.3353331435026732</v>
      </c>
      <c r="AA435" s="29"/>
      <c r="AB435" s="28">
        <f t="shared" si="124"/>
        <v>1.4483670270554674</v>
      </c>
      <c r="AC435" s="36">
        <v>283234.3307086614</v>
      </c>
      <c r="AD435" s="31">
        <f t="shared" si="125"/>
        <v>4102.27265528549</v>
      </c>
      <c r="AE435" s="32">
        <v>837</v>
      </c>
      <c r="AF435" s="31">
        <f t="shared" si="126"/>
        <v>3265.27265528549</v>
      </c>
      <c r="AG435" s="33"/>
      <c r="AH435" s="34">
        <f t="shared" si="127"/>
        <v>1390331758.8797812</v>
      </c>
      <c r="AI435" s="27">
        <f t="shared" si="128"/>
        <v>0.29455663325274817</v>
      </c>
      <c r="AJ435" s="27">
        <f t="shared" si="129"/>
        <v>0.6491674337693397</v>
      </c>
      <c r="AK435" s="27">
        <f t="shared" si="130"/>
        <v>0.328521529543435</v>
      </c>
      <c r="AL435" s="27">
        <f t="shared" si="131"/>
        <v>1.273</v>
      </c>
      <c r="AN435" s="36">
        <v>283021.25591171836</v>
      </c>
      <c r="AO435" s="30">
        <f t="shared" si="132"/>
        <v>4099.186550183601</v>
      </c>
    </row>
    <row r="436" spans="1:41" ht="12.75">
      <c r="A436" s="17" t="s">
        <v>914</v>
      </c>
      <c r="B436" s="18" t="s">
        <v>915</v>
      </c>
      <c r="C436" s="19" t="s">
        <v>876</v>
      </c>
      <c r="E436" s="20"/>
      <c r="F436" s="39">
        <v>258216480</v>
      </c>
      <c r="G436" s="38">
        <v>92.17</v>
      </c>
      <c r="H436" s="23">
        <f t="shared" si="114"/>
        <v>0.9217</v>
      </c>
      <c r="I436" s="40">
        <v>710591.69</v>
      </c>
      <c r="J436" s="40">
        <v>84217.37</v>
      </c>
      <c r="K436" s="40">
        <v>34120.19</v>
      </c>
      <c r="L436" s="40">
        <v>33392.02</v>
      </c>
      <c r="M436" s="25">
        <f t="shared" si="115"/>
        <v>862321.27</v>
      </c>
      <c r="N436" s="40">
        <v>1579132.1</v>
      </c>
      <c r="O436" s="40">
        <v>920872.58</v>
      </c>
      <c r="P436" s="40">
        <v>0</v>
      </c>
      <c r="Q436" s="26">
        <f t="shared" si="116"/>
        <v>2500004.68</v>
      </c>
      <c r="R436" s="40">
        <v>1499942.75</v>
      </c>
      <c r="S436" s="40">
        <v>0</v>
      </c>
      <c r="T436" s="26">
        <f t="shared" si="117"/>
        <v>1499942.75</v>
      </c>
      <c r="U436" s="26">
        <f t="shared" si="118"/>
        <v>4862268.7</v>
      </c>
      <c r="V436" s="27">
        <f t="shared" si="119"/>
        <v>0.5808857552391699</v>
      </c>
      <c r="W436" s="27">
        <f t="shared" si="120"/>
        <v>0</v>
      </c>
      <c r="X436" s="27">
        <f t="shared" si="121"/>
        <v>0.5808857552391699</v>
      </c>
      <c r="Y436" s="28">
        <f t="shared" si="122"/>
        <v>0.9681816900300091</v>
      </c>
      <c r="Z436" s="28">
        <f t="shared" si="123"/>
        <v>0.3339528406552517</v>
      </c>
      <c r="AA436" s="29"/>
      <c r="AB436" s="28">
        <f t="shared" si="124"/>
        <v>1.8830202859244305</v>
      </c>
      <c r="AC436" s="36">
        <v>239513.96917148362</v>
      </c>
      <c r="AD436" s="31">
        <f t="shared" si="125"/>
        <v>4510.096627121823</v>
      </c>
      <c r="AE436" s="32">
        <v>904</v>
      </c>
      <c r="AF436" s="31">
        <f t="shared" si="126"/>
        <v>3606.096627121823</v>
      </c>
      <c r="AG436" s="33"/>
      <c r="AH436" s="34">
        <f t="shared" si="127"/>
        <v>280152414.0175762</v>
      </c>
      <c r="AI436" s="27">
        <f t="shared" si="128"/>
        <v>0.3078043332319455</v>
      </c>
      <c r="AJ436" s="27">
        <f t="shared" si="129"/>
        <v>0.8923730637006593</v>
      </c>
      <c r="AK436" s="27">
        <f t="shared" si="130"/>
        <v>0.5354024006039428</v>
      </c>
      <c r="AL436" s="27">
        <f t="shared" si="131"/>
        <v>1.7349999999999999</v>
      </c>
      <c r="AN436" s="36">
        <v>239513.96917148362</v>
      </c>
      <c r="AO436" s="30">
        <f t="shared" si="132"/>
        <v>4510.096627121823</v>
      </c>
    </row>
    <row r="437" spans="1:41" ht="12.75">
      <c r="A437" s="17" t="s">
        <v>916</v>
      </c>
      <c r="B437" s="18" t="s">
        <v>917</v>
      </c>
      <c r="C437" s="19" t="s">
        <v>876</v>
      </c>
      <c r="E437" s="20"/>
      <c r="F437" s="39">
        <v>292578881</v>
      </c>
      <c r="G437" s="38">
        <v>92.82</v>
      </c>
      <c r="H437" s="23">
        <f t="shared" si="114"/>
        <v>0.9281999999999999</v>
      </c>
      <c r="I437" s="40">
        <v>783305.5</v>
      </c>
      <c r="J437" s="40">
        <v>92835.59</v>
      </c>
      <c r="K437" s="40">
        <v>37611.81</v>
      </c>
      <c r="L437" s="40">
        <v>36809.13</v>
      </c>
      <c r="M437" s="25">
        <f t="shared" si="115"/>
        <v>950562.0299999999</v>
      </c>
      <c r="N437" s="40">
        <v>0</v>
      </c>
      <c r="O437" s="40">
        <v>1864473.23</v>
      </c>
      <c r="P437" s="40">
        <v>0</v>
      </c>
      <c r="Q437" s="26">
        <f t="shared" si="116"/>
        <v>1864473.23</v>
      </c>
      <c r="R437" s="40">
        <v>1292542.69</v>
      </c>
      <c r="S437" s="40">
        <v>0</v>
      </c>
      <c r="T437" s="26">
        <f t="shared" si="117"/>
        <v>1292542.69</v>
      </c>
      <c r="U437" s="26">
        <f t="shared" si="118"/>
        <v>4107577.9499999997</v>
      </c>
      <c r="V437" s="27">
        <f t="shared" si="119"/>
        <v>0.44177579925873045</v>
      </c>
      <c r="W437" s="27">
        <f t="shared" si="120"/>
        <v>0</v>
      </c>
      <c r="X437" s="27">
        <f t="shared" si="121"/>
        <v>0.44177579925873045</v>
      </c>
      <c r="Y437" s="28">
        <f t="shared" si="122"/>
        <v>0.6372548912715268</v>
      </c>
      <c r="Z437" s="28">
        <f t="shared" si="123"/>
        <v>0.324890855673209</v>
      </c>
      <c r="AA437" s="29"/>
      <c r="AB437" s="28">
        <f t="shared" si="124"/>
        <v>1.4039215462034662</v>
      </c>
      <c r="AC437" s="36">
        <v>320188.32369942195</v>
      </c>
      <c r="AD437" s="31">
        <f t="shared" si="125"/>
        <v>4495.192864843883</v>
      </c>
      <c r="AE437" s="32">
        <v>875</v>
      </c>
      <c r="AF437" s="31">
        <f t="shared" si="126"/>
        <v>3620.1928648438834</v>
      </c>
      <c r="AG437" s="33"/>
      <c r="AH437" s="34">
        <f t="shared" si="127"/>
        <v>315211033.1825038</v>
      </c>
      <c r="AI437" s="27">
        <f t="shared" si="128"/>
        <v>0.30156369223587254</v>
      </c>
      <c r="AJ437" s="27">
        <f t="shared" si="129"/>
        <v>0.5914999900782312</v>
      </c>
      <c r="AK437" s="27">
        <f t="shared" si="130"/>
        <v>0.41005629687195355</v>
      </c>
      <c r="AL437" s="27">
        <f t="shared" si="131"/>
        <v>1.303</v>
      </c>
      <c r="AN437" s="36">
        <v>320188.32369942195</v>
      </c>
      <c r="AO437" s="30">
        <f t="shared" si="132"/>
        <v>4495.192864843884</v>
      </c>
    </row>
    <row r="438" spans="1:41" ht="12.75">
      <c r="A438" s="17" t="s">
        <v>918</v>
      </c>
      <c r="B438" s="18" t="s">
        <v>919</v>
      </c>
      <c r="C438" s="19" t="s">
        <v>876</v>
      </c>
      <c r="E438" s="20" t="s">
        <v>116</v>
      </c>
      <c r="F438" s="39">
        <v>1094895051</v>
      </c>
      <c r="G438" s="38">
        <v>112.54</v>
      </c>
      <c r="H438" s="23">
        <f t="shared" si="114"/>
        <v>1.1254</v>
      </c>
      <c r="I438" s="40">
        <v>2303175.57</v>
      </c>
      <c r="J438" s="40">
        <v>272966.04</v>
      </c>
      <c r="K438" s="40">
        <v>110590.65</v>
      </c>
      <c r="L438" s="40">
        <v>108230.49</v>
      </c>
      <c r="M438" s="25">
        <f t="shared" si="115"/>
        <v>2794962.75</v>
      </c>
      <c r="N438" s="40">
        <v>10421155</v>
      </c>
      <c r="O438" s="40">
        <v>0</v>
      </c>
      <c r="P438" s="40">
        <v>0</v>
      </c>
      <c r="Q438" s="26">
        <f t="shared" si="116"/>
        <v>10421155</v>
      </c>
      <c r="R438" s="40">
        <v>985401</v>
      </c>
      <c r="S438" s="40">
        <v>219024</v>
      </c>
      <c r="T438" s="26">
        <f t="shared" si="117"/>
        <v>1204425</v>
      </c>
      <c r="U438" s="26">
        <f t="shared" si="118"/>
        <v>14420542.75</v>
      </c>
      <c r="V438" s="27">
        <f t="shared" si="119"/>
        <v>0.08999958480952162</v>
      </c>
      <c r="W438" s="27">
        <f t="shared" si="120"/>
        <v>0.02000410905136149</v>
      </c>
      <c r="X438" s="27">
        <f t="shared" si="121"/>
        <v>0.1100036938608831</v>
      </c>
      <c r="Y438" s="28">
        <f t="shared" si="122"/>
        <v>0.9517948766397338</v>
      </c>
      <c r="Z438" s="28">
        <f t="shared" si="123"/>
        <v>0.2552722059933761</v>
      </c>
      <c r="AA438" s="29"/>
      <c r="AB438" s="28">
        <f t="shared" si="124"/>
        <v>1.3170707764939928</v>
      </c>
      <c r="AC438" s="36">
        <v>390919.68849840254</v>
      </c>
      <c r="AD438" s="31">
        <f t="shared" si="125"/>
        <v>5148.6889767738085</v>
      </c>
      <c r="AE438" s="32">
        <v>903</v>
      </c>
      <c r="AF438" s="31">
        <f t="shared" si="126"/>
        <v>4245.6889767738085</v>
      </c>
      <c r="AG438" s="33"/>
      <c r="AH438" s="34">
        <f t="shared" si="127"/>
        <v>972894127.4213613</v>
      </c>
      <c r="AI438" s="27">
        <f t="shared" si="128"/>
        <v>0.2872833406249454</v>
      </c>
      <c r="AJ438" s="27">
        <f t="shared" si="129"/>
        <v>1.0711499541703564</v>
      </c>
      <c r="AK438" s="27">
        <f t="shared" si="130"/>
        <v>0.12379815707103785</v>
      </c>
      <c r="AL438" s="27">
        <f t="shared" si="131"/>
        <v>1.4819999999999998</v>
      </c>
      <c r="AN438" s="36">
        <v>386298.5386221294</v>
      </c>
      <c r="AO438" s="30">
        <f t="shared" si="132"/>
        <v>5087.825162215427</v>
      </c>
    </row>
    <row r="439" spans="1:41" ht="12.75">
      <c r="A439" s="17" t="s">
        <v>920</v>
      </c>
      <c r="B439" s="18" t="s">
        <v>921</v>
      </c>
      <c r="C439" s="19" t="s">
        <v>876</v>
      </c>
      <c r="E439" s="20"/>
      <c r="F439" s="39">
        <v>1376424076</v>
      </c>
      <c r="G439" s="38">
        <v>36.92</v>
      </c>
      <c r="H439" s="23">
        <f t="shared" si="114"/>
        <v>0.36920000000000003</v>
      </c>
      <c r="I439" s="40">
        <v>9053472.84</v>
      </c>
      <c r="J439" s="40">
        <v>1072960.14</v>
      </c>
      <c r="K439" s="40">
        <v>434704.2</v>
      </c>
      <c r="L439" s="40">
        <v>425426.66</v>
      </c>
      <c r="M439" s="25">
        <f t="shared" si="115"/>
        <v>10986563.84</v>
      </c>
      <c r="N439" s="40">
        <v>27085313</v>
      </c>
      <c r="O439" s="40">
        <v>0</v>
      </c>
      <c r="P439" s="40">
        <v>0</v>
      </c>
      <c r="Q439" s="26">
        <f t="shared" si="116"/>
        <v>27085313</v>
      </c>
      <c r="R439" s="40">
        <v>10940503</v>
      </c>
      <c r="S439" s="40">
        <v>68728</v>
      </c>
      <c r="T439" s="26">
        <f t="shared" si="117"/>
        <v>11009231</v>
      </c>
      <c r="U439" s="26">
        <f t="shared" si="118"/>
        <v>49081107.84</v>
      </c>
      <c r="V439" s="27">
        <f t="shared" si="119"/>
        <v>0.7948497262409118</v>
      </c>
      <c r="W439" s="27">
        <f t="shared" si="120"/>
        <v>0.0049932285549471895</v>
      </c>
      <c r="X439" s="27">
        <f t="shared" si="121"/>
        <v>0.799842954795859</v>
      </c>
      <c r="Y439" s="28">
        <f t="shared" si="122"/>
        <v>1.967802908440262</v>
      </c>
      <c r="Z439" s="28">
        <f t="shared" si="123"/>
        <v>0.7981961396612478</v>
      </c>
      <c r="AA439" s="29"/>
      <c r="AB439" s="28">
        <f t="shared" si="124"/>
        <v>3.565842002897369</v>
      </c>
      <c r="AC439" s="36">
        <v>163087.8081102571</v>
      </c>
      <c r="AD439" s="31">
        <f t="shared" si="125"/>
        <v>5815.453563200209</v>
      </c>
      <c r="AE439" s="32">
        <v>973</v>
      </c>
      <c r="AF439" s="31">
        <f t="shared" si="126"/>
        <v>4842.453563200209</v>
      </c>
      <c r="AG439" s="33"/>
      <c r="AH439" s="34">
        <f t="shared" si="127"/>
        <v>3728125882.9902487</v>
      </c>
      <c r="AI439" s="27">
        <f t="shared" si="128"/>
        <v>0.2946940147629328</v>
      </c>
      <c r="AJ439" s="27">
        <f t="shared" si="129"/>
        <v>0.7265128337961448</v>
      </c>
      <c r="AK439" s="27">
        <f t="shared" si="130"/>
        <v>0.2953020189106312</v>
      </c>
      <c r="AL439" s="27">
        <f t="shared" si="131"/>
        <v>1.317</v>
      </c>
      <c r="AN439" s="36">
        <v>163087.8081102571</v>
      </c>
      <c r="AO439" s="30">
        <f t="shared" si="132"/>
        <v>5815.453563200209</v>
      </c>
    </row>
    <row r="440" spans="1:41" ht="12.75">
      <c r="A440" s="17" t="s">
        <v>922</v>
      </c>
      <c r="B440" s="18" t="s">
        <v>923</v>
      </c>
      <c r="C440" s="19" t="s">
        <v>876</v>
      </c>
      <c r="E440" s="20" t="s">
        <v>116</v>
      </c>
      <c r="F440" s="39">
        <v>2559173953</v>
      </c>
      <c r="G440" s="38">
        <v>109.15</v>
      </c>
      <c r="H440" s="23">
        <f t="shared" si="114"/>
        <v>1.0915000000000001</v>
      </c>
      <c r="I440" s="40">
        <v>5524473.11</v>
      </c>
      <c r="J440" s="40">
        <v>654723.41</v>
      </c>
      <c r="K440" s="40">
        <v>265257.8</v>
      </c>
      <c r="L440" s="40">
        <v>259596.59</v>
      </c>
      <c r="M440" s="25">
        <f t="shared" si="115"/>
        <v>6704050.91</v>
      </c>
      <c r="N440" s="40">
        <v>9899757</v>
      </c>
      <c r="O440" s="40">
        <v>0</v>
      </c>
      <c r="P440" s="40">
        <v>0</v>
      </c>
      <c r="Q440" s="26">
        <f t="shared" si="116"/>
        <v>9899757</v>
      </c>
      <c r="R440" s="40">
        <v>4318853.08</v>
      </c>
      <c r="S440" s="40">
        <v>255856.21</v>
      </c>
      <c r="T440" s="26">
        <f t="shared" si="117"/>
        <v>4574709.29</v>
      </c>
      <c r="U440" s="26">
        <f t="shared" si="118"/>
        <v>21178517.2</v>
      </c>
      <c r="V440" s="27">
        <f t="shared" si="119"/>
        <v>0.16875965289257536</v>
      </c>
      <c r="W440" s="27">
        <f t="shared" si="120"/>
        <v>0.009997609177761118</v>
      </c>
      <c r="X440" s="27">
        <f t="shared" si="121"/>
        <v>0.1787572620703365</v>
      </c>
      <c r="Y440" s="28">
        <f t="shared" si="122"/>
        <v>0.38683407934794656</v>
      </c>
      <c r="Z440" s="28">
        <f t="shared" si="123"/>
        <v>0.2619615170020449</v>
      </c>
      <c r="AA440" s="29"/>
      <c r="AB440" s="28">
        <f t="shared" si="124"/>
        <v>0.8275528584203279</v>
      </c>
      <c r="AC440" s="36">
        <v>705775.3991291727</v>
      </c>
      <c r="AD440" s="31">
        <f t="shared" si="125"/>
        <v>5840.6644895209465</v>
      </c>
      <c r="AE440" s="32">
        <v>995</v>
      </c>
      <c r="AF440" s="31">
        <f t="shared" si="126"/>
        <v>4845.6644895209465</v>
      </c>
      <c r="AG440" s="33"/>
      <c r="AH440" s="34">
        <f t="shared" si="127"/>
        <v>2344639443.884562</v>
      </c>
      <c r="AI440" s="27">
        <f t="shared" si="128"/>
        <v>0.2859309958077321</v>
      </c>
      <c r="AJ440" s="27">
        <f t="shared" si="129"/>
        <v>0.4222293976082837</v>
      </c>
      <c r="AK440" s="27">
        <f t="shared" si="130"/>
        <v>0.1951135515497723</v>
      </c>
      <c r="AL440" s="27">
        <f t="shared" si="131"/>
        <v>0.903</v>
      </c>
      <c r="AN440" s="36">
        <v>705775.3991291727</v>
      </c>
      <c r="AO440" s="30">
        <f t="shared" si="132"/>
        <v>5840.6644895209465</v>
      </c>
    </row>
    <row r="441" spans="1:41" ht="12.75">
      <c r="A441" s="17" t="s">
        <v>924</v>
      </c>
      <c r="B441" s="18" t="s">
        <v>925</v>
      </c>
      <c r="C441" s="19" t="s">
        <v>876</v>
      </c>
      <c r="E441" s="20" t="s">
        <v>116</v>
      </c>
      <c r="F441" s="39">
        <v>958158516</v>
      </c>
      <c r="G441" s="38">
        <v>109.72</v>
      </c>
      <c r="H441" s="23">
        <f t="shared" si="114"/>
        <v>1.0972</v>
      </c>
      <c r="I441" s="40">
        <v>2026419.45</v>
      </c>
      <c r="J441" s="40">
        <v>240164.25</v>
      </c>
      <c r="K441" s="40">
        <v>97301.21</v>
      </c>
      <c r="L441" s="40">
        <v>95224.65</v>
      </c>
      <c r="M441" s="25">
        <f t="shared" si="115"/>
        <v>2459109.56</v>
      </c>
      <c r="N441" s="40">
        <v>2316446</v>
      </c>
      <c r="O441" s="40">
        <v>2462506.56</v>
      </c>
      <c r="P441" s="40">
        <v>0</v>
      </c>
      <c r="Q441" s="26">
        <f t="shared" si="116"/>
        <v>4778952.5600000005</v>
      </c>
      <c r="R441" s="40">
        <v>2695845.49</v>
      </c>
      <c r="S441" s="40">
        <v>0</v>
      </c>
      <c r="T441" s="26">
        <f t="shared" si="117"/>
        <v>2695845.49</v>
      </c>
      <c r="U441" s="26">
        <f t="shared" si="118"/>
        <v>9933907.610000001</v>
      </c>
      <c r="V441" s="27">
        <f t="shared" si="119"/>
        <v>0.2813569409427448</v>
      </c>
      <c r="W441" s="27">
        <f t="shared" si="120"/>
        <v>0</v>
      </c>
      <c r="X441" s="27">
        <f t="shared" si="121"/>
        <v>0.2813569409427448</v>
      </c>
      <c r="Y441" s="28">
        <f t="shared" si="122"/>
        <v>0.4987642942370927</v>
      </c>
      <c r="Z441" s="28">
        <f t="shared" si="123"/>
        <v>0.25664955421635055</v>
      </c>
      <c r="AA441" s="29"/>
      <c r="AB441" s="28">
        <f t="shared" si="124"/>
        <v>1.0367707893961882</v>
      </c>
      <c r="AC441" s="36">
        <v>331819.1931540342</v>
      </c>
      <c r="AD441" s="31">
        <f t="shared" si="125"/>
        <v>3440.2044682311425</v>
      </c>
      <c r="AE441" s="32">
        <v>752</v>
      </c>
      <c r="AF441" s="31">
        <f t="shared" si="126"/>
        <v>2688.2044682311425</v>
      </c>
      <c r="AG441" s="33"/>
      <c r="AH441" s="34">
        <f t="shared" si="127"/>
        <v>873276080.9332848</v>
      </c>
      <c r="AI441" s="27">
        <f t="shared" si="128"/>
        <v>0.2815958908861798</v>
      </c>
      <c r="AJ441" s="27">
        <f t="shared" si="129"/>
        <v>0.547244183636938</v>
      </c>
      <c r="AK441" s="27">
        <f t="shared" si="130"/>
        <v>0.3087048356023796</v>
      </c>
      <c r="AL441" s="27">
        <f t="shared" si="131"/>
        <v>1.138</v>
      </c>
      <c r="AN441" s="36">
        <v>331819.1931540342</v>
      </c>
      <c r="AO441" s="30">
        <f t="shared" si="132"/>
        <v>3440.204468231143</v>
      </c>
    </row>
    <row r="442" spans="1:41" ht="12.75">
      <c r="A442" s="17" t="s">
        <v>926</v>
      </c>
      <c r="B442" s="18" t="s">
        <v>927</v>
      </c>
      <c r="C442" s="19" t="s">
        <v>876</v>
      </c>
      <c r="E442" s="20"/>
      <c r="F442" s="39">
        <v>675104221</v>
      </c>
      <c r="G442" s="38">
        <v>49.61</v>
      </c>
      <c r="H442" s="23">
        <f t="shared" si="114"/>
        <v>0.4961</v>
      </c>
      <c r="I442" s="40">
        <v>3193812.86</v>
      </c>
      <c r="J442" s="40">
        <v>378974.38</v>
      </c>
      <c r="K442" s="40">
        <v>153532.73</v>
      </c>
      <c r="L442" s="40">
        <v>150261.26</v>
      </c>
      <c r="M442" s="25">
        <f t="shared" si="115"/>
        <v>3876581.2299999995</v>
      </c>
      <c r="N442" s="40">
        <v>1283650</v>
      </c>
      <c r="O442" s="40">
        <v>3594737.34</v>
      </c>
      <c r="P442" s="40">
        <v>0</v>
      </c>
      <c r="Q442" s="26">
        <f t="shared" si="116"/>
        <v>4878387.34</v>
      </c>
      <c r="R442" s="40">
        <v>4601550.55</v>
      </c>
      <c r="S442" s="40">
        <v>0</v>
      </c>
      <c r="T442" s="26">
        <f t="shared" si="117"/>
        <v>4601550.55</v>
      </c>
      <c r="U442" s="26">
        <f t="shared" si="118"/>
        <v>13356519.120000001</v>
      </c>
      <c r="V442" s="27">
        <f t="shared" si="119"/>
        <v>0.6816059516238753</v>
      </c>
      <c r="W442" s="27">
        <f t="shared" si="120"/>
        <v>0</v>
      </c>
      <c r="X442" s="27">
        <f t="shared" si="121"/>
        <v>0.6816059516238753</v>
      </c>
      <c r="Y442" s="28">
        <f t="shared" si="122"/>
        <v>0.7226124779332405</v>
      </c>
      <c r="Z442" s="28">
        <f t="shared" si="123"/>
        <v>0.5742196700026261</v>
      </c>
      <c r="AA442" s="29"/>
      <c r="AB442" s="28">
        <f t="shared" si="124"/>
        <v>1.9784380995597421</v>
      </c>
      <c r="AC442" s="36">
        <v>326891.54780771263</v>
      </c>
      <c r="AD442" s="31">
        <f t="shared" si="125"/>
        <v>6467.346926068336</v>
      </c>
      <c r="AE442" s="32">
        <v>1176</v>
      </c>
      <c r="AF442" s="31">
        <f t="shared" si="126"/>
        <v>5291.346926068336</v>
      </c>
      <c r="AG442" s="33"/>
      <c r="AH442" s="34">
        <f t="shared" si="127"/>
        <v>1360822860.3104212</v>
      </c>
      <c r="AI442" s="27">
        <f t="shared" si="128"/>
        <v>0.2848703782883028</v>
      </c>
      <c r="AJ442" s="27">
        <f t="shared" si="129"/>
        <v>0.3584880503026806</v>
      </c>
      <c r="AK442" s="27">
        <f t="shared" si="130"/>
        <v>0.3381447126006045</v>
      </c>
      <c r="AL442" s="27">
        <f t="shared" si="131"/>
        <v>0.9810000000000001</v>
      </c>
      <c r="AN442" s="36">
        <v>326891.54780771263</v>
      </c>
      <c r="AO442" s="30">
        <f t="shared" si="132"/>
        <v>6467.346926068335</v>
      </c>
    </row>
    <row r="443" spans="1:41" ht="12.75">
      <c r="A443" s="17" t="s">
        <v>928</v>
      </c>
      <c r="B443" s="18" t="s">
        <v>929</v>
      </c>
      <c r="C443" s="19" t="s">
        <v>876</v>
      </c>
      <c r="E443" s="20"/>
      <c r="F443" s="39">
        <v>1068359499</v>
      </c>
      <c r="G443" s="38">
        <v>80.58</v>
      </c>
      <c r="H443" s="23">
        <f t="shared" si="114"/>
        <v>0.8058</v>
      </c>
      <c r="I443" s="40">
        <v>3363027.77</v>
      </c>
      <c r="J443" s="40">
        <v>398565.71</v>
      </c>
      <c r="K443" s="40">
        <v>0</v>
      </c>
      <c r="L443" s="40">
        <v>158030.55</v>
      </c>
      <c r="M443" s="25">
        <f t="shared" si="115"/>
        <v>3919624.03</v>
      </c>
      <c r="N443" s="40">
        <v>0</v>
      </c>
      <c r="O443" s="40">
        <v>2581836.25</v>
      </c>
      <c r="P443" s="40">
        <v>490275.68</v>
      </c>
      <c r="Q443" s="26">
        <f t="shared" si="116"/>
        <v>3072111.93</v>
      </c>
      <c r="R443" s="40">
        <v>2988386</v>
      </c>
      <c r="S443" s="40">
        <v>0</v>
      </c>
      <c r="T443" s="26">
        <f t="shared" si="117"/>
        <v>2988386</v>
      </c>
      <c r="U443" s="26">
        <f t="shared" si="118"/>
        <v>9980121.96</v>
      </c>
      <c r="V443" s="27">
        <f t="shared" si="119"/>
        <v>0.2797172677172031</v>
      </c>
      <c r="W443" s="27">
        <f t="shared" si="120"/>
        <v>0</v>
      </c>
      <c r="X443" s="27">
        <f t="shared" si="121"/>
        <v>0.2797172677172031</v>
      </c>
      <c r="Y443" s="28">
        <f t="shared" si="122"/>
        <v>0.2875541363066966</v>
      </c>
      <c r="Z443" s="28">
        <f t="shared" si="123"/>
        <v>0.36688249916519905</v>
      </c>
      <c r="AA443" s="29"/>
      <c r="AB443" s="28">
        <f t="shared" si="124"/>
        <v>0.9341539031890987</v>
      </c>
      <c r="AC443" s="36">
        <v>513107.31434952543</v>
      </c>
      <c r="AD443" s="31">
        <f t="shared" si="125"/>
        <v>4793.21200454485</v>
      </c>
      <c r="AE443" s="32">
        <v>992</v>
      </c>
      <c r="AF443" s="31">
        <f t="shared" si="126"/>
        <v>3801.21200454485</v>
      </c>
      <c r="AG443" s="33"/>
      <c r="AH443" s="34">
        <f t="shared" si="127"/>
        <v>1325837055.1005213</v>
      </c>
      <c r="AI443" s="27">
        <f t="shared" si="128"/>
        <v>0.29563391782731735</v>
      </c>
      <c r="AJ443" s="27">
        <f t="shared" si="129"/>
        <v>0.23171112303593608</v>
      </c>
      <c r="AK443" s="27">
        <f t="shared" si="130"/>
        <v>0.22539617432652226</v>
      </c>
      <c r="AL443" s="27">
        <f t="shared" si="131"/>
        <v>0.753</v>
      </c>
      <c r="AN443" s="36">
        <v>513107.31434952543</v>
      </c>
      <c r="AO443" s="30">
        <f t="shared" si="132"/>
        <v>4793.21200454485</v>
      </c>
    </row>
    <row r="444" spans="1:41" ht="12.75">
      <c r="A444" s="17" t="s">
        <v>930</v>
      </c>
      <c r="B444" s="18" t="s">
        <v>931</v>
      </c>
      <c r="C444" s="19" t="s">
        <v>876</v>
      </c>
      <c r="E444" s="20"/>
      <c r="F444" s="39">
        <v>281002203</v>
      </c>
      <c r="G444" s="38">
        <v>97.79</v>
      </c>
      <c r="H444" s="23">
        <f t="shared" si="114"/>
        <v>0.9779000000000001</v>
      </c>
      <c r="I444" s="40">
        <v>675655.62</v>
      </c>
      <c r="J444" s="40">
        <v>80122.47</v>
      </c>
      <c r="K444" s="40">
        <v>32455.2</v>
      </c>
      <c r="L444" s="40">
        <v>31781.38</v>
      </c>
      <c r="M444" s="25">
        <f t="shared" si="115"/>
        <v>820014.6699999999</v>
      </c>
      <c r="N444" s="40">
        <v>0</v>
      </c>
      <c r="O444" s="40">
        <v>1567866.34</v>
      </c>
      <c r="P444" s="40">
        <v>0</v>
      </c>
      <c r="Q444" s="26">
        <f t="shared" si="116"/>
        <v>1567866.34</v>
      </c>
      <c r="R444" s="40">
        <v>1898723.02</v>
      </c>
      <c r="S444" s="40">
        <v>0</v>
      </c>
      <c r="T444" s="26">
        <f t="shared" si="117"/>
        <v>1898723.02</v>
      </c>
      <c r="U444" s="26">
        <f t="shared" si="118"/>
        <v>4286604.029999999</v>
      </c>
      <c r="V444" s="27">
        <f t="shared" si="119"/>
        <v>0.6756968449816744</v>
      </c>
      <c r="W444" s="27">
        <f t="shared" si="120"/>
        <v>0</v>
      </c>
      <c r="X444" s="27">
        <f t="shared" si="121"/>
        <v>0.6756968449816744</v>
      </c>
      <c r="Y444" s="28">
        <f t="shared" si="122"/>
        <v>0.5579551773122576</v>
      </c>
      <c r="Z444" s="28">
        <f t="shared" si="123"/>
        <v>0.2918178794491515</v>
      </c>
      <c r="AA444" s="29"/>
      <c r="AB444" s="28">
        <f t="shared" si="124"/>
        <v>1.5254699017430833</v>
      </c>
      <c r="AC444" s="36">
        <v>214479.72602739726</v>
      </c>
      <c r="AD444" s="31">
        <f t="shared" si="125"/>
        <v>3271.8236658889714</v>
      </c>
      <c r="AE444" s="32">
        <v>739</v>
      </c>
      <c r="AF444" s="31">
        <f t="shared" si="126"/>
        <v>2532.8236658889714</v>
      </c>
      <c r="AG444" s="33"/>
      <c r="AH444" s="34">
        <f t="shared" si="127"/>
        <v>287352697.61734325</v>
      </c>
      <c r="AI444" s="27">
        <f t="shared" si="128"/>
        <v>0.2853687043133253</v>
      </c>
      <c r="AJ444" s="27">
        <f t="shared" si="129"/>
        <v>0.5456243678936568</v>
      </c>
      <c r="AK444" s="27">
        <f t="shared" si="130"/>
        <v>0.6607639447075795</v>
      </c>
      <c r="AL444" s="27">
        <f t="shared" si="131"/>
        <v>1.492</v>
      </c>
      <c r="AN444" s="36">
        <v>214479.72602739726</v>
      </c>
      <c r="AO444" s="30">
        <f t="shared" si="132"/>
        <v>3271.8236658889714</v>
      </c>
    </row>
    <row r="445" spans="1:41" ht="12.75">
      <c r="A445" s="17" t="s">
        <v>932</v>
      </c>
      <c r="B445" s="18" t="s">
        <v>933</v>
      </c>
      <c r="C445" s="19" t="s">
        <v>876</v>
      </c>
      <c r="D445" s="17"/>
      <c r="E445" s="20"/>
      <c r="F445" s="39">
        <v>4250899637</v>
      </c>
      <c r="G445" s="38">
        <v>84.12</v>
      </c>
      <c r="H445" s="23">
        <f t="shared" si="114"/>
        <v>0.8412000000000001</v>
      </c>
      <c r="I445" s="40">
        <v>12497000.76</v>
      </c>
      <c r="J445" s="40">
        <v>1481080.31</v>
      </c>
      <c r="K445" s="40">
        <v>600051.73</v>
      </c>
      <c r="L445" s="40">
        <v>587245.49</v>
      </c>
      <c r="M445" s="25">
        <f t="shared" si="115"/>
        <v>15165378.290000001</v>
      </c>
      <c r="N445" s="40">
        <v>24635761</v>
      </c>
      <c r="O445" s="40">
        <v>8114878.05</v>
      </c>
      <c r="P445" s="40">
        <v>0</v>
      </c>
      <c r="Q445" s="26">
        <f t="shared" si="116"/>
        <v>32750639.05</v>
      </c>
      <c r="R445" s="40">
        <v>24301339.21</v>
      </c>
      <c r="S445" s="40">
        <v>425089.96</v>
      </c>
      <c r="T445" s="26">
        <f t="shared" si="117"/>
        <v>24726429.17</v>
      </c>
      <c r="U445" s="26">
        <f t="shared" si="118"/>
        <v>72642446.51</v>
      </c>
      <c r="V445" s="27">
        <f t="shared" si="119"/>
        <v>0.5716752049020442</v>
      </c>
      <c r="W445" s="27">
        <f t="shared" si="120"/>
        <v>0.009999999912959603</v>
      </c>
      <c r="X445" s="27">
        <f t="shared" si="121"/>
        <v>0.5816752048150038</v>
      </c>
      <c r="Y445" s="28">
        <f t="shared" si="122"/>
        <v>0.770440185530073</v>
      </c>
      <c r="Z445" s="28">
        <f t="shared" si="123"/>
        <v>0.3567569123015736</v>
      </c>
      <c r="AA445" s="29"/>
      <c r="AB445" s="28">
        <f t="shared" si="124"/>
        <v>1.7088723026466506</v>
      </c>
      <c r="AC445" s="36">
        <v>297824.78916639637</v>
      </c>
      <c r="AD445" s="31">
        <f t="shared" si="125"/>
        <v>5089.44533248033</v>
      </c>
      <c r="AE445" s="32">
        <v>965</v>
      </c>
      <c r="AF445" s="31">
        <f t="shared" si="126"/>
        <v>4124.44533248033</v>
      </c>
      <c r="AG445" s="33"/>
      <c r="AH445" s="34">
        <f t="shared" si="127"/>
        <v>5053375697.812648</v>
      </c>
      <c r="AI445" s="27">
        <f t="shared" si="128"/>
        <v>0.3001039146280838</v>
      </c>
      <c r="AJ445" s="27">
        <f t="shared" si="129"/>
        <v>0.6480942840678975</v>
      </c>
      <c r="AK445" s="27">
        <f t="shared" si="130"/>
        <v>0.4893051822903813</v>
      </c>
      <c r="AL445" s="27">
        <f t="shared" si="131"/>
        <v>1.4369999999999998</v>
      </c>
      <c r="AN445" s="36">
        <v>297834.7988319273</v>
      </c>
      <c r="AO445" s="30">
        <f t="shared" si="132"/>
        <v>5089.616384882175</v>
      </c>
    </row>
    <row r="446" spans="1:41" ht="12.75">
      <c r="A446" s="17" t="s">
        <v>934</v>
      </c>
      <c r="B446" s="18" t="s">
        <v>935</v>
      </c>
      <c r="C446" s="19" t="s">
        <v>876</v>
      </c>
      <c r="E446" s="20"/>
      <c r="F446" s="39">
        <v>1491669073</v>
      </c>
      <c r="G446" s="38">
        <v>83.49</v>
      </c>
      <c r="H446" s="23">
        <f t="shared" si="114"/>
        <v>0.8349</v>
      </c>
      <c r="I446" s="40">
        <v>4486029.04</v>
      </c>
      <c r="J446" s="40">
        <v>531675.34</v>
      </c>
      <c r="K446" s="40">
        <v>0</v>
      </c>
      <c r="L446" s="40">
        <v>210811.23</v>
      </c>
      <c r="M446" s="25">
        <f t="shared" si="115"/>
        <v>5228515.61</v>
      </c>
      <c r="N446" s="40">
        <v>0</v>
      </c>
      <c r="O446" s="40">
        <v>3798694.32</v>
      </c>
      <c r="P446" s="40">
        <v>653981.59</v>
      </c>
      <c r="Q446" s="26">
        <f t="shared" si="116"/>
        <v>4452675.91</v>
      </c>
      <c r="R446" s="40">
        <v>3310000</v>
      </c>
      <c r="S446" s="40">
        <v>0</v>
      </c>
      <c r="T446" s="26">
        <f t="shared" si="117"/>
        <v>3310000</v>
      </c>
      <c r="U446" s="26">
        <f t="shared" si="118"/>
        <v>12991191.52</v>
      </c>
      <c r="V446" s="27">
        <f t="shared" si="119"/>
        <v>0.22189908337665187</v>
      </c>
      <c r="W446" s="27">
        <f t="shared" si="120"/>
        <v>0</v>
      </c>
      <c r="X446" s="27">
        <f t="shared" si="121"/>
        <v>0.22189908337665187</v>
      </c>
      <c r="Y446" s="28">
        <f t="shared" si="122"/>
        <v>0.2985029314206342</v>
      </c>
      <c r="Z446" s="28">
        <f t="shared" si="123"/>
        <v>0.35051444751647004</v>
      </c>
      <c r="AA446" s="29"/>
      <c r="AB446" s="28">
        <f t="shared" si="124"/>
        <v>0.8709164623137561</v>
      </c>
      <c r="AC446" s="36">
        <v>658150.0711237553</v>
      </c>
      <c r="AD446" s="31">
        <f t="shared" si="125"/>
        <v>5731.937316146479</v>
      </c>
      <c r="AE446" s="32">
        <v>1104</v>
      </c>
      <c r="AF446" s="31">
        <f t="shared" si="126"/>
        <v>4627.937316146479</v>
      </c>
      <c r="AG446" s="33"/>
      <c r="AH446" s="34">
        <f t="shared" si="127"/>
        <v>1786643996.8858547</v>
      </c>
      <c r="AI446" s="27">
        <f t="shared" si="128"/>
        <v>0.2926445122315008</v>
      </c>
      <c r="AJ446" s="27">
        <f t="shared" si="129"/>
        <v>0.24922009744308748</v>
      </c>
      <c r="AK446" s="27">
        <f t="shared" si="130"/>
        <v>0.18526354471116663</v>
      </c>
      <c r="AL446" s="27">
        <f t="shared" si="131"/>
        <v>0.7270000000000001</v>
      </c>
      <c r="AN446" s="36">
        <v>658150.0711237553</v>
      </c>
      <c r="AO446" s="30">
        <f t="shared" si="132"/>
        <v>5731.937316146479</v>
      </c>
    </row>
    <row r="447" spans="1:41" ht="12.75">
      <c r="A447" s="17" t="s">
        <v>936</v>
      </c>
      <c r="B447" s="18" t="s">
        <v>937</v>
      </c>
      <c r="C447" s="19" t="s">
        <v>876</v>
      </c>
      <c r="E447" s="20"/>
      <c r="F447" s="39">
        <v>424597874</v>
      </c>
      <c r="G447" s="38">
        <v>79.97</v>
      </c>
      <c r="H447" s="23">
        <f t="shared" si="114"/>
        <v>0.7997</v>
      </c>
      <c r="I447" s="40">
        <v>1264722.81</v>
      </c>
      <c r="J447" s="40">
        <v>149968.21</v>
      </c>
      <c r="K447" s="40">
        <v>60756.17</v>
      </c>
      <c r="L447" s="40">
        <v>59462.01</v>
      </c>
      <c r="M447" s="25">
        <f t="shared" si="115"/>
        <v>1534909.2</v>
      </c>
      <c r="N447" s="40">
        <v>2249774</v>
      </c>
      <c r="O447" s="40">
        <v>2104474.78</v>
      </c>
      <c r="P447" s="40">
        <v>0</v>
      </c>
      <c r="Q447" s="26">
        <f t="shared" si="116"/>
        <v>4354248.779999999</v>
      </c>
      <c r="R447" s="40">
        <v>2052418.79</v>
      </c>
      <c r="S447" s="40">
        <v>0</v>
      </c>
      <c r="T447" s="26">
        <f t="shared" si="117"/>
        <v>2052418.79</v>
      </c>
      <c r="U447" s="26">
        <f t="shared" si="118"/>
        <v>7941576.77</v>
      </c>
      <c r="V447" s="27">
        <f t="shared" si="119"/>
        <v>0.48337943161722</v>
      </c>
      <c r="W447" s="27">
        <f t="shared" si="120"/>
        <v>0</v>
      </c>
      <c r="X447" s="27">
        <f t="shared" si="121"/>
        <v>0.48337943161722</v>
      </c>
      <c r="Y447" s="28">
        <f t="shared" si="122"/>
        <v>1.0254994305506107</v>
      </c>
      <c r="Z447" s="28">
        <f t="shared" si="123"/>
        <v>0.3614971468274474</v>
      </c>
      <c r="AA447" s="29"/>
      <c r="AB447" s="28">
        <f t="shared" si="124"/>
        <v>1.8703760089952781</v>
      </c>
      <c r="AC447" s="36">
        <v>218932.81753707284</v>
      </c>
      <c r="AD447" s="31">
        <f t="shared" si="125"/>
        <v>4094.866895030817</v>
      </c>
      <c r="AE447" s="32">
        <v>848</v>
      </c>
      <c r="AF447" s="31">
        <f t="shared" si="126"/>
        <v>3246.866895030817</v>
      </c>
      <c r="AG447" s="33"/>
      <c r="AH447" s="34">
        <f t="shared" si="127"/>
        <v>530946447.4177817</v>
      </c>
      <c r="AI447" s="27">
        <f t="shared" si="128"/>
        <v>0.2890892683179096</v>
      </c>
      <c r="AJ447" s="27">
        <f t="shared" si="129"/>
        <v>0.8200918946113233</v>
      </c>
      <c r="AK447" s="27">
        <f t="shared" si="130"/>
        <v>0.3865585314642908</v>
      </c>
      <c r="AL447" s="27">
        <f t="shared" si="131"/>
        <v>1.496</v>
      </c>
      <c r="AN447" s="36">
        <v>218932.81753707284</v>
      </c>
      <c r="AO447" s="30">
        <f t="shared" si="132"/>
        <v>4094.8668950308174</v>
      </c>
    </row>
    <row r="448" spans="1:41" ht="12.75">
      <c r="A448" s="17" t="s">
        <v>938</v>
      </c>
      <c r="B448" s="18" t="s">
        <v>939</v>
      </c>
      <c r="C448" s="19" t="s">
        <v>876</v>
      </c>
      <c r="E448" s="20" t="s">
        <v>116</v>
      </c>
      <c r="F448" s="39">
        <v>2790603086</v>
      </c>
      <c r="G448" s="38">
        <v>106.22</v>
      </c>
      <c r="H448" s="23">
        <f t="shared" si="114"/>
        <v>1.0622</v>
      </c>
      <c r="I448" s="40">
        <v>6460314.65</v>
      </c>
      <c r="J448" s="40">
        <v>765694.22</v>
      </c>
      <c r="K448" s="40">
        <v>310215.52</v>
      </c>
      <c r="L448" s="40">
        <v>303597.7</v>
      </c>
      <c r="M448" s="25">
        <f t="shared" si="115"/>
        <v>7839822.090000001</v>
      </c>
      <c r="N448" s="40">
        <v>27060015</v>
      </c>
      <c r="O448" s="40">
        <v>0</v>
      </c>
      <c r="P448" s="40">
        <v>0</v>
      </c>
      <c r="Q448" s="26">
        <f t="shared" si="116"/>
        <v>27060015</v>
      </c>
      <c r="R448" s="40">
        <v>9299475.61</v>
      </c>
      <c r="S448" s="40">
        <v>279577.43</v>
      </c>
      <c r="T448" s="26">
        <f t="shared" si="117"/>
        <v>9579053.04</v>
      </c>
      <c r="U448" s="26">
        <f t="shared" si="118"/>
        <v>44478890.13</v>
      </c>
      <c r="V448" s="27">
        <f t="shared" si="119"/>
        <v>0.3332425043408699</v>
      </c>
      <c r="W448" s="27">
        <f t="shared" si="120"/>
        <v>0.010018530811586726</v>
      </c>
      <c r="X448" s="27">
        <f t="shared" si="121"/>
        <v>0.3432610351524566</v>
      </c>
      <c r="Y448" s="28">
        <f t="shared" si="122"/>
        <v>0.9696834041270747</v>
      </c>
      <c r="Z448" s="28">
        <f t="shared" si="123"/>
        <v>0.2809364803375696</v>
      </c>
      <c r="AA448" s="29"/>
      <c r="AB448" s="28">
        <f t="shared" si="124"/>
        <v>1.593880919617101</v>
      </c>
      <c r="AC448" s="36">
        <v>312284.13397384575</v>
      </c>
      <c r="AD448" s="31">
        <f t="shared" si="125"/>
        <v>4977.437226400632</v>
      </c>
      <c r="AE448" s="32">
        <v>966</v>
      </c>
      <c r="AF448" s="31">
        <f t="shared" si="126"/>
        <v>4011.4372264006324</v>
      </c>
      <c r="AG448" s="33"/>
      <c r="AH448" s="34">
        <f t="shared" si="127"/>
        <v>2627191758.614197</v>
      </c>
      <c r="AI448" s="27">
        <f t="shared" si="128"/>
        <v>0.2984107294145665</v>
      </c>
      <c r="AJ448" s="27">
        <f t="shared" si="129"/>
        <v>1.0299977118637789</v>
      </c>
      <c r="AK448" s="27">
        <f t="shared" si="130"/>
        <v>0.3646118715389394</v>
      </c>
      <c r="AL448" s="27">
        <f t="shared" si="131"/>
        <v>1.693</v>
      </c>
      <c r="AN448" s="36">
        <v>312317.30126920505</v>
      </c>
      <c r="AO448" s="30">
        <f t="shared" si="132"/>
        <v>4977.965873592918</v>
      </c>
    </row>
    <row r="449" spans="1:41" ht="12.75">
      <c r="A449" s="17" t="s">
        <v>940</v>
      </c>
      <c r="B449" s="18" t="s">
        <v>941</v>
      </c>
      <c r="C449" s="19" t="s">
        <v>942</v>
      </c>
      <c r="E449" s="20"/>
      <c r="F449" s="39">
        <v>420614373</v>
      </c>
      <c r="G449" s="38">
        <v>41.06</v>
      </c>
      <c r="H449" s="23">
        <f t="shared" si="114"/>
        <v>0.4106</v>
      </c>
      <c r="I449" s="40">
        <v>4703845.47</v>
      </c>
      <c r="J449" s="40">
        <v>0</v>
      </c>
      <c r="K449" s="40">
        <v>0</v>
      </c>
      <c r="L449" s="40">
        <v>97240.82</v>
      </c>
      <c r="M449" s="25">
        <f t="shared" si="115"/>
        <v>4801086.29</v>
      </c>
      <c r="N449" s="40">
        <v>12122702</v>
      </c>
      <c r="O449" s="40">
        <v>0</v>
      </c>
      <c r="P449" s="40">
        <v>0</v>
      </c>
      <c r="Q449" s="26">
        <f t="shared" si="116"/>
        <v>12122702</v>
      </c>
      <c r="R449" s="40">
        <v>5656196</v>
      </c>
      <c r="S449" s="40">
        <v>126300</v>
      </c>
      <c r="T449" s="26">
        <f t="shared" si="117"/>
        <v>5782496</v>
      </c>
      <c r="U449" s="51">
        <f t="shared" si="118"/>
        <v>22706284.29</v>
      </c>
      <c r="V449" s="27">
        <f t="shared" si="119"/>
        <v>1.3447462481269037</v>
      </c>
      <c r="W449" s="27">
        <f t="shared" si="120"/>
        <v>0.030027504552251713</v>
      </c>
      <c r="X449" s="27">
        <f t="shared" si="121"/>
        <v>1.3747737526791555</v>
      </c>
      <c r="Y449" s="28">
        <f t="shared" si="122"/>
        <v>2.8821416428392</v>
      </c>
      <c r="Z449" s="28">
        <f t="shared" si="123"/>
        <v>1.1414460841546183</v>
      </c>
      <c r="AA449" s="29"/>
      <c r="AB449" s="28">
        <f t="shared" si="124"/>
        <v>5.398361479672973</v>
      </c>
      <c r="AC449" s="36">
        <v>147348.62124898622</v>
      </c>
      <c r="AD449" s="31">
        <f t="shared" si="125"/>
        <v>7954.411210334498</v>
      </c>
      <c r="AE449" s="32">
        <v>1282</v>
      </c>
      <c r="AF449" s="31">
        <f t="shared" si="126"/>
        <v>6672.411210334498</v>
      </c>
      <c r="AG449" s="33"/>
      <c r="AH449" s="34">
        <f t="shared" si="127"/>
        <v>1024389607.8908913</v>
      </c>
      <c r="AI449" s="27">
        <f t="shared" si="128"/>
        <v>0.46867776215388635</v>
      </c>
      <c r="AJ449" s="27">
        <f t="shared" si="129"/>
        <v>1.1834073585497755</v>
      </c>
      <c r="AK449" s="27">
        <f t="shared" si="130"/>
        <v>0.5644821028500612</v>
      </c>
      <c r="AL449" s="27">
        <f t="shared" si="131"/>
        <v>2.216</v>
      </c>
      <c r="AN449" s="36">
        <v>147327.97401542834</v>
      </c>
      <c r="AO449" s="30">
        <f t="shared" si="132"/>
        <v>7953.29659803149</v>
      </c>
    </row>
    <row r="450" spans="1:41" ht="12.75">
      <c r="A450" s="17" t="s">
        <v>943</v>
      </c>
      <c r="B450" s="18" t="s">
        <v>944</v>
      </c>
      <c r="C450" s="19" t="s">
        <v>942</v>
      </c>
      <c r="E450" s="20"/>
      <c r="F450" s="39">
        <v>5279398981</v>
      </c>
      <c r="G450" s="38">
        <v>47.44</v>
      </c>
      <c r="H450" s="23">
        <f aca="true" t="shared" si="133" ref="H450:H513">G450/100</f>
        <v>0.4744</v>
      </c>
      <c r="I450" s="40">
        <v>51048024.17</v>
      </c>
      <c r="J450" s="40">
        <v>0</v>
      </c>
      <c r="K450" s="40">
        <v>0</v>
      </c>
      <c r="L450" s="40">
        <v>1054232.8</v>
      </c>
      <c r="M450" s="25">
        <f aca="true" t="shared" si="134" ref="M450:M513">SUM(I450:L450)</f>
        <v>52102256.97</v>
      </c>
      <c r="N450" s="40">
        <v>109600671</v>
      </c>
      <c r="O450" s="40">
        <v>0</v>
      </c>
      <c r="P450" s="40">
        <v>0</v>
      </c>
      <c r="Q450" s="26">
        <f aca="true" t="shared" si="135" ref="Q450:Q513">SUM(N450:P450)</f>
        <v>109600671</v>
      </c>
      <c r="R450" s="40">
        <v>59018932.14</v>
      </c>
      <c r="S450" s="40">
        <v>0</v>
      </c>
      <c r="T450" s="26">
        <f aca="true" t="shared" si="136" ref="T450:T513">R450+S450</f>
        <v>59018932.14</v>
      </c>
      <c r="U450" s="51">
        <f aca="true" t="shared" si="137" ref="U450:U513">M450+Q450+T450</f>
        <v>220721860.11</v>
      </c>
      <c r="V450" s="27">
        <f aca="true" t="shared" si="138" ref="V450:V513">(R450/$F450)*100</f>
        <v>1.117910056663702</v>
      </c>
      <c r="W450" s="27">
        <f aca="true" t="shared" si="139" ref="W450:W513">(S450/$F450)*100</f>
        <v>0</v>
      </c>
      <c r="X450" s="27">
        <f aca="true" t="shared" si="140" ref="X450:X513">(T450/$F450)*100</f>
        <v>1.117910056663702</v>
      </c>
      <c r="Y450" s="28">
        <f aca="true" t="shared" si="141" ref="Y450:Y513">(Q450/F450)*100</f>
        <v>2.076006594584748</v>
      </c>
      <c r="Z450" s="28">
        <f aca="true" t="shared" si="142" ref="Z450:Z513">(M450/F450)*100</f>
        <v>0.9868975077941736</v>
      </c>
      <c r="AA450" s="29"/>
      <c r="AB450" s="28">
        <f aca="true" t="shared" si="143" ref="AB450:AB513">((U450/F450)*100)-AA450</f>
        <v>4.180814159042624</v>
      </c>
      <c r="AC450" s="36">
        <v>176088.5984057696</v>
      </c>
      <c r="AD450" s="31">
        <f aca="true" t="shared" si="144" ref="AD450:AD513">AC450/100*AB450</f>
        <v>7361.937054608119</v>
      </c>
      <c r="AE450" s="32">
        <v>1174</v>
      </c>
      <c r="AF450" s="31">
        <f aca="true" t="shared" si="145" ref="AF450:AF513">AD450-AE450</f>
        <v>6187.937054608119</v>
      </c>
      <c r="AG450" s="33"/>
      <c r="AH450" s="34">
        <f aca="true" t="shared" si="146" ref="AH450:AH513">F450/H450</f>
        <v>11128581325.885328</v>
      </c>
      <c r="AI450" s="27">
        <f aca="true" t="shared" si="147" ref="AI450:AI513">(M450/AH450)*100</f>
        <v>0.46818417769755605</v>
      </c>
      <c r="AJ450" s="27">
        <f aca="true" t="shared" si="148" ref="AJ450:AJ513">(Q450/AH450)*100</f>
        <v>0.9848575284710046</v>
      </c>
      <c r="AK450" s="27">
        <f aca="true" t="shared" si="149" ref="AK450:AK513">(T450/AH450)*100</f>
        <v>0.5303365308812602</v>
      </c>
      <c r="AL450" s="27">
        <f aca="true" t="shared" si="150" ref="AL450:AL513">ROUND(AI450,3)+ROUND(AJ450,3)+ROUND(AK450,3)</f>
        <v>1.983</v>
      </c>
      <c r="AN450" s="36">
        <v>176084.4128113879</v>
      </c>
      <c r="AO450" s="30">
        <f aca="true" t="shared" si="151" ref="AO450:AO513">AN450*AB450/100</f>
        <v>7361.76206268557</v>
      </c>
    </row>
    <row r="451" spans="1:41" ht="12.75">
      <c r="A451" s="17" t="s">
        <v>945</v>
      </c>
      <c r="B451" s="18" t="s">
        <v>946</v>
      </c>
      <c r="C451" s="19" t="s">
        <v>942</v>
      </c>
      <c r="E451" s="20"/>
      <c r="F451" s="39">
        <v>325297777</v>
      </c>
      <c r="G451" s="38">
        <v>45.41</v>
      </c>
      <c r="H451" s="23">
        <f t="shared" si="133"/>
        <v>0.45409999999999995</v>
      </c>
      <c r="I451" s="40">
        <v>3172235.87</v>
      </c>
      <c r="J451" s="40">
        <v>0</v>
      </c>
      <c r="K451" s="40">
        <v>0</v>
      </c>
      <c r="L451" s="40">
        <v>65390.99</v>
      </c>
      <c r="M451" s="25">
        <f t="shared" si="134"/>
        <v>3237626.8600000003</v>
      </c>
      <c r="N451" s="40">
        <v>5121753.5</v>
      </c>
      <c r="O451" s="40">
        <v>3258253.91</v>
      </c>
      <c r="P451" s="40">
        <v>0</v>
      </c>
      <c r="Q451" s="26">
        <f t="shared" si="135"/>
        <v>8380007.41</v>
      </c>
      <c r="R451" s="40">
        <v>4602065</v>
      </c>
      <c r="S451" s="40">
        <v>0</v>
      </c>
      <c r="T451" s="26">
        <f t="shared" si="136"/>
        <v>4602065</v>
      </c>
      <c r="U451" s="51">
        <f t="shared" si="137"/>
        <v>16219699.27</v>
      </c>
      <c r="V451" s="27">
        <f t="shared" si="138"/>
        <v>1.4147237778387893</v>
      </c>
      <c r="W451" s="27">
        <f t="shared" si="139"/>
        <v>0</v>
      </c>
      <c r="X451" s="27">
        <f t="shared" si="140"/>
        <v>1.4147237778387893</v>
      </c>
      <c r="Y451" s="28">
        <f t="shared" si="141"/>
        <v>2.5761034973196266</v>
      </c>
      <c r="Z451" s="28">
        <f t="shared" si="142"/>
        <v>0.9952809668293554</v>
      </c>
      <c r="AA451" s="29"/>
      <c r="AB451" s="28">
        <f t="shared" si="143"/>
        <v>4.986108241987771</v>
      </c>
      <c r="AC451" s="36">
        <v>159978.15950920247</v>
      </c>
      <c r="AD451" s="31">
        <f t="shared" si="144"/>
        <v>7976.684196668687</v>
      </c>
      <c r="AE451" s="32">
        <v>1215</v>
      </c>
      <c r="AF451" s="31">
        <f t="shared" si="145"/>
        <v>6761.684196668687</v>
      </c>
      <c r="AG451" s="33"/>
      <c r="AH451" s="34">
        <f t="shared" si="146"/>
        <v>716357139.3966087</v>
      </c>
      <c r="AI451" s="27">
        <f t="shared" si="147"/>
        <v>0.4519570870372102</v>
      </c>
      <c r="AJ451" s="27">
        <f t="shared" si="148"/>
        <v>1.1698085981328423</v>
      </c>
      <c r="AK451" s="27">
        <f t="shared" si="149"/>
        <v>0.6424260675165941</v>
      </c>
      <c r="AL451" s="27">
        <f t="shared" si="150"/>
        <v>2.264</v>
      </c>
      <c r="AN451" s="36">
        <v>159978.15950920247</v>
      </c>
      <c r="AO451" s="30">
        <f t="shared" si="151"/>
        <v>7976.684196668688</v>
      </c>
    </row>
    <row r="452" spans="1:41" ht="12.75">
      <c r="A452" s="17" t="s">
        <v>947</v>
      </c>
      <c r="B452" s="18" t="s">
        <v>948</v>
      </c>
      <c r="C452" s="19" t="s">
        <v>942</v>
      </c>
      <c r="E452" s="20"/>
      <c r="F452" s="39">
        <v>1224345290</v>
      </c>
      <c r="G452" s="38">
        <v>44.93</v>
      </c>
      <c r="H452" s="23">
        <f t="shared" si="133"/>
        <v>0.4493</v>
      </c>
      <c r="I452" s="40">
        <v>12534404.49</v>
      </c>
      <c r="J452" s="40">
        <v>0</v>
      </c>
      <c r="K452" s="40">
        <v>0</v>
      </c>
      <c r="L452" s="40">
        <v>258474.17</v>
      </c>
      <c r="M452" s="25">
        <f t="shared" si="134"/>
        <v>12792878.66</v>
      </c>
      <c r="N452" s="40">
        <v>28276801</v>
      </c>
      <c r="O452" s="40">
        <v>0</v>
      </c>
      <c r="P452" s="40">
        <v>0</v>
      </c>
      <c r="Q452" s="26">
        <f t="shared" si="135"/>
        <v>28276801</v>
      </c>
      <c r="R452" s="40">
        <v>11146325</v>
      </c>
      <c r="S452" s="40">
        <v>0</v>
      </c>
      <c r="T452" s="26">
        <f t="shared" si="136"/>
        <v>11146325</v>
      </c>
      <c r="U452" s="51">
        <f t="shared" si="137"/>
        <v>52216004.66</v>
      </c>
      <c r="V452" s="27">
        <f t="shared" si="138"/>
        <v>0.9103906464164208</v>
      </c>
      <c r="W452" s="27">
        <f t="shared" si="139"/>
        <v>0</v>
      </c>
      <c r="X452" s="27">
        <f t="shared" si="140"/>
        <v>0.9103906464164208</v>
      </c>
      <c r="Y452" s="28">
        <f t="shared" si="141"/>
        <v>2.3095446383429956</v>
      </c>
      <c r="Z452" s="28">
        <f t="shared" si="142"/>
        <v>1.0448750662486723</v>
      </c>
      <c r="AA452" s="29"/>
      <c r="AB452" s="28">
        <f t="shared" si="143"/>
        <v>4.264810351008088</v>
      </c>
      <c r="AC452" s="36">
        <v>182999.26112981667</v>
      </c>
      <c r="AD452" s="31">
        <f t="shared" si="144"/>
        <v>7804.571430932742</v>
      </c>
      <c r="AE452" s="32">
        <v>1194</v>
      </c>
      <c r="AF452" s="31">
        <f t="shared" si="145"/>
        <v>6610.571430932742</v>
      </c>
      <c r="AG452" s="33"/>
      <c r="AH452" s="34">
        <f t="shared" si="146"/>
        <v>2725006209.6594706</v>
      </c>
      <c r="AI452" s="27">
        <f t="shared" si="147"/>
        <v>0.4694623672655285</v>
      </c>
      <c r="AJ452" s="27">
        <f t="shared" si="148"/>
        <v>1.037678406007508</v>
      </c>
      <c r="AK452" s="27">
        <f t="shared" si="149"/>
        <v>0.4090385174348977</v>
      </c>
      <c r="AL452" s="27">
        <f t="shared" si="150"/>
        <v>1.9160000000000001</v>
      </c>
      <c r="AN452" s="36">
        <v>182999.26112981667</v>
      </c>
      <c r="AO452" s="30">
        <f t="shared" si="151"/>
        <v>7804.571430932742</v>
      </c>
    </row>
    <row r="453" spans="1:41" ht="12.75">
      <c r="A453" s="17" t="s">
        <v>949</v>
      </c>
      <c r="B453" s="18" t="s">
        <v>950</v>
      </c>
      <c r="C453" s="19" t="s">
        <v>942</v>
      </c>
      <c r="E453" s="20"/>
      <c r="F453" s="39">
        <v>726417800</v>
      </c>
      <c r="G453" s="38">
        <v>37.1</v>
      </c>
      <c r="H453" s="23">
        <f t="shared" si="133"/>
        <v>0.371</v>
      </c>
      <c r="I453" s="40">
        <v>9116027.57</v>
      </c>
      <c r="J453" s="40">
        <v>0</v>
      </c>
      <c r="K453" s="40">
        <v>0</v>
      </c>
      <c r="L453" s="40">
        <v>188227.46</v>
      </c>
      <c r="M453" s="25">
        <f t="shared" si="134"/>
        <v>9304255.030000001</v>
      </c>
      <c r="N453" s="40">
        <v>10169771</v>
      </c>
      <c r="O453" s="40">
        <v>6175577.11</v>
      </c>
      <c r="P453" s="40">
        <v>0</v>
      </c>
      <c r="Q453" s="26">
        <f t="shared" si="135"/>
        <v>16345348.11</v>
      </c>
      <c r="R453" s="40">
        <v>8567639</v>
      </c>
      <c r="S453" s="40">
        <v>0</v>
      </c>
      <c r="T453" s="26">
        <f t="shared" si="136"/>
        <v>8567639</v>
      </c>
      <c r="U453" s="51">
        <f t="shared" si="137"/>
        <v>34217242.14</v>
      </c>
      <c r="V453" s="27">
        <f t="shared" si="138"/>
        <v>1.1794368199677927</v>
      </c>
      <c r="W453" s="27">
        <f t="shared" si="139"/>
        <v>0</v>
      </c>
      <c r="X453" s="27">
        <f t="shared" si="140"/>
        <v>1.1794368199677927</v>
      </c>
      <c r="Y453" s="28">
        <f t="shared" si="141"/>
        <v>2.250130449721909</v>
      </c>
      <c r="Z453" s="28">
        <f t="shared" si="142"/>
        <v>1.2808407269205135</v>
      </c>
      <c r="AA453" s="29"/>
      <c r="AB453" s="28">
        <f t="shared" si="143"/>
        <v>4.710407996610215</v>
      </c>
      <c r="AC453" s="36">
        <v>147850.45020463847</v>
      </c>
      <c r="AD453" s="31">
        <f t="shared" si="144"/>
        <v>6964.359429463494</v>
      </c>
      <c r="AE453" s="32">
        <v>1131</v>
      </c>
      <c r="AF453" s="31">
        <f t="shared" si="145"/>
        <v>5833.359429463494</v>
      </c>
      <c r="AG453" s="33"/>
      <c r="AH453" s="34">
        <f t="shared" si="146"/>
        <v>1957999460.9164422</v>
      </c>
      <c r="AI453" s="27">
        <f t="shared" si="147"/>
        <v>0.47519190968751046</v>
      </c>
      <c r="AJ453" s="27">
        <f t="shared" si="148"/>
        <v>0.8347983968468283</v>
      </c>
      <c r="AK453" s="27">
        <f t="shared" si="149"/>
        <v>0.43757106020805103</v>
      </c>
      <c r="AL453" s="27">
        <f t="shared" si="150"/>
        <v>1.748</v>
      </c>
      <c r="AN453" s="36">
        <v>147850.45020463847</v>
      </c>
      <c r="AO453" s="30">
        <f t="shared" si="151"/>
        <v>6964.359429463494</v>
      </c>
    </row>
    <row r="454" spans="1:41" ht="12.75">
      <c r="A454" s="17" t="s">
        <v>951</v>
      </c>
      <c r="B454" s="18" t="s">
        <v>952</v>
      </c>
      <c r="C454" s="19" t="s">
        <v>942</v>
      </c>
      <c r="E454" s="20"/>
      <c r="F454" s="39">
        <v>441938062</v>
      </c>
      <c r="G454" s="38">
        <v>28.28</v>
      </c>
      <c r="H454" s="23">
        <f t="shared" si="133"/>
        <v>0.2828</v>
      </c>
      <c r="I454" s="40">
        <v>7220551.11</v>
      </c>
      <c r="J454" s="40">
        <v>0</v>
      </c>
      <c r="K454" s="40">
        <v>0</v>
      </c>
      <c r="L454" s="40">
        <v>148979.91</v>
      </c>
      <c r="M454" s="25">
        <f t="shared" si="134"/>
        <v>7369531.0200000005</v>
      </c>
      <c r="N454" s="40">
        <v>8184427</v>
      </c>
      <c r="O454" s="40">
        <v>3181233.99</v>
      </c>
      <c r="P454" s="40">
        <v>0</v>
      </c>
      <c r="Q454" s="26">
        <f t="shared" si="135"/>
        <v>11365660.99</v>
      </c>
      <c r="R454" s="40">
        <v>6867349.51</v>
      </c>
      <c r="S454" s="40">
        <v>0</v>
      </c>
      <c r="T454" s="26">
        <f t="shared" si="136"/>
        <v>6867349.51</v>
      </c>
      <c r="U454" s="51">
        <f t="shared" si="137"/>
        <v>25602541.520000003</v>
      </c>
      <c r="V454" s="27">
        <f t="shared" si="138"/>
        <v>1.5539167364136197</v>
      </c>
      <c r="W454" s="27">
        <f t="shared" si="139"/>
        <v>0</v>
      </c>
      <c r="X454" s="27">
        <f t="shared" si="140"/>
        <v>1.5539167364136197</v>
      </c>
      <c r="Y454" s="28">
        <f t="shared" si="141"/>
        <v>2.5717768998136217</v>
      </c>
      <c r="Z454" s="28">
        <f t="shared" si="142"/>
        <v>1.6675483859998463</v>
      </c>
      <c r="AA454" s="29"/>
      <c r="AB454" s="28">
        <f t="shared" si="143"/>
        <v>5.793242022227088</v>
      </c>
      <c r="AC454" s="36">
        <v>143476.83344756684</v>
      </c>
      <c r="AD454" s="31">
        <f t="shared" si="144"/>
        <v>8311.960207445212</v>
      </c>
      <c r="AE454" s="32">
        <v>1274</v>
      </c>
      <c r="AF454" s="31">
        <f t="shared" si="145"/>
        <v>7037.960207445212</v>
      </c>
      <c r="AG454" s="33"/>
      <c r="AH454" s="34">
        <f t="shared" si="146"/>
        <v>1562722991.513437</v>
      </c>
      <c r="AI454" s="27">
        <f t="shared" si="147"/>
        <v>0.4715826835607566</v>
      </c>
      <c r="AJ454" s="27">
        <f t="shared" si="148"/>
        <v>0.7272985072672922</v>
      </c>
      <c r="AK454" s="27">
        <f t="shared" si="149"/>
        <v>0.43944765305777167</v>
      </c>
      <c r="AL454" s="27">
        <f t="shared" si="150"/>
        <v>1.638</v>
      </c>
      <c r="AN454" s="36">
        <v>143448.95440521082</v>
      </c>
      <c r="AO454" s="30">
        <f t="shared" si="151"/>
        <v>8310.34510704805</v>
      </c>
    </row>
    <row r="455" spans="1:41" ht="12.75">
      <c r="A455" s="17" t="s">
        <v>953</v>
      </c>
      <c r="B455" s="18" t="s">
        <v>954</v>
      </c>
      <c r="C455" s="19" t="s">
        <v>942</v>
      </c>
      <c r="E455" s="20"/>
      <c r="F455" s="39">
        <v>1362112700</v>
      </c>
      <c r="G455" s="38">
        <v>37.43</v>
      </c>
      <c r="H455" s="23">
        <f t="shared" si="133"/>
        <v>0.3743</v>
      </c>
      <c r="I455" s="40">
        <v>16222832.95</v>
      </c>
      <c r="J455" s="40">
        <v>0</v>
      </c>
      <c r="K455" s="40">
        <v>0</v>
      </c>
      <c r="L455" s="40">
        <v>334554.04</v>
      </c>
      <c r="M455" s="25">
        <f t="shared" si="134"/>
        <v>16557386.989999998</v>
      </c>
      <c r="N455" s="40">
        <v>14061016</v>
      </c>
      <c r="O455" s="40">
        <v>0</v>
      </c>
      <c r="P455" s="40">
        <v>0</v>
      </c>
      <c r="Q455" s="26">
        <f t="shared" si="135"/>
        <v>14061016</v>
      </c>
      <c r="R455" s="40">
        <v>45599913</v>
      </c>
      <c r="S455" s="40">
        <v>0</v>
      </c>
      <c r="T455" s="26">
        <f t="shared" si="136"/>
        <v>45599913</v>
      </c>
      <c r="U455" s="51">
        <f t="shared" si="137"/>
        <v>76218315.99</v>
      </c>
      <c r="V455" s="27">
        <f t="shared" si="138"/>
        <v>3.3477342219920567</v>
      </c>
      <c r="W455" s="27">
        <f t="shared" si="139"/>
        <v>0</v>
      </c>
      <c r="X455" s="27">
        <f t="shared" si="140"/>
        <v>3.3477342219920567</v>
      </c>
      <c r="Y455" s="28">
        <f t="shared" si="141"/>
        <v>1.0322946111580928</v>
      </c>
      <c r="Z455" s="28">
        <f t="shared" si="142"/>
        <v>1.215566596655328</v>
      </c>
      <c r="AA455" s="29"/>
      <c r="AB455" s="28">
        <f t="shared" si="143"/>
        <v>5.595595429805478</v>
      </c>
      <c r="AC455" s="36">
        <v>129456.01286173634</v>
      </c>
      <c r="AD455" s="31">
        <f t="shared" si="144"/>
        <v>7243.834739299709</v>
      </c>
      <c r="AE455" s="32">
        <v>1090</v>
      </c>
      <c r="AF455" s="31">
        <f t="shared" si="145"/>
        <v>6153.834739299709</v>
      </c>
      <c r="AG455" s="33"/>
      <c r="AH455" s="34">
        <f t="shared" si="146"/>
        <v>3639093507.881378</v>
      </c>
      <c r="AI455" s="27">
        <f t="shared" si="147"/>
        <v>0.4549865771280893</v>
      </c>
      <c r="AJ455" s="27">
        <f t="shared" si="148"/>
        <v>0.3863878729564742</v>
      </c>
      <c r="AK455" s="27">
        <f t="shared" si="149"/>
        <v>1.253056919291627</v>
      </c>
      <c r="AL455" s="27">
        <f t="shared" si="150"/>
        <v>2.094</v>
      </c>
      <c r="AN455" s="36">
        <v>129456.01286173634</v>
      </c>
      <c r="AO455" s="30">
        <f t="shared" si="151"/>
        <v>7243.83473929971</v>
      </c>
    </row>
    <row r="456" spans="1:41" ht="12.75">
      <c r="A456" s="17" t="s">
        <v>955</v>
      </c>
      <c r="B456" s="18" t="s">
        <v>956</v>
      </c>
      <c r="C456" s="19" t="s">
        <v>942</v>
      </c>
      <c r="E456" s="20" t="s">
        <v>116</v>
      </c>
      <c r="F456" s="39">
        <v>9388617332</v>
      </c>
      <c r="G456" s="38">
        <v>111.14</v>
      </c>
      <c r="H456" s="23">
        <f t="shared" si="133"/>
        <v>1.1114</v>
      </c>
      <c r="I456" s="40">
        <v>35131992.15</v>
      </c>
      <c r="J456" s="40">
        <v>0</v>
      </c>
      <c r="K456" s="40">
        <v>0</v>
      </c>
      <c r="L456" s="40">
        <v>735317.49</v>
      </c>
      <c r="M456" s="25">
        <f t="shared" si="134"/>
        <v>35867309.64</v>
      </c>
      <c r="N456" s="40">
        <v>36390096</v>
      </c>
      <c r="O456" s="40">
        <v>0</v>
      </c>
      <c r="P456" s="40">
        <v>0</v>
      </c>
      <c r="Q456" s="26">
        <f t="shared" si="135"/>
        <v>36390096</v>
      </c>
      <c r="R456" s="40">
        <v>91169328.87</v>
      </c>
      <c r="S456" s="40">
        <v>0</v>
      </c>
      <c r="T456" s="26">
        <f t="shared" si="136"/>
        <v>91169328.87</v>
      </c>
      <c r="U456" s="51">
        <f t="shared" si="137"/>
        <v>163426734.51</v>
      </c>
      <c r="V456" s="27">
        <f t="shared" si="138"/>
        <v>0.9710623582373524</v>
      </c>
      <c r="W456" s="27">
        <f t="shared" si="139"/>
        <v>0</v>
      </c>
      <c r="X456" s="27">
        <f t="shared" si="140"/>
        <v>0.9710623582373524</v>
      </c>
      <c r="Y456" s="28">
        <f t="shared" si="141"/>
        <v>0.3875980318845101</v>
      </c>
      <c r="Z456" s="28">
        <f t="shared" si="142"/>
        <v>0.38202973208579377</v>
      </c>
      <c r="AA456" s="29"/>
      <c r="AB456" s="28">
        <f t="shared" si="143"/>
        <v>1.740690122207656</v>
      </c>
      <c r="AC456" s="36">
        <v>361994.3724185406</v>
      </c>
      <c r="AD456" s="31">
        <f t="shared" si="144"/>
        <v>6301.200283637131</v>
      </c>
      <c r="AE456" s="32">
        <v>964</v>
      </c>
      <c r="AF456" s="31">
        <f t="shared" si="145"/>
        <v>5337.200283637131</v>
      </c>
      <c r="AG456" s="33"/>
      <c r="AH456" s="34">
        <f t="shared" si="146"/>
        <v>8447559233.399317</v>
      </c>
      <c r="AI456" s="27">
        <f t="shared" si="147"/>
        <v>0.42458784424015117</v>
      </c>
      <c r="AJ456" s="27">
        <f t="shared" si="148"/>
        <v>0.4307764526364445</v>
      </c>
      <c r="AK456" s="27">
        <f t="shared" si="149"/>
        <v>1.0792387049449934</v>
      </c>
      <c r="AL456" s="27">
        <f t="shared" si="150"/>
        <v>1.935</v>
      </c>
      <c r="AN456" s="36">
        <v>361994.3724185406</v>
      </c>
      <c r="AO456" s="30">
        <f t="shared" si="151"/>
        <v>6301.200283637132</v>
      </c>
    </row>
    <row r="457" spans="1:41" ht="12.75">
      <c r="A457" s="17" t="s">
        <v>957</v>
      </c>
      <c r="B457" s="18" t="s">
        <v>958</v>
      </c>
      <c r="C457" s="19" t="s">
        <v>942</v>
      </c>
      <c r="E457" s="20"/>
      <c r="F457" s="39">
        <v>642114136</v>
      </c>
      <c r="G457" s="38">
        <v>42.18</v>
      </c>
      <c r="H457" s="23">
        <f t="shared" si="133"/>
        <v>0.4218</v>
      </c>
      <c r="I457" s="40">
        <v>7033292.71</v>
      </c>
      <c r="J457" s="40">
        <v>0</v>
      </c>
      <c r="K457" s="40">
        <v>0</v>
      </c>
      <c r="L457" s="40">
        <v>145055.86</v>
      </c>
      <c r="M457" s="25">
        <f t="shared" si="134"/>
        <v>7178348.57</v>
      </c>
      <c r="N457" s="40">
        <v>19394648.5</v>
      </c>
      <c r="O457" s="40">
        <v>0</v>
      </c>
      <c r="P457" s="40">
        <v>0</v>
      </c>
      <c r="Q457" s="26">
        <f t="shared" si="135"/>
        <v>19394648.5</v>
      </c>
      <c r="R457" s="40">
        <v>7497751</v>
      </c>
      <c r="S457" s="40">
        <v>64211</v>
      </c>
      <c r="T457" s="26">
        <f t="shared" si="136"/>
        <v>7561962</v>
      </c>
      <c r="U457" s="51">
        <f t="shared" si="137"/>
        <v>34134959.07</v>
      </c>
      <c r="V457" s="27">
        <f t="shared" si="138"/>
        <v>1.1676663975514783</v>
      </c>
      <c r="W457" s="27">
        <f t="shared" si="139"/>
        <v>0.009999935587775318</v>
      </c>
      <c r="X457" s="27">
        <f t="shared" si="140"/>
        <v>1.1776663331392536</v>
      </c>
      <c r="Y457" s="28">
        <f t="shared" si="141"/>
        <v>3.020436307603731</v>
      </c>
      <c r="Z457" s="28">
        <f t="shared" si="142"/>
        <v>1.1179240835152708</v>
      </c>
      <c r="AA457" s="29"/>
      <c r="AB457" s="28">
        <f t="shared" si="143"/>
        <v>5.316026724258256</v>
      </c>
      <c r="AC457" s="36">
        <v>147806.89841013204</v>
      </c>
      <c r="AD457" s="31">
        <f t="shared" si="144"/>
        <v>7857.454219779871</v>
      </c>
      <c r="AE457" s="32">
        <v>1265</v>
      </c>
      <c r="AF457" s="31">
        <f t="shared" si="145"/>
        <v>6592.454219779871</v>
      </c>
      <c r="AG457" s="33"/>
      <c r="AH457" s="34">
        <f t="shared" si="146"/>
        <v>1522318956.8515885</v>
      </c>
      <c r="AI457" s="27">
        <f t="shared" si="147"/>
        <v>0.47154037842674124</v>
      </c>
      <c r="AJ457" s="27">
        <f t="shared" si="148"/>
        <v>1.2740200345472539</v>
      </c>
      <c r="AK457" s="27">
        <f t="shared" si="149"/>
        <v>0.4967396593181372</v>
      </c>
      <c r="AL457" s="27">
        <f t="shared" si="150"/>
        <v>2.243</v>
      </c>
      <c r="AN457" s="36">
        <v>147806.89841013204</v>
      </c>
      <c r="AO457" s="30">
        <f t="shared" si="151"/>
        <v>7857.45421977987</v>
      </c>
    </row>
    <row r="458" spans="1:41" ht="12.75">
      <c r="A458" s="17" t="s">
        <v>959</v>
      </c>
      <c r="B458" s="18" t="s">
        <v>960</v>
      </c>
      <c r="C458" s="19" t="s">
        <v>942</v>
      </c>
      <c r="E458" s="20"/>
      <c r="F458" s="39">
        <v>181097450</v>
      </c>
      <c r="G458" s="38">
        <v>41.66</v>
      </c>
      <c r="H458" s="23">
        <f t="shared" si="133"/>
        <v>0.41659999999999997</v>
      </c>
      <c r="I458" s="40">
        <v>1915320.54</v>
      </c>
      <c r="J458" s="40">
        <v>0</v>
      </c>
      <c r="K458" s="40">
        <v>0</v>
      </c>
      <c r="L458" s="40">
        <v>39477.25</v>
      </c>
      <c r="M458" s="25">
        <f t="shared" si="134"/>
        <v>1954797.79</v>
      </c>
      <c r="N458" s="40">
        <v>2585833</v>
      </c>
      <c r="O458" s="40">
        <v>2156659.74</v>
      </c>
      <c r="P458" s="40">
        <v>0</v>
      </c>
      <c r="Q458" s="26">
        <f t="shared" si="135"/>
        <v>4742492.74</v>
      </c>
      <c r="R458" s="40">
        <v>2755554</v>
      </c>
      <c r="S458" s="40">
        <v>0</v>
      </c>
      <c r="T458" s="26">
        <f t="shared" si="136"/>
        <v>2755554</v>
      </c>
      <c r="U458" s="51">
        <f t="shared" si="137"/>
        <v>9452844.530000001</v>
      </c>
      <c r="V458" s="27">
        <f t="shared" si="138"/>
        <v>1.5215863061572652</v>
      </c>
      <c r="W458" s="27">
        <f t="shared" si="139"/>
        <v>0</v>
      </c>
      <c r="X458" s="27">
        <f t="shared" si="140"/>
        <v>1.5215863061572652</v>
      </c>
      <c r="Y458" s="28">
        <f t="shared" si="141"/>
        <v>2.618751804622318</v>
      </c>
      <c r="Z458" s="28">
        <f t="shared" si="142"/>
        <v>1.0794176229427859</v>
      </c>
      <c r="AA458" s="29"/>
      <c r="AB458" s="28">
        <f t="shared" si="143"/>
        <v>5.219755733722369</v>
      </c>
      <c r="AC458" s="36">
        <v>147785.13388734995</v>
      </c>
      <c r="AD458" s="31">
        <f t="shared" si="144"/>
        <v>7714.022999674229</v>
      </c>
      <c r="AE458" s="32">
        <v>1085</v>
      </c>
      <c r="AF458" s="31">
        <f t="shared" si="145"/>
        <v>6629.022999674229</v>
      </c>
      <c r="AG458" s="33"/>
      <c r="AH458" s="34">
        <f t="shared" si="146"/>
        <v>434703432.5492079</v>
      </c>
      <c r="AI458" s="27">
        <f t="shared" si="147"/>
        <v>0.44968538171796457</v>
      </c>
      <c r="AJ458" s="27">
        <f t="shared" si="148"/>
        <v>1.0909720018056577</v>
      </c>
      <c r="AK458" s="27">
        <f t="shared" si="149"/>
        <v>0.6338928551451166</v>
      </c>
      <c r="AL458" s="27">
        <f t="shared" si="150"/>
        <v>2.175</v>
      </c>
      <c r="AN458" s="36">
        <v>147785.13388734995</v>
      </c>
      <c r="AO458" s="30">
        <f t="shared" si="151"/>
        <v>7714.022999674228</v>
      </c>
    </row>
    <row r="459" spans="1:41" ht="12.75">
      <c r="A459" s="17" t="s">
        <v>961</v>
      </c>
      <c r="B459" s="18" t="s">
        <v>962</v>
      </c>
      <c r="C459" s="19" t="s">
        <v>942</v>
      </c>
      <c r="E459" s="20"/>
      <c r="F459" s="39">
        <v>867317663</v>
      </c>
      <c r="G459" s="38">
        <v>43.81</v>
      </c>
      <c r="H459" s="23">
        <f t="shared" si="133"/>
        <v>0.43810000000000004</v>
      </c>
      <c r="I459" s="40">
        <v>8875522.13</v>
      </c>
      <c r="J459" s="40">
        <v>0</v>
      </c>
      <c r="K459" s="40">
        <v>0</v>
      </c>
      <c r="L459" s="40">
        <v>183870.09</v>
      </c>
      <c r="M459" s="25">
        <f t="shared" si="134"/>
        <v>9059392.22</v>
      </c>
      <c r="N459" s="40">
        <v>14152624</v>
      </c>
      <c r="O459" s="40">
        <v>8709132.35</v>
      </c>
      <c r="P459" s="40">
        <v>0</v>
      </c>
      <c r="Q459" s="26">
        <f t="shared" si="135"/>
        <v>22861756.35</v>
      </c>
      <c r="R459" s="40">
        <v>8372436.66</v>
      </c>
      <c r="S459" s="40">
        <v>86732</v>
      </c>
      <c r="T459" s="26">
        <f t="shared" si="136"/>
        <v>8459168.66</v>
      </c>
      <c r="U459" s="51">
        <f t="shared" si="137"/>
        <v>40380317.230000004</v>
      </c>
      <c r="V459" s="27">
        <f t="shared" si="138"/>
        <v>0.9653252801332607</v>
      </c>
      <c r="W459" s="27">
        <f t="shared" si="139"/>
        <v>0.01000002694514478</v>
      </c>
      <c r="X459" s="27">
        <f t="shared" si="140"/>
        <v>0.9753253070784056</v>
      </c>
      <c r="Y459" s="28">
        <f t="shared" si="141"/>
        <v>2.6359149969254116</v>
      </c>
      <c r="Z459" s="28">
        <f t="shared" si="142"/>
        <v>1.0445298886989232</v>
      </c>
      <c r="AA459" s="29"/>
      <c r="AB459" s="28">
        <f t="shared" si="143"/>
        <v>4.65577019270274</v>
      </c>
      <c r="AC459" s="36">
        <v>182097.37621471542</v>
      </c>
      <c r="AD459" s="31">
        <f t="shared" si="144"/>
        <v>8478.035363498491</v>
      </c>
      <c r="AE459" s="32">
        <v>1259</v>
      </c>
      <c r="AF459" s="31">
        <f t="shared" si="145"/>
        <v>7219.035363498491</v>
      </c>
      <c r="AG459" s="33"/>
      <c r="AH459" s="34">
        <f t="shared" si="146"/>
        <v>1979725320.7030356</v>
      </c>
      <c r="AI459" s="27">
        <f t="shared" si="147"/>
        <v>0.45760854423899827</v>
      </c>
      <c r="AJ459" s="27">
        <f t="shared" si="148"/>
        <v>1.154794360153023</v>
      </c>
      <c r="AK459" s="27">
        <f t="shared" si="149"/>
        <v>0.4272900170310495</v>
      </c>
      <c r="AL459" s="27">
        <f t="shared" si="150"/>
        <v>2.04</v>
      </c>
      <c r="AN459" s="36">
        <v>181973.19257540602</v>
      </c>
      <c r="AO459" s="30">
        <f t="shared" si="151"/>
        <v>8472.25365863531</v>
      </c>
    </row>
    <row r="460" spans="1:41" ht="12.75">
      <c r="A460" s="17" t="s">
        <v>963</v>
      </c>
      <c r="B460" s="18" t="s">
        <v>964</v>
      </c>
      <c r="C460" s="19" t="s">
        <v>942</v>
      </c>
      <c r="E460" s="20"/>
      <c r="F460" s="39">
        <v>1173139182</v>
      </c>
      <c r="G460" s="38">
        <v>50.49</v>
      </c>
      <c r="H460" s="23">
        <f t="shared" si="133"/>
        <v>0.5049</v>
      </c>
      <c r="I460" s="40">
        <v>11160028.13</v>
      </c>
      <c r="J460" s="40">
        <v>0</v>
      </c>
      <c r="K460" s="40">
        <v>0</v>
      </c>
      <c r="L460" s="40">
        <v>231647.75</v>
      </c>
      <c r="M460" s="25">
        <f t="shared" si="134"/>
        <v>11391675.88</v>
      </c>
      <c r="N460" s="40">
        <v>11871085</v>
      </c>
      <c r="O460" s="40">
        <v>7118736.15</v>
      </c>
      <c r="P460" s="40">
        <v>0</v>
      </c>
      <c r="Q460" s="26">
        <f t="shared" si="135"/>
        <v>18989821.15</v>
      </c>
      <c r="R460" s="40">
        <v>9475015</v>
      </c>
      <c r="S460" s="40">
        <v>0</v>
      </c>
      <c r="T460" s="26">
        <f t="shared" si="136"/>
        <v>9475015</v>
      </c>
      <c r="U460" s="51">
        <f t="shared" si="137"/>
        <v>39856512.03</v>
      </c>
      <c r="V460" s="27">
        <f t="shared" si="138"/>
        <v>0.8076633314596767</v>
      </c>
      <c r="W460" s="27">
        <f t="shared" si="139"/>
        <v>0</v>
      </c>
      <c r="X460" s="27">
        <f t="shared" si="140"/>
        <v>0.8076633314596767</v>
      </c>
      <c r="Y460" s="28">
        <f t="shared" si="141"/>
        <v>1.6187185153619734</v>
      </c>
      <c r="Z460" s="28">
        <f t="shared" si="142"/>
        <v>0.9710421452788881</v>
      </c>
      <c r="AA460" s="29"/>
      <c r="AB460" s="28">
        <f t="shared" si="143"/>
        <v>3.3974239921005385</v>
      </c>
      <c r="AC460" s="36">
        <v>191709.7461336446</v>
      </c>
      <c r="AD460" s="31">
        <f t="shared" si="144"/>
        <v>6513.192910339476</v>
      </c>
      <c r="AE460" s="32">
        <v>1062</v>
      </c>
      <c r="AF460" s="31">
        <f t="shared" si="145"/>
        <v>5451.192910339476</v>
      </c>
      <c r="AG460" s="33"/>
      <c r="AH460" s="34">
        <f t="shared" si="146"/>
        <v>2323507985.7397504</v>
      </c>
      <c r="AI460" s="27">
        <f t="shared" si="147"/>
        <v>0.4902791791513107</v>
      </c>
      <c r="AJ460" s="27">
        <f t="shared" si="148"/>
        <v>0.8172909784062604</v>
      </c>
      <c r="AK460" s="27">
        <f t="shared" si="149"/>
        <v>0.40778921605399077</v>
      </c>
      <c r="AL460" s="27">
        <f t="shared" si="150"/>
        <v>1.7149999999999999</v>
      </c>
      <c r="AN460" s="36">
        <v>191604.9328663164</v>
      </c>
      <c r="AO460" s="30">
        <f t="shared" si="151"/>
        <v>6509.631959248363</v>
      </c>
    </row>
    <row r="461" spans="1:41" ht="12.75">
      <c r="A461" s="17" t="s">
        <v>965</v>
      </c>
      <c r="B461" s="18" t="s">
        <v>966</v>
      </c>
      <c r="C461" s="19" t="s">
        <v>942</v>
      </c>
      <c r="E461" s="20"/>
      <c r="F461" s="39">
        <v>563578695</v>
      </c>
      <c r="G461" s="38">
        <v>40.59</v>
      </c>
      <c r="H461" s="23">
        <f t="shared" si="133"/>
        <v>0.40590000000000004</v>
      </c>
      <c r="I461" s="40">
        <v>6529336.16</v>
      </c>
      <c r="J461" s="40">
        <v>0</v>
      </c>
      <c r="K461" s="40">
        <v>0</v>
      </c>
      <c r="L461" s="40">
        <v>134884.91</v>
      </c>
      <c r="M461" s="25">
        <f t="shared" si="134"/>
        <v>6664221.07</v>
      </c>
      <c r="N461" s="40">
        <v>11433526</v>
      </c>
      <c r="O461" s="40">
        <v>6587786.65</v>
      </c>
      <c r="P461" s="40">
        <v>0</v>
      </c>
      <c r="Q461" s="26">
        <f t="shared" si="135"/>
        <v>18021312.65</v>
      </c>
      <c r="R461" s="40">
        <v>6322618</v>
      </c>
      <c r="S461" s="40">
        <v>56358</v>
      </c>
      <c r="T461" s="26">
        <f t="shared" si="136"/>
        <v>6378976</v>
      </c>
      <c r="U461" s="51">
        <f t="shared" si="137"/>
        <v>31064509.72</v>
      </c>
      <c r="V461" s="27">
        <f t="shared" si="138"/>
        <v>1.1218695909006993</v>
      </c>
      <c r="W461" s="27">
        <f t="shared" si="139"/>
        <v>0.010000023155594978</v>
      </c>
      <c r="X461" s="27">
        <f t="shared" si="140"/>
        <v>1.1318696140562943</v>
      </c>
      <c r="Y461" s="28">
        <f t="shared" si="141"/>
        <v>3.1976568330000474</v>
      </c>
      <c r="Z461" s="28">
        <f t="shared" si="142"/>
        <v>1.182482788849923</v>
      </c>
      <c r="AA461" s="29"/>
      <c r="AB461" s="28">
        <f t="shared" si="143"/>
        <v>5.512009235906265</v>
      </c>
      <c r="AC461" s="36">
        <v>132463.55452054794</v>
      </c>
      <c r="AD461" s="31">
        <f t="shared" si="144"/>
        <v>7301.403359382334</v>
      </c>
      <c r="AE461" s="32">
        <v>1189</v>
      </c>
      <c r="AF461" s="31">
        <f t="shared" si="145"/>
        <v>6112.403359382334</v>
      </c>
      <c r="AG461" s="33"/>
      <c r="AH461" s="34">
        <f t="shared" si="146"/>
        <v>1388466851.4412415</v>
      </c>
      <c r="AI461" s="27">
        <f t="shared" si="147"/>
        <v>0.4799697639941837</v>
      </c>
      <c r="AJ461" s="27">
        <f t="shared" si="148"/>
        <v>1.2979289085147196</v>
      </c>
      <c r="AK461" s="27">
        <f t="shared" si="149"/>
        <v>0.4594258763454499</v>
      </c>
      <c r="AL461" s="27">
        <f t="shared" si="150"/>
        <v>2.237</v>
      </c>
      <c r="AN461" s="36">
        <v>132463.55452054794</v>
      </c>
      <c r="AO461" s="30">
        <f t="shared" si="151"/>
        <v>7301.403359382334</v>
      </c>
    </row>
    <row r="462" spans="1:41" ht="12.75">
      <c r="A462" s="17" t="s">
        <v>967</v>
      </c>
      <c r="B462" s="18" t="s">
        <v>968</v>
      </c>
      <c r="C462" s="19" t="s">
        <v>942</v>
      </c>
      <c r="E462" s="20"/>
      <c r="F462" s="39">
        <v>5343989098</v>
      </c>
      <c r="G462" s="38">
        <v>47.6</v>
      </c>
      <c r="H462" s="23">
        <f t="shared" si="133"/>
        <v>0.47600000000000003</v>
      </c>
      <c r="I462" s="40">
        <v>52818216.37</v>
      </c>
      <c r="J462" s="40">
        <v>0</v>
      </c>
      <c r="K462" s="40">
        <v>0</v>
      </c>
      <c r="L462" s="40">
        <v>1096403.35</v>
      </c>
      <c r="M462" s="25">
        <f t="shared" si="134"/>
        <v>53914619.72</v>
      </c>
      <c r="N462" s="40">
        <v>111733305.19</v>
      </c>
      <c r="O462" s="40">
        <v>0</v>
      </c>
      <c r="P462" s="40">
        <v>0</v>
      </c>
      <c r="Q462" s="26">
        <f t="shared" si="135"/>
        <v>111733305.19</v>
      </c>
      <c r="R462" s="40">
        <v>45469666</v>
      </c>
      <c r="S462" s="40">
        <v>1068798</v>
      </c>
      <c r="T462" s="26">
        <f t="shared" si="136"/>
        <v>46538464</v>
      </c>
      <c r="U462" s="51">
        <f t="shared" si="137"/>
        <v>212186388.91</v>
      </c>
      <c r="V462" s="27">
        <f t="shared" si="138"/>
        <v>0.8508562642281049</v>
      </c>
      <c r="W462" s="27">
        <f t="shared" si="139"/>
        <v>0.020000003375755387</v>
      </c>
      <c r="X462" s="27">
        <f t="shared" si="140"/>
        <v>0.8708562676038603</v>
      </c>
      <c r="Y462" s="28">
        <f t="shared" si="141"/>
        <v>2.090822102010209</v>
      </c>
      <c r="Z462" s="28">
        <f t="shared" si="142"/>
        <v>1.0088834152034043</v>
      </c>
      <c r="AA462" s="29"/>
      <c r="AB462" s="28">
        <f t="shared" si="143"/>
        <v>3.9705617848174732</v>
      </c>
      <c r="AC462" s="36">
        <v>228139.69392635103</v>
      </c>
      <c r="AD462" s="31">
        <f t="shared" si="144"/>
        <v>9058.427503039244</v>
      </c>
      <c r="AE462" s="32">
        <v>1300</v>
      </c>
      <c r="AF462" s="31">
        <f t="shared" si="145"/>
        <v>7758.427503039244</v>
      </c>
      <c r="AG462" s="33"/>
      <c r="AH462" s="34">
        <f t="shared" si="146"/>
        <v>11226867852.941175</v>
      </c>
      <c r="AI462" s="27">
        <f t="shared" si="147"/>
        <v>0.4802285056368205</v>
      </c>
      <c r="AJ462" s="27">
        <f t="shared" si="148"/>
        <v>0.9952313205568595</v>
      </c>
      <c r="AK462" s="27">
        <f t="shared" si="149"/>
        <v>0.4145275833794375</v>
      </c>
      <c r="AL462" s="27">
        <f t="shared" si="150"/>
        <v>1.8900000000000001</v>
      </c>
      <c r="AN462" s="36">
        <v>228134.90221876683</v>
      </c>
      <c r="AO462" s="30">
        <f t="shared" si="151"/>
        <v>9058.237245329066</v>
      </c>
    </row>
    <row r="463" spans="1:41" ht="12.75">
      <c r="A463" s="17" t="s">
        <v>969</v>
      </c>
      <c r="B463" s="18" t="s">
        <v>970</v>
      </c>
      <c r="C463" s="19" t="s">
        <v>942</v>
      </c>
      <c r="E463" s="20"/>
      <c r="F463" s="39">
        <v>1515840182</v>
      </c>
      <c r="G463" s="38">
        <v>39.79</v>
      </c>
      <c r="H463" s="23">
        <f t="shared" si="133"/>
        <v>0.3979</v>
      </c>
      <c r="I463" s="40">
        <v>17526475.77</v>
      </c>
      <c r="J463" s="40">
        <v>0</v>
      </c>
      <c r="K463" s="40">
        <v>0</v>
      </c>
      <c r="L463" s="40">
        <v>361626.46</v>
      </c>
      <c r="M463" s="25">
        <f t="shared" si="134"/>
        <v>17888102.23</v>
      </c>
      <c r="N463" s="40">
        <v>45366540</v>
      </c>
      <c r="O463" s="40">
        <v>0</v>
      </c>
      <c r="P463" s="40">
        <v>0</v>
      </c>
      <c r="Q463" s="26">
        <f t="shared" si="135"/>
        <v>45366540</v>
      </c>
      <c r="R463" s="40">
        <v>18979515</v>
      </c>
      <c r="S463" s="40">
        <v>151584</v>
      </c>
      <c r="T463" s="26">
        <f t="shared" si="136"/>
        <v>19131099</v>
      </c>
      <c r="U463" s="51">
        <f t="shared" si="137"/>
        <v>82385741.23</v>
      </c>
      <c r="V463" s="27">
        <f t="shared" si="138"/>
        <v>1.2520788949504176</v>
      </c>
      <c r="W463" s="27">
        <f t="shared" si="139"/>
        <v>0.009999998799345721</v>
      </c>
      <c r="X463" s="27">
        <f t="shared" si="140"/>
        <v>1.2620788937497633</v>
      </c>
      <c r="Y463" s="28">
        <f t="shared" si="141"/>
        <v>2.9928313379411393</v>
      </c>
      <c r="Z463" s="28">
        <f t="shared" si="142"/>
        <v>1.1800783778141066</v>
      </c>
      <c r="AA463" s="29"/>
      <c r="AB463" s="28">
        <f t="shared" si="143"/>
        <v>5.434988609505009</v>
      </c>
      <c r="AC463" s="36">
        <v>135993.69928879096</v>
      </c>
      <c r="AD463" s="31">
        <f t="shared" si="144"/>
        <v>7391.242065990283</v>
      </c>
      <c r="AE463" s="32">
        <v>1190</v>
      </c>
      <c r="AF463" s="31">
        <f t="shared" si="145"/>
        <v>6201.242065990283</v>
      </c>
      <c r="AG463" s="33"/>
      <c r="AH463" s="34">
        <f t="shared" si="146"/>
        <v>3809600859.5124407</v>
      </c>
      <c r="AI463" s="27">
        <f t="shared" si="147"/>
        <v>0.46955318653223294</v>
      </c>
      <c r="AJ463" s="27">
        <f t="shared" si="148"/>
        <v>1.1908475893667791</v>
      </c>
      <c r="AK463" s="27">
        <f t="shared" si="149"/>
        <v>0.5021811918230308</v>
      </c>
      <c r="AL463" s="27">
        <f t="shared" si="150"/>
        <v>2.1630000000000003</v>
      </c>
      <c r="AN463" s="36">
        <v>134805.7583130576</v>
      </c>
      <c r="AO463" s="30">
        <f t="shared" si="151"/>
        <v>7326.677609271532</v>
      </c>
    </row>
    <row r="464" spans="1:41" ht="12.75">
      <c r="A464" s="17" t="s">
        <v>971</v>
      </c>
      <c r="B464" s="18" t="s">
        <v>972</v>
      </c>
      <c r="C464" s="19" t="s">
        <v>942</v>
      </c>
      <c r="E464" s="20"/>
      <c r="F464" s="39">
        <v>812232705</v>
      </c>
      <c r="G464" s="38">
        <v>45.63</v>
      </c>
      <c r="H464" s="23">
        <f t="shared" si="133"/>
        <v>0.45630000000000004</v>
      </c>
      <c r="I464" s="40">
        <v>8169125.15</v>
      </c>
      <c r="J464" s="40">
        <v>0</v>
      </c>
      <c r="K464" s="40">
        <v>0</v>
      </c>
      <c r="L464" s="40">
        <v>168665.64</v>
      </c>
      <c r="M464" s="25">
        <f t="shared" si="134"/>
        <v>8337790.79</v>
      </c>
      <c r="N464" s="40">
        <v>11594531</v>
      </c>
      <c r="O464" s="40">
        <v>5295323.74</v>
      </c>
      <c r="P464" s="40">
        <v>0</v>
      </c>
      <c r="Q464" s="26">
        <f t="shared" si="135"/>
        <v>16889854.740000002</v>
      </c>
      <c r="R464" s="40">
        <v>8093767.62</v>
      </c>
      <c r="S464" s="40">
        <v>81223</v>
      </c>
      <c r="T464" s="26">
        <f t="shared" si="136"/>
        <v>8174990.62</v>
      </c>
      <c r="U464" s="51">
        <f t="shared" si="137"/>
        <v>33402636.150000002</v>
      </c>
      <c r="V464" s="27">
        <f t="shared" si="138"/>
        <v>0.9964838364887069</v>
      </c>
      <c r="W464" s="27">
        <f t="shared" si="139"/>
        <v>0.009999966696736251</v>
      </c>
      <c r="X464" s="27">
        <f t="shared" si="140"/>
        <v>1.006483803185443</v>
      </c>
      <c r="Y464" s="28">
        <f t="shared" si="141"/>
        <v>2.0794354420879917</v>
      </c>
      <c r="Z464" s="28">
        <f t="shared" si="142"/>
        <v>1.0265273410777025</v>
      </c>
      <c r="AA464" s="29"/>
      <c r="AB464" s="28">
        <f t="shared" si="143"/>
        <v>4.112446586351137</v>
      </c>
      <c r="AC464" s="36">
        <v>187741.99052774018</v>
      </c>
      <c r="AD464" s="31">
        <f t="shared" si="144"/>
        <v>7720.789080605726</v>
      </c>
      <c r="AE464" s="32">
        <v>1204</v>
      </c>
      <c r="AF464" s="31">
        <f t="shared" si="145"/>
        <v>6516.789080605726</v>
      </c>
      <c r="AG464" s="33"/>
      <c r="AH464" s="34">
        <f t="shared" si="146"/>
        <v>1780040992.7679157</v>
      </c>
      <c r="AI464" s="27">
        <f t="shared" si="147"/>
        <v>0.46840442573375574</v>
      </c>
      <c r="AJ464" s="27">
        <f t="shared" si="148"/>
        <v>0.9488463922247506</v>
      </c>
      <c r="AK464" s="27">
        <f t="shared" si="149"/>
        <v>0.4592585593935177</v>
      </c>
      <c r="AL464" s="27">
        <f t="shared" si="150"/>
        <v>1.8760000000000001</v>
      </c>
      <c r="AN464" s="36">
        <v>187741.99052774018</v>
      </c>
      <c r="AO464" s="30">
        <f t="shared" si="151"/>
        <v>7720.789080605726</v>
      </c>
    </row>
    <row r="465" spans="1:41" ht="12.75">
      <c r="A465" s="17" t="s">
        <v>973</v>
      </c>
      <c r="B465" s="18" t="s">
        <v>974</v>
      </c>
      <c r="C465" s="19" t="s">
        <v>975</v>
      </c>
      <c r="E465" s="20"/>
      <c r="F465" s="39">
        <v>197526284</v>
      </c>
      <c r="G465" s="38">
        <v>70.38</v>
      </c>
      <c r="H465" s="23">
        <f t="shared" si="133"/>
        <v>0.7038</v>
      </c>
      <c r="I465" s="40">
        <v>2498215.74</v>
      </c>
      <c r="J465" s="40">
        <v>0</v>
      </c>
      <c r="K465" s="40">
        <v>0</v>
      </c>
      <c r="L465" s="40">
        <v>54454.6</v>
      </c>
      <c r="M465" s="25">
        <f t="shared" si="134"/>
        <v>2552670.3400000003</v>
      </c>
      <c r="N465" s="40">
        <v>3555660</v>
      </c>
      <c r="O465" s="40">
        <v>0</v>
      </c>
      <c r="P465" s="40">
        <v>0</v>
      </c>
      <c r="Q465" s="26">
        <f t="shared" si="135"/>
        <v>3555660</v>
      </c>
      <c r="R465" s="40">
        <v>355545</v>
      </c>
      <c r="S465" s="40">
        <v>39505</v>
      </c>
      <c r="T465" s="26">
        <f t="shared" si="136"/>
        <v>395050</v>
      </c>
      <c r="U465" s="26">
        <f t="shared" si="137"/>
        <v>6503380.34</v>
      </c>
      <c r="V465" s="27">
        <f t="shared" si="138"/>
        <v>0.17999882992786925</v>
      </c>
      <c r="W465" s="27">
        <f t="shared" si="139"/>
        <v>0.019999869991985473</v>
      </c>
      <c r="X465" s="27">
        <f t="shared" si="140"/>
        <v>0.19999869991985472</v>
      </c>
      <c r="Y465" s="28">
        <f t="shared" si="141"/>
        <v>1.8000946142438439</v>
      </c>
      <c r="Z465" s="28">
        <f t="shared" si="142"/>
        <v>1.2923193249562677</v>
      </c>
      <c r="AA465" s="29"/>
      <c r="AB465" s="28">
        <f t="shared" si="143"/>
        <v>3.292412639119966</v>
      </c>
      <c r="AC465" s="36">
        <v>136722.14397496087</v>
      </c>
      <c r="AD465" s="31">
        <f t="shared" si="144"/>
        <v>4501.457148707408</v>
      </c>
      <c r="AE465" s="32">
        <v>909</v>
      </c>
      <c r="AF465" s="31">
        <f t="shared" si="145"/>
        <v>3592.457148707408</v>
      </c>
      <c r="AG465" s="33"/>
      <c r="AH465" s="34">
        <f t="shared" si="146"/>
        <v>280656840.01136684</v>
      </c>
      <c r="AI465" s="27">
        <f t="shared" si="147"/>
        <v>0.9095343409042214</v>
      </c>
      <c r="AJ465" s="27">
        <f t="shared" si="148"/>
        <v>1.2669065895048177</v>
      </c>
      <c r="AK465" s="27">
        <f t="shared" si="149"/>
        <v>0.14075908500359377</v>
      </c>
      <c r="AL465" s="27">
        <f t="shared" si="150"/>
        <v>2.318</v>
      </c>
      <c r="AN465" s="36">
        <v>133662.09829867675</v>
      </c>
      <c r="AO465" s="30">
        <f t="shared" si="151"/>
        <v>4400.707818098586</v>
      </c>
    </row>
    <row r="466" spans="1:41" ht="12.75">
      <c r="A466" s="17" t="s">
        <v>976</v>
      </c>
      <c r="B466" s="18" t="s">
        <v>977</v>
      </c>
      <c r="C466" s="19" t="s">
        <v>975</v>
      </c>
      <c r="E466" s="20"/>
      <c r="F466" s="39">
        <v>105518388</v>
      </c>
      <c r="G466" s="38">
        <v>100.88</v>
      </c>
      <c r="H466" s="23">
        <f t="shared" si="133"/>
        <v>1.0088</v>
      </c>
      <c r="I466" s="40">
        <v>833391.62</v>
      </c>
      <c r="J466" s="40">
        <v>0</v>
      </c>
      <c r="K466" s="40">
        <v>0</v>
      </c>
      <c r="L466" s="40">
        <v>18165.65</v>
      </c>
      <c r="M466" s="25">
        <f t="shared" si="134"/>
        <v>851557.27</v>
      </c>
      <c r="N466" s="40">
        <v>1093693</v>
      </c>
      <c r="O466" s="40">
        <v>0</v>
      </c>
      <c r="P466" s="40">
        <v>0</v>
      </c>
      <c r="Q466" s="26">
        <f t="shared" si="135"/>
        <v>1093693</v>
      </c>
      <c r="R466" s="40">
        <v>394606</v>
      </c>
      <c r="S466" s="40">
        <v>0</v>
      </c>
      <c r="T466" s="26">
        <f t="shared" si="136"/>
        <v>394606</v>
      </c>
      <c r="U466" s="26">
        <f t="shared" si="137"/>
        <v>2339856.27</v>
      </c>
      <c r="V466" s="27">
        <f t="shared" si="138"/>
        <v>0.3739689427401033</v>
      </c>
      <c r="W466" s="27">
        <f t="shared" si="139"/>
        <v>0</v>
      </c>
      <c r="X466" s="27">
        <f t="shared" si="140"/>
        <v>0.3739689427401033</v>
      </c>
      <c r="Y466" s="28">
        <f t="shared" si="141"/>
        <v>1.036495174660932</v>
      </c>
      <c r="Z466" s="28">
        <f t="shared" si="142"/>
        <v>0.8070226300272897</v>
      </c>
      <c r="AA466" s="29"/>
      <c r="AB466" s="28">
        <f t="shared" si="143"/>
        <v>2.217486747428325</v>
      </c>
      <c r="AC466" s="36">
        <v>168182.68041237115</v>
      </c>
      <c r="AD466" s="31">
        <f t="shared" si="144"/>
        <v>3729.428649614064</v>
      </c>
      <c r="AE466" s="32">
        <v>850</v>
      </c>
      <c r="AF466" s="31">
        <f t="shared" si="145"/>
        <v>2879.428649614064</v>
      </c>
      <c r="AG466" s="33"/>
      <c r="AH466" s="34">
        <f t="shared" si="146"/>
        <v>104597926.24900873</v>
      </c>
      <c r="AI466" s="27">
        <f t="shared" si="147"/>
        <v>0.8141244291715298</v>
      </c>
      <c r="AJ466" s="27">
        <f t="shared" si="148"/>
        <v>1.0456163321979481</v>
      </c>
      <c r="AK466" s="27">
        <f t="shared" si="149"/>
        <v>0.37725986943621614</v>
      </c>
      <c r="AL466" s="27">
        <f t="shared" si="150"/>
        <v>2.237</v>
      </c>
      <c r="AN466" s="36">
        <v>168559.16666666666</v>
      </c>
      <c r="AO466" s="30">
        <f t="shared" si="151"/>
        <v>3737.777182408956</v>
      </c>
    </row>
    <row r="467" spans="1:41" ht="12.75">
      <c r="A467" s="17" t="s">
        <v>978</v>
      </c>
      <c r="B467" s="18" t="s">
        <v>979</v>
      </c>
      <c r="C467" s="19" t="s">
        <v>975</v>
      </c>
      <c r="E467" s="20"/>
      <c r="F467" s="39">
        <v>57848345</v>
      </c>
      <c r="G467" s="38">
        <v>56.37</v>
      </c>
      <c r="H467" s="23">
        <f t="shared" si="133"/>
        <v>0.5637</v>
      </c>
      <c r="I467" s="40">
        <v>893037.64</v>
      </c>
      <c r="J467" s="40">
        <v>0</v>
      </c>
      <c r="K467" s="40">
        <v>0</v>
      </c>
      <c r="L467" s="40">
        <v>19465.09</v>
      </c>
      <c r="M467" s="25">
        <f t="shared" si="134"/>
        <v>912502.73</v>
      </c>
      <c r="N467" s="40">
        <v>1248487</v>
      </c>
      <c r="O467" s="40">
        <v>0</v>
      </c>
      <c r="P467" s="40">
        <v>0</v>
      </c>
      <c r="Q467" s="26">
        <f t="shared" si="135"/>
        <v>1248487</v>
      </c>
      <c r="R467" s="40">
        <v>225040.33</v>
      </c>
      <c r="S467" s="40">
        <v>0</v>
      </c>
      <c r="T467" s="26">
        <f t="shared" si="136"/>
        <v>225040.33</v>
      </c>
      <c r="U467" s="26">
        <f t="shared" si="137"/>
        <v>2386030.06</v>
      </c>
      <c r="V467" s="27">
        <f t="shared" si="138"/>
        <v>0.38901774977313525</v>
      </c>
      <c r="W467" s="27">
        <f t="shared" si="139"/>
        <v>0</v>
      </c>
      <c r="X467" s="27">
        <f t="shared" si="140"/>
        <v>0.38901774977313525</v>
      </c>
      <c r="Y467" s="28">
        <f t="shared" si="141"/>
        <v>2.1582069461105586</v>
      </c>
      <c r="Z467" s="28">
        <f t="shared" si="142"/>
        <v>1.5774050752878064</v>
      </c>
      <c r="AA467" s="29"/>
      <c r="AB467" s="28">
        <f t="shared" si="143"/>
        <v>4.1246297711715</v>
      </c>
      <c r="AC467" s="36">
        <v>90032.19178082192</v>
      </c>
      <c r="AD467" s="31">
        <f t="shared" si="144"/>
        <v>3713.4945858300007</v>
      </c>
      <c r="AE467" s="32">
        <v>882</v>
      </c>
      <c r="AF467" s="31">
        <f t="shared" si="145"/>
        <v>2831.4945858300007</v>
      </c>
      <c r="AG467" s="33"/>
      <c r="AH467" s="34">
        <f t="shared" si="146"/>
        <v>102622574.06421857</v>
      </c>
      <c r="AI467" s="27">
        <f t="shared" si="147"/>
        <v>0.8891832409397363</v>
      </c>
      <c r="AJ467" s="27">
        <f t="shared" si="148"/>
        <v>1.2165812555225217</v>
      </c>
      <c r="AK467" s="27">
        <f t="shared" si="149"/>
        <v>0.21928930554711631</v>
      </c>
      <c r="AL467" s="27">
        <f t="shared" si="150"/>
        <v>2.3249999999999997</v>
      </c>
      <c r="AN467" s="36">
        <v>87330.37037037036</v>
      </c>
      <c r="AO467" s="30">
        <f t="shared" si="151"/>
        <v>3602.0544555706306</v>
      </c>
    </row>
    <row r="468" spans="1:41" ht="12.75">
      <c r="A468" s="17" t="s">
        <v>980</v>
      </c>
      <c r="B468" s="18" t="s">
        <v>981</v>
      </c>
      <c r="C468" s="19" t="s">
        <v>975</v>
      </c>
      <c r="E468" s="20"/>
      <c r="F468" s="39">
        <v>205160269</v>
      </c>
      <c r="G468" s="38">
        <v>90.52</v>
      </c>
      <c r="H468" s="23">
        <f t="shared" si="133"/>
        <v>0.9052</v>
      </c>
      <c r="I468" s="40">
        <v>2260980.23</v>
      </c>
      <c r="J468" s="40">
        <v>0</v>
      </c>
      <c r="K468" s="40">
        <v>0</v>
      </c>
      <c r="L468" s="40">
        <v>49281.44</v>
      </c>
      <c r="M468" s="25">
        <f t="shared" si="134"/>
        <v>2310261.67</v>
      </c>
      <c r="N468" s="40">
        <v>0</v>
      </c>
      <c r="O468" s="40">
        <v>0</v>
      </c>
      <c r="P468" s="40">
        <v>0</v>
      </c>
      <c r="Q468" s="26">
        <f t="shared" si="135"/>
        <v>0</v>
      </c>
      <c r="R468" s="40">
        <v>0</v>
      </c>
      <c r="S468" s="40">
        <v>0</v>
      </c>
      <c r="T468" s="26">
        <f t="shared" si="136"/>
        <v>0</v>
      </c>
      <c r="U468" s="26">
        <f t="shared" si="137"/>
        <v>2310261.67</v>
      </c>
      <c r="V468" s="27">
        <f t="shared" si="138"/>
        <v>0</v>
      </c>
      <c r="W468" s="27">
        <f t="shared" si="139"/>
        <v>0</v>
      </c>
      <c r="X468" s="27">
        <f t="shared" si="140"/>
        <v>0</v>
      </c>
      <c r="Y468" s="28">
        <f t="shared" si="141"/>
        <v>0</v>
      </c>
      <c r="Z468" s="28">
        <f t="shared" si="142"/>
        <v>1.1260765455518094</v>
      </c>
      <c r="AA468" s="29"/>
      <c r="AB468" s="28">
        <f t="shared" si="143"/>
        <v>1.1260765455518094</v>
      </c>
      <c r="AC468" s="36">
        <v>123656.89404934688</v>
      </c>
      <c r="AD468" s="31">
        <f t="shared" si="144"/>
        <v>1392.4712808475463</v>
      </c>
      <c r="AE468" s="32">
        <v>475</v>
      </c>
      <c r="AF468" s="31">
        <f t="shared" si="145"/>
        <v>917.4712808475463</v>
      </c>
      <c r="AG468" s="33"/>
      <c r="AH468" s="34">
        <f t="shared" si="146"/>
        <v>226646342.24480778</v>
      </c>
      <c r="AI468" s="27">
        <f t="shared" si="147"/>
        <v>1.019324489033498</v>
      </c>
      <c r="AJ468" s="27">
        <f t="shared" si="148"/>
        <v>0</v>
      </c>
      <c r="AK468" s="27">
        <f t="shared" si="149"/>
        <v>0</v>
      </c>
      <c r="AL468" s="27">
        <f t="shared" si="150"/>
        <v>1.019</v>
      </c>
      <c r="AN468" s="36">
        <v>118583.83233532934</v>
      </c>
      <c r="AO468" s="30">
        <f t="shared" si="151"/>
        <v>1335.344722744626</v>
      </c>
    </row>
    <row r="469" spans="1:41" ht="12.75">
      <c r="A469" s="17" t="s">
        <v>982</v>
      </c>
      <c r="B469" s="18" t="s">
        <v>983</v>
      </c>
      <c r="C469" s="19" t="s">
        <v>975</v>
      </c>
      <c r="E469" s="20"/>
      <c r="F469" s="39">
        <v>224172116</v>
      </c>
      <c r="G469" s="38">
        <v>108.72</v>
      </c>
      <c r="H469" s="23">
        <f t="shared" si="133"/>
        <v>1.0872</v>
      </c>
      <c r="I469" s="40">
        <v>1768434.47</v>
      </c>
      <c r="J469" s="40">
        <v>0</v>
      </c>
      <c r="K469" s="40">
        <v>0</v>
      </c>
      <c r="L469" s="40">
        <v>38546.73</v>
      </c>
      <c r="M469" s="25">
        <f t="shared" si="134"/>
        <v>1806981.2</v>
      </c>
      <c r="N469" s="40">
        <v>2253315</v>
      </c>
      <c r="O469" s="40">
        <v>0</v>
      </c>
      <c r="P469" s="40">
        <v>0</v>
      </c>
      <c r="Q469" s="26">
        <f t="shared" si="135"/>
        <v>2253315</v>
      </c>
      <c r="R469" s="40">
        <v>423801</v>
      </c>
      <c r="S469" s="40">
        <v>44834.42</v>
      </c>
      <c r="T469" s="26">
        <f t="shared" si="136"/>
        <v>468635.42</v>
      </c>
      <c r="U469" s="26">
        <f t="shared" si="137"/>
        <v>4528931.62</v>
      </c>
      <c r="V469" s="27">
        <f t="shared" si="138"/>
        <v>0.18905161246727045</v>
      </c>
      <c r="W469" s="27">
        <f t="shared" si="139"/>
        <v>0.019999998572525407</v>
      </c>
      <c r="X469" s="27">
        <f t="shared" si="140"/>
        <v>0.20905161103979586</v>
      </c>
      <c r="Y469" s="28">
        <f t="shared" si="141"/>
        <v>1.005171847510241</v>
      </c>
      <c r="Z469" s="28">
        <f t="shared" si="142"/>
        <v>0.8060686726979014</v>
      </c>
      <c r="AA469" s="29">
        <v>0.066</v>
      </c>
      <c r="AB469" s="28">
        <f t="shared" si="143"/>
        <v>1.9542921312479382</v>
      </c>
      <c r="AC469" s="36">
        <v>195272.86689419794</v>
      </c>
      <c r="AD469" s="31">
        <f t="shared" si="144"/>
        <v>3816.20227217557</v>
      </c>
      <c r="AE469" s="32">
        <v>872</v>
      </c>
      <c r="AF469" s="31">
        <f t="shared" si="145"/>
        <v>2944.20227217557</v>
      </c>
      <c r="AG469" s="33"/>
      <c r="AH469" s="34">
        <f t="shared" si="146"/>
        <v>206192159.67623255</v>
      </c>
      <c r="AI469" s="27">
        <f t="shared" si="147"/>
        <v>0.8763578609571584</v>
      </c>
      <c r="AJ469" s="27">
        <f t="shared" si="148"/>
        <v>1.0928228326131335</v>
      </c>
      <c r="AK469" s="27">
        <f t="shared" si="149"/>
        <v>0.22728091152246604</v>
      </c>
      <c r="AL469" s="27">
        <f t="shared" si="150"/>
        <v>2.1959999999999997</v>
      </c>
      <c r="AN469" s="36">
        <v>167983.08823529413</v>
      </c>
      <c r="AO469" s="30">
        <f t="shared" si="151"/>
        <v>3282.880275209634</v>
      </c>
    </row>
    <row r="470" spans="1:41" ht="12.75">
      <c r="A470" s="17" t="s">
        <v>984</v>
      </c>
      <c r="B470" s="18" t="s">
        <v>985</v>
      </c>
      <c r="C470" s="19" t="s">
        <v>975</v>
      </c>
      <c r="E470" s="20"/>
      <c r="F470" s="39">
        <v>111962987</v>
      </c>
      <c r="G470" s="38">
        <v>59.07</v>
      </c>
      <c r="H470" s="23">
        <f t="shared" si="133"/>
        <v>0.5907</v>
      </c>
      <c r="I470" s="40">
        <v>1545781.6</v>
      </c>
      <c r="J470" s="40">
        <v>0</v>
      </c>
      <c r="K470" s="40">
        <v>0</v>
      </c>
      <c r="L470" s="40">
        <v>33692.92</v>
      </c>
      <c r="M470" s="25">
        <f t="shared" si="134"/>
        <v>1579474.52</v>
      </c>
      <c r="N470" s="40">
        <v>2761407</v>
      </c>
      <c r="O470" s="40">
        <v>0</v>
      </c>
      <c r="P470" s="40">
        <v>0</v>
      </c>
      <c r="Q470" s="26">
        <f t="shared" si="135"/>
        <v>2761407</v>
      </c>
      <c r="R470" s="40">
        <v>222726.27</v>
      </c>
      <c r="S470" s="40">
        <v>0</v>
      </c>
      <c r="T470" s="26">
        <f t="shared" si="136"/>
        <v>222726.27</v>
      </c>
      <c r="U470" s="26">
        <f t="shared" si="137"/>
        <v>4563607.789999999</v>
      </c>
      <c r="V470" s="27">
        <f t="shared" si="138"/>
        <v>0.19892848160615795</v>
      </c>
      <c r="W470" s="27">
        <f t="shared" si="139"/>
        <v>0</v>
      </c>
      <c r="X470" s="27">
        <f t="shared" si="140"/>
        <v>0.19892848160615795</v>
      </c>
      <c r="Y470" s="28">
        <f t="shared" si="141"/>
        <v>2.466357029220737</v>
      </c>
      <c r="Z470" s="28">
        <f t="shared" si="142"/>
        <v>1.4107113094437183</v>
      </c>
      <c r="AA470" s="29"/>
      <c r="AB470" s="28">
        <f t="shared" si="143"/>
        <v>4.075996820270612</v>
      </c>
      <c r="AC470" s="36">
        <v>94266.71532846715</v>
      </c>
      <c r="AD470" s="31">
        <f t="shared" si="144"/>
        <v>3842.308319361871</v>
      </c>
      <c r="AE470" s="32">
        <v>863</v>
      </c>
      <c r="AF470" s="31">
        <f t="shared" si="145"/>
        <v>2979.308319361871</v>
      </c>
      <c r="AG470" s="33"/>
      <c r="AH470" s="34">
        <f t="shared" si="146"/>
        <v>189542893.1775859</v>
      </c>
      <c r="AI470" s="27">
        <f t="shared" si="147"/>
        <v>0.8333071704884044</v>
      </c>
      <c r="AJ470" s="27">
        <f t="shared" si="148"/>
        <v>1.4568770971606895</v>
      </c>
      <c r="AK470" s="27">
        <f t="shared" si="149"/>
        <v>0.11750705408475749</v>
      </c>
      <c r="AL470" s="27">
        <f t="shared" si="150"/>
        <v>2.408</v>
      </c>
      <c r="AN470" s="36">
        <v>93081.28249566724</v>
      </c>
      <c r="AO470" s="30">
        <f t="shared" si="151"/>
        <v>3793.9901147905025</v>
      </c>
    </row>
    <row r="471" spans="1:41" ht="12.75">
      <c r="A471" s="17" t="s">
        <v>986</v>
      </c>
      <c r="B471" s="18" t="s">
        <v>987</v>
      </c>
      <c r="C471" s="19" t="s">
        <v>975</v>
      </c>
      <c r="E471" s="20"/>
      <c r="F471" s="39">
        <v>91510515</v>
      </c>
      <c r="G471" s="38">
        <v>54</v>
      </c>
      <c r="H471" s="23">
        <f t="shared" si="133"/>
        <v>0.54</v>
      </c>
      <c r="I471" s="40">
        <v>1391603.79</v>
      </c>
      <c r="J471" s="40">
        <v>0</v>
      </c>
      <c r="K471" s="40">
        <v>0</v>
      </c>
      <c r="L471" s="40">
        <v>30335.19</v>
      </c>
      <c r="M471" s="25">
        <f t="shared" si="134"/>
        <v>1421938.98</v>
      </c>
      <c r="N471" s="40">
        <v>0</v>
      </c>
      <c r="O471" s="40">
        <v>2158775.45</v>
      </c>
      <c r="P471" s="40">
        <v>0</v>
      </c>
      <c r="Q471" s="26">
        <f t="shared" si="135"/>
        <v>2158775.45</v>
      </c>
      <c r="R471" s="40">
        <v>1649775.71</v>
      </c>
      <c r="S471" s="40">
        <v>0</v>
      </c>
      <c r="T471" s="26">
        <f t="shared" si="136"/>
        <v>1649775.71</v>
      </c>
      <c r="U471" s="26">
        <f t="shared" si="137"/>
        <v>5230490.140000001</v>
      </c>
      <c r="V471" s="27">
        <f t="shared" si="138"/>
        <v>1.8028263855798428</v>
      </c>
      <c r="W471" s="27">
        <f t="shared" si="139"/>
        <v>0</v>
      </c>
      <c r="X471" s="27">
        <f t="shared" si="140"/>
        <v>1.8028263855798428</v>
      </c>
      <c r="Y471" s="28">
        <f t="shared" si="141"/>
        <v>2.359046334729949</v>
      </c>
      <c r="Z471" s="28">
        <f t="shared" si="142"/>
        <v>1.5538531063889214</v>
      </c>
      <c r="AA471" s="29"/>
      <c r="AB471" s="28">
        <f t="shared" si="143"/>
        <v>5.715725826698714</v>
      </c>
      <c r="AC471" s="36">
        <v>57744.19934640523</v>
      </c>
      <c r="AD471" s="31">
        <f t="shared" si="144"/>
        <v>3300.5001154628735</v>
      </c>
      <c r="AE471" s="32">
        <v>848</v>
      </c>
      <c r="AF471" s="31">
        <f t="shared" si="145"/>
        <v>2452.5001154628735</v>
      </c>
      <c r="AG471" s="33"/>
      <c r="AH471" s="34">
        <f t="shared" si="146"/>
        <v>169463916.66666666</v>
      </c>
      <c r="AI471" s="27">
        <f t="shared" si="147"/>
        <v>0.8390806774500177</v>
      </c>
      <c r="AJ471" s="27">
        <f t="shared" si="148"/>
        <v>1.2738850207541725</v>
      </c>
      <c r="AK471" s="27">
        <f t="shared" si="149"/>
        <v>0.9735262482131153</v>
      </c>
      <c r="AL471" s="27">
        <f t="shared" si="150"/>
        <v>3.0869999999999997</v>
      </c>
      <c r="AN471" s="36">
        <v>57744.19934640523</v>
      </c>
      <c r="AO471" s="30">
        <f t="shared" si="151"/>
        <v>3300.5001154628735</v>
      </c>
    </row>
    <row r="472" spans="1:41" ht="12.75">
      <c r="A472" s="17" t="s">
        <v>988</v>
      </c>
      <c r="B472" s="18" t="s">
        <v>989</v>
      </c>
      <c r="C472" s="19" t="s">
        <v>975</v>
      </c>
      <c r="E472" s="20"/>
      <c r="F472" s="39">
        <v>748761463</v>
      </c>
      <c r="G472" s="38">
        <v>63.91</v>
      </c>
      <c r="H472" s="23">
        <f t="shared" si="133"/>
        <v>0.6391</v>
      </c>
      <c r="I472" s="40">
        <v>10129366.41</v>
      </c>
      <c r="J472" s="40">
        <v>0</v>
      </c>
      <c r="K472" s="40">
        <v>0</v>
      </c>
      <c r="L472" s="40">
        <v>220813.02</v>
      </c>
      <c r="M472" s="25">
        <f t="shared" si="134"/>
        <v>10350179.43</v>
      </c>
      <c r="N472" s="40">
        <v>17412656</v>
      </c>
      <c r="O472" s="40">
        <v>0</v>
      </c>
      <c r="P472" s="40">
        <v>0</v>
      </c>
      <c r="Q472" s="26">
        <f t="shared" si="135"/>
        <v>17412656</v>
      </c>
      <c r="R472" s="40">
        <v>3107615.04</v>
      </c>
      <c r="S472" s="40">
        <v>0</v>
      </c>
      <c r="T472" s="26">
        <f t="shared" si="136"/>
        <v>3107615.04</v>
      </c>
      <c r="U472" s="26">
        <f t="shared" si="137"/>
        <v>30870450.47</v>
      </c>
      <c r="V472" s="27">
        <f t="shared" si="138"/>
        <v>0.4150340520396147</v>
      </c>
      <c r="W472" s="27">
        <f t="shared" si="139"/>
        <v>0</v>
      </c>
      <c r="X472" s="27">
        <f t="shared" si="140"/>
        <v>0.4150340520396147</v>
      </c>
      <c r="Y472" s="28">
        <f t="shared" si="141"/>
        <v>2.325527802971345</v>
      </c>
      <c r="Z472" s="28">
        <f t="shared" si="142"/>
        <v>1.382306641227341</v>
      </c>
      <c r="AA472" s="29"/>
      <c r="AB472" s="28">
        <f t="shared" si="143"/>
        <v>4.122868496238301</v>
      </c>
      <c r="AC472" s="36">
        <v>103463.9305615088</v>
      </c>
      <c r="AD472" s="31">
        <f t="shared" si="144"/>
        <v>4265.681798090318</v>
      </c>
      <c r="AE472" s="32">
        <v>886</v>
      </c>
      <c r="AF472" s="31">
        <f t="shared" si="145"/>
        <v>3379.681798090318</v>
      </c>
      <c r="AG472" s="33"/>
      <c r="AH472" s="34">
        <f t="shared" si="146"/>
        <v>1171587330.621186</v>
      </c>
      <c r="AI472" s="27">
        <f t="shared" si="147"/>
        <v>0.8834321744083936</v>
      </c>
      <c r="AJ472" s="27">
        <f t="shared" si="148"/>
        <v>1.4862448188789865</v>
      </c>
      <c r="AK472" s="27">
        <f t="shared" si="149"/>
        <v>0.26524826265851775</v>
      </c>
      <c r="AL472" s="27">
        <f t="shared" si="150"/>
        <v>2.634</v>
      </c>
      <c r="AN472" s="36">
        <v>103187.45123537061</v>
      </c>
      <c r="AO472" s="30">
        <f t="shared" si="151"/>
        <v>4254.282919054353</v>
      </c>
    </row>
    <row r="473" spans="1:41" ht="12.75">
      <c r="A473" s="17" t="s">
        <v>990</v>
      </c>
      <c r="B473" s="18" t="s">
        <v>991</v>
      </c>
      <c r="C473" s="19" t="s">
        <v>975</v>
      </c>
      <c r="E473" s="20" t="s">
        <v>116</v>
      </c>
      <c r="F473" s="39">
        <v>484909771</v>
      </c>
      <c r="G473" s="38">
        <v>101.69</v>
      </c>
      <c r="H473" s="23">
        <f t="shared" si="133"/>
        <v>1.0169</v>
      </c>
      <c r="I473" s="40">
        <v>4418078.69</v>
      </c>
      <c r="J473" s="40">
        <v>0</v>
      </c>
      <c r="K473" s="40">
        <v>0</v>
      </c>
      <c r="L473" s="40">
        <v>96298.75</v>
      </c>
      <c r="M473" s="25">
        <f t="shared" si="134"/>
        <v>4514377.44</v>
      </c>
      <c r="N473" s="40">
        <v>0</v>
      </c>
      <c r="O473" s="40">
        <v>5412617.31</v>
      </c>
      <c r="P473" s="40">
        <v>0</v>
      </c>
      <c r="Q473" s="26">
        <f t="shared" si="135"/>
        <v>5412617.31</v>
      </c>
      <c r="R473" s="40">
        <v>242585</v>
      </c>
      <c r="S473" s="40">
        <v>145552.35</v>
      </c>
      <c r="T473" s="26">
        <f t="shared" si="136"/>
        <v>388137.35</v>
      </c>
      <c r="U473" s="26">
        <f t="shared" si="137"/>
        <v>10315132.1</v>
      </c>
      <c r="V473" s="27">
        <f t="shared" si="138"/>
        <v>0.05002683272389659</v>
      </c>
      <c r="W473" s="27">
        <f t="shared" si="139"/>
        <v>0.030016378036647154</v>
      </c>
      <c r="X473" s="27">
        <f t="shared" si="140"/>
        <v>0.08004321076054374</v>
      </c>
      <c r="Y473" s="28">
        <f t="shared" si="141"/>
        <v>1.116211228088452</v>
      </c>
      <c r="Z473" s="28">
        <f t="shared" si="142"/>
        <v>0.9309726695525796</v>
      </c>
      <c r="AA473" s="29"/>
      <c r="AB473" s="28">
        <f t="shared" si="143"/>
        <v>2.1272271084015753</v>
      </c>
      <c r="AC473" s="36">
        <v>287585.1169383416</v>
      </c>
      <c r="AD473" s="31">
        <f t="shared" si="144"/>
        <v>6117.588567240772</v>
      </c>
      <c r="AE473" s="32">
        <v>1046</v>
      </c>
      <c r="AF473" s="31">
        <f t="shared" si="145"/>
        <v>5071.588567240772</v>
      </c>
      <c r="AG473" s="33"/>
      <c r="AH473" s="34">
        <f t="shared" si="146"/>
        <v>476850989.2811486</v>
      </c>
      <c r="AI473" s="27">
        <f t="shared" si="147"/>
        <v>0.9467061076680182</v>
      </c>
      <c r="AJ473" s="27">
        <f t="shared" si="148"/>
        <v>1.1350751978431468</v>
      </c>
      <c r="AK473" s="27">
        <f t="shared" si="149"/>
        <v>0.08139594102239692</v>
      </c>
      <c r="AL473" s="27">
        <f t="shared" si="150"/>
        <v>2.163</v>
      </c>
      <c r="AN473" s="36">
        <v>287414.2493638677</v>
      </c>
      <c r="AO473" s="30">
        <f t="shared" si="151"/>
        <v>6113.953825877095</v>
      </c>
    </row>
    <row r="474" spans="1:41" ht="12.75">
      <c r="A474" s="17" t="s">
        <v>992</v>
      </c>
      <c r="B474" s="18" t="s">
        <v>993</v>
      </c>
      <c r="C474" s="19" t="s">
        <v>975</v>
      </c>
      <c r="E474" s="20"/>
      <c r="F474" s="39">
        <v>594170863</v>
      </c>
      <c r="G474" s="38">
        <v>80.78</v>
      </c>
      <c r="H474" s="23">
        <f t="shared" si="133"/>
        <v>0.8078</v>
      </c>
      <c r="I474" s="40">
        <v>6250777.42</v>
      </c>
      <c r="J474" s="40">
        <v>0</v>
      </c>
      <c r="K474" s="40">
        <v>0</v>
      </c>
      <c r="L474" s="40">
        <v>136249.39</v>
      </c>
      <c r="M474" s="25">
        <f t="shared" si="134"/>
        <v>6387026.81</v>
      </c>
      <c r="N474" s="40">
        <v>8698365.5</v>
      </c>
      <c r="O474" s="40">
        <v>0</v>
      </c>
      <c r="P474" s="40">
        <v>0</v>
      </c>
      <c r="Q474" s="26">
        <f t="shared" si="135"/>
        <v>8698365.5</v>
      </c>
      <c r="R474" s="40">
        <v>1503250</v>
      </c>
      <c r="S474" s="40">
        <v>178251</v>
      </c>
      <c r="T474" s="26">
        <f t="shared" si="136"/>
        <v>1681501</v>
      </c>
      <c r="U474" s="26">
        <f t="shared" si="137"/>
        <v>16766893.309999999</v>
      </c>
      <c r="V474" s="27">
        <f t="shared" si="138"/>
        <v>0.25299961570145185</v>
      </c>
      <c r="W474" s="27">
        <f t="shared" si="139"/>
        <v>0.0299999564266752</v>
      </c>
      <c r="X474" s="27">
        <f t="shared" si="140"/>
        <v>0.28299957212812704</v>
      </c>
      <c r="Y474" s="28">
        <f t="shared" si="141"/>
        <v>1.4639501937340875</v>
      </c>
      <c r="Z474" s="28">
        <f t="shared" si="142"/>
        <v>1.0749478319673174</v>
      </c>
      <c r="AA474" s="29"/>
      <c r="AB474" s="28">
        <f t="shared" si="143"/>
        <v>2.821897597829532</v>
      </c>
      <c r="AC474" s="36">
        <v>182551.4164305949</v>
      </c>
      <c r="AD474" s="31">
        <f t="shared" si="144"/>
        <v>5151.414035058743</v>
      </c>
      <c r="AE474" s="32">
        <v>998</v>
      </c>
      <c r="AF474" s="31">
        <f t="shared" si="145"/>
        <v>4153.414035058743</v>
      </c>
      <c r="AG474" s="33"/>
      <c r="AH474" s="34">
        <f t="shared" si="146"/>
        <v>735542043.8227284</v>
      </c>
      <c r="AI474" s="27">
        <f t="shared" si="147"/>
        <v>0.8683428586631989</v>
      </c>
      <c r="AJ474" s="27">
        <f t="shared" si="148"/>
        <v>1.182578966498396</v>
      </c>
      <c r="AK474" s="27">
        <f t="shared" si="149"/>
        <v>0.22860705436510104</v>
      </c>
      <c r="AL474" s="27">
        <f t="shared" si="150"/>
        <v>2.2800000000000002</v>
      </c>
      <c r="AN474" s="36">
        <v>182652.55905511812</v>
      </c>
      <c r="AO474" s="30">
        <f t="shared" si="151"/>
        <v>5154.268176350546</v>
      </c>
    </row>
    <row r="475" spans="1:41" ht="12.75">
      <c r="A475" s="17" t="s">
        <v>994</v>
      </c>
      <c r="B475" s="18" t="s">
        <v>995</v>
      </c>
      <c r="C475" s="19" t="s">
        <v>975</v>
      </c>
      <c r="E475" s="20"/>
      <c r="F475" s="39">
        <v>121695748</v>
      </c>
      <c r="G475" s="38">
        <v>82.46</v>
      </c>
      <c r="H475" s="23">
        <f t="shared" si="133"/>
        <v>0.8245999999999999</v>
      </c>
      <c r="I475" s="40">
        <v>1525728.2</v>
      </c>
      <c r="J475" s="40">
        <v>0</v>
      </c>
      <c r="K475" s="40">
        <v>0</v>
      </c>
      <c r="L475" s="40">
        <v>33254.68</v>
      </c>
      <c r="M475" s="25">
        <f t="shared" si="134"/>
        <v>1558982.88</v>
      </c>
      <c r="N475" s="40">
        <v>2357472</v>
      </c>
      <c r="O475" s="40">
        <v>0</v>
      </c>
      <c r="P475" s="40">
        <v>0</v>
      </c>
      <c r="Q475" s="26">
        <f t="shared" si="135"/>
        <v>2357472</v>
      </c>
      <c r="R475" s="40">
        <v>314700.74</v>
      </c>
      <c r="S475" s="40">
        <v>0</v>
      </c>
      <c r="T475" s="26">
        <f t="shared" si="136"/>
        <v>314700.74</v>
      </c>
      <c r="U475" s="26">
        <f t="shared" si="137"/>
        <v>4231155.62</v>
      </c>
      <c r="V475" s="27">
        <f t="shared" si="138"/>
        <v>0.2585963315661612</v>
      </c>
      <c r="W475" s="27">
        <f t="shared" si="139"/>
        <v>0</v>
      </c>
      <c r="X475" s="27">
        <f t="shared" si="140"/>
        <v>0.2585963315661612</v>
      </c>
      <c r="Y475" s="28">
        <f t="shared" si="141"/>
        <v>1.9371851841528596</v>
      </c>
      <c r="Z475" s="28">
        <f t="shared" si="142"/>
        <v>1.281049589341445</v>
      </c>
      <c r="AA475" s="29"/>
      <c r="AB475" s="28">
        <f t="shared" si="143"/>
        <v>3.4768311050604663</v>
      </c>
      <c r="AC475" s="36">
        <v>104393.16326530612</v>
      </c>
      <c r="AD475" s="31">
        <f t="shared" si="144"/>
        <v>3629.57397196472</v>
      </c>
      <c r="AE475" s="32">
        <v>872</v>
      </c>
      <c r="AF475" s="31">
        <f t="shared" si="145"/>
        <v>2757.57397196472</v>
      </c>
      <c r="AG475" s="33"/>
      <c r="AH475" s="34">
        <f t="shared" si="146"/>
        <v>147581552.2677662</v>
      </c>
      <c r="AI475" s="27">
        <f t="shared" si="147"/>
        <v>1.0563534913709556</v>
      </c>
      <c r="AJ475" s="27">
        <f t="shared" si="148"/>
        <v>1.597402902852448</v>
      </c>
      <c r="AK475" s="27">
        <f t="shared" si="149"/>
        <v>0.2132385350094565</v>
      </c>
      <c r="AL475" s="27">
        <f t="shared" si="150"/>
        <v>2.866</v>
      </c>
      <c r="AN475" s="36">
        <v>101405.18697225573</v>
      </c>
      <c r="AO475" s="30">
        <f t="shared" si="151"/>
        <v>3525.6870827961106</v>
      </c>
    </row>
    <row r="476" spans="1:41" ht="12.75">
      <c r="A476" s="17" t="s">
        <v>996</v>
      </c>
      <c r="B476" s="18" t="s">
        <v>997</v>
      </c>
      <c r="C476" s="19" t="s">
        <v>975</v>
      </c>
      <c r="E476" s="20" t="s">
        <v>116</v>
      </c>
      <c r="F476" s="39">
        <v>256190568</v>
      </c>
      <c r="G476" s="38">
        <v>100.36</v>
      </c>
      <c r="H476" s="23">
        <f t="shared" si="133"/>
        <v>1.0036</v>
      </c>
      <c r="I476" s="40">
        <v>1926660.27</v>
      </c>
      <c r="J476" s="40">
        <v>0</v>
      </c>
      <c r="K476" s="40">
        <v>0</v>
      </c>
      <c r="L476" s="40">
        <v>41999</v>
      </c>
      <c r="M476" s="25">
        <f t="shared" si="134"/>
        <v>1968659.27</v>
      </c>
      <c r="N476" s="40">
        <v>2446661</v>
      </c>
      <c r="O476" s="40">
        <v>0</v>
      </c>
      <c r="P476" s="40">
        <v>0</v>
      </c>
      <c r="Q476" s="26">
        <f t="shared" si="135"/>
        <v>2446661</v>
      </c>
      <c r="R476" s="40">
        <v>2973998.41</v>
      </c>
      <c r="S476" s="40">
        <v>0</v>
      </c>
      <c r="T476" s="26">
        <f t="shared" si="136"/>
        <v>2973998.41</v>
      </c>
      <c r="U476" s="26">
        <f t="shared" si="137"/>
        <v>7389318.68</v>
      </c>
      <c r="V476" s="27">
        <f t="shared" si="138"/>
        <v>1.1608539819467516</v>
      </c>
      <c r="W476" s="27">
        <f t="shared" si="139"/>
        <v>0</v>
      </c>
      <c r="X476" s="27">
        <f t="shared" si="140"/>
        <v>1.1608539819467516</v>
      </c>
      <c r="Y476" s="28">
        <f t="shared" si="141"/>
        <v>0.95501603322102</v>
      </c>
      <c r="Z476" s="28">
        <f t="shared" si="142"/>
        <v>0.7684354991554568</v>
      </c>
      <c r="AA476" s="29"/>
      <c r="AB476" s="28">
        <f t="shared" si="143"/>
        <v>2.8843055143232283</v>
      </c>
      <c r="AC476" s="36">
        <v>100494.08360128617</v>
      </c>
      <c r="AD476" s="31">
        <f t="shared" si="144"/>
        <v>2898.556394880492</v>
      </c>
      <c r="AE476" s="32">
        <v>790</v>
      </c>
      <c r="AF476" s="31">
        <f t="shared" si="145"/>
        <v>2108.556394880492</v>
      </c>
      <c r="AG476" s="33"/>
      <c r="AH476" s="34">
        <f t="shared" si="146"/>
        <v>255271590.27500996</v>
      </c>
      <c r="AI476" s="27">
        <f t="shared" si="147"/>
        <v>0.7712018669524164</v>
      </c>
      <c r="AJ476" s="27">
        <f t="shared" si="148"/>
        <v>0.9584540909406157</v>
      </c>
      <c r="AK476" s="27">
        <f t="shared" si="149"/>
        <v>1.16503305628176</v>
      </c>
      <c r="AL476" s="27">
        <f t="shared" si="150"/>
        <v>2.894</v>
      </c>
      <c r="AN476" s="36">
        <v>100408.38168923276</v>
      </c>
      <c r="AO476" s="30">
        <f t="shared" si="151"/>
        <v>2896.084489905255</v>
      </c>
    </row>
    <row r="477" spans="1:41" ht="12.75">
      <c r="A477" s="17" t="s">
        <v>998</v>
      </c>
      <c r="B477" s="18" t="s">
        <v>999</v>
      </c>
      <c r="C477" s="19" t="s">
        <v>975</v>
      </c>
      <c r="E477" s="20"/>
      <c r="F477" s="39">
        <v>345609329</v>
      </c>
      <c r="G477" s="38">
        <v>57.24</v>
      </c>
      <c r="H477" s="23">
        <f t="shared" si="133"/>
        <v>0.5724</v>
      </c>
      <c r="I477" s="40">
        <v>4932452.21</v>
      </c>
      <c r="J477" s="40">
        <v>0</v>
      </c>
      <c r="K477" s="40">
        <v>0</v>
      </c>
      <c r="L477" s="40">
        <v>107500.7</v>
      </c>
      <c r="M477" s="25">
        <f t="shared" si="134"/>
        <v>5039952.91</v>
      </c>
      <c r="N477" s="40">
        <v>0</v>
      </c>
      <c r="O477" s="40">
        <v>7707905.59</v>
      </c>
      <c r="P477" s="40">
        <v>0</v>
      </c>
      <c r="Q477" s="26">
        <f t="shared" si="135"/>
        <v>7707905.59</v>
      </c>
      <c r="R477" s="40">
        <v>1921144.65</v>
      </c>
      <c r="S477" s="40">
        <v>34560</v>
      </c>
      <c r="T477" s="26">
        <f t="shared" si="136"/>
        <v>1955704.65</v>
      </c>
      <c r="U477" s="26">
        <f t="shared" si="137"/>
        <v>14703563.15</v>
      </c>
      <c r="V477" s="27">
        <f t="shared" si="138"/>
        <v>0.5558717571538702</v>
      </c>
      <c r="W477" s="27">
        <f t="shared" si="139"/>
        <v>0.009999730070943774</v>
      </c>
      <c r="X477" s="27">
        <f t="shared" si="140"/>
        <v>0.5658714872248138</v>
      </c>
      <c r="Y477" s="28">
        <f t="shared" si="141"/>
        <v>2.2302365541758857</v>
      </c>
      <c r="Z477" s="28">
        <f t="shared" si="142"/>
        <v>1.4582803434683906</v>
      </c>
      <c r="AA477" s="29"/>
      <c r="AB477" s="28">
        <f t="shared" si="143"/>
        <v>4.25438838486909</v>
      </c>
      <c r="AC477" s="36">
        <v>82953.96715472893</v>
      </c>
      <c r="AD477" s="31">
        <f t="shared" si="144"/>
        <v>3529.183943418908</v>
      </c>
      <c r="AE477" s="32">
        <v>818</v>
      </c>
      <c r="AF477" s="31">
        <f t="shared" si="145"/>
        <v>2711.183943418908</v>
      </c>
      <c r="AG477" s="33"/>
      <c r="AH477" s="34">
        <f t="shared" si="146"/>
        <v>603789882.9489866</v>
      </c>
      <c r="AI477" s="27">
        <f t="shared" si="147"/>
        <v>0.8347196686013069</v>
      </c>
      <c r="AJ477" s="27">
        <f t="shared" si="148"/>
        <v>1.2765874036102771</v>
      </c>
      <c r="AK477" s="27">
        <f t="shared" si="149"/>
        <v>0.32390483928748354</v>
      </c>
      <c r="AL477" s="27">
        <f t="shared" si="150"/>
        <v>2.436</v>
      </c>
      <c r="AN477" s="36">
        <v>82496.70811251529</v>
      </c>
      <c r="AO477" s="30">
        <f t="shared" si="151"/>
        <v>3509.730367838207</v>
      </c>
    </row>
    <row r="478" spans="1:41" ht="12.75">
      <c r="A478" s="17" t="s">
        <v>1000</v>
      </c>
      <c r="B478" s="18" t="s">
        <v>1001</v>
      </c>
      <c r="C478" s="19" t="s">
        <v>975</v>
      </c>
      <c r="E478" s="20"/>
      <c r="F478" s="39">
        <v>341962941</v>
      </c>
      <c r="G478" s="38">
        <v>105.64</v>
      </c>
      <c r="H478" s="23">
        <f t="shared" si="133"/>
        <v>1.0564</v>
      </c>
      <c r="I478" s="40">
        <v>2884607.81</v>
      </c>
      <c r="J478" s="40">
        <v>0</v>
      </c>
      <c r="K478" s="40">
        <v>0</v>
      </c>
      <c r="L478" s="40">
        <v>62871.82</v>
      </c>
      <c r="M478" s="25">
        <f t="shared" si="134"/>
        <v>2947479.63</v>
      </c>
      <c r="N478" s="40">
        <v>3431720</v>
      </c>
      <c r="O478" s="40">
        <v>0</v>
      </c>
      <c r="P478" s="40">
        <v>0</v>
      </c>
      <c r="Q478" s="26">
        <f t="shared" si="135"/>
        <v>3431720</v>
      </c>
      <c r="R478" s="40">
        <v>123477</v>
      </c>
      <c r="S478" s="40">
        <v>68052</v>
      </c>
      <c r="T478" s="26">
        <f t="shared" si="136"/>
        <v>191529</v>
      </c>
      <c r="U478" s="26">
        <f t="shared" si="137"/>
        <v>6570728.63</v>
      </c>
      <c r="V478" s="27">
        <f t="shared" si="138"/>
        <v>0.03610829864748414</v>
      </c>
      <c r="W478" s="27">
        <f t="shared" si="139"/>
        <v>0.019900402014614797</v>
      </c>
      <c r="X478" s="27">
        <f t="shared" si="140"/>
        <v>0.05600870066209894</v>
      </c>
      <c r="Y478" s="28">
        <f t="shared" si="141"/>
        <v>1.0035356433549916</v>
      </c>
      <c r="Z478" s="28">
        <f t="shared" si="142"/>
        <v>0.8619295475061434</v>
      </c>
      <c r="AA478" s="29"/>
      <c r="AB478" s="28">
        <f t="shared" si="143"/>
        <v>1.9214738915232337</v>
      </c>
      <c r="AC478" s="36">
        <v>244836.14153327717</v>
      </c>
      <c r="AD478" s="31">
        <f t="shared" si="144"/>
        <v>4704.462536574793</v>
      </c>
      <c r="AE478" s="32">
        <v>899</v>
      </c>
      <c r="AF478" s="31">
        <f t="shared" si="145"/>
        <v>3805.4625365747934</v>
      </c>
      <c r="AG478" s="33"/>
      <c r="AH478" s="34">
        <f t="shared" si="146"/>
        <v>323705926.7322984</v>
      </c>
      <c r="AI478" s="27">
        <f t="shared" si="147"/>
        <v>0.9105423739854898</v>
      </c>
      <c r="AJ478" s="27">
        <f t="shared" si="148"/>
        <v>1.060135053640213</v>
      </c>
      <c r="AK478" s="27">
        <f t="shared" si="149"/>
        <v>0.05916759137944131</v>
      </c>
      <c r="AL478" s="27">
        <f t="shared" si="150"/>
        <v>2.0300000000000002</v>
      </c>
      <c r="AN478" s="36">
        <v>234859.81838819524</v>
      </c>
      <c r="AO478" s="30">
        <f t="shared" si="151"/>
        <v>4512.770092008054</v>
      </c>
    </row>
    <row r="479" spans="1:41" ht="12.75">
      <c r="A479" s="17" t="s">
        <v>1002</v>
      </c>
      <c r="B479" s="18" t="s">
        <v>1003</v>
      </c>
      <c r="C479" s="19" t="s">
        <v>975</v>
      </c>
      <c r="E479" s="20"/>
      <c r="F479" s="39">
        <v>152863474</v>
      </c>
      <c r="G479" s="38">
        <v>54.81</v>
      </c>
      <c r="H479" s="23">
        <f t="shared" si="133"/>
        <v>0.5481</v>
      </c>
      <c r="I479" s="40">
        <v>2412909.48</v>
      </c>
      <c r="J479" s="40">
        <v>0</v>
      </c>
      <c r="K479" s="40">
        <v>0</v>
      </c>
      <c r="L479" s="40">
        <v>52596.74</v>
      </c>
      <c r="M479" s="25">
        <f t="shared" si="134"/>
        <v>2465506.22</v>
      </c>
      <c r="N479" s="40">
        <v>0</v>
      </c>
      <c r="O479" s="40">
        <v>2955808.69</v>
      </c>
      <c r="P479" s="40">
        <v>0</v>
      </c>
      <c r="Q479" s="26">
        <f t="shared" si="135"/>
        <v>2955808.69</v>
      </c>
      <c r="R479" s="40">
        <v>1216793</v>
      </c>
      <c r="S479" s="40">
        <v>30572</v>
      </c>
      <c r="T479" s="26">
        <f t="shared" si="136"/>
        <v>1247365</v>
      </c>
      <c r="U479" s="26">
        <f t="shared" si="137"/>
        <v>6668679.91</v>
      </c>
      <c r="V479" s="27">
        <f t="shared" si="138"/>
        <v>0.7959998344666692</v>
      </c>
      <c r="W479" s="27">
        <f t="shared" si="139"/>
        <v>0.019999545476769683</v>
      </c>
      <c r="X479" s="27">
        <f t="shared" si="140"/>
        <v>0.815999379943439</v>
      </c>
      <c r="Y479" s="28">
        <f t="shared" si="141"/>
        <v>1.9336265313452186</v>
      </c>
      <c r="Z479" s="28">
        <f t="shared" si="142"/>
        <v>1.6128811909639056</v>
      </c>
      <c r="AA479" s="29"/>
      <c r="AB479" s="28">
        <f t="shared" si="143"/>
        <v>4.362507102252563</v>
      </c>
      <c r="AC479" s="36">
        <v>115284.06337371854</v>
      </c>
      <c r="AD479" s="31">
        <f t="shared" si="144"/>
        <v>5029.275452443817</v>
      </c>
      <c r="AE479" s="32">
        <v>947</v>
      </c>
      <c r="AF479" s="31">
        <f t="shared" si="145"/>
        <v>4082.275452443817</v>
      </c>
      <c r="AG479" s="33"/>
      <c r="AH479" s="34">
        <f t="shared" si="146"/>
        <v>278897051.6329137</v>
      </c>
      <c r="AI479" s="27">
        <f t="shared" si="147"/>
        <v>0.8840201807673167</v>
      </c>
      <c r="AJ479" s="27">
        <f t="shared" si="148"/>
        <v>1.0598207018303143</v>
      </c>
      <c r="AK479" s="27">
        <f t="shared" si="149"/>
        <v>0.4472492601469989</v>
      </c>
      <c r="AL479" s="27">
        <f t="shared" si="150"/>
        <v>2.391</v>
      </c>
      <c r="AN479" s="36">
        <v>115331.99626865672</v>
      </c>
      <c r="AO479" s="30">
        <f t="shared" si="151"/>
        <v>5031.36652838981</v>
      </c>
    </row>
    <row r="480" spans="1:41" ht="12.75">
      <c r="A480" s="17" t="s">
        <v>1004</v>
      </c>
      <c r="B480" s="18" t="s">
        <v>1005</v>
      </c>
      <c r="C480" s="19" t="s">
        <v>1006</v>
      </c>
      <c r="D480" s="17"/>
      <c r="E480" s="20" t="s">
        <v>48</v>
      </c>
      <c r="F480" s="39">
        <v>2611247886</v>
      </c>
      <c r="G480" s="38">
        <v>95.97</v>
      </c>
      <c r="H480" s="23">
        <f t="shared" si="133"/>
        <v>0.9597</v>
      </c>
      <c r="I480" s="40">
        <v>7340953.82</v>
      </c>
      <c r="J480" s="40">
        <v>0</v>
      </c>
      <c r="K480" s="40">
        <v>0</v>
      </c>
      <c r="L480" s="40">
        <v>803875.96</v>
      </c>
      <c r="M480" s="25">
        <f t="shared" si="134"/>
        <v>8144829.78</v>
      </c>
      <c r="N480" s="40">
        <v>14428609</v>
      </c>
      <c r="O480" s="40">
        <v>0</v>
      </c>
      <c r="P480" s="40">
        <v>0</v>
      </c>
      <c r="Q480" s="26">
        <f t="shared" si="135"/>
        <v>14428609</v>
      </c>
      <c r="R480" s="40">
        <v>6001767.54</v>
      </c>
      <c r="S480" s="40">
        <v>522250</v>
      </c>
      <c r="T480" s="26">
        <f t="shared" si="136"/>
        <v>6524017.54</v>
      </c>
      <c r="U480" s="26">
        <f t="shared" si="137"/>
        <v>29097456.32</v>
      </c>
      <c r="V480" s="27">
        <f t="shared" si="138"/>
        <v>0.22984288746304035</v>
      </c>
      <c r="W480" s="27">
        <f t="shared" si="139"/>
        <v>0.020000016191492286</v>
      </c>
      <c r="X480" s="27">
        <f t="shared" si="140"/>
        <v>0.24984290365453263</v>
      </c>
      <c r="Y480" s="28">
        <f t="shared" si="141"/>
        <v>0.5525560816097871</v>
      </c>
      <c r="Z480" s="28">
        <f t="shared" si="142"/>
        <v>0.31191331254561716</v>
      </c>
      <c r="AA480" s="29"/>
      <c r="AB480" s="28">
        <f t="shared" si="143"/>
        <v>1.114312297809937</v>
      </c>
      <c r="AC480" s="36">
        <v>478557.4456700305</v>
      </c>
      <c r="AD480" s="31">
        <f t="shared" si="144"/>
        <v>5332.624469186257</v>
      </c>
      <c r="AE480" s="32">
        <v>696</v>
      </c>
      <c r="AF480" s="31">
        <f t="shared" si="145"/>
        <v>4636.624469186257</v>
      </c>
      <c r="AG480" s="33"/>
      <c r="AH480" s="34">
        <f t="shared" si="146"/>
        <v>2720900162.550797</v>
      </c>
      <c r="AI480" s="27">
        <f t="shared" si="147"/>
        <v>0.2993432060500288</v>
      </c>
      <c r="AJ480" s="27">
        <f t="shared" si="148"/>
        <v>0.5302880715209126</v>
      </c>
      <c r="AK480" s="27">
        <f t="shared" si="149"/>
        <v>0.23977423463725495</v>
      </c>
      <c r="AL480" s="27">
        <f t="shared" si="150"/>
        <v>1.069</v>
      </c>
      <c r="AN480" s="36">
        <v>387905.40281551</v>
      </c>
      <c r="AO480" s="30">
        <f t="shared" si="151"/>
        <v>4322.477607442402</v>
      </c>
    </row>
    <row r="481" spans="1:41" ht="12.75">
      <c r="A481" s="17" t="s">
        <v>1007</v>
      </c>
      <c r="B481" s="18" t="s">
        <v>1008</v>
      </c>
      <c r="C481" s="19" t="s">
        <v>1006</v>
      </c>
      <c r="D481" s="17"/>
      <c r="E481" s="20" t="s">
        <v>48</v>
      </c>
      <c r="F481" s="39">
        <v>7145579652</v>
      </c>
      <c r="G481" s="38">
        <v>99.21</v>
      </c>
      <c r="H481" s="23">
        <f t="shared" si="133"/>
        <v>0.9921</v>
      </c>
      <c r="I481" s="40">
        <v>19452476.72</v>
      </c>
      <c r="J481" s="40">
        <v>0</v>
      </c>
      <c r="K481" s="40">
        <v>0</v>
      </c>
      <c r="L481" s="40">
        <v>2130170.2</v>
      </c>
      <c r="M481" s="25">
        <f t="shared" si="134"/>
        <v>21582646.919999998</v>
      </c>
      <c r="N481" s="40">
        <v>68260463</v>
      </c>
      <c r="O481" s="40">
        <v>0</v>
      </c>
      <c r="P481" s="40">
        <v>0</v>
      </c>
      <c r="Q481" s="26">
        <f t="shared" si="135"/>
        <v>68260463</v>
      </c>
      <c r="R481" s="40">
        <v>16008560.5</v>
      </c>
      <c r="S481" s="40">
        <v>2858231.86</v>
      </c>
      <c r="T481" s="26">
        <f t="shared" si="136"/>
        <v>18866792.36</v>
      </c>
      <c r="U481" s="26">
        <f t="shared" si="137"/>
        <v>108709902.28</v>
      </c>
      <c r="V481" s="27">
        <f t="shared" si="138"/>
        <v>0.224034455980339</v>
      </c>
      <c r="W481" s="27">
        <f t="shared" si="139"/>
        <v>0.03999999998880426</v>
      </c>
      <c r="X481" s="27">
        <f t="shared" si="140"/>
        <v>0.2640344559691432</v>
      </c>
      <c r="Y481" s="28">
        <f t="shared" si="141"/>
        <v>0.9552823749000454</v>
      </c>
      <c r="Z481" s="28">
        <f t="shared" si="142"/>
        <v>0.3020419332105431</v>
      </c>
      <c r="AA481" s="29"/>
      <c r="AB481" s="28">
        <f t="shared" si="143"/>
        <v>1.521358764079732</v>
      </c>
      <c r="AC481" s="36">
        <v>654998.371506619</v>
      </c>
      <c r="AD481" s="31">
        <f t="shared" si="144"/>
        <v>9964.87512949547</v>
      </c>
      <c r="AE481" s="32">
        <v>1156</v>
      </c>
      <c r="AF481" s="31">
        <f t="shared" si="145"/>
        <v>8808.87512949547</v>
      </c>
      <c r="AG481" s="33"/>
      <c r="AH481" s="34">
        <f t="shared" si="146"/>
        <v>7202479237.980042</v>
      </c>
      <c r="AI481" s="27">
        <f t="shared" si="147"/>
        <v>0.2996558019381798</v>
      </c>
      <c r="AJ481" s="27">
        <f t="shared" si="148"/>
        <v>0.9477356441383351</v>
      </c>
      <c r="AK481" s="27">
        <f t="shared" si="149"/>
        <v>0.261948583766987</v>
      </c>
      <c r="AL481" s="27">
        <f t="shared" si="150"/>
        <v>1.51</v>
      </c>
      <c r="AN481" s="36">
        <v>654565.9711244599</v>
      </c>
      <c r="AO481" s="30">
        <f t="shared" si="151"/>
        <v>9958.296768385579</v>
      </c>
    </row>
    <row r="482" spans="1:41" ht="12.75">
      <c r="A482" s="17" t="s">
        <v>1009</v>
      </c>
      <c r="B482" s="18" t="s">
        <v>1010</v>
      </c>
      <c r="C482" s="19" t="s">
        <v>1006</v>
      </c>
      <c r="D482" s="17"/>
      <c r="E482" s="20" t="s">
        <v>48</v>
      </c>
      <c r="F482" s="39">
        <v>2678361185</v>
      </c>
      <c r="G482" s="38">
        <v>101.3</v>
      </c>
      <c r="H482" s="23">
        <f t="shared" si="133"/>
        <v>1.013</v>
      </c>
      <c r="I482" s="40">
        <v>7030645.35</v>
      </c>
      <c r="J482" s="40">
        <v>0</v>
      </c>
      <c r="K482" s="40">
        <v>0</v>
      </c>
      <c r="L482" s="40">
        <v>770017.59</v>
      </c>
      <c r="M482" s="25">
        <f t="shared" si="134"/>
        <v>7800662.9399999995</v>
      </c>
      <c r="N482" s="40">
        <v>0</v>
      </c>
      <c r="O482" s="40">
        <v>20259574.1</v>
      </c>
      <c r="P482" s="40">
        <v>0</v>
      </c>
      <c r="Q482" s="26">
        <f t="shared" si="135"/>
        <v>20259574.1</v>
      </c>
      <c r="R482" s="40">
        <v>7291575.77</v>
      </c>
      <c r="S482" s="40">
        <v>535946</v>
      </c>
      <c r="T482" s="26">
        <f t="shared" si="136"/>
        <v>7827521.77</v>
      </c>
      <c r="U482" s="26">
        <f t="shared" si="137"/>
        <v>35887758.81</v>
      </c>
      <c r="V482" s="27">
        <f t="shared" si="138"/>
        <v>0.2722401971338306</v>
      </c>
      <c r="W482" s="27">
        <f t="shared" si="139"/>
        <v>0.020010221287611738</v>
      </c>
      <c r="X482" s="27">
        <f t="shared" si="140"/>
        <v>0.2922504184214423</v>
      </c>
      <c r="Y482" s="28">
        <f t="shared" si="141"/>
        <v>0.7564168049276745</v>
      </c>
      <c r="Z482" s="28">
        <f t="shared" si="142"/>
        <v>0.29124761005674443</v>
      </c>
      <c r="AA482" s="29"/>
      <c r="AB482" s="28">
        <f t="shared" si="143"/>
        <v>1.3399148334058615</v>
      </c>
      <c r="AC482" s="36">
        <v>946968.1284259984</v>
      </c>
      <c r="AD482" s="31">
        <f t="shared" si="144"/>
        <v>12688.56642040582</v>
      </c>
      <c r="AE482" s="32">
        <v>1150</v>
      </c>
      <c r="AF482" s="31">
        <f t="shared" si="145"/>
        <v>11538.56642040582</v>
      </c>
      <c r="AG482" s="33"/>
      <c r="AH482" s="34">
        <f t="shared" si="146"/>
        <v>2643989323.790721</v>
      </c>
      <c r="AI482" s="27">
        <f t="shared" si="147"/>
        <v>0.29503382898748204</v>
      </c>
      <c r="AJ482" s="27">
        <f t="shared" si="148"/>
        <v>0.7662502233917342</v>
      </c>
      <c r="AK482" s="27">
        <f t="shared" si="149"/>
        <v>0.29604967386092096</v>
      </c>
      <c r="AL482" s="27">
        <f t="shared" si="150"/>
        <v>1.357</v>
      </c>
      <c r="AN482" s="36">
        <v>919808.1796311147</v>
      </c>
      <c r="AO482" s="30">
        <f t="shared" si="151"/>
        <v>12324.646237757737</v>
      </c>
    </row>
    <row r="483" spans="1:41" ht="12.75">
      <c r="A483" s="17" t="s">
        <v>1011</v>
      </c>
      <c r="B483" s="18" t="s">
        <v>1012</v>
      </c>
      <c r="C483" s="19" t="s">
        <v>1006</v>
      </c>
      <c r="E483" s="20"/>
      <c r="F483" s="39">
        <v>426823567</v>
      </c>
      <c r="G483" s="38">
        <v>44.92</v>
      </c>
      <c r="H483" s="23">
        <f t="shared" si="133"/>
        <v>0.44920000000000004</v>
      </c>
      <c r="I483" s="40">
        <v>2484351.32</v>
      </c>
      <c r="J483" s="40">
        <v>315380.77</v>
      </c>
      <c r="K483" s="40">
        <v>0</v>
      </c>
      <c r="L483" s="40">
        <v>272046.52</v>
      </c>
      <c r="M483" s="25">
        <f t="shared" si="134"/>
        <v>3071778.61</v>
      </c>
      <c r="N483" s="40">
        <v>12431343</v>
      </c>
      <c r="O483" s="40">
        <v>0</v>
      </c>
      <c r="P483" s="40">
        <v>0</v>
      </c>
      <c r="Q483" s="26">
        <f t="shared" si="135"/>
        <v>12431343</v>
      </c>
      <c r="R483" s="40">
        <v>6077976.8</v>
      </c>
      <c r="S483" s="40">
        <v>0</v>
      </c>
      <c r="T483" s="26">
        <f t="shared" si="136"/>
        <v>6077976.8</v>
      </c>
      <c r="U483" s="26">
        <f t="shared" si="137"/>
        <v>21581098.41</v>
      </c>
      <c r="V483" s="27">
        <f t="shared" si="138"/>
        <v>1.4240021568443526</v>
      </c>
      <c r="W483" s="27">
        <f t="shared" si="139"/>
        <v>0</v>
      </c>
      <c r="X483" s="27">
        <f t="shared" si="140"/>
        <v>1.4240021568443526</v>
      </c>
      <c r="Y483" s="28">
        <f t="shared" si="141"/>
        <v>2.912524977797208</v>
      </c>
      <c r="Z483" s="28">
        <f t="shared" si="142"/>
        <v>0.7196834588095741</v>
      </c>
      <c r="AA483" s="29"/>
      <c r="AB483" s="28">
        <f t="shared" si="143"/>
        <v>5.0562105934511345</v>
      </c>
      <c r="AC483" s="36">
        <v>147440.20797227038</v>
      </c>
      <c r="AD483" s="31">
        <f t="shared" si="144"/>
        <v>7454.887414500319</v>
      </c>
      <c r="AE483" s="32">
        <v>1215</v>
      </c>
      <c r="AF483" s="31">
        <f t="shared" si="145"/>
        <v>6239.887414500319</v>
      </c>
      <c r="AG483" s="33"/>
      <c r="AH483" s="34">
        <f t="shared" si="146"/>
        <v>950186035.1736419</v>
      </c>
      <c r="AI483" s="27">
        <f t="shared" si="147"/>
        <v>0.3232818096972607</v>
      </c>
      <c r="AJ483" s="27">
        <f t="shared" si="148"/>
        <v>1.3083062200265059</v>
      </c>
      <c r="AK483" s="27">
        <f t="shared" si="149"/>
        <v>0.6396617688544831</v>
      </c>
      <c r="AL483" s="27">
        <f t="shared" si="150"/>
        <v>2.271</v>
      </c>
      <c r="AN483" s="36">
        <v>147440.20797227038</v>
      </c>
      <c r="AO483" s="30">
        <f t="shared" si="151"/>
        <v>7454.887414500318</v>
      </c>
    </row>
    <row r="484" spans="1:41" ht="12.75">
      <c r="A484" s="17" t="s">
        <v>1013</v>
      </c>
      <c r="B484" s="18" t="s">
        <v>1014</v>
      </c>
      <c r="C484" s="19" t="s">
        <v>1006</v>
      </c>
      <c r="D484" s="17"/>
      <c r="E484" s="20" t="s">
        <v>48</v>
      </c>
      <c r="F484" s="39">
        <v>3109676947</v>
      </c>
      <c r="G484" s="38">
        <v>97.21</v>
      </c>
      <c r="H484" s="23">
        <f t="shared" si="133"/>
        <v>0.9721</v>
      </c>
      <c r="I484" s="40">
        <v>8540432.95</v>
      </c>
      <c r="J484" s="40">
        <v>1084187.32</v>
      </c>
      <c r="K484" s="40">
        <v>0</v>
      </c>
      <c r="L484" s="40">
        <v>935210.89</v>
      </c>
      <c r="M484" s="25">
        <f t="shared" si="134"/>
        <v>10559831.16</v>
      </c>
      <c r="N484" s="40">
        <v>37313466.5</v>
      </c>
      <c r="O484" s="40">
        <v>0</v>
      </c>
      <c r="P484" s="40">
        <v>0</v>
      </c>
      <c r="Q484" s="26">
        <f t="shared" si="135"/>
        <v>37313466.5</v>
      </c>
      <c r="R484" s="40">
        <v>6676270.98</v>
      </c>
      <c r="S484" s="40">
        <v>1552400.35</v>
      </c>
      <c r="T484" s="26">
        <f t="shared" si="136"/>
        <v>8228671.33</v>
      </c>
      <c r="U484" s="26">
        <f t="shared" si="137"/>
        <v>56101968.989999995</v>
      </c>
      <c r="V484" s="27">
        <f t="shared" si="138"/>
        <v>0.21469339400161172</v>
      </c>
      <c r="W484" s="27">
        <f t="shared" si="139"/>
        <v>0.04992159560167972</v>
      </c>
      <c r="X484" s="27">
        <f t="shared" si="140"/>
        <v>0.2646149896032914</v>
      </c>
      <c r="Y484" s="28">
        <f t="shared" si="141"/>
        <v>1.1999145614144078</v>
      </c>
      <c r="Z484" s="28">
        <f t="shared" si="142"/>
        <v>0.33957968432017965</v>
      </c>
      <c r="AA484" s="29"/>
      <c r="AB484" s="28">
        <f t="shared" si="143"/>
        <v>1.804109235337879</v>
      </c>
      <c r="AC484" s="36">
        <v>478358.8696369637</v>
      </c>
      <c r="AD484" s="31">
        <f t="shared" si="144"/>
        <v>8630.116545178345</v>
      </c>
      <c r="AE484" s="32">
        <v>1213</v>
      </c>
      <c r="AF484" s="31">
        <f t="shared" si="145"/>
        <v>7417.116545178345</v>
      </c>
      <c r="AH484" s="34">
        <f t="shared" si="146"/>
        <v>3198927010.595618</v>
      </c>
      <c r="AI484" s="27">
        <f t="shared" si="147"/>
        <v>0.33010541112764663</v>
      </c>
      <c r="AJ484" s="27">
        <f t="shared" si="148"/>
        <v>1.166436945150946</v>
      </c>
      <c r="AK484" s="27">
        <f t="shared" si="149"/>
        <v>0.2572322313933596</v>
      </c>
      <c r="AL484" s="27">
        <f t="shared" si="150"/>
        <v>1.7530000000000001</v>
      </c>
      <c r="AN484" s="36">
        <v>476774.6031746032</v>
      </c>
      <c r="AO484" s="30">
        <f t="shared" si="151"/>
        <v>8601.53464761854</v>
      </c>
    </row>
    <row r="485" spans="1:41" ht="12.75">
      <c r="A485" s="17" t="s">
        <v>1015</v>
      </c>
      <c r="B485" s="18" t="s">
        <v>1016</v>
      </c>
      <c r="C485" s="19" t="s">
        <v>1006</v>
      </c>
      <c r="D485" s="17"/>
      <c r="E485" s="20" t="s">
        <v>48</v>
      </c>
      <c r="F485" s="39">
        <v>9178040920</v>
      </c>
      <c r="G485" s="53">
        <v>94.84</v>
      </c>
      <c r="H485" s="23">
        <f t="shared" si="133"/>
        <v>0.9484</v>
      </c>
      <c r="I485" s="40">
        <v>27494141.88</v>
      </c>
      <c r="J485" s="40">
        <v>3492423.46</v>
      </c>
      <c r="K485" s="40">
        <v>0</v>
      </c>
      <c r="L485" s="40">
        <v>3012951.54</v>
      </c>
      <c r="M485" s="25">
        <f t="shared" si="134"/>
        <v>33999516.88</v>
      </c>
      <c r="N485" s="40">
        <v>0</v>
      </c>
      <c r="O485" s="40">
        <v>100637325.72</v>
      </c>
      <c r="P485" s="40">
        <v>0</v>
      </c>
      <c r="Q485" s="26">
        <f t="shared" si="135"/>
        <v>100637325.72</v>
      </c>
      <c r="R485" s="40">
        <v>17011729.55</v>
      </c>
      <c r="S485" s="40">
        <v>3671216.37</v>
      </c>
      <c r="T485" s="26">
        <f t="shared" si="136"/>
        <v>20682945.92</v>
      </c>
      <c r="U485" s="54">
        <f t="shared" si="137"/>
        <v>155319788.51999998</v>
      </c>
      <c r="V485" s="27">
        <f t="shared" si="138"/>
        <v>0.1853525136603989</v>
      </c>
      <c r="W485" s="27">
        <f t="shared" si="139"/>
        <v>0.040000000021791146</v>
      </c>
      <c r="X485" s="27">
        <f t="shared" si="140"/>
        <v>0.2253525136821901</v>
      </c>
      <c r="Y485" s="28">
        <f t="shared" si="141"/>
        <v>1.0965011661769755</v>
      </c>
      <c r="Z485" s="28">
        <f t="shared" si="142"/>
        <v>0.3704441631537202</v>
      </c>
      <c r="AA485" s="29"/>
      <c r="AB485" s="28">
        <f t="shared" si="143"/>
        <v>1.6922978430128854</v>
      </c>
      <c r="AC485" s="55">
        <v>467377.9897785349</v>
      </c>
      <c r="AD485" s="31">
        <f t="shared" si="144"/>
        <v>7909.42763973913</v>
      </c>
      <c r="AE485" s="32">
        <v>1143</v>
      </c>
      <c r="AF485" s="31">
        <f t="shared" si="145"/>
        <v>6766.42763973913</v>
      </c>
      <c r="AG485" s="33"/>
      <c r="AH485" s="34">
        <f t="shared" si="146"/>
        <v>9677394474.905104</v>
      </c>
      <c r="AI485" s="27">
        <f t="shared" si="147"/>
        <v>0.35132924433498824</v>
      </c>
      <c r="AJ485" s="27">
        <f t="shared" si="148"/>
        <v>1.0399217060022434</v>
      </c>
      <c r="AK485" s="27">
        <f t="shared" si="149"/>
        <v>0.21372432397618904</v>
      </c>
      <c r="AL485" s="27">
        <f t="shared" si="150"/>
        <v>1.605</v>
      </c>
      <c r="AN485" s="36">
        <v>467266.19843163993</v>
      </c>
      <c r="AO485" s="30">
        <f t="shared" si="151"/>
        <v>7907.535797186952</v>
      </c>
    </row>
    <row r="486" spans="1:41" ht="12.75">
      <c r="A486" s="17" t="s">
        <v>1017</v>
      </c>
      <c r="B486" s="18" t="s">
        <v>1018</v>
      </c>
      <c r="C486" s="19" t="s">
        <v>1006</v>
      </c>
      <c r="D486" s="17"/>
      <c r="E486" s="20"/>
      <c r="F486" s="39">
        <v>477863541</v>
      </c>
      <c r="G486" s="53">
        <v>98.52</v>
      </c>
      <c r="H486" s="23">
        <f t="shared" si="133"/>
        <v>0.9852</v>
      </c>
      <c r="I486" s="40">
        <v>1250488.46</v>
      </c>
      <c r="J486" s="40">
        <v>0</v>
      </c>
      <c r="K486" s="40">
        <v>0</v>
      </c>
      <c r="L486" s="40">
        <v>136934.65</v>
      </c>
      <c r="M486" s="25">
        <f t="shared" si="134"/>
        <v>1387423.1099999999</v>
      </c>
      <c r="N486" s="40">
        <v>0</v>
      </c>
      <c r="O486" s="40">
        <v>1635950.31</v>
      </c>
      <c r="P486" s="40">
        <v>0</v>
      </c>
      <c r="Q486" s="26">
        <f t="shared" si="135"/>
        <v>1635950.31</v>
      </c>
      <c r="R486" s="40">
        <v>1463027.33</v>
      </c>
      <c r="S486" s="40">
        <v>0</v>
      </c>
      <c r="T486" s="26">
        <f t="shared" si="136"/>
        <v>1463027.33</v>
      </c>
      <c r="U486" s="26">
        <f t="shared" si="137"/>
        <v>4486400.75</v>
      </c>
      <c r="V486" s="27">
        <f t="shared" si="138"/>
        <v>0.30616006547358676</v>
      </c>
      <c r="W486" s="27">
        <f t="shared" si="139"/>
        <v>0</v>
      </c>
      <c r="X486" s="27">
        <f t="shared" si="140"/>
        <v>0.30616006547358676</v>
      </c>
      <c r="Y486" s="28">
        <f t="shared" si="141"/>
        <v>0.34234675166398604</v>
      </c>
      <c r="Z486" s="28">
        <f t="shared" si="142"/>
        <v>0.2903387663969116</v>
      </c>
      <c r="AA486" s="29"/>
      <c r="AB486" s="28">
        <f t="shared" si="143"/>
        <v>0.9388455835344844</v>
      </c>
      <c r="AC486" s="55">
        <v>1227979.0368271954</v>
      </c>
      <c r="AD486" s="31">
        <f t="shared" si="144"/>
        <v>11528.826953981425</v>
      </c>
      <c r="AE486" s="32">
        <v>871</v>
      </c>
      <c r="AF486" s="31">
        <f t="shared" si="145"/>
        <v>10657.826953981425</v>
      </c>
      <c r="AG486" s="33"/>
      <c r="AH486" s="34">
        <f t="shared" si="146"/>
        <v>485042165.042631</v>
      </c>
      <c r="AI486" s="27">
        <f t="shared" si="147"/>
        <v>0.28604175265423726</v>
      </c>
      <c r="AJ486" s="27">
        <f t="shared" si="148"/>
        <v>0.337280019739359</v>
      </c>
      <c r="AK486" s="27">
        <f t="shared" si="149"/>
        <v>0.30162889650457764</v>
      </c>
      <c r="AL486" s="27">
        <f t="shared" si="150"/>
        <v>0.925</v>
      </c>
      <c r="AN486" s="36">
        <v>1077816.4516129033</v>
      </c>
      <c r="AO486" s="30">
        <f t="shared" si="151"/>
        <v>10119.032154575836</v>
      </c>
    </row>
    <row r="487" spans="1:41" ht="12.75">
      <c r="A487" s="17" t="s">
        <v>1019</v>
      </c>
      <c r="B487" s="18" t="s">
        <v>500</v>
      </c>
      <c r="C487" s="19" t="s">
        <v>1006</v>
      </c>
      <c r="D487" s="17"/>
      <c r="E487" s="20"/>
      <c r="F487" s="39">
        <v>8770370572</v>
      </c>
      <c r="G487" s="53">
        <v>97.52</v>
      </c>
      <c r="H487" s="23">
        <f t="shared" si="133"/>
        <v>0.9752</v>
      </c>
      <c r="I487" s="40">
        <v>23414651.96</v>
      </c>
      <c r="J487" s="40">
        <v>0</v>
      </c>
      <c r="K487" s="40">
        <v>0</v>
      </c>
      <c r="L487" s="40">
        <v>2564406.98</v>
      </c>
      <c r="M487" s="25">
        <f t="shared" si="134"/>
        <v>25979058.94</v>
      </c>
      <c r="N487" s="40">
        <v>104258808</v>
      </c>
      <c r="O487" s="40">
        <v>0</v>
      </c>
      <c r="P487" s="40">
        <v>0</v>
      </c>
      <c r="Q487" s="26">
        <f t="shared" si="135"/>
        <v>104258808</v>
      </c>
      <c r="R487" s="40">
        <v>28026620</v>
      </c>
      <c r="S487" s="40">
        <v>4385185</v>
      </c>
      <c r="T487" s="26">
        <f t="shared" si="136"/>
        <v>32411805</v>
      </c>
      <c r="U487" s="26">
        <f t="shared" si="137"/>
        <v>162649671.94</v>
      </c>
      <c r="V487" s="27">
        <f t="shared" si="138"/>
        <v>0.31956027136956877</v>
      </c>
      <c r="W487" s="27">
        <f t="shared" si="139"/>
        <v>0.04999999673902034</v>
      </c>
      <c r="X487" s="27">
        <f t="shared" si="140"/>
        <v>0.3695602681085891</v>
      </c>
      <c r="Y487" s="28">
        <f t="shared" si="141"/>
        <v>1.1887617192921502</v>
      </c>
      <c r="Z487" s="28">
        <f t="shared" si="142"/>
        <v>0.29621392536069</v>
      </c>
      <c r="AA487" s="29"/>
      <c r="AB487" s="28">
        <f t="shared" si="143"/>
        <v>1.8545359127614296</v>
      </c>
      <c r="AC487" s="55">
        <v>355258.2336076453</v>
      </c>
      <c r="AD487" s="31">
        <f t="shared" si="144"/>
        <v>6588.391525295678</v>
      </c>
      <c r="AE487" s="32">
        <v>1109</v>
      </c>
      <c r="AF487" s="31">
        <f t="shared" si="145"/>
        <v>5479.391525295678</v>
      </c>
      <c r="AG487" s="33"/>
      <c r="AH487" s="34">
        <f t="shared" si="146"/>
        <v>8993407067.268253</v>
      </c>
      <c r="AI487" s="27">
        <f t="shared" si="147"/>
        <v>0.2888678200117449</v>
      </c>
      <c r="AJ487" s="27">
        <f t="shared" si="148"/>
        <v>1.1592804286537048</v>
      </c>
      <c r="AK487" s="27">
        <f t="shared" si="149"/>
        <v>0.36039517345949607</v>
      </c>
      <c r="AL487" s="27">
        <f t="shared" si="150"/>
        <v>1.8079999999999998</v>
      </c>
      <c r="AN487" s="36">
        <v>354322.2184811074</v>
      </c>
      <c r="AO487" s="30">
        <f t="shared" si="151"/>
        <v>6571.032788625151</v>
      </c>
    </row>
    <row r="488" spans="1:41" ht="12.75">
      <c r="A488" s="17" t="s">
        <v>1020</v>
      </c>
      <c r="B488" s="18" t="s">
        <v>1021</v>
      </c>
      <c r="C488" s="19" t="s">
        <v>1006</v>
      </c>
      <c r="E488" s="20"/>
      <c r="F488" s="39">
        <v>1455709427</v>
      </c>
      <c r="G488" s="53">
        <v>95.33</v>
      </c>
      <c r="H488" s="23">
        <f t="shared" si="133"/>
        <v>0.9533</v>
      </c>
      <c r="I488" s="40">
        <v>4033435.55</v>
      </c>
      <c r="J488" s="40">
        <v>512116.37</v>
      </c>
      <c r="K488" s="40">
        <v>0</v>
      </c>
      <c r="L488" s="40">
        <v>441758.56</v>
      </c>
      <c r="M488" s="25">
        <f t="shared" si="134"/>
        <v>4987310.4799999995</v>
      </c>
      <c r="N488" s="40">
        <v>18694126</v>
      </c>
      <c r="O488" s="40">
        <v>0</v>
      </c>
      <c r="P488" s="40">
        <v>0</v>
      </c>
      <c r="Q488" s="26">
        <f t="shared" si="135"/>
        <v>18694126</v>
      </c>
      <c r="R488" s="40">
        <v>4550407.59</v>
      </c>
      <c r="S488" s="40">
        <v>218215.94</v>
      </c>
      <c r="T488" s="26">
        <f t="shared" si="136"/>
        <v>4768623.53</v>
      </c>
      <c r="U488" s="26">
        <f t="shared" si="137"/>
        <v>28450060.01</v>
      </c>
      <c r="V488" s="27">
        <f t="shared" si="138"/>
        <v>0.31259037728275973</v>
      </c>
      <c r="W488" s="27">
        <f t="shared" si="139"/>
        <v>0.014990350131187274</v>
      </c>
      <c r="X488" s="27">
        <f t="shared" si="140"/>
        <v>0.327580727413947</v>
      </c>
      <c r="Y488" s="28">
        <f t="shared" si="141"/>
        <v>1.284193510962267</v>
      </c>
      <c r="Z488" s="28">
        <f t="shared" si="142"/>
        <v>0.34260343359032186</v>
      </c>
      <c r="AA488" s="29"/>
      <c r="AB488" s="28">
        <f t="shared" si="143"/>
        <v>1.954377671966536</v>
      </c>
      <c r="AC488" s="56">
        <v>513331.39186295506</v>
      </c>
      <c r="AD488" s="31">
        <f t="shared" si="144"/>
        <v>10032.434105764636</v>
      </c>
      <c r="AE488" s="32">
        <v>1222</v>
      </c>
      <c r="AF488" s="31">
        <f t="shared" si="145"/>
        <v>8810.434105764636</v>
      </c>
      <c r="AG488" s="57"/>
      <c r="AH488" s="34">
        <f t="shared" si="146"/>
        <v>1527021322.7735236</v>
      </c>
      <c r="AI488" s="27">
        <f t="shared" si="147"/>
        <v>0.3266038532416538</v>
      </c>
      <c r="AJ488" s="27">
        <f t="shared" si="148"/>
        <v>1.224221674000329</v>
      </c>
      <c r="AK488" s="27">
        <f t="shared" si="149"/>
        <v>0.31228270744371567</v>
      </c>
      <c r="AL488" s="27">
        <f t="shared" si="150"/>
        <v>1.863</v>
      </c>
      <c r="AN488" s="36">
        <v>513331.39186295506</v>
      </c>
      <c r="AO488" s="30">
        <f t="shared" si="151"/>
        <v>10032.434105764636</v>
      </c>
    </row>
    <row r="489" spans="1:41" ht="12.75">
      <c r="A489" s="17" t="s">
        <v>1022</v>
      </c>
      <c r="B489" s="18" t="s">
        <v>1023</v>
      </c>
      <c r="C489" s="19" t="s">
        <v>1006</v>
      </c>
      <c r="E489" s="20"/>
      <c r="F489" s="39">
        <v>3693852115</v>
      </c>
      <c r="G489" s="53">
        <v>60.93</v>
      </c>
      <c r="H489" s="23">
        <f t="shared" si="133"/>
        <v>0.6093</v>
      </c>
      <c r="I489" s="40">
        <v>15803244.83</v>
      </c>
      <c r="J489" s="40">
        <v>2006252.71</v>
      </c>
      <c r="K489" s="40">
        <v>0</v>
      </c>
      <c r="L489" s="40">
        <v>1730581.63</v>
      </c>
      <c r="M489" s="25">
        <f t="shared" si="134"/>
        <v>19540079.169999998</v>
      </c>
      <c r="N489" s="40">
        <v>72347059</v>
      </c>
      <c r="O489" s="40">
        <v>0</v>
      </c>
      <c r="P489" s="40">
        <v>0</v>
      </c>
      <c r="Q489" s="26">
        <f t="shared" si="135"/>
        <v>72347059</v>
      </c>
      <c r="R489" s="40">
        <v>14713182.69</v>
      </c>
      <c r="S489" s="40">
        <v>1477541</v>
      </c>
      <c r="T489" s="26">
        <f t="shared" si="136"/>
        <v>16190723.69</v>
      </c>
      <c r="U489" s="26">
        <f t="shared" si="137"/>
        <v>108077861.86</v>
      </c>
      <c r="V489" s="27">
        <f t="shared" si="138"/>
        <v>0.39831542335581566</v>
      </c>
      <c r="W489" s="27">
        <f t="shared" si="139"/>
        <v>0.040000004169089484</v>
      </c>
      <c r="X489" s="27">
        <f t="shared" si="140"/>
        <v>0.4383154275249051</v>
      </c>
      <c r="Y489" s="28">
        <f t="shared" si="141"/>
        <v>1.958580277380704</v>
      </c>
      <c r="Z489" s="28">
        <f t="shared" si="142"/>
        <v>0.5289892113073942</v>
      </c>
      <c r="AA489" s="29"/>
      <c r="AB489" s="28">
        <f t="shared" si="143"/>
        <v>2.925884916213003</v>
      </c>
      <c r="AC489" s="58">
        <v>257070.07507752572</v>
      </c>
      <c r="AD489" s="31">
        <f t="shared" si="144"/>
        <v>7521.574550790769</v>
      </c>
      <c r="AE489" s="32">
        <v>1117</v>
      </c>
      <c r="AF489" s="31">
        <f t="shared" si="145"/>
        <v>6404.574550790769</v>
      </c>
      <c r="AH489" s="34">
        <f t="shared" si="146"/>
        <v>6062452182.832759</v>
      </c>
      <c r="AI489" s="27">
        <f t="shared" si="147"/>
        <v>0.32231312644959526</v>
      </c>
      <c r="AJ489" s="27">
        <f t="shared" si="148"/>
        <v>1.1933629630080629</v>
      </c>
      <c r="AK489" s="27">
        <f t="shared" si="149"/>
        <v>0.2670655899909247</v>
      </c>
      <c r="AL489" s="27">
        <f t="shared" si="150"/>
        <v>1.782</v>
      </c>
      <c r="AN489" s="36">
        <v>255981.52623737793</v>
      </c>
      <c r="AO489" s="30">
        <f t="shared" si="151"/>
        <v>7489.724864471272</v>
      </c>
    </row>
    <row r="490" spans="1:41" ht="12.75">
      <c r="A490" s="17" t="s">
        <v>1024</v>
      </c>
      <c r="B490" s="18" t="s">
        <v>1025</v>
      </c>
      <c r="C490" s="19" t="s">
        <v>1006</v>
      </c>
      <c r="E490" s="20"/>
      <c r="F490" s="39">
        <v>1156211776</v>
      </c>
      <c r="G490" s="38">
        <v>100.54</v>
      </c>
      <c r="H490" s="23">
        <f t="shared" si="133"/>
        <v>1.0054</v>
      </c>
      <c r="I490" s="40">
        <v>3019021.19</v>
      </c>
      <c r="J490" s="40">
        <v>0</v>
      </c>
      <c r="K490" s="40">
        <v>0</v>
      </c>
      <c r="L490" s="40">
        <v>330870.57</v>
      </c>
      <c r="M490" s="25">
        <f t="shared" si="134"/>
        <v>3349891.76</v>
      </c>
      <c r="N490" s="40">
        <v>11719840.5</v>
      </c>
      <c r="O490" s="40">
        <v>0</v>
      </c>
      <c r="P490" s="40">
        <v>0</v>
      </c>
      <c r="Q490" s="26">
        <f t="shared" si="135"/>
        <v>11719840.5</v>
      </c>
      <c r="R490" s="40">
        <v>6860700.85</v>
      </c>
      <c r="S490" s="40">
        <v>0</v>
      </c>
      <c r="T490" s="26">
        <f t="shared" si="136"/>
        <v>6860700.85</v>
      </c>
      <c r="U490" s="26">
        <f t="shared" si="137"/>
        <v>21930433.11</v>
      </c>
      <c r="V490" s="27">
        <f t="shared" si="138"/>
        <v>0.5933775275784771</v>
      </c>
      <c r="W490" s="27">
        <f t="shared" si="139"/>
        <v>0</v>
      </c>
      <c r="X490" s="27">
        <f t="shared" si="140"/>
        <v>0.5933775275784771</v>
      </c>
      <c r="Y490" s="28">
        <f t="shared" si="141"/>
        <v>1.0136413365850374</v>
      </c>
      <c r="Z490" s="28">
        <f t="shared" si="142"/>
        <v>0.28972994649727557</v>
      </c>
      <c r="AA490" s="29"/>
      <c r="AB490" s="28">
        <f t="shared" si="143"/>
        <v>1.8967488106607902</v>
      </c>
      <c r="AC490" s="36">
        <v>303600.7114135478</v>
      </c>
      <c r="AD490" s="31">
        <f t="shared" si="144"/>
        <v>5758.542882894166</v>
      </c>
      <c r="AE490" s="32">
        <v>1044</v>
      </c>
      <c r="AF490" s="31">
        <f t="shared" si="145"/>
        <v>4714.542882894166</v>
      </c>
      <c r="AH490" s="34">
        <f t="shared" si="146"/>
        <v>1150001766.4611099</v>
      </c>
      <c r="AI490" s="27">
        <f t="shared" si="147"/>
        <v>0.2912944882083609</v>
      </c>
      <c r="AJ490" s="27">
        <f t="shared" si="148"/>
        <v>1.0191149998025968</v>
      </c>
      <c r="AK490" s="27">
        <f t="shared" si="149"/>
        <v>0.5965817662274009</v>
      </c>
      <c r="AL490" s="27">
        <f t="shared" si="150"/>
        <v>1.9069999999999998</v>
      </c>
      <c r="AN490" s="36">
        <v>303600.7114135478</v>
      </c>
      <c r="AO490" s="30">
        <f t="shared" si="151"/>
        <v>5758.542882894166</v>
      </c>
    </row>
    <row r="491" spans="1:41" ht="12.75">
      <c r="A491" s="17" t="s">
        <v>1026</v>
      </c>
      <c r="B491" s="18" t="s">
        <v>1027</v>
      </c>
      <c r="C491" s="19" t="s">
        <v>1006</v>
      </c>
      <c r="D491" s="17"/>
      <c r="E491" s="20" t="s">
        <v>48</v>
      </c>
      <c r="F491" s="39">
        <v>62615156</v>
      </c>
      <c r="G491" s="38">
        <v>113.46</v>
      </c>
      <c r="H491" s="23">
        <f t="shared" si="133"/>
        <v>1.1345999999999998</v>
      </c>
      <c r="I491" s="40">
        <v>141531.81</v>
      </c>
      <c r="J491" s="40">
        <v>17966.95</v>
      </c>
      <c r="K491" s="40">
        <v>0</v>
      </c>
      <c r="L491" s="40">
        <v>15498.2</v>
      </c>
      <c r="M491" s="25">
        <f t="shared" si="134"/>
        <v>174996.96000000002</v>
      </c>
      <c r="N491" s="40">
        <v>477493</v>
      </c>
      <c r="O491" s="40">
        <v>0</v>
      </c>
      <c r="P491" s="40">
        <v>0</v>
      </c>
      <c r="Q491" s="26">
        <f t="shared" si="135"/>
        <v>477493</v>
      </c>
      <c r="R491" s="40">
        <v>335309.9</v>
      </c>
      <c r="S491" s="40">
        <v>0</v>
      </c>
      <c r="T491" s="26">
        <f t="shared" si="136"/>
        <v>335309.9</v>
      </c>
      <c r="U491" s="26">
        <f t="shared" si="137"/>
        <v>987799.86</v>
      </c>
      <c r="V491" s="27">
        <f t="shared" si="138"/>
        <v>0.5355091665027554</v>
      </c>
      <c r="W491" s="27">
        <f t="shared" si="139"/>
        <v>0</v>
      </c>
      <c r="X491" s="27">
        <f t="shared" si="140"/>
        <v>0.5355091665027554</v>
      </c>
      <c r="Y491" s="28">
        <f t="shared" si="141"/>
        <v>0.7625837425047699</v>
      </c>
      <c r="Z491" s="28">
        <f t="shared" si="142"/>
        <v>0.2794801948588933</v>
      </c>
      <c r="AA491" s="29"/>
      <c r="AB491" s="28">
        <f t="shared" si="143"/>
        <v>1.5775731038664185</v>
      </c>
      <c r="AC491" s="36">
        <v>373927.5641025641</v>
      </c>
      <c r="AD491" s="31">
        <f t="shared" si="144"/>
        <v>5898.980679224912</v>
      </c>
      <c r="AE491" s="32">
        <v>1069</v>
      </c>
      <c r="AF491" s="31">
        <f t="shared" si="145"/>
        <v>4829.980679224912</v>
      </c>
      <c r="AH491" s="34">
        <f t="shared" si="146"/>
        <v>55186987.48457607</v>
      </c>
      <c r="AI491" s="27">
        <f t="shared" si="147"/>
        <v>0.31709822908690033</v>
      </c>
      <c r="AJ491" s="27">
        <f t="shared" si="148"/>
        <v>0.8652275142459118</v>
      </c>
      <c r="AK491" s="27">
        <f t="shared" si="149"/>
        <v>0.6075887003140262</v>
      </c>
      <c r="AL491" s="27">
        <f t="shared" si="150"/>
        <v>1.79</v>
      </c>
      <c r="AN491" s="36">
        <v>373927.5641025641</v>
      </c>
      <c r="AO491" s="30">
        <f t="shared" si="151"/>
        <v>5898.980679224912</v>
      </c>
    </row>
    <row r="492" spans="1:41" ht="12.75">
      <c r="A492" s="17" t="s">
        <v>1028</v>
      </c>
      <c r="B492" s="18" t="s">
        <v>1029</v>
      </c>
      <c r="C492" s="19" t="s">
        <v>1006</v>
      </c>
      <c r="D492" s="17"/>
      <c r="E492" s="20"/>
      <c r="F492" s="39">
        <v>3734641139</v>
      </c>
      <c r="G492" s="38">
        <v>76.83</v>
      </c>
      <c r="H492" s="23">
        <f t="shared" si="133"/>
        <v>0.7683</v>
      </c>
      <c r="I492" s="40">
        <v>12733290.65</v>
      </c>
      <c r="J492" s="40">
        <v>1617004.34</v>
      </c>
      <c r="K492" s="40">
        <v>0</v>
      </c>
      <c r="L492" s="40">
        <v>1395066.59</v>
      </c>
      <c r="M492" s="25">
        <f t="shared" si="134"/>
        <v>15745361.58</v>
      </c>
      <c r="N492" s="40">
        <v>63278030</v>
      </c>
      <c r="O492" s="40">
        <v>0</v>
      </c>
      <c r="P492" s="40">
        <v>0</v>
      </c>
      <c r="Q492" s="26">
        <f t="shared" si="135"/>
        <v>63278030</v>
      </c>
      <c r="R492" s="40">
        <v>9571502</v>
      </c>
      <c r="S492" s="40">
        <v>1493856</v>
      </c>
      <c r="T492" s="26">
        <f t="shared" si="136"/>
        <v>11065358</v>
      </c>
      <c r="U492" s="26">
        <f t="shared" si="137"/>
        <v>90088749.58</v>
      </c>
      <c r="V492" s="27">
        <f t="shared" si="138"/>
        <v>0.2562897382574995</v>
      </c>
      <c r="W492" s="27">
        <f t="shared" si="139"/>
        <v>0.03999998780070205</v>
      </c>
      <c r="X492" s="27">
        <f t="shared" si="140"/>
        <v>0.2962897260582016</v>
      </c>
      <c r="Y492" s="28">
        <f t="shared" si="141"/>
        <v>1.6943536914217021</v>
      </c>
      <c r="Z492" s="28">
        <f t="shared" si="142"/>
        <v>0.42160306690714683</v>
      </c>
      <c r="AA492" s="29"/>
      <c r="AB492" s="28">
        <f t="shared" si="143"/>
        <v>2.4122464843870506</v>
      </c>
      <c r="AC492" s="36">
        <v>510460.41342866025</v>
      </c>
      <c r="AD492" s="31">
        <f t="shared" si="144"/>
        <v>12313.563377120461</v>
      </c>
      <c r="AE492" s="32">
        <v>1313</v>
      </c>
      <c r="AF492" s="31">
        <f t="shared" si="145"/>
        <v>11000.563377120461</v>
      </c>
      <c r="AH492" s="34">
        <f t="shared" si="146"/>
        <v>4860915188.077574</v>
      </c>
      <c r="AI492" s="27">
        <f t="shared" si="147"/>
        <v>0.3239176363047609</v>
      </c>
      <c r="AJ492" s="27">
        <f t="shared" si="148"/>
        <v>1.3017719411192938</v>
      </c>
      <c r="AK492" s="27">
        <f t="shared" si="149"/>
        <v>0.2276393965305163</v>
      </c>
      <c r="AL492" s="27">
        <f t="shared" si="150"/>
        <v>1.854</v>
      </c>
      <c r="AN492" s="36">
        <v>509528.12895069533</v>
      </c>
      <c r="AO492" s="30">
        <f t="shared" si="151"/>
        <v>12291.074377576266</v>
      </c>
    </row>
    <row r="493" spans="1:41" ht="12.75">
      <c r="A493" s="17" t="s">
        <v>1030</v>
      </c>
      <c r="B493" s="18" t="s">
        <v>1031</v>
      </c>
      <c r="C493" s="19" t="s">
        <v>1006</v>
      </c>
      <c r="E493" s="20"/>
      <c r="F493" s="39">
        <v>837790034</v>
      </c>
      <c r="G493" s="38">
        <v>43.25</v>
      </c>
      <c r="H493" s="23">
        <f t="shared" si="133"/>
        <v>0.4325</v>
      </c>
      <c r="I493" s="40">
        <v>5015785.99</v>
      </c>
      <c r="J493" s="40">
        <v>636706.23</v>
      </c>
      <c r="K493" s="40">
        <v>0</v>
      </c>
      <c r="L493" s="40">
        <v>549214.48</v>
      </c>
      <c r="M493" s="25">
        <f t="shared" si="134"/>
        <v>6201706.700000001</v>
      </c>
      <c r="N493" s="40">
        <v>27610051</v>
      </c>
      <c r="O493" s="40">
        <v>0</v>
      </c>
      <c r="P493" s="40">
        <v>0</v>
      </c>
      <c r="Q493" s="26">
        <f t="shared" si="135"/>
        <v>27610051</v>
      </c>
      <c r="R493" s="40">
        <v>12429451.41</v>
      </c>
      <c r="S493" s="40">
        <v>0</v>
      </c>
      <c r="T493" s="26">
        <f t="shared" si="136"/>
        <v>12429451.41</v>
      </c>
      <c r="U493" s="26">
        <f t="shared" si="137"/>
        <v>46241209.11</v>
      </c>
      <c r="V493" s="27">
        <f t="shared" si="138"/>
        <v>1.483599816848621</v>
      </c>
      <c r="W493" s="27">
        <f t="shared" si="139"/>
        <v>0</v>
      </c>
      <c r="X493" s="27">
        <f t="shared" si="140"/>
        <v>1.483599816848621</v>
      </c>
      <c r="Y493" s="28">
        <f t="shared" si="141"/>
        <v>3.29558121719075</v>
      </c>
      <c r="Z493" s="28">
        <f t="shared" si="142"/>
        <v>0.7402459385187674</v>
      </c>
      <c r="AA493" s="29"/>
      <c r="AB493" s="28">
        <f t="shared" si="143"/>
        <v>5.519426972558138</v>
      </c>
      <c r="AC493" s="36">
        <v>131528.101749447</v>
      </c>
      <c r="AD493" s="31">
        <f t="shared" si="144"/>
        <v>7259.59752445269</v>
      </c>
      <c r="AE493" s="32">
        <v>1191</v>
      </c>
      <c r="AF493" s="31">
        <f t="shared" si="145"/>
        <v>6068.59752445269</v>
      </c>
      <c r="AH493" s="34">
        <f t="shared" si="146"/>
        <v>1937086783.815029</v>
      </c>
      <c r="AI493" s="27">
        <f t="shared" si="147"/>
        <v>0.32015636840936695</v>
      </c>
      <c r="AJ493" s="27">
        <f t="shared" si="148"/>
        <v>1.4253388764349995</v>
      </c>
      <c r="AK493" s="27">
        <f t="shared" si="149"/>
        <v>0.6416569207870285</v>
      </c>
      <c r="AL493" s="27">
        <f t="shared" si="150"/>
        <v>2.387</v>
      </c>
      <c r="AN493" s="36">
        <v>131528.101749447</v>
      </c>
      <c r="AO493" s="30">
        <f t="shared" si="151"/>
        <v>7259.59752445269</v>
      </c>
    </row>
    <row r="494" spans="1:41" ht="12.75">
      <c r="A494" s="17" t="s">
        <v>1032</v>
      </c>
      <c r="B494" s="18" t="s">
        <v>1033</v>
      </c>
      <c r="C494" s="19" t="s">
        <v>1006</v>
      </c>
      <c r="D494" s="17"/>
      <c r="E494" s="20" t="s">
        <v>48</v>
      </c>
      <c r="F494" s="39">
        <v>846611057</v>
      </c>
      <c r="G494" s="38">
        <v>93.03</v>
      </c>
      <c r="H494" s="23">
        <f t="shared" si="133"/>
        <v>0.9303</v>
      </c>
      <c r="I494" s="40">
        <v>2484896.5</v>
      </c>
      <c r="J494" s="40">
        <v>315461.14</v>
      </c>
      <c r="K494" s="40">
        <v>0</v>
      </c>
      <c r="L494" s="40">
        <v>272113.44</v>
      </c>
      <c r="M494" s="25">
        <f t="shared" si="134"/>
        <v>3072471.08</v>
      </c>
      <c r="N494" s="40">
        <v>0</v>
      </c>
      <c r="O494" s="40">
        <v>6502138.58</v>
      </c>
      <c r="P494" s="40">
        <v>0</v>
      </c>
      <c r="Q494" s="26">
        <f t="shared" si="135"/>
        <v>6502138.58</v>
      </c>
      <c r="R494" s="40">
        <v>3595161.78</v>
      </c>
      <c r="S494" s="40">
        <v>253983.33</v>
      </c>
      <c r="T494" s="26">
        <f t="shared" si="136"/>
        <v>3849145.11</v>
      </c>
      <c r="U494" s="26">
        <f t="shared" si="137"/>
        <v>13423754.77</v>
      </c>
      <c r="V494" s="27">
        <f t="shared" si="138"/>
        <v>0.4246532986162027</v>
      </c>
      <c r="W494" s="27">
        <f t="shared" si="139"/>
        <v>0.030000001523722123</v>
      </c>
      <c r="X494" s="27">
        <f t="shared" si="140"/>
        <v>0.45465330013992483</v>
      </c>
      <c r="Y494" s="28">
        <f t="shared" si="141"/>
        <v>0.768019567691519</v>
      </c>
      <c r="Z494" s="28">
        <f t="shared" si="142"/>
        <v>0.3629141214960532</v>
      </c>
      <c r="AA494" s="29"/>
      <c r="AB494" s="28">
        <f t="shared" si="143"/>
        <v>1.585586989327497</v>
      </c>
      <c r="AC494" s="36">
        <v>850103.9525691699</v>
      </c>
      <c r="AD494" s="31">
        <f t="shared" si="144"/>
        <v>13479.137667695555</v>
      </c>
      <c r="AE494" s="32">
        <v>1324</v>
      </c>
      <c r="AF494" s="31">
        <f t="shared" si="145"/>
        <v>12155.137667695555</v>
      </c>
      <c r="AH494" s="34">
        <f t="shared" si="146"/>
        <v>910040908.3091476</v>
      </c>
      <c r="AI494" s="27">
        <f t="shared" si="147"/>
        <v>0.33761900722777827</v>
      </c>
      <c r="AJ494" s="27">
        <f t="shared" si="148"/>
        <v>0.7144886038234202</v>
      </c>
      <c r="AK494" s="27">
        <f t="shared" si="149"/>
        <v>0.42296396512017204</v>
      </c>
      <c r="AL494" s="27">
        <f t="shared" si="150"/>
        <v>1.475</v>
      </c>
      <c r="AN494" s="36">
        <v>792359.448275862</v>
      </c>
      <c r="AO494" s="30">
        <f t="shared" si="151"/>
        <v>12563.548320569207</v>
      </c>
    </row>
    <row r="495" spans="1:41" ht="12.75">
      <c r="A495" s="17" t="s">
        <v>1034</v>
      </c>
      <c r="B495" s="18" t="s">
        <v>1035</v>
      </c>
      <c r="C495" s="19" t="s">
        <v>1006</v>
      </c>
      <c r="E495" s="20"/>
      <c r="F495" s="39">
        <v>1141321495</v>
      </c>
      <c r="G495" s="38">
        <v>90.9</v>
      </c>
      <c r="H495" s="23">
        <f t="shared" si="133"/>
        <v>0.909</v>
      </c>
      <c r="I495" s="40">
        <v>3476881.53</v>
      </c>
      <c r="J495" s="40">
        <v>0</v>
      </c>
      <c r="K495" s="40">
        <v>0</v>
      </c>
      <c r="L495" s="40">
        <v>380769.62</v>
      </c>
      <c r="M495" s="25">
        <f t="shared" si="134"/>
        <v>3857651.15</v>
      </c>
      <c r="N495" s="40">
        <v>0</v>
      </c>
      <c r="O495" s="40">
        <v>12726330.14</v>
      </c>
      <c r="P495" s="40">
        <v>0</v>
      </c>
      <c r="Q495" s="26">
        <f t="shared" si="135"/>
        <v>12726330.14</v>
      </c>
      <c r="R495" s="40">
        <v>6252790.75</v>
      </c>
      <c r="S495" s="40">
        <v>0</v>
      </c>
      <c r="T495" s="26">
        <f t="shared" si="136"/>
        <v>6252790.75</v>
      </c>
      <c r="U495" s="26">
        <f t="shared" si="137"/>
        <v>22836772.04</v>
      </c>
      <c r="V495" s="27">
        <f t="shared" si="138"/>
        <v>0.547855339393218</v>
      </c>
      <c r="W495" s="27">
        <f t="shared" si="139"/>
        <v>0</v>
      </c>
      <c r="X495" s="27">
        <f t="shared" si="140"/>
        <v>0.547855339393218</v>
      </c>
      <c r="Y495" s="28">
        <f t="shared" si="141"/>
        <v>1.115052173796131</v>
      </c>
      <c r="Z495" s="28">
        <f t="shared" si="142"/>
        <v>0.33799864165355087</v>
      </c>
      <c r="AA495" s="29"/>
      <c r="AB495" s="28">
        <f t="shared" si="143"/>
        <v>2.0009061548429</v>
      </c>
      <c r="AC495" s="36">
        <v>318634.1910761155</v>
      </c>
      <c r="AD495" s="31">
        <f t="shared" si="144"/>
        <v>6375.571140675881</v>
      </c>
      <c r="AE495" s="32">
        <v>1038</v>
      </c>
      <c r="AF495" s="31">
        <f t="shared" si="145"/>
        <v>5337.571140675881</v>
      </c>
      <c r="AH495" s="34">
        <f t="shared" si="146"/>
        <v>1255579202.420242</v>
      </c>
      <c r="AI495" s="27">
        <f t="shared" si="147"/>
        <v>0.30724076526307775</v>
      </c>
      <c r="AJ495" s="27">
        <f t="shared" si="148"/>
        <v>1.0135824259806832</v>
      </c>
      <c r="AK495" s="27">
        <f t="shared" si="149"/>
        <v>0.4980005035084352</v>
      </c>
      <c r="AL495" s="27">
        <f t="shared" si="150"/>
        <v>1.819</v>
      </c>
      <c r="AN495" s="36">
        <v>318634.1910761155</v>
      </c>
      <c r="AO495" s="30">
        <f t="shared" si="151"/>
        <v>6375.571140675881</v>
      </c>
    </row>
    <row r="496" spans="1:41" ht="12.75">
      <c r="A496" s="17" t="s">
        <v>1036</v>
      </c>
      <c r="B496" s="18" t="s">
        <v>1037</v>
      </c>
      <c r="C496" s="19" t="s">
        <v>1006</v>
      </c>
      <c r="E496" s="20"/>
      <c r="F496" s="39">
        <v>62303496</v>
      </c>
      <c r="G496" s="38">
        <v>46.2</v>
      </c>
      <c r="H496" s="23">
        <f t="shared" si="133"/>
        <v>0.462</v>
      </c>
      <c r="I496" s="40">
        <v>366286.75</v>
      </c>
      <c r="J496" s="40">
        <v>46498.77</v>
      </c>
      <c r="K496" s="40">
        <v>0</v>
      </c>
      <c r="L496" s="40">
        <v>40109.62</v>
      </c>
      <c r="M496" s="25">
        <f t="shared" si="134"/>
        <v>452895.14</v>
      </c>
      <c r="N496" s="40">
        <v>1026875</v>
      </c>
      <c r="O496" s="40">
        <v>0</v>
      </c>
      <c r="P496" s="40">
        <v>0</v>
      </c>
      <c r="Q496" s="26">
        <f t="shared" si="135"/>
        <v>1026875</v>
      </c>
      <c r="R496" s="40">
        <v>400000</v>
      </c>
      <c r="S496" s="40">
        <v>12426.75</v>
      </c>
      <c r="T496" s="26">
        <f t="shared" si="136"/>
        <v>412426.75</v>
      </c>
      <c r="U496" s="26">
        <f t="shared" si="137"/>
        <v>1892196.8900000001</v>
      </c>
      <c r="V496" s="27">
        <f t="shared" si="138"/>
        <v>0.6420185474022195</v>
      </c>
      <c r="W496" s="27">
        <f t="shared" si="139"/>
        <v>0.01994550995982633</v>
      </c>
      <c r="X496" s="27">
        <f t="shared" si="140"/>
        <v>0.661964057362046</v>
      </c>
      <c r="Y496" s="28">
        <f t="shared" si="141"/>
        <v>1.6481819896591354</v>
      </c>
      <c r="Z496" s="28">
        <f t="shared" si="142"/>
        <v>0.7269176997708122</v>
      </c>
      <c r="AA496" s="29"/>
      <c r="AB496" s="28">
        <f t="shared" si="143"/>
        <v>3.0370637467919943</v>
      </c>
      <c r="AC496" s="36">
        <v>213172.65625</v>
      </c>
      <c r="AD496" s="31">
        <f t="shared" si="144"/>
        <v>6474.189461042269</v>
      </c>
      <c r="AE496" s="32">
        <v>1031</v>
      </c>
      <c r="AF496" s="31">
        <f t="shared" si="145"/>
        <v>5443.189461042269</v>
      </c>
      <c r="AH496" s="34">
        <f t="shared" si="146"/>
        <v>134856051.94805193</v>
      </c>
      <c r="AI496" s="27">
        <f t="shared" si="147"/>
        <v>0.3358359772941153</v>
      </c>
      <c r="AJ496" s="27">
        <f t="shared" si="148"/>
        <v>0.7614600792225208</v>
      </c>
      <c r="AK496" s="27">
        <f t="shared" si="149"/>
        <v>0.3058273945012653</v>
      </c>
      <c r="AL496" s="27">
        <f t="shared" si="150"/>
        <v>1.403</v>
      </c>
      <c r="AN496" s="36">
        <v>213172.65625</v>
      </c>
      <c r="AO496" s="30">
        <f t="shared" si="151"/>
        <v>6474.189461042269</v>
      </c>
    </row>
    <row r="497" spans="1:41" ht="12.75">
      <c r="A497" s="17" t="s">
        <v>1038</v>
      </c>
      <c r="B497" s="18" t="s">
        <v>1039</v>
      </c>
      <c r="C497" s="19" t="s">
        <v>1006</v>
      </c>
      <c r="E497" s="20"/>
      <c r="F497" s="39">
        <v>658992455</v>
      </c>
      <c r="G497" s="38">
        <v>46.01</v>
      </c>
      <c r="H497" s="23">
        <f t="shared" si="133"/>
        <v>0.46009999999999995</v>
      </c>
      <c r="I497" s="40">
        <v>3498239.59</v>
      </c>
      <c r="J497" s="40">
        <v>0</v>
      </c>
      <c r="K497" s="40">
        <v>0</v>
      </c>
      <c r="L497" s="40">
        <v>383085.02</v>
      </c>
      <c r="M497" s="25">
        <f t="shared" si="134"/>
        <v>3881324.61</v>
      </c>
      <c r="N497" s="40">
        <v>19045229.5</v>
      </c>
      <c r="O497" s="40">
        <v>0</v>
      </c>
      <c r="P497" s="40">
        <v>0</v>
      </c>
      <c r="Q497" s="26">
        <f t="shared" si="135"/>
        <v>19045229.5</v>
      </c>
      <c r="R497" s="40">
        <v>8889630.35</v>
      </c>
      <c r="S497" s="40">
        <v>0</v>
      </c>
      <c r="T497" s="26">
        <f t="shared" si="136"/>
        <v>8889630.35</v>
      </c>
      <c r="U497" s="26">
        <f t="shared" si="137"/>
        <v>31816184.46</v>
      </c>
      <c r="V497" s="27">
        <f t="shared" si="138"/>
        <v>1.3489730091067582</v>
      </c>
      <c r="W497" s="27">
        <f t="shared" si="139"/>
        <v>0</v>
      </c>
      <c r="X497" s="27">
        <f t="shared" si="140"/>
        <v>1.3489730091067582</v>
      </c>
      <c r="Y497" s="28">
        <f t="shared" si="141"/>
        <v>2.8900527396781803</v>
      </c>
      <c r="Z497" s="28">
        <f t="shared" si="142"/>
        <v>0.5889786112953296</v>
      </c>
      <c r="AA497" s="29"/>
      <c r="AB497" s="28">
        <f t="shared" si="143"/>
        <v>4.828004360080269</v>
      </c>
      <c r="AC497" s="36">
        <v>148709.91330569168</v>
      </c>
      <c r="AD497" s="31">
        <f t="shared" si="144"/>
        <v>7179.721098270382</v>
      </c>
      <c r="AE497" s="32">
        <v>1154</v>
      </c>
      <c r="AF497" s="31">
        <f t="shared" si="145"/>
        <v>6025.721098270382</v>
      </c>
      <c r="AH497" s="34">
        <f t="shared" si="146"/>
        <v>1432280928.0591178</v>
      </c>
      <c r="AI497" s="27">
        <f t="shared" si="147"/>
        <v>0.2709890590569811</v>
      </c>
      <c r="AJ497" s="27">
        <f t="shared" si="148"/>
        <v>1.3297132655259307</v>
      </c>
      <c r="AK497" s="27">
        <f t="shared" si="149"/>
        <v>0.6206624814900193</v>
      </c>
      <c r="AL497" s="27">
        <f t="shared" si="150"/>
        <v>2.222</v>
      </c>
      <c r="AN497" s="36">
        <v>148709.91330569168</v>
      </c>
      <c r="AO497" s="30">
        <f t="shared" si="151"/>
        <v>7179.721098270381</v>
      </c>
    </row>
    <row r="498" spans="1:41" ht="12.75">
      <c r="A498" s="17" t="s">
        <v>1040</v>
      </c>
      <c r="B498" s="18" t="s">
        <v>1041</v>
      </c>
      <c r="C498" s="19" t="s">
        <v>1006</v>
      </c>
      <c r="E498" s="20"/>
      <c r="F498" s="39">
        <v>164688605</v>
      </c>
      <c r="G498" s="38">
        <v>45.34</v>
      </c>
      <c r="H498" s="23">
        <f t="shared" si="133"/>
        <v>0.4534</v>
      </c>
      <c r="I498" s="40">
        <v>930318.26</v>
      </c>
      <c r="J498" s="40">
        <v>118102.02</v>
      </c>
      <c r="K498" s="40">
        <v>0</v>
      </c>
      <c r="L498" s="40">
        <v>101874.34</v>
      </c>
      <c r="M498" s="25">
        <f t="shared" si="134"/>
        <v>1150294.62</v>
      </c>
      <c r="N498" s="40">
        <v>5280795.5</v>
      </c>
      <c r="O498" s="40">
        <v>0</v>
      </c>
      <c r="P498" s="40">
        <v>0</v>
      </c>
      <c r="Q498" s="26">
        <f t="shared" si="135"/>
        <v>5280795.5</v>
      </c>
      <c r="R498" s="40">
        <v>2495531.58</v>
      </c>
      <c r="S498" s="40">
        <v>0</v>
      </c>
      <c r="T498" s="26">
        <f t="shared" si="136"/>
        <v>2495531.58</v>
      </c>
      <c r="U498" s="26">
        <f t="shared" si="137"/>
        <v>8926621.7</v>
      </c>
      <c r="V498" s="27">
        <f t="shared" si="138"/>
        <v>1.5153031261634646</v>
      </c>
      <c r="W498" s="27">
        <f t="shared" si="139"/>
        <v>0</v>
      </c>
      <c r="X498" s="27">
        <f t="shared" si="140"/>
        <v>1.5153031261634646</v>
      </c>
      <c r="Y498" s="28">
        <f t="shared" si="141"/>
        <v>3.2065336275087155</v>
      </c>
      <c r="Z498" s="28">
        <f t="shared" si="142"/>
        <v>0.6984664300241052</v>
      </c>
      <c r="AA498" s="29"/>
      <c r="AB498" s="28">
        <f t="shared" si="143"/>
        <v>5.420303183696285</v>
      </c>
      <c r="AC498" s="36">
        <v>126344.21677074042</v>
      </c>
      <c r="AD498" s="31">
        <f t="shared" si="144"/>
        <v>6848.239604040579</v>
      </c>
      <c r="AE498" s="32">
        <v>1165</v>
      </c>
      <c r="AF498" s="31">
        <f t="shared" si="145"/>
        <v>5683.239604040579</v>
      </c>
      <c r="AH498" s="34">
        <f t="shared" si="146"/>
        <v>363230271.2836347</v>
      </c>
      <c r="AI498" s="27">
        <f t="shared" si="147"/>
        <v>0.3166846793729294</v>
      </c>
      <c r="AJ498" s="27">
        <f t="shared" si="148"/>
        <v>1.4538423467124517</v>
      </c>
      <c r="AK498" s="27">
        <f t="shared" si="149"/>
        <v>0.6870384374025149</v>
      </c>
      <c r="AL498" s="27">
        <f t="shared" si="150"/>
        <v>2.458</v>
      </c>
      <c r="AN498" s="36">
        <v>126344.21677074042</v>
      </c>
      <c r="AO498" s="30">
        <f t="shared" si="151"/>
        <v>6848.239604040578</v>
      </c>
    </row>
    <row r="499" spans="1:41" ht="12.75">
      <c r="A499" s="17" t="s">
        <v>1042</v>
      </c>
      <c r="B499" s="18" t="s">
        <v>1043</v>
      </c>
      <c r="C499" s="19" t="s">
        <v>1006</v>
      </c>
      <c r="D499" s="17"/>
      <c r="E499" s="20" t="s">
        <v>48</v>
      </c>
      <c r="F499" s="39">
        <v>4465230057</v>
      </c>
      <c r="G499" s="38">
        <v>90.8</v>
      </c>
      <c r="H499" s="23">
        <f t="shared" si="133"/>
        <v>0.9079999999999999</v>
      </c>
      <c r="I499" s="40">
        <v>13384549.43</v>
      </c>
      <c r="J499" s="40">
        <v>1699170.28</v>
      </c>
      <c r="K499" s="40">
        <v>0</v>
      </c>
      <c r="L499" s="40">
        <v>1465688.53</v>
      </c>
      <c r="M499" s="25">
        <f t="shared" si="134"/>
        <v>16549408.239999998</v>
      </c>
      <c r="N499" s="40">
        <v>33101293</v>
      </c>
      <c r="O499" s="40">
        <v>14176209.23</v>
      </c>
      <c r="P499" s="40">
        <v>0</v>
      </c>
      <c r="Q499" s="26">
        <f t="shared" si="135"/>
        <v>47277502.230000004</v>
      </c>
      <c r="R499" s="40">
        <v>8536585.63</v>
      </c>
      <c r="S499" s="40">
        <v>893046.01</v>
      </c>
      <c r="T499" s="26">
        <f t="shared" si="136"/>
        <v>9429631.64</v>
      </c>
      <c r="U499" s="26">
        <f t="shared" si="137"/>
        <v>73256542.11</v>
      </c>
      <c r="V499" s="27">
        <f t="shared" si="138"/>
        <v>0.19117907747255855</v>
      </c>
      <c r="W499" s="27">
        <f t="shared" si="139"/>
        <v>0.019999999968646633</v>
      </c>
      <c r="X499" s="27">
        <f t="shared" si="140"/>
        <v>0.2111790774412052</v>
      </c>
      <c r="Y499" s="28">
        <f t="shared" si="141"/>
        <v>1.0587920807324265</v>
      </c>
      <c r="Z499" s="28">
        <f t="shared" si="142"/>
        <v>0.3706283445363809</v>
      </c>
      <c r="AA499" s="29"/>
      <c r="AB499" s="28">
        <f t="shared" si="143"/>
        <v>1.6405995027100124</v>
      </c>
      <c r="AC499" s="36">
        <v>718968.610944077</v>
      </c>
      <c r="AD499" s="31">
        <f t="shared" si="144"/>
        <v>11795.395455789612</v>
      </c>
      <c r="AE499" s="32">
        <v>1275</v>
      </c>
      <c r="AF499" s="31">
        <f t="shared" si="145"/>
        <v>10520.395455789612</v>
      </c>
      <c r="AH499" s="34">
        <f t="shared" si="146"/>
        <v>4917654247.797358</v>
      </c>
      <c r="AI499" s="27">
        <f t="shared" si="147"/>
        <v>0.33653053683903383</v>
      </c>
      <c r="AJ499" s="27">
        <f t="shared" si="148"/>
        <v>0.961383209305043</v>
      </c>
      <c r="AK499" s="27">
        <f t="shared" si="149"/>
        <v>0.19175060231661428</v>
      </c>
      <c r="AL499" s="27">
        <f t="shared" si="150"/>
        <v>1.49</v>
      </c>
      <c r="AN499" s="36">
        <v>718597.7534911961</v>
      </c>
      <c r="AO499" s="30">
        <f t="shared" si="151"/>
        <v>11789.311170261884</v>
      </c>
    </row>
    <row r="500" spans="1:41" ht="12.75">
      <c r="A500" s="17" t="s">
        <v>1044</v>
      </c>
      <c r="B500" s="18" t="s">
        <v>1045</v>
      </c>
      <c r="C500" s="19" t="s">
        <v>1006</v>
      </c>
      <c r="D500" s="17"/>
      <c r="E500" s="20" t="s">
        <v>48</v>
      </c>
      <c r="F500" s="39">
        <v>1846325175</v>
      </c>
      <c r="G500" s="38">
        <v>95.36</v>
      </c>
      <c r="H500" s="23">
        <f t="shared" si="133"/>
        <v>0.9536</v>
      </c>
      <c r="I500" s="40">
        <v>5604375.46</v>
      </c>
      <c r="J500" s="40">
        <v>711487.64</v>
      </c>
      <c r="K500" s="40">
        <v>0</v>
      </c>
      <c r="L500" s="40">
        <v>613725.56</v>
      </c>
      <c r="M500" s="25">
        <f t="shared" si="134"/>
        <v>6929588.66</v>
      </c>
      <c r="N500" s="40">
        <v>9995841</v>
      </c>
      <c r="O500" s="40">
        <v>5614268.58</v>
      </c>
      <c r="P500" s="40">
        <v>0</v>
      </c>
      <c r="Q500" s="26">
        <f t="shared" si="135"/>
        <v>15610109.58</v>
      </c>
      <c r="R500" s="40">
        <v>6783090</v>
      </c>
      <c r="S500" s="40">
        <v>369265.04</v>
      </c>
      <c r="T500" s="26">
        <f t="shared" si="136"/>
        <v>7152355.04</v>
      </c>
      <c r="U500" s="26">
        <f t="shared" si="137"/>
        <v>29692053.28</v>
      </c>
      <c r="V500" s="27">
        <f t="shared" si="138"/>
        <v>0.3673832806834798</v>
      </c>
      <c r="W500" s="27">
        <f t="shared" si="139"/>
        <v>0.0200000002708082</v>
      </c>
      <c r="X500" s="27">
        <f t="shared" si="140"/>
        <v>0.38738328095428803</v>
      </c>
      <c r="Y500" s="28">
        <f t="shared" si="141"/>
        <v>0.8454691400717103</v>
      </c>
      <c r="Z500" s="28">
        <f t="shared" si="142"/>
        <v>0.37531788841042046</v>
      </c>
      <c r="AA500" s="29"/>
      <c r="AB500" s="28">
        <f t="shared" si="143"/>
        <v>1.608170309436419</v>
      </c>
      <c r="AC500" s="36">
        <v>743636.2394957984</v>
      </c>
      <c r="AD500" s="31">
        <f t="shared" si="144"/>
        <v>11958.93721378093</v>
      </c>
      <c r="AE500" s="32">
        <v>1318</v>
      </c>
      <c r="AF500" s="31">
        <f t="shared" si="145"/>
        <v>10640.93721378093</v>
      </c>
      <c r="AH500" s="34">
        <f t="shared" si="146"/>
        <v>1936163144.9244967</v>
      </c>
      <c r="AI500" s="27">
        <f t="shared" si="147"/>
        <v>0.35790313838817694</v>
      </c>
      <c r="AJ500" s="27">
        <f t="shared" si="148"/>
        <v>0.8062393719723828</v>
      </c>
      <c r="AK500" s="27">
        <f t="shared" si="149"/>
        <v>0.369408696718009</v>
      </c>
      <c r="AL500" s="27">
        <f t="shared" si="150"/>
        <v>1.5330000000000001</v>
      </c>
      <c r="AN500" s="36">
        <v>743636.2394957984</v>
      </c>
      <c r="AO500" s="30">
        <f t="shared" si="151"/>
        <v>11958.937213780931</v>
      </c>
    </row>
    <row r="501" spans="1:41" ht="12.75">
      <c r="A501" s="17" t="s">
        <v>1046</v>
      </c>
      <c r="B501" s="18" t="s">
        <v>1047</v>
      </c>
      <c r="C501" s="19" t="s">
        <v>1048</v>
      </c>
      <c r="E501" s="20"/>
      <c r="F501" s="39">
        <v>45587731</v>
      </c>
      <c r="G501" s="38">
        <v>59.22</v>
      </c>
      <c r="H501" s="23">
        <f t="shared" si="133"/>
        <v>0.5922</v>
      </c>
      <c r="I501" s="40">
        <v>256117.53</v>
      </c>
      <c r="J501" s="40">
        <v>21834.94</v>
      </c>
      <c r="K501" s="40">
        <v>8445.8</v>
      </c>
      <c r="L501" s="40">
        <v>27056.32</v>
      </c>
      <c r="M501" s="25">
        <f t="shared" si="134"/>
        <v>313454.58999999997</v>
      </c>
      <c r="N501" s="40">
        <v>0</v>
      </c>
      <c r="O501" s="40">
        <v>903023.85</v>
      </c>
      <c r="P501" s="40">
        <v>0</v>
      </c>
      <c r="Q501" s="26">
        <f t="shared" si="135"/>
        <v>903023.85</v>
      </c>
      <c r="R501" s="40">
        <v>187511.71</v>
      </c>
      <c r="S501" s="40">
        <v>0</v>
      </c>
      <c r="T501" s="26">
        <f t="shared" si="136"/>
        <v>187511.71</v>
      </c>
      <c r="U501" s="26">
        <f t="shared" si="137"/>
        <v>1403990.15</v>
      </c>
      <c r="V501" s="27">
        <f t="shared" si="138"/>
        <v>0.41132055903374526</v>
      </c>
      <c r="W501" s="27">
        <f t="shared" si="139"/>
        <v>0</v>
      </c>
      <c r="X501" s="27">
        <f t="shared" si="140"/>
        <v>0.41132055903374526</v>
      </c>
      <c r="Y501" s="28">
        <f t="shared" si="141"/>
        <v>1.9808484216948634</v>
      </c>
      <c r="Z501" s="28">
        <f t="shared" si="142"/>
        <v>0.6875854163480959</v>
      </c>
      <c r="AA501" s="29"/>
      <c r="AB501" s="28">
        <f t="shared" si="143"/>
        <v>3.0797543970767043</v>
      </c>
      <c r="AC501" s="36">
        <v>151862.94416243656</v>
      </c>
      <c r="AD501" s="31">
        <f t="shared" si="144"/>
        <v>4677.005700372781</v>
      </c>
      <c r="AE501" s="32">
        <v>963</v>
      </c>
      <c r="AF501" s="31">
        <f t="shared" si="145"/>
        <v>3714.0057003727807</v>
      </c>
      <c r="AH501" s="34">
        <f t="shared" si="146"/>
        <v>76980295.50827424</v>
      </c>
      <c r="AI501" s="27">
        <f t="shared" si="147"/>
        <v>0.4071880835613423</v>
      </c>
      <c r="AJ501" s="27">
        <f t="shared" si="148"/>
        <v>1.173058435327698</v>
      </c>
      <c r="AK501" s="27">
        <f t="shared" si="149"/>
        <v>0.24358403505978393</v>
      </c>
      <c r="AL501" s="27">
        <f t="shared" si="150"/>
        <v>1.824</v>
      </c>
      <c r="AN501" s="36">
        <v>151902.60416666666</v>
      </c>
      <c r="AO501" s="30">
        <f t="shared" si="151"/>
        <v>4678.227131096937</v>
      </c>
    </row>
    <row r="502" spans="1:41" ht="12.75">
      <c r="A502" s="17" t="s">
        <v>1049</v>
      </c>
      <c r="B502" s="18" t="s">
        <v>1050</v>
      </c>
      <c r="C502" s="19" t="s">
        <v>1048</v>
      </c>
      <c r="E502" s="20"/>
      <c r="F502" s="39">
        <v>617159865</v>
      </c>
      <c r="G502" s="38">
        <v>68.78</v>
      </c>
      <c r="H502" s="23">
        <f t="shared" si="133"/>
        <v>0.6878</v>
      </c>
      <c r="I502" s="40">
        <v>2907468.4</v>
      </c>
      <c r="J502" s="40">
        <v>247868.74</v>
      </c>
      <c r="K502" s="40">
        <v>95866.7</v>
      </c>
      <c r="L502" s="40">
        <v>307160.36</v>
      </c>
      <c r="M502" s="25">
        <f t="shared" si="134"/>
        <v>3558364.1999999997</v>
      </c>
      <c r="N502" s="40">
        <v>0</v>
      </c>
      <c r="O502" s="40">
        <v>9868316.26</v>
      </c>
      <c r="P502" s="40">
        <v>0</v>
      </c>
      <c r="Q502" s="26">
        <f t="shared" si="135"/>
        <v>9868316.26</v>
      </c>
      <c r="R502" s="40">
        <v>4378244.22</v>
      </c>
      <c r="S502" s="40">
        <v>61715.99</v>
      </c>
      <c r="T502" s="26">
        <f t="shared" si="136"/>
        <v>4439960.21</v>
      </c>
      <c r="U502" s="26">
        <f t="shared" si="137"/>
        <v>17866640.669999998</v>
      </c>
      <c r="V502" s="27">
        <f t="shared" si="138"/>
        <v>0.7094181699582813</v>
      </c>
      <c r="W502" s="27">
        <f t="shared" si="139"/>
        <v>0.010000000567114</v>
      </c>
      <c r="X502" s="27">
        <f t="shared" si="140"/>
        <v>0.7194181705253955</v>
      </c>
      <c r="Y502" s="28">
        <f t="shared" si="141"/>
        <v>1.598988660741897</v>
      </c>
      <c r="Z502" s="28">
        <f t="shared" si="142"/>
        <v>0.5765709019331644</v>
      </c>
      <c r="AA502" s="29"/>
      <c r="AB502" s="28">
        <f t="shared" si="143"/>
        <v>2.8949777332004567</v>
      </c>
      <c r="AC502" s="36">
        <v>246573.01895964998</v>
      </c>
      <c r="AD502" s="31">
        <f t="shared" si="144"/>
        <v>7138.233994962007</v>
      </c>
      <c r="AE502" s="32">
        <v>1081</v>
      </c>
      <c r="AF502" s="31">
        <f t="shared" si="145"/>
        <v>6057.233994962007</v>
      </c>
      <c r="AH502" s="34">
        <f t="shared" si="146"/>
        <v>897295529.2236116</v>
      </c>
      <c r="AI502" s="27">
        <f t="shared" si="147"/>
        <v>0.39656546634963047</v>
      </c>
      <c r="AJ502" s="27">
        <f t="shared" si="148"/>
        <v>1.0997844008582767</v>
      </c>
      <c r="AK502" s="27">
        <f t="shared" si="149"/>
        <v>0.4948158176873669</v>
      </c>
      <c r="AL502" s="27">
        <f t="shared" si="150"/>
        <v>1.992</v>
      </c>
      <c r="AN502" s="36">
        <v>242737.49375936095</v>
      </c>
      <c r="AO502" s="30">
        <f t="shared" si="151"/>
        <v>7027.196394462348</v>
      </c>
    </row>
    <row r="503" spans="1:41" ht="12.75">
      <c r="A503" s="17" t="s">
        <v>1051</v>
      </c>
      <c r="B503" s="18" t="s">
        <v>1052</v>
      </c>
      <c r="C503" s="19" t="s">
        <v>1048</v>
      </c>
      <c r="E503" s="20"/>
      <c r="F503" s="39">
        <v>161257058</v>
      </c>
      <c r="G503" s="38">
        <v>94.28</v>
      </c>
      <c r="H503" s="23">
        <f t="shared" si="133"/>
        <v>0.9428</v>
      </c>
      <c r="I503" s="40">
        <v>457095.96</v>
      </c>
      <c r="J503" s="40">
        <v>40293.24</v>
      </c>
      <c r="K503" s="40">
        <v>15294.73</v>
      </c>
      <c r="L503" s="40">
        <v>50557.93</v>
      </c>
      <c r="M503" s="25">
        <f t="shared" si="134"/>
        <v>563241.86</v>
      </c>
      <c r="N503" s="40">
        <v>664504</v>
      </c>
      <c r="O503" s="40">
        <v>990511.62</v>
      </c>
      <c r="P503" s="40">
        <v>0</v>
      </c>
      <c r="Q503" s="26">
        <f t="shared" si="135"/>
        <v>1655015.62</v>
      </c>
      <c r="R503" s="40">
        <v>0</v>
      </c>
      <c r="S503" s="40">
        <v>0</v>
      </c>
      <c r="T503" s="26">
        <f t="shared" si="136"/>
        <v>0</v>
      </c>
      <c r="U503" s="26">
        <f t="shared" si="137"/>
        <v>2218257.48</v>
      </c>
      <c r="V503" s="27">
        <f t="shared" si="138"/>
        <v>0</v>
      </c>
      <c r="W503" s="27">
        <f t="shared" si="139"/>
        <v>0</v>
      </c>
      <c r="X503" s="27">
        <f t="shared" si="140"/>
        <v>0</v>
      </c>
      <c r="Y503" s="28">
        <f t="shared" si="141"/>
        <v>1.0263213533264386</v>
      </c>
      <c r="Z503" s="28">
        <f t="shared" si="142"/>
        <v>0.3492819892571772</v>
      </c>
      <c r="AA503" s="29"/>
      <c r="AB503" s="28">
        <f t="shared" si="143"/>
        <v>1.3756033425836156</v>
      </c>
      <c r="AC503" s="36">
        <v>292818.77256317687</v>
      </c>
      <c r="AD503" s="31">
        <f t="shared" si="144"/>
        <v>4028.024823091376</v>
      </c>
      <c r="AE503" s="32">
        <v>835</v>
      </c>
      <c r="AF503" s="31">
        <f t="shared" si="145"/>
        <v>3193.024823091376</v>
      </c>
      <c r="AH503" s="34">
        <f t="shared" si="146"/>
        <v>171040579.12600765</v>
      </c>
      <c r="AI503" s="27">
        <f t="shared" si="147"/>
        <v>0.3293030594716666</v>
      </c>
      <c r="AJ503" s="27">
        <f t="shared" si="148"/>
        <v>0.9676157719161663</v>
      </c>
      <c r="AK503" s="27">
        <f t="shared" si="149"/>
        <v>0</v>
      </c>
      <c r="AL503" s="27">
        <f t="shared" si="150"/>
        <v>1.297</v>
      </c>
      <c r="AN503" s="36">
        <v>293242.1818181818</v>
      </c>
      <c r="AO503" s="30">
        <f t="shared" si="151"/>
        <v>4033.8492549560324</v>
      </c>
    </row>
    <row r="504" spans="1:41" ht="12.75">
      <c r="A504" s="17" t="s">
        <v>1053</v>
      </c>
      <c r="B504" s="18" t="s">
        <v>1054</v>
      </c>
      <c r="C504" s="19" t="s">
        <v>1048</v>
      </c>
      <c r="E504" s="20"/>
      <c r="F504" s="39">
        <v>529747749</v>
      </c>
      <c r="G504" s="38">
        <v>43.92</v>
      </c>
      <c r="H504" s="23">
        <f t="shared" si="133"/>
        <v>0.43920000000000003</v>
      </c>
      <c r="I504" s="40">
        <v>3831945.97</v>
      </c>
      <c r="J504" s="40">
        <v>326685.29</v>
      </c>
      <c r="K504" s="40">
        <v>126355.56</v>
      </c>
      <c r="L504" s="40">
        <v>404815.02</v>
      </c>
      <c r="M504" s="25">
        <f t="shared" si="134"/>
        <v>4689801.84</v>
      </c>
      <c r="N504" s="40">
        <v>9315451</v>
      </c>
      <c r="O504" s="40">
        <v>4924988.4</v>
      </c>
      <c r="P504" s="40">
        <v>0</v>
      </c>
      <c r="Q504" s="26">
        <f t="shared" si="135"/>
        <v>14240439.4</v>
      </c>
      <c r="R504" s="40">
        <v>6043800</v>
      </c>
      <c r="S504" s="40">
        <v>105948</v>
      </c>
      <c r="T504" s="26">
        <f t="shared" si="136"/>
        <v>6149748</v>
      </c>
      <c r="U504" s="26">
        <f t="shared" si="137"/>
        <v>25079989.240000002</v>
      </c>
      <c r="V504" s="27">
        <f t="shared" si="138"/>
        <v>1.14088262034314</v>
      </c>
      <c r="W504" s="27">
        <f t="shared" si="139"/>
        <v>0.019999707445665805</v>
      </c>
      <c r="X504" s="27">
        <f t="shared" si="140"/>
        <v>1.1608823277888056</v>
      </c>
      <c r="Y504" s="28">
        <f t="shared" si="141"/>
        <v>2.6881547730748356</v>
      </c>
      <c r="Z504" s="28">
        <f t="shared" si="142"/>
        <v>0.8852896211173895</v>
      </c>
      <c r="AA504" s="29"/>
      <c r="AB504" s="28">
        <f t="shared" si="143"/>
        <v>4.734326721981032</v>
      </c>
      <c r="AC504" s="36">
        <v>147024.24431287005</v>
      </c>
      <c r="AD504" s="31">
        <f t="shared" si="144"/>
        <v>6960.608086294885</v>
      </c>
      <c r="AE504" s="32">
        <v>1133</v>
      </c>
      <c r="AF504" s="31">
        <f t="shared" si="145"/>
        <v>5827.608086294885</v>
      </c>
      <c r="AH504" s="34">
        <f t="shared" si="146"/>
        <v>1206165184.4262295</v>
      </c>
      <c r="AI504" s="27">
        <f t="shared" si="147"/>
        <v>0.3888192015947575</v>
      </c>
      <c r="AJ504" s="27">
        <f t="shared" si="148"/>
        <v>1.1806375763344679</v>
      </c>
      <c r="AK504" s="27">
        <f t="shared" si="149"/>
        <v>0.5098595183648436</v>
      </c>
      <c r="AL504" s="27">
        <f t="shared" si="150"/>
        <v>2.08</v>
      </c>
      <c r="AN504" s="36">
        <v>146379.04191616765</v>
      </c>
      <c r="AO504" s="30">
        <f t="shared" si="151"/>
        <v>6930.0620968169405</v>
      </c>
    </row>
    <row r="505" spans="1:41" ht="12.75">
      <c r="A505" s="17" t="s">
        <v>1055</v>
      </c>
      <c r="B505" s="18" t="s">
        <v>1056</v>
      </c>
      <c r="C505" s="19" t="s">
        <v>1048</v>
      </c>
      <c r="E505" s="20"/>
      <c r="F505" s="39">
        <v>436270916</v>
      </c>
      <c r="G505" s="38">
        <v>48.08</v>
      </c>
      <c r="H505" s="23">
        <f t="shared" si="133"/>
        <v>0.4808</v>
      </c>
      <c r="I505" s="40">
        <v>2731272.28</v>
      </c>
      <c r="J505" s="40">
        <v>232835.05</v>
      </c>
      <c r="K505" s="40">
        <v>90031.29</v>
      </c>
      <c r="L505" s="40">
        <v>288591.61</v>
      </c>
      <c r="M505" s="25">
        <f t="shared" si="134"/>
        <v>3342730.2299999995</v>
      </c>
      <c r="N505" s="40">
        <v>6187163.5</v>
      </c>
      <c r="O505" s="40">
        <v>4421341.88</v>
      </c>
      <c r="P505" s="40">
        <v>0</v>
      </c>
      <c r="Q505" s="26">
        <f t="shared" si="135"/>
        <v>10608505.379999999</v>
      </c>
      <c r="R505" s="40">
        <v>1517462.77</v>
      </c>
      <c r="S505" s="40">
        <v>130881</v>
      </c>
      <c r="T505" s="26">
        <f t="shared" si="136"/>
        <v>1648343.77</v>
      </c>
      <c r="U505" s="26">
        <f t="shared" si="137"/>
        <v>15599579.379999999</v>
      </c>
      <c r="V505" s="27">
        <f t="shared" si="138"/>
        <v>0.3478257922652813</v>
      </c>
      <c r="W505" s="27">
        <f t="shared" si="139"/>
        <v>0.02999993701161597</v>
      </c>
      <c r="X505" s="27">
        <f t="shared" si="140"/>
        <v>0.3778257292768973</v>
      </c>
      <c r="Y505" s="28">
        <f t="shared" si="141"/>
        <v>2.4316324996553282</v>
      </c>
      <c r="Z505" s="28">
        <f t="shared" si="142"/>
        <v>0.7662051508379714</v>
      </c>
      <c r="AA505" s="29"/>
      <c r="AB505" s="28">
        <f t="shared" si="143"/>
        <v>3.5756633797701975</v>
      </c>
      <c r="AC505" s="36">
        <v>158532.24693446088</v>
      </c>
      <c r="AD505" s="31">
        <f t="shared" si="144"/>
        <v>5668.579498762379</v>
      </c>
      <c r="AE505" s="32">
        <v>1019</v>
      </c>
      <c r="AF505" s="31">
        <f t="shared" si="145"/>
        <v>4649.579498762379</v>
      </c>
      <c r="AH505" s="34">
        <f t="shared" si="146"/>
        <v>907385432.6123128</v>
      </c>
      <c r="AI505" s="27">
        <f t="shared" si="147"/>
        <v>0.36839143652289663</v>
      </c>
      <c r="AJ505" s="27">
        <f t="shared" si="148"/>
        <v>1.169128905834282</v>
      </c>
      <c r="AK505" s="27">
        <f t="shared" si="149"/>
        <v>0.18165861063633224</v>
      </c>
      <c r="AL505" s="27">
        <f t="shared" si="150"/>
        <v>1.7189999999999999</v>
      </c>
      <c r="AN505" s="36">
        <v>154329.786316776</v>
      </c>
      <c r="AO505" s="30">
        <f t="shared" si="151"/>
        <v>5518.313653406557</v>
      </c>
    </row>
    <row r="506" spans="1:41" ht="12.75">
      <c r="A506" s="17" t="s">
        <v>1057</v>
      </c>
      <c r="B506" s="18" t="s">
        <v>1058</v>
      </c>
      <c r="C506" s="19" t="s">
        <v>1048</v>
      </c>
      <c r="E506" s="20"/>
      <c r="F506" s="39">
        <v>243017024</v>
      </c>
      <c r="G506" s="38">
        <v>46.34</v>
      </c>
      <c r="H506" s="23">
        <f t="shared" si="133"/>
        <v>0.46340000000000003</v>
      </c>
      <c r="I506" s="40">
        <v>1652350.91</v>
      </c>
      <c r="J506" s="40">
        <v>140869.46</v>
      </c>
      <c r="K506" s="40">
        <v>54433.51</v>
      </c>
      <c r="L506" s="40">
        <v>174539.28</v>
      </c>
      <c r="M506" s="25">
        <f t="shared" si="134"/>
        <v>2022193.16</v>
      </c>
      <c r="N506" s="40">
        <v>3879660</v>
      </c>
      <c r="O506" s="40">
        <v>2081207.78</v>
      </c>
      <c r="P506" s="40">
        <v>0</v>
      </c>
      <c r="Q506" s="26">
        <f t="shared" si="135"/>
        <v>5960867.78</v>
      </c>
      <c r="R506" s="40">
        <v>2964418</v>
      </c>
      <c r="S506" s="40">
        <v>0</v>
      </c>
      <c r="T506" s="26">
        <f t="shared" si="136"/>
        <v>2964418</v>
      </c>
      <c r="U506" s="26">
        <f t="shared" si="137"/>
        <v>10947478.940000001</v>
      </c>
      <c r="V506" s="27">
        <f t="shared" si="138"/>
        <v>1.2198396438267634</v>
      </c>
      <c r="W506" s="27">
        <f t="shared" si="139"/>
        <v>0</v>
      </c>
      <c r="X506" s="27">
        <f t="shared" si="140"/>
        <v>1.2198396438267634</v>
      </c>
      <c r="Y506" s="28">
        <f t="shared" si="141"/>
        <v>2.452860166701737</v>
      </c>
      <c r="Z506" s="28">
        <f t="shared" si="142"/>
        <v>0.8321199588058489</v>
      </c>
      <c r="AA506" s="29"/>
      <c r="AB506" s="28">
        <f t="shared" si="143"/>
        <v>4.5048197693343495</v>
      </c>
      <c r="AC506" s="36">
        <v>116410.88765603329</v>
      </c>
      <c r="AD506" s="31">
        <f t="shared" si="144"/>
        <v>5244.100680786588</v>
      </c>
      <c r="AE506" s="32">
        <v>961</v>
      </c>
      <c r="AF506" s="31">
        <f t="shared" si="145"/>
        <v>4283.100680786588</v>
      </c>
      <c r="AH506" s="34">
        <f t="shared" si="146"/>
        <v>524421717.7384549</v>
      </c>
      <c r="AI506" s="27">
        <f t="shared" si="147"/>
        <v>0.38560438891063037</v>
      </c>
      <c r="AJ506" s="27">
        <f t="shared" si="148"/>
        <v>1.1366554012495849</v>
      </c>
      <c r="AK506" s="27">
        <f t="shared" si="149"/>
        <v>0.5652736909493221</v>
      </c>
      <c r="AL506" s="27">
        <f t="shared" si="150"/>
        <v>2.088</v>
      </c>
      <c r="AN506" s="36">
        <v>115869.30623686055</v>
      </c>
      <c r="AO506" s="30">
        <f t="shared" si="151"/>
        <v>5219.703413948652</v>
      </c>
    </row>
    <row r="507" spans="1:41" ht="12.75">
      <c r="A507" s="17" t="s">
        <v>1059</v>
      </c>
      <c r="B507" s="18" t="s">
        <v>1060</v>
      </c>
      <c r="C507" s="19" t="s">
        <v>1048</v>
      </c>
      <c r="E507" s="20"/>
      <c r="F507" s="39">
        <v>278728130</v>
      </c>
      <c r="G507" s="38">
        <v>50.45</v>
      </c>
      <c r="H507" s="23">
        <f t="shared" si="133"/>
        <v>0.5045000000000001</v>
      </c>
      <c r="I507" s="40">
        <v>1711253.67</v>
      </c>
      <c r="J507" s="40">
        <v>145884.31</v>
      </c>
      <c r="K507" s="40">
        <v>56412.85</v>
      </c>
      <c r="L507" s="40">
        <v>180793.07</v>
      </c>
      <c r="M507" s="25">
        <f t="shared" si="134"/>
        <v>2094343.9000000001</v>
      </c>
      <c r="N507" s="40">
        <v>3681462</v>
      </c>
      <c r="O507" s="40">
        <v>2541606.62</v>
      </c>
      <c r="P507" s="40">
        <v>0</v>
      </c>
      <c r="Q507" s="26">
        <f t="shared" si="135"/>
        <v>6223068.62</v>
      </c>
      <c r="R507" s="40">
        <v>1305000</v>
      </c>
      <c r="S507" s="40">
        <v>57000</v>
      </c>
      <c r="T507" s="26">
        <f t="shared" si="136"/>
        <v>1362000</v>
      </c>
      <c r="U507" s="26">
        <f t="shared" si="137"/>
        <v>9679412.52</v>
      </c>
      <c r="V507" s="27">
        <f t="shared" si="138"/>
        <v>0.4681981685881508</v>
      </c>
      <c r="W507" s="27">
        <f t="shared" si="139"/>
        <v>0.020450034949827275</v>
      </c>
      <c r="X507" s="27">
        <f t="shared" si="140"/>
        <v>0.488648203537978</v>
      </c>
      <c r="Y507" s="28">
        <f t="shared" si="141"/>
        <v>2.2326661539328665</v>
      </c>
      <c r="Z507" s="28">
        <f t="shared" si="142"/>
        <v>0.7513930868764485</v>
      </c>
      <c r="AA507" s="29"/>
      <c r="AB507" s="28">
        <f t="shared" si="143"/>
        <v>3.472707444347293</v>
      </c>
      <c r="AC507" s="36">
        <v>215357.98816568046</v>
      </c>
      <c r="AD507" s="31">
        <f t="shared" si="144"/>
        <v>7478.752887026147</v>
      </c>
      <c r="AE507" s="32">
        <v>1103</v>
      </c>
      <c r="AF507" s="31">
        <f t="shared" si="145"/>
        <v>6375.752887026147</v>
      </c>
      <c r="AH507" s="34">
        <f t="shared" si="146"/>
        <v>552483904.8562933</v>
      </c>
      <c r="AI507" s="27">
        <f t="shared" si="147"/>
        <v>0.37907781232916826</v>
      </c>
      <c r="AJ507" s="27">
        <f t="shared" si="148"/>
        <v>1.1263800746591313</v>
      </c>
      <c r="AK507" s="27">
        <f t="shared" si="149"/>
        <v>0.24652301868490992</v>
      </c>
      <c r="AL507" s="27">
        <f t="shared" si="150"/>
        <v>1.7519999999999998</v>
      </c>
      <c r="AN507" s="36">
        <v>212737.26591760298</v>
      </c>
      <c r="AO507" s="30">
        <f t="shared" si="151"/>
        <v>7387.742870421495</v>
      </c>
    </row>
    <row r="508" spans="1:41" ht="12.75">
      <c r="A508" s="17" t="s">
        <v>1061</v>
      </c>
      <c r="B508" s="18" t="s">
        <v>1062</v>
      </c>
      <c r="C508" s="19" t="s">
        <v>1048</v>
      </c>
      <c r="E508" s="20"/>
      <c r="F508" s="39">
        <v>537484284</v>
      </c>
      <c r="G508" s="38">
        <v>95.02</v>
      </c>
      <c r="H508" s="23">
        <f t="shared" si="133"/>
        <v>0.9501999999999999</v>
      </c>
      <c r="I508" s="40">
        <v>1783894.75</v>
      </c>
      <c r="J508" s="40">
        <v>152078.18</v>
      </c>
      <c r="K508" s="40">
        <v>58813.55</v>
      </c>
      <c r="L508" s="40">
        <v>188495.32</v>
      </c>
      <c r="M508" s="25">
        <f t="shared" si="134"/>
        <v>2183281.8</v>
      </c>
      <c r="N508" s="40">
        <v>6838391</v>
      </c>
      <c r="O508" s="40">
        <v>0</v>
      </c>
      <c r="P508" s="40">
        <v>0</v>
      </c>
      <c r="Q508" s="26">
        <f t="shared" si="135"/>
        <v>6838391</v>
      </c>
      <c r="R508" s="40">
        <v>2072546.73</v>
      </c>
      <c r="S508" s="40">
        <v>161245</v>
      </c>
      <c r="T508" s="26">
        <f t="shared" si="136"/>
        <v>2233791.73</v>
      </c>
      <c r="U508" s="26">
        <f t="shared" si="137"/>
        <v>11255464.530000001</v>
      </c>
      <c r="V508" s="27">
        <f t="shared" si="138"/>
        <v>0.3856013639275079</v>
      </c>
      <c r="W508" s="27">
        <f t="shared" si="139"/>
        <v>0.0299999469379834</v>
      </c>
      <c r="X508" s="27">
        <f t="shared" si="140"/>
        <v>0.41560131086549124</v>
      </c>
      <c r="Y508" s="28">
        <f t="shared" si="141"/>
        <v>1.2722959914489331</v>
      </c>
      <c r="Z508" s="28">
        <f t="shared" si="142"/>
        <v>0.4062038398131097</v>
      </c>
      <c r="AA508" s="29"/>
      <c r="AB508" s="28">
        <f t="shared" si="143"/>
        <v>2.0941011421275344</v>
      </c>
      <c r="AC508" s="36">
        <v>412544.12989175686</v>
      </c>
      <c r="AD508" s="31">
        <f t="shared" si="144"/>
        <v>8639.09133584338</v>
      </c>
      <c r="AE508" s="32">
        <v>1237</v>
      </c>
      <c r="AF508" s="31">
        <f t="shared" si="145"/>
        <v>7402.091335843381</v>
      </c>
      <c r="AH508" s="34">
        <f t="shared" si="146"/>
        <v>565653845.5062093</v>
      </c>
      <c r="AI508" s="27">
        <f t="shared" si="147"/>
        <v>0.38597488859041684</v>
      </c>
      <c r="AJ508" s="27">
        <f t="shared" si="148"/>
        <v>1.2089356510747762</v>
      </c>
      <c r="AK508" s="27">
        <f t="shared" si="149"/>
        <v>0.39490436558438974</v>
      </c>
      <c r="AL508" s="27">
        <f t="shared" si="150"/>
        <v>1.9900000000000002</v>
      </c>
      <c r="AN508" s="36">
        <v>410841.96750902524</v>
      </c>
      <c r="AO508" s="30">
        <f t="shared" si="151"/>
        <v>8603.44633394573</v>
      </c>
    </row>
    <row r="509" spans="1:41" ht="12.75">
      <c r="A509" s="17" t="s">
        <v>1063</v>
      </c>
      <c r="B509" s="18" t="s">
        <v>1064</v>
      </c>
      <c r="C509" s="19" t="s">
        <v>1048</v>
      </c>
      <c r="E509" s="20"/>
      <c r="F509" s="39">
        <v>208795218</v>
      </c>
      <c r="G509" s="38">
        <v>54.46</v>
      </c>
      <c r="H509" s="23">
        <f t="shared" si="133"/>
        <v>0.5446</v>
      </c>
      <c r="I509" s="40">
        <v>1168958.71</v>
      </c>
      <c r="J509" s="40">
        <v>99653.54</v>
      </c>
      <c r="K509" s="40">
        <v>38536.55</v>
      </c>
      <c r="L509" s="40">
        <v>123499.45</v>
      </c>
      <c r="M509" s="25">
        <f t="shared" si="134"/>
        <v>1430648.25</v>
      </c>
      <c r="N509" s="40">
        <v>3306627.5</v>
      </c>
      <c r="O509" s="40">
        <v>1370637.58</v>
      </c>
      <c r="P509" s="40">
        <v>0</v>
      </c>
      <c r="Q509" s="26">
        <f t="shared" si="135"/>
        <v>4677265.08</v>
      </c>
      <c r="R509" s="40">
        <v>1476395</v>
      </c>
      <c r="S509" s="40">
        <v>6264</v>
      </c>
      <c r="T509" s="26">
        <f t="shared" si="136"/>
        <v>1482659</v>
      </c>
      <c r="U509" s="51">
        <f t="shared" si="137"/>
        <v>7590572.33</v>
      </c>
      <c r="V509" s="27">
        <f t="shared" si="138"/>
        <v>0.7071019222288893</v>
      </c>
      <c r="W509" s="27">
        <f t="shared" si="139"/>
        <v>0.0030000687084701335</v>
      </c>
      <c r="X509" s="27">
        <f t="shared" si="140"/>
        <v>0.7101019909373595</v>
      </c>
      <c r="Y509" s="28">
        <f t="shared" si="141"/>
        <v>2.2401207866743387</v>
      </c>
      <c r="Z509" s="28">
        <f t="shared" si="142"/>
        <v>0.6851920574157977</v>
      </c>
      <c r="AA509" s="29"/>
      <c r="AB509" s="28">
        <f t="shared" si="143"/>
        <v>3.635414835027496</v>
      </c>
      <c r="AC509" s="36">
        <v>135264.4578313253</v>
      </c>
      <c r="AD509" s="31">
        <f t="shared" si="144"/>
        <v>4917.424166519511</v>
      </c>
      <c r="AE509" s="32">
        <v>916</v>
      </c>
      <c r="AF509" s="31">
        <f t="shared" si="145"/>
        <v>4001.4241665195113</v>
      </c>
      <c r="AH509" s="34">
        <f t="shared" si="146"/>
        <v>383391880.27910393</v>
      </c>
      <c r="AI509" s="27">
        <f t="shared" si="147"/>
        <v>0.37315559446864344</v>
      </c>
      <c r="AJ509" s="27">
        <f t="shared" si="148"/>
        <v>1.2199697804228447</v>
      </c>
      <c r="AK509" s="27">
        <f t="shared" si="149"/>
        <v>0.38672154426448596</v>
      </c>
      <c r="AL509" s="27">
        <f t="shared" si="150"/>
        <v>1.98</v>
      </c>
      <c r="AN509" s="36">
        <v>135239.03541823663</v>
      </c>
      <c r="AO509" s="30">
        <f t="shared" si="151"/>
        <v>4916.4999563426645</v>
      </c>
    </row>
    <row r="510" spans="1:41" ht="12.75">
      <c r="A510" s="17" t="s">
        <v>1065</v>
      </c>
      <c r="B510" s="18" t="s">
        <v>1066</v>
      </c>
      <c r="C510" s="19" t="s">
        <v>1048</v>
      </c>
      <c r="E510" s="20"/>
      <c r="F510" s="39">
        <v>384661546</v>
      </c>
      <c r="G510" s="38">
        <v>49.53</v>
      </c>
      <c r="H510" s="23">
        <f t="shared" si="133"/>
        <v>0.4953</v>
      </c>
      <c r="I510" s="40">
        <v>2478164.44</v>
      </c>
      <c r="J510" s="40">
        <v>211271.44</v>
      </c>
      <c r="K510" s="40">
        <v>81714.82</v>
      </c>
      <c r="L510" s="40">
        <v>261800.55</v>
      </c>
      <c r="M510" s="25">
        <f t="shared" si="134"/>
        <v>3032951.2499999995</v>
      </c>
      <c r="N510" s="40">
        <v>4525334.5</v>
      </c>
      <c r="O510" s="40">
        <v>4270520.5</v>
      </c>
      <c r="P510" s="40">
        <v>0</v>
      </c>
      <c r="Q510" s="26">
        <f t="shared" si="135"/>
        <v>8795855</v>
      </c>
      <c r="R510" s="40">
        <v>1729244.02</v>
      </c>
      <c r="S510" s="40">
        <v>38466</v>
      </c>
      <c r="T510" s="26">
        <f t="shared" si="136"/>
        <v>1767710.02</v>
      </c>
      <c r="U510" s="26">
        <f t="shared" si="137"/>
        <v>13596516.27</v>
      </c>
      <c r="V510" s="27">
        <f t="shared" si="138"/>
        <v>0.449549490449976</v>
      </c>
      <c r="W510" s="27">
        <f t="shared" si="139"/>
        <v>0.00999995980882373</v>
      </c>
      <c r="X510" s="27">
        <f t="shared" si="140"/>
        <v>0.4595494502587998</v>
      </c>
      <c r="Y510" s="28">
        <f t="shared" si="141"/>
        <v>2.286647857438809</v>
      </c>
      <c r="Z510" s="28">
        <f t="shared" si="142"/>
        <v>0.7884726928227963</v>
      </c>
      <c r="AA510" s="29"/>
      <c r="AB510" s="28">
        <f t="shared" si="143"/>
        <v>3.5346700005204053</v>
      </c>
      <c r="AC510" s="36">
        <v>152619.28251121077</v>
      </c>
      <c r="AD510" s="31">
        <f t="shared" si="144"/>
        <v>5394.587993933252</v>
      </c>
      <c r="AE510" s="32">
        <v>988</v>
      </c>
      <c r="AF510" s="31">
        <f t="shared" si="145"/>
        <v>4406.587993933252</v>
      </c>
      <c r="AH510" s="34">
        <f t="shared" si="146"/>
        <v>776623351.5041388</v>
      </c>
      <c r="AI510" s="27">
        <f t="shared" si="147"/>
        <v>0.39053052475513106</v>
      </c>
      <c r="AJ510" s="27">
        <f t="shared" si="148"/>
        <v>1.1325766837894424</v>
      </c>
      <c r="AK510" s="27">
        <f t="shared" si="149"/>
        <v>0.2276148427131835</v>
      </c>
      <c r="AL510" s="27">
        <f t="shared" si="150"/>
        <v>1.752</v>
      </c>
      <c r="AN510" s="36">
        <v>148002.6008492569</v>
      </c>
      <c r="AO510" s="30">
        <f t="shared" si="151"/>
        <v>5231.403532208643</v>
      </c>
    </row>
    <row r="511" spans="1:41" ht="12.75">
      <c r="A511" s="17" t="s">
        <v>1067</v>
      </c>
      <c r="B511" s="18" t="s">
        <v>1068</v>
      </c>
      <c r="C511" s="19" t="s">
        <v>1048</v>
      </c>
      <c r="E511" s="20"/>
      <c r="F511" s="39">
        <v>642411016</v>
      </c>
      <c r="G511" s="38">
        <v>50.77</v>
      </c>
      <c r="H511" s="23">
        <f t="shared" si="133"/>
        <v>0.5077</v>
      </c>
      <c r="I511" s="40">
        <v>4154870.89</v>
      </c>
      <c r="J511" s="40">
        <v>354216.42</v>
      </c>
      <c r="K511" s="40">
        <v>137053.35</v>
      </c>
      <c r="L511" s="40">
        <v>438932.18</v>
      </c>
      <c r="M511" s="25">
        <f t="shared" si="134"/>
        <v>5085072.84</v>
      </c>
      <c r="N511" s="40">
        <v>7896450.5</v>
      </c>
      <c r="O511" s="40">
        <v>4153528.23</v>
      </c>
      <c r="P511" s="40">
        <v>0</v>
      </c>
      <c r="Q511" s="26">
        <f t="shared" si="135"/>
        <v>12049978.73</v>
      </c>
      <c r="R511" s="40">
        <v>4367355.42</v>
      </c>
      <c r="S511" s="40">
        <v>0</v>
      </c>
      <c r="T511" s="26">
        <f t="shared" si="136"/>
        <v>4367355.42</v>
      </c>
      <c r="U511" s="26">
        <f t="shared" si="137"/>
        <v>21502406.990000002</v>
      </c>
      <c r="V511" s="27">
        <f t="shared" si="138"/>
        <v>0.6798381894497276</v>
      </c>
      <c r="W511" s="27">
        <f t="shared" si="139"/>
        <v>0</v>
      </c>
      <c r="X511" s="27">
        <f t="shared" si="140"/>
        <v>0.6798381894497276</v>
      </c>
      <c r="Y511" s="28">
        <f t="shared" si="141"/>
        <v>1.875742854633738</v>
      </c>
      <c r="Z511" s="28">
        <f t="shared" si="142"/>
        <v>0.7915606540595187</v>
      </c>
      <c r="AA511" s="29"/>
      <c r="AB511" s="28">
        <f t="shared" si="143"/>
        <v>3.347141698142985</v>
      </c>
      <c r="AC511" s="36">
        <v>157528.20512820513</v>
      </c>
      <c r="AD511" s="31">
        <f t="shared" si="144"/>
        <v>5272.6922401823695</v>
      </c>
      <c r="AE511" s="32">
        <v>991</v>
      </c>
      <c r="AF511" s="31">
        <f t="shared" si="145"/>
        <v>4281.6922401823695</v>
      </c>
      <c r="AH511" s="34">
        <f t="shared" si="146"/>
        <v>1265335859.7597005</v>
      </c>
      <c r="AI511" s="27">
        <f t="shared" si="147"/>
        <v>0.40187534406601766</v>
      </c>
      <c r="AJ511" s="27">
        <f t="shared" si="148"/>
        <v>0.952314647297549</v>
      </c>
      <c r="AK511" s="27">
        <f t="shared" si="149"/>
        <v>0.3451538487836267</v>
      </c>
      <c r="AL511" s="27">
        <f t="shared" si="150"/>
        <v>1.699</v>
      </c>
      <c r="AN511" s="36">
        <v>157008.31091180866</v>
      </c>
      <c r="AO511" s="30">
        <f t="shared" si="151"/>
        <v>5255.29064407913</v>
      </c>
    </row>
    <row r="512" spans="1:41" ht="12.75">
      <c r="A512" s="17" t="s">
        <v>1069</v>
      </c>
      <c r="B512" s="18" t="s">
        <v>1070</v>
      </c>
      <c r="C512" s="19" t="s">
        <v>1048</v>
      </c>
      <c r="E512" s="20" t="s">
        <v>116</v>
      </c>
      <c r="F512" s="39">
        <v>2076503853</v>
      </c>
      <c r="G512" s="38">
        <v>110.79</v>
      </c>
      <c r="H512" s="23">
        <f t="shared" si="133"/>
        <v>1.1079</v>
      </c>
      <c r="I512" s="40">
        <v>5755801.44</v>
      </c>
      <c r="J512" s="40">
        <v>490702.61</v>
      </c>
      <c r="K512" s="40">
        <v>0</v>
      </c>
      <c r="L512" s="40">
        <v>608045.92</v>
      </c>
      <c r="M512" s="25">
        <f t="shared" si="134"/>
        <v>6854549.970000001</v>
      </c>
      <c r="N512" s="40">
        <v>19278562</v>
      </c>
      <c r="O512" s="40">
        <v>0</v>
      </c>
      <c r="P512" s="40">
        <v>0</v>
      </c>
      <c r="Q512" s="26">
        <f t="shared" si="135"/>
        <v>19278562</v>
      </c>
      <c r="R512" s="40">
        <v>8722670</v>
      </c>
      <c r="S512" s="40">
        <v>0</v>
      </c>
      <c r="T512" s="26">
        <f t="shared" si="136"/>
        <v>8722670</v>
      </c>
      <c r="U512" s="26">
        <f t="shared" si="137"/>
        <v>34855781.97</v>
      </c>
      <c r="V512" s="27">
        <f t="shared" si="138"/>
        <v>0.4200651969606531</v>
      </c>
      <c r="W512" s="27">
        <f t="shared" si="139"/>
        <v>0</v>
      </c>
      <c r="X512" s="27">
        <f t="shared" si="140"/>
        <v>0.4200651969606531</v>
      </c>
      <c r="Y512" s="28">
        <f t="shared" si="141"/>
        <v>0.9284144583766394</v>
      </c>
      <c r="Z512" s="28">
        <f t="shared" si="142"/>
        <v>0.3301005177571419</v>
      </c>
      <c r="AA512" s="29"/>
      <c r="AB512" s="28">
        <f t="shared" si="143"/>
        <v>1.6785801730944343</v>
      </c>
      <c r="AC512" s="36">
        <v>315938.4260783668</v>
      </c>
      <c r="AD512" s="31">
        <f t="shared" si="144"/>
        <v>5303.279779338081</v>
      </c>
      <c r="AE512" s="32">
        <v>961</v>
      </c>
      <c r="AF512" s="31">
        <f t="shared" si="145"/>
        <v>4342.279779338081</v>
      </c>
      <c r="AH512" s="34">
        <f t="shared" si="146"/>
        <v>1874270108.3130245</v>
      </c>
      <c r="AI512" s="27">
        <f t="shared" si="147"/>
        <v>0.36571836362313753</v>
      </c>
      <c r="AJ512" s="27">
        <f t="shared" si="148"/>
        <v>1.028590378435479</v>
      </c>
      <c r="AK512" s="27">
        <f t="shared" si="149"/>
        <v>0.4653902317127076</v>
      </c>
      <c r="AL512" s="27">
        <f t="shared" si="150"/>
        <v>1.86</v>
      </c>
      <c r="AN512" s="36">
        <v>315872.54449571524</v>
      </c>
      <c r="AO512" s="30">
        <f t="shared" si="151"/>
        <v>5302.173904153971</v>
      </c>
    </row>
    <row r="513" spans="1:41" ht="12.75">
      <c r="A513" s="17" t="s">
        <v>1071</v>
      </c>
      <c r="B513" s="18" t="s">
        <v>1072</v>
      </c>
      <c r="C513" s="19" t="s">
        <v>1048</v>
      </c>
      <c r="E513" s="20"/>
      <c r="F513" s="39">
        <v>472307991</v>
      </c>
      <c r="G513" s="38">
        <v>99.35</v>
      </c>
      <c r="H513" s="23">
        <f t="shared" si="133"/>
        <v>0.9934999999999999</v>
      </c>
      <c r="I513" s="40">
        <v>1532159.68</v>
      </c>
      <c r="J513" s="40">
        <v>130619.05</v>
      </c>
      <c r="K513" s="40">
        <v>50515.2</v>
      </c>
      <c r="L513" s="40">
        <v>161880.86</v>
      </c>
      <c r="M513" s="25">
        <f t="shared" si="134"/>
        <v>1875174.79</v>
      </c>
      <c r="N513" s="40">
        <v>3622753</v>
      </c>
      <c r="O513" s="40">
        <v>2047863.06</v>
      </c>
      <c r="P513" s="40">
        <v>0</v>
      </c>
      <c r="Q513" s="26">
        <f t="shared" si="135"/>
        <v>5670616.0600000005</v>
      </c>
      <c r="R513" s="40">
        <v>478542.52</v>
      </c>
      <c r="S513" s="40">
        <v>70845</v>
      </c>
      <c r="T513" s="26">
        <f t="shared" si="136"/>
        <v>549387.52</v>
      </c>
      <c r="U513" s="26">
        <f t="shared" si="137"/>
        <v>8095178.370000001</v>
      </c>
      <c r="V513" s="27">
        <f t="shared" si="138"/>
        <v>0.10132001344859737</v>
      </c>
      <c r="W513" s="27">
        <f t="shared" si="139"/>
        <v>0.014999746214329878</v>
      </c>
      <c r="X513" s="27">
        <f t="shared" si="140"/>
        <v>0.11631975966292724</v>
      </c>
      <c r="Y513" s="28">
        <f t="shared" si="141"/>
        <v>1.2006182762213735</v>
      </c>
      <c r="Z513" s="28">
        <f t="shared" si="142"/>
        <v>0.3970237272568187</v>
      </c>
      <c r="AA513" s="29"/>
      <c r="AB513" s="28">
        <f t="shared" si="143"/>
        <v>1.7139617631411197</v>
      </c>
      <c r="AC513" s="36">
        <v>415187.57192174916</v>
      </c>
      <c r="AD513" s="31">
        <f t="shared" si="144"/>
        <v>7116.156228052817</v>
      </c>
      <c r="AE513" s="32">
        <v>1147</v>
      </c>
      <c r="AF513" s="31">
        <f t="shared" si="145"/>
        <v>5969.156228052817</v>
      </c>
      <c r="AH513" s="34">
        <f t="shared" si="146"/>
        <v>475398078.5103171</v>
      </c>
      <c r="AI513" s="27">
        <f t="shared" si="147"/>
        <v>0.39444307302964937</v>
      </c>
      <c r="AJ513" s="27">
        <f t="shared" si="148"/>
        <v>1.1928142574259346</v>
      </c>
      <c r="AK513" s="27">
        <f t="shared" si="149"/>
        <v>0.11556368122511822</v>
      </c>
      <c r="AL513" s="27">
        <f t="shared" si="150"/>
        <v>1.7030000000000003</v>
      </c>
      <c r="AN513" s="36">
        <v>419300.5617977528</v>
      </c>
      <c r="AO513" s="30">
        <f t="shared" si="151"/>
        <v>7186.651301849384</v>
      </c>
    </row>
    <row r="514" spans="1:41" ht="12.75">
      <c r="A514" s="17" t="s">
        <v>1073</v>
      </c>
      <c r="B514" s="18" t="s">
        <v>1074</v>
      </c>
      <c r="C514" s="19" t="s">
        <v>1048</v>
      </c>
      <c r="E514" s="20"/>
      <c r="F514" s="39">
        <v>221170947</v>
      </c>
      <c r="G514" s="38">
        <v>46.99</v>
      </c>
      <c r="H514" s="23">
        <f aca="true" t="shared" si="152" ref="H514:H568">G514/100</f>
        <v>0.46990000000000004</v>
      </c>
      <c r="I514" s="40">
        <v>1502549.53</v>
      </c>
      <c r="J514" s="40">
        <v>128097.25</v>
      </c>
      <c r="K514" s="40">
        <v>49546.8</v>
      </c>
      <c r="L514" s="40">
        <v>158732.2</v>
      </c>
      <c r="M514" s="25">
        <f aca="true" t="shared" si="153" ref="M514:M568">SUM(I514:L514)</f>
        <v>1838925.78</v>
      </c>
      <c r="N514" s="40">
        <v>4955039</v>
      </c>
      <c r="O514" s="40">
        <v>0</v>
      </c>
      <c r="P514" s="40">
        <v>0</v>
      </c>
      <c r="Q514" s="26">
        <f aca="true" t="shared" si="154" ref="Q514:Q568">SUM(N514:P514)</f>
        <v>4955039</v>
      </c>
      <c r="R514" s="40">
        <v>864934.5</v>
      </c>
      <c r="S514" s="40">
        <v>0</v>
      </c>
      <c r="T514" s="26">
        <f aca="true" t="shared" si="155" ref="T514:T568">R514+S514</f>
        <v>864934.5</v>
      </c>
      <c r="U514" s="26">
        <f aca="true" t="shared" si="156" ref="U514:U567">M514+Q514+T514</f>
        <v>7658899.28</v>
      </c>
      <c r="V514" s="27">
        <f aca="true" t="shared" si="157" ref="V514:V568">(R514/$F514)*100</f>
        <v>0.39107057763784864</v>
      </c>
      <c r="W514" s="27">
        <f aca="true" t="shared" si="158" ref="W514:W568">(S514/$F514)*100</f>
        <v>0</v>
      </c>
      <c r="X514" s="27">
        <f aca="true" t="shared" si="159" ref="X514:X568">(T514/$F514)*100</f>
        <v>0.39107057763784864</v>
      </c>
      <c r="Y514" s="28">
        <f aca="true" t="shared" si="160" ref="Y514:Y568">(Q514/F514)*100</f>
        <v>2.2403661363352576</v>
      </c>
      <c r="Z514" s="28">
        <f aca="true" t="shared" si="161" ref="Z514:Z568">(M514/F514)*100</f>
        <v>0.8314499733999873</v>
      </c>
      <c r="AA514" s="29"/>
      <c r="AB514" s="28">
        <f aca="true" t="shared" si="162" ref="AB514:AB568">((U514/F514)*100)-AA514</f>
        <v>3.4628866873730937</v>
      </c>
      <c r="AC514" s="36">
        <v>105741.84750733137</v>
      </c>
      <c r="AD514" s="31">
        <f aca="true" t="shared" si="163" ref="AD514:AD568">AC514/100*AB514</f>
        <v>3661.720360313736</v>
      </c>
      <c r="AE514" s="32">
        <v>846</v>
      </c>
      <c r="AF514" s="31">
        <f aca="true" t="shared" si="164" ref="AF514:AF568">AD514-AE514</f>
        <v>2815.720360313736</v>
      </c>
      <c r="AH514" s="34">
        <f aca="true" t="shared" si="165" ref="AH514:AH567">F514/H514</f>
        <v>470676626.9419025</v>
      </c>
      <c r="AI514" s="27">
        <f aca="true" t="shared" si="166" ref="AI514:AI568">(M514/AH514)*100</f>
        <v>0.39069834250065405</v>
      </c>
      <c r="AJ514" s="27">
        <f aca="true" t="shared" si="167" ref="AJ514:AJ568">(Q514/AH514)*100</f>
        <v>1.0527480474639375</v>
      </c>
      <c r="AK514" s="27">
        <f aca="true" t="shared" si="168" ref="AK514:AK567">(T514/AH514)*100</f>
        <v>0.1837640644320251</v>
      </c>
      <c r="AL514" s="27">
        <f aca="true" t="shared" si="169" ref="AL514:AL567">ROUND(AI514,3)+ROUND(AJ514,3)+ROUND(AK514,3)</f>
        <v>1.628</v>
      </c>
      <c r="AN514" s="36">
        <v>104570.79780755176</v>
      </c>
      <c r="AO514" s="30">
        <f aca="true" t="shared" si="170" ref="AO514:AO568">AN514*AB514/100</f>
        <v>3621.168236157545</v>
      </c>
    </row>
    <row r="515" spans="1:41" ht="12.75">
      <c r="A515" s="17" t="s">
        <v>1075</v>
      </c>
      <c r="B515" s="18" t="s">
        <v>1076</v>
      </c>
      <c r="C515" s="19" t="s">
        <v>1048</v>
      </c>
      <c r="E515" s="20"/>
      <c r="F515" s="39">
        <v>388020571</v>
      </c>
      <c r="G515" s="38">
        <v>47.62</v>
      </c>
      <c r="H515" s="23">
        <f t="shared" si="152"/>
        <v>0.47619999999999996</v>
      </c>
      <c r="I515" s="40">
        <v>2438526.76</v>
      </c>
      <c r="J515" s="40">
        <v>207878.14</v>
      </c>
      <c r="K515" s="40">
        <v>80369.74</v>
      </c>
      <c r="L515" s="40">
        <v>257657.19</v>
      </c>
      <c r="M515" s="25">
        <f t="shared" si="153"/>
        <v>2984431.83</v>
      </c>
      <c r="N515" s="40">
        <v>10354936</v>
      </c>
      <c r="O515" s="40">
        <v>0</v>
      </c>
      <c r="P515" s="40">
        <v>0</v>
      </c>
      <c r="Q515" s="26">
        <f t="shared" si="154"/>
        <v>10354936</v>
      </c>
      <c r="R515" s="40">
        <v>5412594.9</v>
      </c>
      <c r="S515" s="40">
        <v>0</v>
      </c>
      <c r="T515" s="26">
        <f t="shared" si="155"/>
        <v>5412594.9</v>
      </c>
      <c r="U515" s="26">
        <f t="shared" si="156"/>
        <v>18751962.73</v>
      </c>
      <c r="V515" s="27">
        <f t="shared" si="157"/>
        <v>1.394924729390185</v>
      </c>
      <c r="W515" s="27">
        <f t="shared" si="158"/>
        <v>0</v>
      </c>
      <c r="X515" s="27">
        <f t="shared" si="159"/>
        <v>1.394924729390185</v>
      </c>
      <c r="Y515" s="28">
        <f t="shared" si="160"/>
        <v>2.668656451206552</v>
      </c>
      <c r="Z515" s="28">
        <f t="shared" si="161"/>
        <v>0.7691426829017269</v>
      </c>
      <c r="AA515" s="29"/>
      <c r="AB515" s="28">
        <f t="shared" si="162"/>
        <v>4.832723863498464</v>
      </c>
      <c r="AC515" s="36">
        <v>126265.50328780981</v>
      </c>
      <c r="AD515" s="31">
        <f t="shared" si="163"/>
        <v>6102.063108756423</v>
      </c>
      <c r="AE515" s="32">
        <v>1074</v>
      </c>
      <c r="AF515" s="31">
        <f t="shared" si="164"/>
        <v>5028.063108756423</v>
      </c>
      <c r="AH515" s="34">
        <f t="shared" si="165"/>
        <v>814826902.5619488</v>
      </c>
      <c r="AI515" s="27">
        <f t="shared" si="166"/>
        <v>0.36626574559780234</v>
      </c>
      <c r="AJ515" s="27">
        <f t="shared" si="167"/>
        <v>1.27081420206456</v>
      </c>
      <c r="AK515" s="27">
        <f t="shared" si="168"/>
        <v>0.664263156135606</v>
      </c>
      <c r="AL515" s="27">
        <f t="shared" si="169"/>
        <v>2.301</v>
      </c>
      <c r="AN515" s="36">
        <v>126234.73417721518</v>
      </c>
      <c r="AO515" s="30">
        <f t="shared" si="170"/>
        <v>6100.57612260613</v>
      </c>
    </row>
    <row r="516" spans="1:41" ht="12.75">
      <c r="A516" s="17" t="s">
        <v>1077</v>
      </c>
      <c r="B516" s="18" t="s">
        <v>1078</v>
      </c>
      <c r="C516" s="19" t="s">
        <v>1048</v>
      </c>
      <c r="E516" s="20"/>
      <c r="F516" s="39">
        <v>117122064</v>
      </c>
      <c r="G516" s="38">
        <v>47.83</v>
      </c>
      <c r="H516" s="23">
        <f t="shared" si="152"/>
        <v>0.4783</v>
      </c>
      <c r="I516" s="40">
        <v>766971.38</v>
      </c>
      <c r="J516" s="40">
        <v>65387.05</v>
      </c>
      <c r="K516" s="40">
        <v>25291.92</v>
      </c>
      <c r="L516" s="40">
        <v>81023.07</v>
      </c>
      <c r="M516" s="25">
        <f t="shared" si="153"/>
        <v>938673.4200000002</v>
      </c>
      <c r="N516" s="40">
        <v>1999611</v>
      </c>
      <c r="O516" s="40">
        <v>866207.82</v>
      </c>
      <c r="P516" s="40">
        <v>0</v>
      </c>
      <c r="Q516" s="26">
        <f t="shared" si="154"/>
        <v>2865818.82</v>
      </c>
      <c r="R516" s="40">
        <v>1733163</v>
      </c>
      <c r="S516" s="40">
        <v>0</v>
      </c>
      <c r="T516" s="26">
        <f t="shared" si="155"/>
        <v>1733163</v>
      </c>
      <c r="U516" s="26">
        <f t="shared" si="156"/>
        <v>5537655.24</v>
      </c>
      <c r="V516" s="27">
        <f t="shared" si="157"/>
        <v>1.4797920569432588</v>
      </c>
      <c r="W516" s="27">
        <f t="shared" si="158"/>
        <v>0</v>
      </c>
      <c r="X516" s="27">
        <f t="shared" si="159"/>
        <v>1.4797920569432588</v>
      </c>
      <c r="Y516" s="28">
        <f t="shared" si="160"/>
        <v>2.4468650245098136</v>
      </c>
      <c r="Z516" s="28">
        <f t="shared" si="161"/>
        <v>0.8014488371721319</v>
      </c>
      <c r="AA516" s="29"/>
      <c r="AB516" s="28">
        <f t="shared" si="162"/>
        <v>4.728105918625205</v>
      </c>
      <c r="AC516" s="36">
        <v>128702.04460966543</v>
      </c>
      <c r="AD516" s="31">
        <f t="shared" si="163"/>
        <v>6085.168988581242</v>
      </c>
      <c r="AE516" s="32">
        <v>1078</v>
      </c>
      <c r="AF516" s="31">
        <f t="shared" si="164"/>
        <v>5007.168988581242</v>
      </c>
      <c r="AH516" s="34">
        <f t="shared" si="165"/>
        <v>244871553.4183567</v>
      </c>
      <c r="AI516" s="27">
        <f t="shared" si="166"/>
        <v>0.3833329788194307</v>
      </c>
      <c r="AJ516" s="27">
        <f t="shared" si="167"/>
        <v>1.1703355412230438</v>
      </c>
      <c r="AK516" s="27">
        <f t="shared" si="168"/>
        <v>0.7077845408359607</v>
      </c>
      <c r="AL516" s="27">
        <f t="shared" si="169"/>
        <v>2.261</v>
      </c>
      <c r="AN516" s="36">
        <v>128405.4104477612</v>
      </c>
      <c r="AO516" s="30">
        <f t="shared" si="170"/>
        <v>6071.143811215584</v>
      </c>
    </row>
    <row r="517" spans="1:41" ht="12.75">
      <c r="A517" s="17" t="s">
        <v>1079</v>
      </c>
      <c r="B517" s="18" t="s">
        <v>1080</v>
      </c>
      <c r="C517" s="19" t="s">
        <v>1048</v>
      </c>
      <c r="E517" s="20" t="s">
        <v>48</v>
      </c>
      <c r="F517" s="39">
        <v>270554483</v>
      </c>
      <c r="G517" s="38">
        <v>94.37</v>
      </c>
      <c r="H517" s="23">
        <f t="shared" si="152"/>
        <v>0.9437000000000001</v>
      </c>
      <c r="I517" s="40">
        <v>864549.47</v>
      </c>
      <c r="J517" s="40">
        <v>73703.85</v>
      </c>
      <c r="K517" s="40">
        <v>28503.47</v>
      </c>
      <c r="L517" s="40">
        <v>91336.54</v>
      </c>
      <c r="M517" s="25">
        <f t="shared" si="153"/>
        <v>1058093.3299999998</v>
      </c>
      <c r="N517" s="40">
        <v>0</v>
      </c>
      <c r="O517" s="40">
        <v>2910966.02</v>
      </c>
      <c r="P517" s="40">
        <v>0</v>
      </c>
      <c r="Q517" s="26">
        <f t="shared" si="154"/>
        <v>2910966.02</v>
      </c>
      <c r="R517" s="40">
        <v>396985</v>
      </c>
      <c r="S517" s="40">
        <v>0</v>
      </c>
      <c r="T517" s="26">
        <f t="shared" si="155"/>
        <v>396985</v>
      </c>
      <c r="U517" s="26">
        <f t="shared" si="156"/>
        <v>4366044.35</v>
      </c>
      <c r="V517" s="27">
        <f t="shared" si="157"/>
        <v>0.14673015046658827</v>
      </c>
      <c r="W517" s="27">
        <f t="shared" si="158"/>
        <v>0</v>
      </c>
      <c r="X517" s="27">
        <f t="shared" si="159"/>
        <v>0.14673015046658827</v>
      </c>
      <c r="Y517" s="28">
        <f t="shared" si="160"/>
        <v>1.0759259975004738</v>
      </c>
      <c r="Z517" s="28">
        <f t="shared" si="161"/>
        <v>0.391083273974063</v>
      </c>
      <c r="AA517" s="29"/>
      <c r="AB517" s="28">
        <f t="shared" si="162"/>
        <v>1.6137394219411252</v>
      </c>
      <c r="AC517" s="36">
        <v>255693.67369589346</v>
      </c>
      <c r="AD517" s="31">
        <f t="shared" si="163"/>
        <v>4126.229611840138</v>
      </c>
      <c r="AE517" s="32">
        <v>847</v>
      </c>
      <c r="AF517" s="31">
        <f t="shared" si="164"/>
        <v>3279.229611840138</v>
      </c>
      <c r="AH517" s="34">
        <f t="shared" si="165"/>
        <v>286695436.049592</v>
      </c>
      <c r="AI517" s="27">
        <f t="shared" si="166"/>
        <v>0.3690652856493233</v>
      </c>
      <c r="AJ517" s="27">
        <f t="shared" si="167"/>
        <v>1.0153513638411973</v>
      </c>
      <c r="AK517" s="27">
        <f t="shared" si="168"/>
        <v>0.13846924299531935</v>
      </c>
      <c r="AL517" s="27">
        <f t="shared" si="169"/>
        <v>1.5219999999999998</v>
      </c>
      <c r="AN517" s="36">
        <v>248573.7298636927</v>
      </c>
      <c r="AO517" s="30">
        <f t="shared" si="170"/>
        <v>4011.332271399848</v>
      </c>
    </row>
    <row r="518" spans="1:41" ht="12.75">
      <c r="A518" s="17" t="s">
        <v>1081</v>
      </c>
      <c r="B518" s="18" t="s">
        <v>1082</v>
      </c>
      <c r="C518" s="19" t="s">
        <v>1048</v>
      </c>
      <c r="E518" s="20"/>
      <c r="F518" s="39">
        <v>2387667824</v>
      </c>
      <c r="G518" s="38">
        <v>65.45</v>
      </c>
      <c r="H518" s="23">
        <f t="shared" si="152"/>
        <v>0.6545000000000001</v>
      </c>
      <c r="I518" s="40">
        <v>11605613.3</v>
      </c>
      <c r="J518" s="40">
        <v>0</v>
      </c>
      <c r="K518" s="40">
        <v>382931.26</v>
      </c>
      <c r="L518" s="40">
        <v>1226375.76</v>
      </c>
      <c r="M518" s="25">
        <f t="shared" si="153"/>
        <v>13214920.32</v>
      </c>
      <c r="N518" s="40">
        <v>41929287</v>
      </c>
      <c r="O518" s="40">
        <v>0</v>
      </c>
      <c r="P518" s="40">
        <v>0</v>
      </c>
      <c r="Q518" s="26">
        <f t="shared" si="154"/>
        <v>41929287</v>
      </c>
      <c r="R518" s="40">
        <v>13008841.16</v>
      </c>
      <c r="S518" s="40">
        <v>262076.83</v>
      </c>
      <c r="T518" s="26">
        <f t="shared" si="155"/>
        <v>13270917.99</v>
      </c>
      <c r="U518" s="26">
        <f t="shared" si="156"/>
        <v>68415125.31</v>
      </c>
      <c r="V518" s="27">
        <f t="shared" si="157"/>
        <v>0.5448346302295357</v>
      </c>
      <c r="W518" s="27">
        <f t="shared" si="158"/>
        <v>0.010976268447633107</v>
      </c>
      <c r="X518" s="27">
        <f t="shared" si="159"/>
        <v>0.5558108986771688</v>
      </c>
      <c r="Y518" s="28">
        <f t="shared" si="160"/>
        <v>1.7560770630881528</v>
      </c>
      <c r="Z518" s="28">
        <f t="shared" si="161"/>
        <v>0.5534656113873233</v>
      </c>
      <c r="AA518" s="29"/>
      <c r="AB518" s="28">
        <f t="shared" si="162"/>
        <v>2.8653535731526447</v>
      </c>
      <c r="AC518" s="36">
        <v>311245.77143697604</v>
      </c>
      <c r="AD518" s="31">
        <f t="shared" si="163"/>
        <v>8918.291833155907</v>
      </c>
      <c r="AE518" s="32">
        <v>1144</v>
      </c>
      <c r="AF518" s="31">
        <f t="shared" si="164"/>
        <v>7774.291833155907</v>
      </c>
      <c r="AH518" s="34">
        <f t="shared" si="165"/>
        <v>3648079181.0542393</v>
      </c>
      <c r="AI518" s="27">
        <f t="shared" si="166"/>
        <v>0.36224324265300323</v>
      </c>
      <c r="AJ518" s="27">
        <f t="shared" si="167"/>
        <v>1.1493524377911961</v>
      </c>
      <c r="AK518" s="27">
        <f t="shared" si="168"/>
        <v>0.36377823318420704</v>
      </c>
      <c r="AL518" s="27">
        <f t="shared" si="169"/>
        <v>1.875</v>
      </c>
      <c r="AN518" s="36">
        <v>310763.50170345133</v>
      </c>
      <c r="AO518" s="30">
        <f t="shared" si="170"/>
        <v>8904.473100114123</v>
      </c>
    </row>
    <row r="519" spans="1:41" ht="12.75">
      <c r="A519" s="17" t="s">
        <v>1083</v>
      </c>
      <c r="B519" s="18" t="s">
        <v>1084</v>
      </c>
      <c r="C519" s="19" t="s">
        <v>1048</v>
      </c>
      <c r="E519" s="20"/>
      <c r="F519" s="39">
        <v>432571360</v>
      </c>
      <c r="G519" s="38">
        <v>100.17</v>
      </c>
      <c r="H519" s="23">
        <f t="shared" si="152"/>
        <v>1.0017</v>
      </c>
      <c r="I519" s="40">
        <v>1359723.29</v>
      </c>
      <c r="J519" s="40">
        <v>115915.83</v>
      </c>
      <c r="K519" s="40">
        <v>44885.56</v>
      </c>
      <c r="L519" s="40">
        <v>143664.18</v>
      </c>
      <c r="M519" s="25">
        <f t="shared" si="153"/>
        <v>1664188.86</v>
      </c>
      <c r="N519" s="40">
        <v>3446296.5</v>
      </c>
      <c r="O519" s="40">
        <v>1939971.98</v>
      </c>
      <c r="P519" s="40">
        <v>0</v>
      </c>
      <c r="Q519" s="26">
        <f t="shared" si="154"/>
        <v>5386268.48</v>
      </c>
      <c r="R519" s="40">
        <v>2645079.26</v>
      </c>
      <c r="S519" s="40">
        <v>0</v>
      </c>
      <c r="T519" s="26">
        <f t="shared" si="155"/>
        <v>2645079.26</v>
      </c>
      <c r="U519" s="26">
        <f t="shared" si="156"/>
        <v>9695536.600000001</v>
      </c>
      <c r="V519" s="27">
        <f t="shared" si="157"/>
        <v>0.6114781292964009</v>
      </c>
      <c r="W519" s="27">
        <f t="shared" si="158"/>
        <v>0</v>
      </c>
      <c r="X519" s="27">
        <f t="shared" si="159"/>
        <v>0.6114781292964009</v>
      </c>
      <c r="Y519" s="28">
        <f t="shared" si="160"/>
        <v>1.245174548772716</v>
      </c>
      <c r="Z519" s="28">
        <f t="shared" si="161"/>
        <v>0.38472007485655085</v>
      </c>
      <c r="AA519" s="29"/>
      <c r="AB519" s="28">
        <f t="shared" si="162"/>
        <v>2.2413727529256677</v>
      </c>
      <c r="AC519" s="36">
        <v>290256.43855776306</v>
      </c>
      <c r="AD519" s="31">
        <f t="shared" si="163"/>
        <v>6505.728727446133</v>
      </c>
      <c r="AE519" s="32">
        <v>1098</v>
      </c>
      <c r="AF519" s="31">
        <f t="shared" si="164"/>
        <v>5407.728727446133</v>
      </c>
      <c r="AH519" s="34">
        <f t="shared" si="165"/>
        <v>431837236.697614</v>
      </c>
      <c r="AI519" s="27">
        <f t="shared" si="166"/>
        <v>0.38537409898380703</v>
      </c>
      <c r="AJ519" s="27">
        <f t="shared" si="167"/>
        <v>1.2472913455056296</v>
      </c>
      <c r="AK519" s="27">
        <f t="shared" si="168"/>
        <v>0.6125176421162049</v>
      </c>
      <c r="AL519" s="27">
        <f t="shared" si="169"/>
        <v>2.245</v>
      </c>
      <c r="AN519" s="36">
        <v>290256.43855776306</v>
      </c>
      <c r="AO519" s="30">
        <f t="shared" si="170"/>
        <v>6505.728727446133</v>
      </c>
    </row>
    <row r="520" spans="1:41" ht="12.75">
      <c r="A520" s="17" t="s">
        <v>1085</v>
      </c>
      <c r="B520" s="18" t="s">
        <v>1086</v>
      </c>
      <c r="C520" s="19" t="s">
        <v>1048</v>
      </c>
      <c r="E520" s="20"/>
      <c r="F520" s="39">
        <v>247402880</v>
      </c>
      <c r="G520" s="38">
        <v>42.93</v>
      </c>
      <c r="H520" s="23">
        <f t="shared" si="152"/>
        <v>0.4293</v>
      </c>
      <c r="I520" s="40">
        <v>1819757.41</v>
      </c>
      <c r="J520" s="40">
        <v>155140.87</v>
      </c>
      <c r="K520" s="40">
        <v>60008.9</v>
      </c>
      <c r="L520" s="40">
        <v>192239.52</v>
      </c>
      <c r="M520" s="25">
        <f t="shared" si="153"/>
        <v>2227146.6999999997</v>
      </c>
      <c r="N520" s="40">
        <v>3312479</v>
      </c>
      <c r="O520" s="40">
        <v>3004905.36</v>
      </c>
      <c r="P520" s="40">
        <v>0</v>
      </c>
      <c r="Q520" s="26">
        <f t="shared" si="154"/>
        <v>6317384.359999999</v>
      </c>
      <c r="R520" s="40">
        <v>1672183</v>
      </c>
      <c r="S520" s="40">
        <v>24740</v>
      </c>
      <c r="T520" s="26">
        <f t="shared" si="155"/>
        <v>1696923</v>
      </c>
      <c r="U520" s="51">
        <f t="shared" si="156"/>
        <v>10241454.059999999</v>
      </c>
      <c r="V520" s="27">
        <f t="shared" si="157"/>
        <v>0.6758947187680273</v>
      </c>
      <c r="W520" s="27">
        <f t="shared" si="158"/>
        <v>0.00999988359068415</v>
      </c>
      <c r="X520" s="27">
        <f t="shared" si="159"/>
        <v>0.6858946023587115</v>
      </c>
      <c r="Y520" s="28">
        <f t="shared" si="160"/>
        <v>2.553480525368177</v>
      </c>
      <c r="Z520" s="28">
        <f t="shared" si="161"/>
        <v>0.9002104987621807</v>
      </c>
      <c r="AA520" s="29"/>
      <c r="AB520" s="28">
        <f t="shared" si="162"/>
        <v>4.139585626489069</v>
      </c>
      <c r="AC520" s="36">
        <v>126687.34873487349</v>
      </c>
      <c r="AD520" s="31">
        <f t="shared" si="163"/>
        <v>5244.331278808904</v>
      </c>
      <c r="AE520" s="32">
        <v>989</v>
      </c>
      <c r="AF520" s="31">
        <f t="shared" si="164"/>
        <v>4255.331278808904</v>
      </c>
      <c r="AH520" s="34">
        <f t="shared" si="165"/>
        <v>576293687.3980899</v>
      </c>
      <c r="AI520" s="27">
        <f t="shared" si="166"/>
        <v>0.38646036711860426</v>
      </c>
      <c r="AJ520" s="27">
        <f t="shared" si="167"/>
        <v>1.0962091895405583</v>
      </c>
      <c r="AK520" s="27">
        <f t="shared" si="168"/>
        <v>0.29445455279259486</v>
      </c>
      <c r="AL520" s="27">
        <f t="shared" si="169"/>
        <v>1.7760000000000002</v>
      </c>
      <c r="AN520" s="36">
        <v>122204.36602870813</v>
      </c>
      <c r="AO520" s="30">
        <f t="shared" si="170"/>
        <v>5058.754371066492</v>
      </c>
    </row>
    <row r="521" spans="1:41" ht="12.75">
      <c r="A521" s="17" t="s">
        <v>1087</v>
      </c>
      <c r="B521" s="18" t="s">
        <v>1088</v>
      </c>
      <c r="C521" s="19" t="s">
        <v>1048</v>
      </c>
      <c r="E521" s="20"/>
      <c r="F521" s="39">
        <v>79881585</v>
      </c>
      <c r="G521" s="38">
        <v>52.47</v>
      </c>
      <c r="H521" s="23">
        <f t="shared" si="152"/>
        <v>0.5246999999999999</v>
      </c>
      <c r="I521" s="40">
        <v>462882.6</v>
      </c>
      <c r="J521" s="40">
        <v>39461.51</v>
      </c>
      <c r="K521" s="40">
        <v>15257.89</v>
      </c>
      <c r="L521" s="40">
        <v>48907.53</v>
      </c>
      <c r="M521" s="25">
        <f t="shared" si="153"/>
        <v>566509.53</v>
      </c>
      <c r="N521" s="40">
        <v>0</v>
      </c>
      <c r="O521" s="40">
        <v>2079242.58</v>
      </c>
      <c r="P521" s="40">
        <v>0</v>
      </c>
      <c r="Q521" s="26">
        <f t="shared" si="154"/>
        <v>2079242.58</v>
      </c>
      <c r="R521" s="40">
        <v>529691</v>
      </c>
      <c r="S521" s="40">
        <v>0</v>
      </c>
      <c r="T521" s="26">
        <f t="shared" si="155"/>
        <v>529691</v>
      </c>
      <c r="U521" s="26">
        <f t="shared" si="156"/>
        <v>3175443.1100000003</v>
      </c>
      <c r="V521" s="27">
        <f t="shared" si="157"/>
        <v>0.6630952553082164</v>
      </c>
      <c r="W521" s="27">
        <f t="shared" si="158"/>
        <v>0</v>
      </c>
      <c r="X521" s="27">
        <f t="shared" si="159"/>
        <v>0.6630952553082164</v>
      </c>
      <c r="Y521" s="28">
        <f t="shared" si="160"/>
        <v>2.602906013945517</v>
      </c>
      <c r="Z521" s="28">
        <f t="shared" si="161"/>
        <v>0.7091866417022147</v>
      </c>
      <c r="AA521" s="29"/>
      <c r="AB521" s="28">
        <f t="shared" si="162"/>
        <v>3.9751879109559485</v>
      </c>
      <c r="AC521" s="36">
        <v>115231.38528138529</v>
      </c>
      <c r="AD521" s="31">
        <f t="shared" si="163"/>
        <v>4580.6640973327</v>
      </c>
      <c r="AE521" s="32">
        <v>904</v>
      </c>
      <c r="AF521" s="31">
        <f t="shared" si="164"/>
        <v>3676.6640973327003</v>
      </c>
      <c r="AH521" s="34">
        <f t="shared" si="165"/>
        <v>152242395.6546598</v>
      </c>
      <c r="AI521" s="27">
        <f t="shared" si="166"/>
        <v>0.372110230901152</v>
      </c>
      <c r="AJ521" s="27">
        <f t="shared" si="167"/>
        <v>1.3657447855172127</v>
      </c>
      <c r="AK521" s="27">
        <f t="shared" si="168"/>
        <v>0.3479260804602212</v>
      </c>
      <c r="AL521" s="27">
        <f t="shared" si="169"/>
        <v>2.086</v>
      </c>
      <c r="AN521" s="36">
        <v>114670.2819956616</v>
      </c>
      <c r="AO521" s="30">
        <f t="shared" si="170"/>
        <v>4558.359187350636</v>
      </c>
    </row>
    <row r="522" spans="1:41" ht="12.75">
      <c r="A522" s="17" t="s">
        <v>1089</v>
      </c>
      <c r="B522" s="18" t="s">
        <v>1090</v>
      </c>
      <c r="C522" s="19" t="s">
        <v>1048</v>
      </c>
      <c r="E522" s="20"/>
      <c r="F522" s="39">
        <v>1512438082</v>
      </c>
      <c r="G522" s="38">
        <v>46.65</v>
      </c>
      <c r="H522" s="23">
        <f t="shared" si="152"/>
        <v>0.46649999999999997</v>
      </c>
      <c r="I522" s="40">
        <v>10125136.67</v>
      </c>
      <c r="J522" s="40">
        <v>863200.53</v>
      </c>
      <c r="K522" s="40">
        <v>0</v>
      </c>
      <c r="L522" s="40">
        <v>1069629.83</v>
      </c>
      <c r="M522" s="25">
        <f t="shared" si="153"/>
        <v>12057967.03</v>
      </c>
      <c r="N522" s="40">
        <v>37758834</v>
      </c>
      <c r="O522" s="40">
        <v>0</v>
      </c>
      <c r="P522" s="40">
        <v>0</v>
      </c>
      <c r="Q522" s="26">
        <f t="shared" si="154"/>
        <v>37758834</v>
      </c>
      <c r="R522" s="40">
        <v>12459024.11</v>
      </c>
      <c r="S522" s="40">
        <v>0</v>
      </c>
      <c r="T522" s="26">
        <f t="shared" si="155"/>
        <v>12459024.11</v>
      </c>
      <c r="U522" s="26">
        <f t="shared" si="156"/>
        <v>62275825.14</v>
      </c>
      <c r="V522" s="27">
        <f t="shared" si="157"/>
        <v>0.8237708543760405</v>
      </c>
      <c r="W522" s="27">
        <f t="shared" si="158"/>
        <v>0</v>
      </c>
      <c r="X522" s="27">
        <f t="shared" si="159"/>
        <v>0.8237708543760405</v>
      </c>
      <c r="Y522" s="28">
        <f t="shared" si="160"/>
        <v>2.4965540374432336</v>
      </c>
      <c r="Z522" s="28">
        <f t="shared" si="161"/>
        <v>0.7972535982468073</v>
      </c>
      <c r="AA522" s="29"/>
      <c r="AB522" s="28">
        <f t="shared" si="162"/>
        <v>4.117578490066081</v>
      </c>
      <c r="AC522" s="36">
        <v>124575.57315936626</v>
      </c>
      <c r="AD522" s="31">
        <f t="shared" si="163"/>
        <v>5129.4970042866</v>
      </c>
      <c r="AE522" s="32">
        <v>979</v>
      </c>
      <c r="AF522" s="31">
        <f t="shared" si="164"/>
        <v>4150.4970042866</v>
      </c>
      <c r="AH522" s="34">
        <f t="shared" si="165"/>
        <v>3242096638.7995715</v>
      </c>
      <c r="AI522" s="27">
        <f t="shared" si="166"/>
        <v>0.37191880358213564</v>
      </c>
      <c r="AJ522" s="27">
        <f t="shared" si="167"/>
        <v>1.1646424584672683</v>
      </c>
      <c r="AK522" s="27">
        <f t="shared" si="168"/>
        <v>0.3842891035664228</v>
      </c>
      <c r="AL522" s="27">
        <f t="shared" si="169"/>
        <v>1.9209999999999998</v>
      </c>
      <c r="AN522" s="36">
        <v>123945.91894439208</v>
      </c>
      <c r="AO522" s="30">
        <f t="shared" si="170"/>
        <v>5103.5704977690275</v>
      </c>
    </row>
    <row r="523" spans="1:41" ht="12.75">
      <c r="A523" s="17" t="s">
        <v>1091</v>
      </c>
      <c r="B523" s="18" t="s">
        <v>1092</v>
      </c>
      <c r="C523" s="19" t="s">
        <v>1048</v>
      </c>
      <c r="E523" s="20"/>
      <c r="F523" s="39">
        <v>2397527</v>
      </c>
      <c r="G523" s="38">
        <v>95.42</v>
      </c>
      <c r="H523" s="23">
        <f t="shared" si="152"/>
        <v>0.9542</v>
      </c>
      <c r="I523" s="40">
        <v>7784.76</v>
      </c>
      <c r="J523" s="40">
        <v>793.52</v>
      </c>
      <c r="K523" s="40">
        <v>306.94</v>
      </c>
      <c r="L523" s="40">
        <v>983.27</v>
      </c>
      <c r="M523" s="25">
        <f t="shared" si="153"/>
        <v>9868.490000000002</v>
      </c>
      <c r="N523" s="40">
        <v>0</v>
      </c>
      <c r="O523" s="40">
        <v>8858.9</v>
      </c>
      <c r="P523" s="40">
        <v>0</v>
      </c>
      <c r="Q523" s="26">
        <f t="shared" si="154"/>
        <v>8858.9</v>
      </c>
      <c r="R523" s="40">
        <v>0</v>
      </c>
      <c r="S523" s="40">
        <v>0</v>
      </c>
      <c r="T523" s="26">
        <f t="shared" si="155"/>
        <v>0</v>
      </c>
      <c r="U523" s="26">
        <f t="shared" si="156"/>
        <v>18727.39</v>
      </c>
      <c r="V523" s="27">
        <f t="shared" si="157"/>
        <v>0</v>
      </c>
      <c r="W523" s="27">
        <f t="shared" si="158"/>
        <v>0</v>
      </c>
      <c r="X523" s="27">
        <f t="shared" si="159"/>
        <v>0</v>
      </c>
      <c r="Y523" s="28">
        <f t="shared" si="160"/>
        <v>0.3695015739134533</v>
      </c>
      <c r="Z523" s="28">
        <f t="shared" si="161"/>
        <v>0.4116112143888266</v>
      </c>
      <c r="AA523" s="29"/>
      <c r="AB523" s="28">
        <f t="shared" si="162"/>
        <v>0.7811127883022797</v>
      </c>
      <c r="AC523" s="36">
        <v>88937.5</v>
      </c>
      <c r="AD523" s="31">
        <f t="shared" si="163"/>
        <v>694.70218609634</v>
      </c>
      <c r="AE523" s="32">
        <v>584</v>
      </c>
      <c r="AF523" s="31">
        <f t="shared" si="164"/>
        <v>110.70218609634003</v>
      </c>
      <c r="AH523" s="34">
        <f t="shared" si="165"/>
        <v>2512604.2758331588</v>
      </c>
      <c r="AI523" s="27">
        <f t="shared" si="166"/>
        <v>0.3927594207698183</v>
      </c>
      <c r="AJ523" s="27">
        <f t="shared" si="167"/>
        <v>0.35257840182821715</v>
      </c>
      <c r="AK523" s="27">
        <f t="shared" si="168"/>
        <v>0</v>
      </c>
      <c r="AL523" s="27">
        <f t="shared" si="169"/>
        <v>0.746</v>
      </c>
      <c r="AN523" s="36">
        <v>80656.25</v>
      </c>
      <c r="AO523" s="30">
        <f t="shared" si="170"/>
        <v>630.0162833150574</v>
      </c>
    </row>
    <row r="524" spans="1:41" ht="12.75">
      <c r="A524" s="17" t="s">
        <v>1093</v>
      </c>
      <c r="B524" s="18" t="s">
        <v>1094</v>
      </c>
      <c r="C524" s="19" t="s">
        <v>1048</v>
      </c>
      <c r="E524" s="20"/>
      <c r="F524" s="39">
        <v>1427233181</v>
      </c>
      <c r="G524" s="38">
        <v>102.23</v>
      </c>
      <c r="H524" s="23">
        <f t="shared" si="152"/>
        <v>1.0223</v>
      </c>
      <c r="I524" s="40">
        <v>4289515.2</v>
      </c>
      <c r="J524" s="40">
        <v>365609.18</v>
      </c>
      <c r="K524" s="40">
        <v>141129.61</v>
      </c>
      <c r="L524" s="40">
        <v>453407.04</v>
      </c>
      <c r="M524" s="25">
        <f t="shared" si="153"/>
        <v>5249661.03</v>
      </c>
      <c r="N524" s="40">
        <v>0</v>
      </c>
      <c r="O524" s="40">
        <v>18697629.86</v>
      </c>
      <c r="P524" s="40">
        <v>0</v>
      </c>
      <c r="Q524" s="26">
        <f t="shared" si="154"/>
        <v>18697629.86</v>
      </c>
      <c r="R524" s="40">
        <v>2274929</v>
      </c>
      <c r="S524" s="40">
        <v>285447</v>
      </c>
      <c r="T524" s="26">
        <f t="shared" si="155"/>
        <v>2560376</v>
      </c>
      <c r="U524" s="26">
        <f t="shared" si="156"/>
        <v>26507666.89</v>
      </c>
      <c r="V524" s="27">
        <f t="shared" si="157"/>
        <v>0.15939434636784836</v>
      </c>
      <c r="W524" s="27">
        <f t="shared" si="158"/>
        <v>0.020000025489878236</v>
      </c>
      <c r="X524" s="27">
        <f t="shared" si="159"/>
        <v>0.17939437185772658</v>
      </c>
      <c r="Y524" s="28">
        <f t="shared" si="160"/>
        <v>1.3100613206665632</v>
      </c>
      <c r="Z524" s="28">
        <f t="shared" si="161"/>
        <v>0.3678208368391346</v>
      </c>
      <c r="AA524" s="29"/>
      <c r="AB524" s="28">
        <f t="shared" si="162"/>
        <v>1.8572765293634244</v>
      </c>
      <c r="AC524" s="36">
        <v>318526.1082474227</v>
      </c>
      <c r="AD524" s="31">
        <f t="shared" si="163"/>
        <v>5915.910648374116</v>
      </c>
      <c r="AE524" s="32">
        <v>1029</v>
      </c>
      <c r="AF524" s="31">
        <f t="shared" si="164"/>
        <v>4886.910648374116</v>
      </c>
      <c r="AH524" s="34">
        <f t="shared" si="165"/>
        <v>1396100147.706153</v>
      </c>
      <c r="AI524" s="27">
        <f t="shared" si="166"/>
        <v>0.37602324150064725</v>
      </c>
      <c r="AJ524" s="27">
        <f t="shared" si="167"/>
        <v>1.3392756881174273</v>
      </c>
      <c r="AK524" s="27">
        <f t="shared" si="168"/>
        <v>0.1833948663501539</v>
      </c>
      <c r="AL524" s="27">
        <f t="shared" si="169"/>
        <v>1.898</v>
      </c>
      <c r="AN524" s="36">
        <v>314311.05672329396</v>
      </c>
      <c r="AO524" s="30">
        <f t="shared" si="170"/>
        <v>5837.625485715898</v>
      </c>
    </row>
    <row r="525" spans="1:41" ht="12.75">
      <c r="A525" s="17" t="s">
        <v>1095</v>
      </c>
      <c r="B525" s="18" t="s">
        <v>1096</v>
      </c>
      <c r="C525" s="19" t="s">
        <v>1097</v>
      </c>
      <c r="E525" s="20"/>
      <c r="F525" s="39">
        <v>1824842728</v>
      </c>
      <c r="G525" s="38">
        <v>53.2</v>
      </c>
      <c r="H525" s="23">
        <f t="shared" si="152"/>
        <v>0.532</v>
      </c>
      <c r="I525" s="40">
        <v>11030925.58</v>
      </c>
      <c r="J525" s="40">
        <v>0</v>
      </c>
      <c r="K525" s="40">
        <v>0</v>
      </c>
      <c r="L525" s="40">
        <v>495495.47</v>
      </c>
      <c r="M525" s="25">
        <f t="shared" si="153"/>
        <v>11526421.05</v>
      </c>
      <c r="N525" s="40">
        <v>33437644.5</v>
      </c>
      <c r="O525" s="40">
        <v>0</v>
      </c>
      <c r="P525" s="40">
        <v>0</v>
      </c>
      <c r="Q525" s="26">
        <f t="shared" si="154"/>
        <v>33437644.5</v>
      </c>
      <c r="R525" s="40">
        <v>9857395.96</v>
      </c>
      <c r="S525" s="40">
        <v>0</v>
      </c>
      <c r="T525" s="26">
        <f t="shared" si="155"/>
        <v>9857395.96</v>
      </c>
      <c r="U525" s="26">
        <f t="shared" si="156"/>
        <v>54821461.51</v>
      </c>
      <c r="V525" s="27">
        <f t="shared" si="157"/>
        <v>0.5401778360814445</v>
      </c>
      <c r="W525" s="27">
        <f t="shared" si="158"/>
        <v>0</v>
      </c>
      <c r="X525" s="27">
        <f t="shared" si="159"/>
        <v>0.5401778360814445</v>
      </c>
      <c r="Y525" s="28">
        <f t="shared" si="160"/>
        <v>1.8323576046823034</v>
      </c>
      <c r="Z525" s="28">
        <f t="shared" si="161"/>
        <v>0.6316391474805494</v>
      </c>
      <c r="AA525" s="29"/>
      <c r="AB525" s="28">
        <f t="shared" si="162"/>
        <v>3.004174588244297</v>
      </c>
      <c r="AC525" s="36">
        <v>302431.84</v>
      </c>
      <c r="AD525" s="31">
        <f t="shared" si="163"/>
        <v>9085.580484039652</v>
      </c>
      <c r="AE525" s="32">
        <v>1275</v>
      </c>
      <c r="AF525" s="31">
        <f t="shared" si="164"/>
        <v>7810.580484039652</v>
      </c>
      <c r="AH525" s="34">
        <f t="shared" si="165"/>
        <v>3430155503.7593985</v>
      </c>
      <c r="AI525" s="27">
        <f t="shared" si="166"/>
        <v>0.33603202645965224</v>
      </c>
      <c r="AJ525" s="27">
        <f t="shared" si="167"/>
        <v>0.9748142456909853</v>
      </c>
      <c r="AK525" s="27">
        <f t="shared" si="168"/>
        <v>0.2873746087953285</v>
      </c>
      <c r="AL525" s="27">
        <f t="shared" si="169"/>
        <v>1.5979999999999999</v>
      </c>
      <c r="AN525" s="36">
        <v>302431.84</v>
      </c>
      <c r="AO525" s="30">
        <f t="shared" si="170"/>
        <v>9085.580484039652</v>
      </c>
    </row>
    <row r="526" spans="1:41" ht="12.75">
      <c r="A526" s="17" t="s">
        <v>1098</v>
      </c>
      <c r="B526" s="18" t="s">
        <v>1099</v>
      </c>
      <c r="C526" s="19" t="s">
        <v>1097</v>
      </c>
      <c r="E526" s="20"/>
      <c r="F526" s="39">
        <v>719004044</v>
      </c>
      <c r="G526" s="38">
        <v>25.91</v>
      </c>
      <c r="H526" s="23">
        <f t="shared" si="152"/>
        <v>0.2591</v>
      </c>
      <c r="I526" s="40">
        <v>8417867.12</v>
      </c>
      <c r="J526" s="40">
        <v>0</v>
      </c>
      <c r="K526" s="40">
        <v>0</v>
      </c>
      <c r="L526" s="40">
        <v>378018.85</v>
      </c>
      <c r="M526" s="25">
        <f t="shared" si="153"/>
        <v>8795885.969999999</v>
      </c>
      <c r="N526" s="40">
        <v>26808105</v>
      </c>
      <c r="O526" s="40">
        <v>0</v>
      </c>
      <c r="P526" s="40">
        <v>0</v>
      </c>
      <c r="Q526" s="26">
        <f t="shared" si="154"/>
        <v>26808105</v>
      </c>
      <c r="R526" s="40">
        <v>12244482.54</v>
      </c>
      <c r="S526" s="40">
        <v>0</v>
      </c>
      <c r="T526" s="26">
        <f t="shared" si="155"/>
        <v>12244482.54</v>
      </c>
      <c r="U526" s="26">
        <f t="shared" si="156"/>
        <v>47848473.51</v>
      </c>
      <c r="V526" s="27">
        <f t="shared" si="157"/>
        <v>1.7029782575186738</v>
      </c>
      <c r="W526" s="27">
        <f t="shared" si="158"/>
        <v>0</v>
      </c>
      <c r="X526" s="27">
        <f t="shared" si="159"/>
        <v>1.7029782575186738</v>
      </c>
      <c r="Y526" s="28">
        <f t="shared" si="160"/>
        <v>3.728505454692547</v>
      </c>
      <c r="Z526" s="28">
        <f t="shared" si="161"/>
        <v>1.2233430456199212</v>
      </c>
      <c r="AA526" s="29"/>
      <c r="AB526" s="28">
        <f t="shared" si="162"/>
        <v>6.654826757831142</v>
      </c>
      <c r="AC526" s="36">
        <v>118424.8645268862</v>
      </c>
      <c r="AD526" s="31">
        <f t="shared" si="163"/>
        <v>7880.969572460503</v>
      </c>
      <c r="AE526" s="32">
        <v>1293</v>
      </c>
      <c r="AF526" s="31">
        <f t="shared" si="164"/>
        <v>6587.969572460503</v>
      </c>
      <c r="AH526" s="34">
        <f t="shared" si="165"/>
        <v>2775005959.0891547</v>
      </c>
      <c r="AI526" s="27">
        <f t="shared" si="166"/>
        <v>0.3169681831201216</v>
      </c>
      <c r="AJ526" s="27">
        <f t="shared" si="167"/>
        <v>0.9660557633108389</v>
      </c>
      <c r="AK526" s="27">
        <f t="shared" si="168"/>
        <v>0.4412416665230884</v>
      </c>
      <c r="AL526" s="27">
        <f t="shared" si="169"/>
        <v>1.724</v>
      </c>
      <c r="AN526" s="36">
        <v>118424.8645268862</v>
      </c>
      <c r="AO526" s="30">
        <f t="shared" si="170"/>
        <v>7880.969572460503</v>
      </c>
    </row>
    <row r="527" spans="1:41" ht="12.75">
      <c r="A527" s="17" t="s">
        <v>1100</v>
      </c>
      <c r="B527" s="18" t="s">
        <v>1101</v>
      </c>
      <c r="C527" s="19" t="s">
        <v>1097</v>
      </c>
      <c r="E527" s="20"/>
      <c r="F527" s="39">
        <v>1647063669</v>
      </c>
      <c r="G527" s="38">
        <v>39.24</v>
      </c>
      <c r="H527" s="23">
        <f t="shared" si="152"/>
        <v>0.3924</v>
      </c>
      <c r="I527" s="40">
        <v>13285751.51</v>
      </c>
      <c r="J527" s="40">
        <v>0</v>
      </c>
      <c r="K527" s="40">
        <v>0</v>
      </c>
      <c r="L527" s="40">
        <v>598246.86</v>
      </c>
      <c r="M527" s="25">
        <f t="shared" si="153"/>
        <v>13883998.37</v>
      </c>
      <c r="N527" s="40">
        <v>41071892</v>
      </c>
      <c r="O527" s="40">
        <v>0</v>
      </c>
      <c r="P527" s="40">
        <v>0</v>
      </c>
      <c r="Q527" s="26">
        <f t="shared" si="154"/>
        <v>41071892</v>
      </c>
      <c r="R527" s="40">
        <v>18468134</v>
      </c>
      <c r="S527" s="40">
        <v>0</v>
      </c>
      <c r="T527" s="26">
        <f t="shared" si="155"/>
        <v>18468134</v>
      </c>
      <c r="U527" s="26">
        <f t="shared" si="156"/>
        <v>73424024.37</v>
      </c>
      <c r="V527" s="27">
        <f t="shared" si="157"/>
        <v>1.1212762656110775</v>
      </c>
      <c r="W527" s="27">
        <f t="shared" si="158"/>
        <v>0</v>
      </c>
      <c r="X527" s="27">
        <f t="shared" si="159"/>
        <v>1.1212762656110775</v>
      </c>
      <c r="Y527" s="28">
        <f t="shared" si="160"/>
        <v>2.4936432496830214</v>
      </c>
      <c r="Z527" s="28">
        <f t="shared" si="161"/>
        <v>0.8429545640108462</v>
      </c>
      <c r="AA527" s="29"/>
      <c r="AB527" s="28">
        <f t="shared" si="162"/>
        <v>4.457874079304946</v>
      </c>
      <c r="AC527" s="36">
        <v>180378.91703524996</v>
      </c>
      <c r="AD527" s="31">
        <f t="shared" si="163"/>
        <v>8041.064987045382</v>
      </c>
      <c r="AE527" s="32">
        <v>1206</v>
      </c>
      <c r="AF527" s="31">
        <f t="shared" si="164"/>
        <v>6835.064987045382</v>
      </c>
      <c r="AH527" s="34">
        <f t="shared" si="165"/>
        <v>4197409961.7737</v>
      </c>
      <c r="AI527" s="27">
        <f t="shared" si="166"/>
        <v>0.3307753709178561</v>
      </c>
      <c r="AJ527" s="27">
        <f t="shared" si="167"/>
        <v>0.9785056111756176</v>
      </c>
      <c r="AK527" s="27">
        <f t="shared" si="168"/>
        <v>0.4399888066257868</v>
      </c>
      <c r="AL527" s="27">
        <f t="shared" si="169"/>
        <v>1.75</v>
      </c>
      <c r="AN527" s="36">
        <v>180378.91703524996</v>
      </c>
      <c r="AO527" s="30">
        <f t="shared" si="170"/>
        <v>8041.064987045382</v>
      </c>
    </row>
    <row r="528" spans="1:41" ht="12.75">
      <c r="A528" s="17" t="s">
        <v>1102</v>
      </c>
      <c r="B528" s="18" t="s">
        <v>1103</v>
      </c>
      <c r="C528" s="19" t="s">
        <v>1097</v>
      </c>
      <c r="E528" s="20"/>
      <c r="F528" s="39">
        <v>905207567</v>
      </c>
      <c r="G528" s="38">
        <v>9.81</v>
      </c>
      <c r="H528" s="23">
        <f t="shared" si="152"/>
        <v>0.0981</v>
      </c>
      <c r="I528" s="40">
        <v>27482563.85</v>
      </c>
      <c r="J528" s="40">
        <v>0</v>
      </c>
      <c r="K528" s="40">
        <v>0</v>
      </c>
      <c r="L528" s="40">
        <v>1256752.45</v>
      </c>
      <c r="M528" s="25">
        <f t="shared" si="153"/>
        <v>28739316.3</v>
      </c>
      <c r="N528" s="40">
        <v>38651708</v>
      </c>
      <c r="O528" s="40">
        <v>0</v>
      </c>
      <c r="P528" s="40">
        <v>0</v>
      </c>
      <c r="Q528" s="26">
        <f t="shared" si="154"/>
        <v>38651708</v>
      </c>
      <c r="R528" s="40">
        <v>94134006.3</v>
      </c>
      <c r="S528" s="40">
        <v>0</v>
      </c>
      <c r="T528" s="26">
        <f t="shared" si="155"/>
        <v>94134006.3</v>
      </c>
      <c r="U528" s="26">
        <f t="shared" si="156"/>
        <v>161525030.6</v>
      </c>
      <c r="V528" s="27">
        <f t="shared" si="157"/>
        <v>10.39916254920127</v>
      </c>
      <c r="W528" s="27">
        <f t="shared" si="158"/>
        <v>0</v>
      </c>
      <c r="X528" s="27">
        <f t="shared" si="159"/>
        <v>10.39916254920127</v>
      </c>
      <c r="Y528" s="28">
        <f t="shared" si="160"/>
        <v>4.269927628654037</v>
      </c>
      <c r="Z528" s="28">
        <f t="shared" si="161"/>
        <v>3.1748868820492304</v>
      </c>
      <c r="AA528" s="29"/>
      <c r="AB528" s="28">
        <f t="shared" si="162"/>
        <v>17.843977059904535</v>
      </c>
      <c r="AC528" s="36">
        <v>33867.40506329114</v>
      </c>
      <c r="AD528" s="31">
        <f t="shared" si="163"/>
        <v>6043.291990278617</v>
      </c>
      <c r="AE528" s="32">
        <v>974</v>
      </c>
      <c r="AF528" s="31">
        <f t="shared" si="164"/>
        <v>5069.291990278617</v>
      </c>
      <c r="AH528" s="34">
        <f t="shared" si="165"/>
        <v>9227396197.75739</v>
      </c>
      <c r="AI528" s="27">
        <f t="shared" si="166"/>
        <v>0.31145640312902956</v>
      </c>
      <c r="AJ528" s="27">
        <f t="shared" si="167"/>
        <v>0.41887990037096107</v>
      </c>
      <c r="AK528" s="27">
        <f t="shared" si="168"/>
        <v>1.0201578460766447</v>
      </c>
      <c r="AL528" s="27">
        <f t="shared" si="169"/>
        <v>1.75</v>
      </c>
      <c r="AN528" s="36">
        <v>33867.40506329114</v>
      </c>
      <c r="AO528" s="30">
        <f t="shared" si="170"/>
        <v>6043.291990278618</v>
      </c>
    </row>
    <row r="529" spans="1:41" ht="12.75">
      <c r="A529" s="17" t="s">
        <v>1104</v>
      </c>
      <c r="B529" s="18" t="s">
        <v>1105</v>
      </c>
      <c r="C529" s="19" t="s">
        <v>1097</v>
      </c>
      <c r="E529" s="20"/>
      <c r="F529" s="39">
        <v>225534430</v>
      </c>
      <c r="G529" s="38">
        <v>19.13</v>
      </c>
      <c r="H529" s="23">
        <f t="shared" si="152"/>
        <v>0.1913</v>
      </c>
      <c r="I529" s="40">
        <v>3781928.37</v>
      </c>
      <c r="J529" s="40">
        <v>0</v>
      </c>
      <c r="K529" s="40">
        <v>0</v>
      </c>
      <c r="L529" s="40">
        <v>169807.74</v>
      </c>
      <c r="M529" s="25">
        <f t="shared" si="153"/>
        <v>3951736.1100000003</v>
      </c>
      <c r="N529" s="40">
        <v>0</v>
      </c>
      <c r="O529" s="40">
        <v>14701840.88</v>
      </c>
      <c r="P529" s="40">
        <v>0</v>
      </c>
      <c r="Q529" s="26">
        <f t="shared" si="154"/>
        <v>14701840.88</v>
      </c>
      <c r="R529" s="40">
        <v>4572997</v>
      </c>
      <c r="S529" s="40">
        <v>0</v>
      </c>
      <c r="T529" s="26">
        <f t="shared" si="155"/>
        <v>4572997</v>
      </c>
      <c r="U529" s="26">
        <f t="shared" si="156"/>
        <v>23226573.990000002</v>
      </c>
      <c r="V529" s="27">
        <f t="shared" si="157"/>
        <v>2.027627001340771</v>
      </c>
      <c r="W529" s="27">
        <f t="shared" si="158"/>
        <v>0</v>
      </c>
      <c r="X529" s="27">
        <f t="shared" si="159"/>
        <v>2.027627001340771</v>
      </c>
      <c r="Y529" s="28">
        <f t="shared" si="160"/>
        <v>6.518668072098792</v>
      </c>
      <c r="Z529" s="28">
        <f t="shared" si="161"/>
        <v>1.7521653390127618</v>
      </c>
      <c r="AA529" s="29"/>
      <c r="AB529" s="28">
        <f t="shared" si="162"/>
        <v>10.298460412452325</v>
      </c>
      <c r="AC529" s="36">
        <v>84251.7741935484</v>
      </c>
      <c r="AD529" s="31">
        <f t="shared" si="163"/>
        <v>8676.635612111306</v>
      </c>
      <c r="AE529" s="32">
        <v>1317</v>
      </c>
      <c r="AF529" s="31">
        <f t="shared" si="164"/>
        <v>7359.635612111306</v>
      </c>
      <c r="AH529" s="34">
        <f t="shared" si="165"/>
        <v>1178956769.4720335</v>
      </c>
      <c r="AI529" s="27">
        <f t="shared" si="166"/>
        <v>0.3351892293531414</v>
      </c>
      <c r="AJ529" s="27">
        <f t="shared" si="167"/>
        <v>1.247021202192499</v>
      </c>
      <c r="AK529" s="27">
        <f t="shared" si="168"/>
        <v>0.38788504535648943</v>
      </c>
      <c r="AL529" s="27">
        <f t="shared" si="169"/>
        <v>1.9700000000000002</v>
      </c>
      <c r="AN529" s="36">
        <v>84251.7741935484</v>
      </c>
      <c r="AO529" s="30">
        <f t="shared" si="170"/>
        <v>8676.635612111306</v>
      </c>
    </row>
    <row r="530" spans="1:41" ht="12.75">
      <c r="A530" s="17" t="s">
        <v>1106</v>
      </c>
      <c r="B530" s="18" t="s">
        <v>1107</v>
      </c>
      <c r="C530" s="19" t="s">
        <v>1097</v>
      </c>
      <c r="E530" s="20"/>
      <c r="F530" s="39">
        <v>181931178</v>
      </c>
      <c r="G530" s="38">
        <v>28.33</v>
      </c>
      <c r="H530" s="23">
        <f t="shared" si="152"/>
        <v>0.2833</v>
      </c>
      <c r="I530" s="40">
        <v>2011902.6</v>
      </c>
      <c r="J530" s="40">
        <v>0</v>
      </c>
      <c r="K530" s="40">
        <v>0</v>
      </c>
      <c r="L530" s="40">
        <v>90415.67</v>
      </c>
      <c r="M530" s="25">
        <f t="shared" si="153"/>
        <v>2102318.27</v>
      </c>
      <c r="N530" s="40">
        <v>6053294.5</v>
      </c>
      <c r="O530" s="40">
        <v>0</v>
      </c>
      <c r="P530" s="40">
        <v>0</v>
      </c>
      <c r="Q530" s="26">
        <f t="shared" si="154"/>
        <v>6053294.5</v>
      </c>
      <c r="R530" s="40">
        <v>4410138.95</v>
      </c>
      <c r="S530" s="40">
        <v>0</v>
      </c>
      <c r="T530" s="26">
        <f t="shared" si="155"/>
        <v>4410138.95</v>
      </c>
      <c r="U530" s="26">
        <f t="shared" si="156"/>
        <v>12565751.719999999</v>
      </c>
      <c r="V530" s="27">
        <f t="shared" si="157"/>
        <v>2.424069913953946</v>
      </c>
      <c r="W530" s="27">
        <f t="shared" si="158"/>
        <v>0</v>
      </c>
      <c r="X530" s="27">
        <f t="shared" si="159"/>
        <v>2.424069913953946</v>
      </c>
      <c r="Y530" s="28">
        <f t="shared" si="160"/>
        <v>3.327244162625056</v>
      </c>
      <c r="Z530" s="28">
        <f t="shared" si="161"/>
        <v>1.1555568941569763</v>
      </c>
      <c r="AA530" s="29"/>
      <c r="AB530" s="28">
        <f t="shared" si="162"/>
        <v>6.9068709707359774</v>
      </c>
      <c r="AC530" s="36">
        <v>100844.74308300395</v>
      </c>
      <c r="AD530" s="31">
        <f t="shared" si="163"/>
        <v>6965.216285513277</v>
      </c>
      <c r="AE530" s="32">
        <v>1125</v>
      </c>
      <c r="AF530" s="31">
        <f t="shared" si="164"/>
        <v>5840.216285513277</v>
      </c>
      <c r="AH530" s="34">
        <f t="shared" si="165"/>
        <v>642185591.2460289</v>
      </c>
      <c r="AI530" s="27">
        <f t="shared" si="166"/>
        <v>0.32736926811467143</v>
      </c>
      <c r="AJ530" s="27">
        <f t="shared" si="167"/>
        <v>0.9426082712716783</v>
      </c>
      <c r="AK530" s="27">
        <f t="shared" si="168"/>
        <v>0.6867390066231529</v>
      </c>
      <c r="AL530" s="27">
        <f t="shared" si="169"/>
        <v>1.957</v>
      </c>
      <c r="AN530" s="36">
        <v>100844.74308300395</v>
      </c>
      <c r="AO530" s="30">
        <f t="shared" si="170"/>
        <v>6965.216285513277</v>
      </c>
    </row>
    <row r="531" spans="1:41" ht="12.75">
      <c r="A531" s="17" t="s">
        <v>1108</v>
      </c>
      <c r="B531" s="18" t="s">
        <v>1109</v>
      </c>
      <c r="C531" s="19" t="s">
        <v>1097</v>
      </c>
      <c r="E531" s="20"/>
      <c r="F531" s="39">
        <v>919869035</v>
      </c>
      <c r="G531" s="38">
        <v>39.38</v>
      </c>
      <c r="H531" s="23">
        <f t="shared" si="152"/>
        <v>0.39380000000000004</v>
      </c>
      <c r="I531" s="40">
        <v>6933141.04</v>
      </c>
      <c r="J531" s="40">
        <v>0</v>
      </c>
      <c r="K531" s="40">
        <v>0</v>
      </c>
      <c r="L531" s="40">
        <v>311916.17</v>
      </c>
      <c r="M531" s="25">
        <f t="shared" si="153"/>
        <v>7245057.21</v>
      </c>
      <c r="N531" s="40">
        <v>24321784</v>
      </c>
      <c r="O531" s="40">
        <v>0</v>
      </c>
      <c r="P531" s="40">
        <v>0</v>
      </c>
      <c r="Q531" s="26">
        <f t="shared" si="154"/>
        <v>24321784</v>
      </c>
      <c r="R531" s="40">
        <v>24450174.26</v>
      </c>
      <c r="S531" s="40">
        <v>0</v>
      </c>
      <c r="T531" s="26">
        <f t="shared" si="155"/>
        <v>24450174.26</v>
      </c>
      <c r="U531" s="26">
        <f t="shared" si="156"/>
        <v>56017015.47</v>
      </c>
      <c r="V531" s="27">
        <f t="shared" si="157"/>
        <v>2.658006012779852</v>
      </c>
      <c r="W531" s="27">
        <f t="shared" si="158"/>
        <v>0</v>
      </c>
      <c r="X531" s="27">
        <f t="shared" si="159"/>
        <v>2.658006012779852</v>
      </c>
      <c r="Y531" s="28">
        <f t="shared" si="160"/>
        <v>2.6440485628478623</v>
      </c>
      <c r="Z531" s="28">
        <f t="shared" si="161"/>
        <v>0.7876183385170694</v>
      </c>
      <c r="AA531" s="29"/>
      <c r="AB531" s="28">
        <f t="shared" si="162"/>
        <v>6.089672914144783</v>
      </c>
      <c r="AC531" s="36">
        <v>123419.42518151231</v>
      </c>
      <c r="AD531" s="31">
        <f t="shared" si="163"/>
        <v>7515.839306071742</v>
      </c>
      <c r="AE531" s="32">
        <v>1210</v>
      </c>
      <c r="AF531" s="31">
        <f t="shared" si="164"/>
        <v>6305.839306071742</v>
      </c>
      <c r="AH531" s="34">
        <f t="shared" si="165"/>
        <v>2335878707.4657183</v>
      </c>
      <c r="AI531" s="27">
        <f t="shared" si="166"/>
        <v>0.310164101708022</v>
      </c>
      <c r="AJ531" s="27">
        <f t="shared" si="167"/>
        <v>1.0412263240494883</v>
      </c>
      <c r="AK531" s="27">
        <f t="shared" si="168"/>
        <v>1.0467227678327058</v>
      </c>
      <c r="AL531" s="27">
        <f t="shared" si="169"/>
        <v>2.3979999999999997</v>
      </c>
      <c r="AN531" s="36">
        <v>123419.42518151231</v>
      </c>
      <c r="AO531" s="30">
        <f t="shared" si="170"/>
        <v>7515.839306071742</v>
      </c>
    </row>
    <row r="532" spans="1:41" ht="12.75">
      <c r="A532" s="17" t="s">
        <v>1110</v>
      </c>
      <c r="B532" s="18" t="s">
        <v>1111</v>
      </c>
      <c r="C532" s="19" t="s">
        <v>1097</v>
      </c>
      <c r="E532" s="20"/>
      <c r="F532" s="39">
        <v>880223723</v>
      </c>
      <c r="G532" s="38">
        <v>46.42</v>
      </c>
      <c r="H532" s="23">
        <f t="shared" si="152"/>
        <v>0.4642</v>
      </c>
      <c r="I532" s="40">
        <v>6101290.61</v>
      </c>
      <c r="J532" s="40">
        <v>0</v>
      </c>
      <c r="K532" s="40">
        <v>0</v>
      </c>
      <c r="L532" s="40">
        <v>274263.44</v>
      </c>
      <c r="M532" s="25">
        <f t="shared" si="153"/>
        <v>6375554.050000001</v>
      </c>
      <c r="N532" s="40">
        <v>15094519</v>
      </c>
      <c r="O532" s="40">
        <v>0</v>
      </c>
      <c r="P532" s="40">
        <v>0</v>
      </c>
      <c r="Q532" s="26">
        <f t="shared" si="154"/>
        <v>15094519</v>
      </c>
      <c r="R532" s="40">
        <v>8614346.46</v>
      </c>
      <c r="S532" s="40">
        <v>0</v>
      </c>
      <c r="T532" s="26">
        <f t="shared" si="155"/>
        <v>8614346.46</v>
      </c>
      <c r="U532" s="26">
        <f t="shared" si="156"/>
        <v>30084419.51</v>
      </c>
      <c r="V532" s="27">
        <f t="shared" si="157"/>
        <v>0.9786542028929162</v>
      </c>
      <c r="W532" s="27">
        <f t="shared" si="158"/>
        <v>0</v>
      </c>
      <c r="X532" s="27">
        <f t="shared" si="159"/>
        <v>0.9786542028929162</v>
      </c>
      <c r="Y532" s="28">
        <f t="shared" si="160"/>
        <v>1.7148502824434784</v>
      </c>
      <c r="Z532" s="28">
        <f t="shared" si="161"/>
        <v>0.7243106364221452</v>
      </c>
      <c r="AA532" s="29"/>
      <c r="AB532" s="28">
        <f t="shared" si="162"/>
        <v>3.4178151217585397</v>
      </c>
      <c r="AC532" s="36">
        <v>174512.96370163542</v>
      </c>
      <c r="AD532" s="31">
        <f t="shared" si="163"/>
        <v>5964.530462823487</v>
      </c>
      <c r="AE532" s="32">
        <v>1042</v>
      </c>
      <c r="AF532" s="31">
        <f t="shared" si="164"/>
        <v>4922.530462823487</v>
      </c>
      <c r="AH532" s="34">
        <f t="shared" si="165"/>
        <v>1896216551.0555794</v>
      </c>
      <c r="AI532" s="27">
        <f t="shared" si="166"/>
        <v>0.33622499742715983</v>
      </c>
      <c r="AJ532" s="27">
        <f t="shared" si="167"/>
        <v>0.7960335011102626</v>
      </c>
      <c r="AK532" s="27">
        <f t="shared" si="168"/>
        <v>0.45429128098289173</v>
      </c>
      <c r="AL532" s="27">
        <f t="shared" si="169"/>
        <v>1.586</v>
      </c>
      <c r="AN532" s="36">
        <v>174512.96370163542</v>
      </c>
      <c r="AO532" s="30">
        <f t="shared" si="170"/>
        <v>5964.530462823487</v>
      </c>
    </row>
    <row r="533" spans="1:41" ht="12.75">
      <c r="A533" s="17" t="s">
        <v>1112</v>
      </c>
      <c r="B533" s="18" t="s">
        <v>1113</v>
      </c>
      <c r="C533" s="19" t="s">
        <v>1097</v>
      </c>
      <c r="E533" s="20"/>
      <c r="F533" s="39">
        <v>2861742166</v>
      </c>
      <c r="G533" s="38">
        <v>44.05</v>
      </c>
      <c r="H533" s="23">
        <f t="shared" si="152"/>
        <v>0.44049999999999995</v>
      </c>
      <c r="I533" s="40">
        <v>19721611.86</v>
      </c>
      <c r="J533" s="40">
        <v>0</v>
      </c>
      <c r="K533" s="40">
        <v>0</v>
      </c>
      <c r="L533" s="40">
        <v>885896.73</v>
      </c>
      <c r="M533" s="25">
        <f t="shared" si="153"/>
        <v>20607508.59</v>
      </c>
      <c r="N533" s="40">
        <v>70107549.5</v>
      </c>
      <c r="O533" s="40">
        <v>0</v>
      </c>
      <c r="P533" s="40">
        <v>0</v>
      </c>
      <c r="Q533" s="26">
        <f t="shared" si="154"/>
        <v>70107549.5</v>
      </c>
      <c r="R533" s="40">
        <v>35152339.39</v>
      </c>
      <c r="S533" s="40">
        <v>0</v>
      </c>
      <c r="T533" s="26">
        <f t="shared" si="155"/>
        <v>35152339.39</v>
      </c>
      <c r="U533" s="26">
        <f t="shared" si="156"/>
        <v>125867397.48</v>
      </c>
      <c r="V533" s="27">
        <f t="shared" si="157"/>
        <v>1.2283545250037036</v>
      </c>
      <c r="W533" s="27">
        <f t="shared" si="158"/>
        <v>0</v>
      </c>
      <c r="X533" s="27">
        <f t="shared" si="159"/>
        <v>1.2283545250037036</v>
      </c>
      <c r="Y533" s="28">
        <f t="shared" si="160"/>
        <v>2.4498206139231904</v>
      </c>
      <c r="Z533" s="28">
        <f t="shared" si="161"/>
        <v>0.7201036080341278</v>
      </c>
      <c r="AA533" s="29"/>
      <c r="AB533" s="28">
        <f t="shared" si="162"/>
        <v>4.398278746961022</v>
      </c>
      <c r="AC533" s="36">
        <v>140764.13152108734</v>
      </c>
      <c r="AD533" s="31">
        <f t="shared" si="163"/>
        <v>6191.198880036246</v>
      </c>
      <c r="AE533" s="32">
        <v>1036</v>
      </c>
      <c r="AF533" s="31">
        <f t="shared" si="164"/>
        <v>5155.198880036246</v>
      </c>
      <c r="AH533" s="34">
        <f t="shared" si="165"/>
        <v>6496576994.324632</v>
      </c>
      <c r="AI533" s="27">
        <f t="shared" si="166"/>
        <v>0.3172056393390333</v>
      </c>
      <c r="AJ533" s="27">
        <f t="shared" si="167"/>
        <v>1.0791459804331651</v>
      </c>
      <c r="AK533" s="27">
        <f t="shared" si="168"/>
        <v>0.5410901682641314</v>
      </c>
      <c r="AL533" s="27">
        <f t="shared" si="169"/>
        <v>1.9369999999999998</v>
      </c>
      <c r="AN533" s="36">
        <v>140764.13152108734</v>
      </c>
      <c r="AO533" s="30">
        <f t="shared" si="170"/>
        <v>6191.198880036246</v>
      </c>
    </row>
    <row r="534" spans="1:41" ht="12.75">
      <c r="A534" s="17" t="s">
        <v>1114</v>
      </c>
      <c r="B534" s="18" t="s">
        <v>1115</v>
      </c>
      <c r="C534" s="19" t="s">
        <v>1097</v>
      </c>
      <c r="E534" s="20"/>
      <c r="F534" s="39">
        <v>486939472</v>
      </c>
      <c r="G534" s="38">
        <v>25.19</v>
      </c>
      <c r="H534" s="23">
        <f t="shared" si="152"/>
        <v>0.2519</v>
      </c>
      <c r="I534" s="40">
        <v>6245115.25</v>
      </c>
      <c r="J534" s="40">
        <v>0</v>
      </c>
      <c r="K534" s="40">
        <v>0</v>
      </c>
      <c r="L534" s="40">
        <v>281783.85</v>
      </c>
      <c r="M534" s="25">
        <f t="shared" si="153"/>
        <v>6526899.1</v>
      </c>
      <c r="N534" s="40">
        <v>11485584</v>
      </c>
      <c r="O534" s="40">
        <v>0</v>
      </c>
      <c r="P534" s="40">
        <v>0</v>
      </c>
      <c r="Q534" s="26">
        <f t="shared" si="154"/>
        <v>11485584</v>
      </c>
      <c r="R534" s="40">
        <v>5841602.25</v>
      </c>
      <c r="S534" s="40">
        <v>0</v>
      </c>
      <c r="T534" s="26">
        <f t="shared" si="155"/>
        <v>5841602.25</v>
      </c>
      <c r="U534" s="26">
        <f t="shared" si="156"/>
        <v>23854085.35</v>
      </c>
      <c r="V534" s="27">
        <f t="shared" si="157"/>
        <v>1.1996567511783067</v>
      </c>
      <c r="W534" s="27">
        <f t="shared" si="158"/>
        <v>0</v>
      </c>
      <c r="X534" s="27">
        <f t="shared" si="159"/>
        <v>1.1996567511783067</v>
      </c>
      <c r="Y534" s="28">
        <f t="shared" si="160"/>
        <v>2.3587293001377385</v>
      </c>
      <c r="Z534" s="28">
        <f t="shared" si="161"/>
        <v>1.340392281856337</v>
      </c>
      <c r="AA534" s="29"/>
      <c r="AB534" s="28">
        <f t="shared" si="162"/>
        <v>4.898778333172383</v>
      </c>
      <c r="AC534" s="36">
        <v>163350.54302422723</v>
      </c>
      <c r="AD534" s="31">
        <f t="shared" si="163"/>
        <v>8002.181008790275</v>
      </c>
      <c r="AE534" s="32">
        <v>1150</v>
      </c>
      <c r="AF534" s="31">
        <f t="shared" si="164"/>
        <v>6852.181008790275</v>
      </c>
      <c r="AH534" s="34">
        <f t="shared" si="165"/>
        <v>1933066581.976975</v>
      </c>
      <c r="AI534" s="27">
        <f t="shared" si="166"/>
        <v>0.33764481579961136</v>
      </c>
      <c r="AJ534" s="27">
        <f t="shared" si="167"/>
        <v>0.5941639107046963</v>
      </c>
      <c r="AK534" s="27">
        <f t="shared" si="168"/>
        <v>0.30219353562181545</v>
      </c>
      <c r="AL534" s="27">
        <f t="shared" si="169"/>
        <v>1.234</v>
      </c>
      <c r="AN534" s="36">
        <v>163350.54302422723</v>
      </c>
      <c r="AO534" s="30">
        <f t="shared" si="170"/>
        <v>8002.181008790275</v>
      </c>
    </row>
    <row r="535" spans="1:41" ht="12.75">
      <c r="A535" s="17" t="s">
        <v>1116</v>
      </c>
      <c r="B535" s="18" t="s">
        <v>1117</v>
      </c>
      <c r="C535" s="19" t="s">
        <v>1097</v>
      </c>
      <c r="E535" s="20"/>
      <c r="F535" s="39">
        <v>1294153494</v>
      </c>
      <c r="G535" s="38">
        <v>50.81</v>
      </c>
      <c r="H535" s="23">
        <f t="shared" si="152"/>
        <v>0.5081</v>
      </c>
      <c r="I535" s="40">
        <v>7993826.87</v>
      </c>
      <c r="J535" s="40">
        <v>0</v>
      </c>
      <c r="K535" s="40">
        <v>0</v>
      </c>
      <c r="L535" s="40">
        <v>360351.61</v>
      </c>
      <c r="M535" s="25">
        <f t="shared" si="153"/>
        <v>8354178.48</v>
      </c>
      <c r="N535" s="40">
        <v>28166803</v>
      </c>
      <c r="O535" s="40">
        <v>0</v>
      </c>
      <c r="P535" s="40">
        <v>0</v>
      </c>
      <c r="Q535" s="26">
        <f t="shared" si="154"/>
        <v>28166803</v>
      </c>
      <c r="R535" s="40">
        <v>9705063.51</v>
      </c>
      <c r="S535" s="40">
        <v>129415.35</v>
      </c>
      <c r="T535" s="26">
        <f t="shared" si="155"/>
        <v>9834478.86</v>
      </c>
      <c r="U535" s="26">
        <f t="shared" si="156"/>
        <v>46355460.34</v>
      </c>
      <c r="V535" s="27">
        <f t="shared" si="157"/>
        <v>0.7499159531689986</v>
      </c>
      <c r="W535" s="27">
        <f t="shared" si="158"/>
        <v>0.010000000046362353</v>
      </c>
      <c r="X535" s="27">
        <f t="shared" si="159"/>
        <v>0.759915953215361</v>
      </c>
      <c r="Y535" s="28">
        <f t="shared" si="160"/>
        <v>2.176465398469959</v>
      </c>
      <c r="Z535" s="28">
        <f t="shared" si="161"/>
        <v>0.6455322740874199</v>
      </c>
      <c r="AA535" s="29"/>
      <c r="AB535" s="28">
        <f t="shared" si="162"/>
        <v>3.5819136257727404</v>
      </c>
      <c r="AC535" s="36">
        <v>282351.60054719565</v>
      </c>
      <c r="AD535" s="31">
        <f t="shared" si="163"/>
        <v>10113.59045258742</v>
      </c>
      <c r="AE535" s="32">
        <v>1329</v>
      </c>
      <c r="AF535" s="31">
        <f t="shared" si="164"/>
        <v>8784.59045258742</v>
      </c>
      <c r="AH535" s="34">
        <f t="shared" si="165"/>
        <v>2547044861.247786</v>
      </c>
      <c r="AI535" s="27">
        <f t="shared" si="166"/>
        <v>0.327994948463818</v>
      </c>
      <c r="AJ535" s="27">
        <f t="shared" si="167"/>
        <v>1.1058620689625862</v>
      </c>
      <c r="AK535" s="27">
        <f t="shared" si="168"/>
        <v>0.3861132958287249</v>
      </c>
      <c r="AL535" s="27">
        <f t="shared" si="169"/>
        <v>1.8200000000000003</v>
      </c>
      <c r="AN535" s="36">
        <v>282351.60054719565</v>
      </c>
      <c r="AO535" s="30">
        <f t="shared" si="170"/>
        <v>10113.590452587421</v>
      </c>
    </row>
    <row r="536" spans="1:41" ht="12.75">
      <c r="A536" s="17" t="s">
        <v>1118</v>
      </c>
      <c r="B536" s="18" t="s">
        <v>1119</v>
      </c>
      <c r="C536" s="19" t="s">
        <v>1097</v>
      </c>
      <c r="E536" s="20"/>
      <c r="F536" s="39">
        <v>1272717301</v>
      </c>
      <c r="G536" s="38">
        <v>36.48</v>
      </c>
      <c r="H536" s="23">
        <f t="shared" si="152"/>
        <v>0.36479999999999996</v>
      </c>
      <c r="I536" s="40">
        <v>10648492.45</v>
      </c>
      <c r="J536" s="40">
        <v>0</v>
      </c>
      <c r="K536" s="40">
        <v>0</v>
      </c>
      <c r="L536" s="40">
        <v>480942.97</v>
      </c>
      <c r="M536" s="25">
        <f t="shared" si="153"/>
        <v>11129435.42</v>
      </c>
      <c r="N536" s="40">
        <v>18847523.5</v>
      </c>
      <c r="O536" s="40">
        <v>0</v>
      </c>
      <c r="P536" s="40">
        <v>0</v>
      </c>
      <c r="Q536" s="26">
        <f t="shared" si="154"/>
        <v>18847523.5</v>
      </c>
      <c r="R536" s="40">
        <v>42155147.52</v>
      </c>
      <c r="S536" s="40">
        <v>0</v>
      </c>
      <c r="T536" s="26">
        <f t="shared" si="155"/>
        <v>42155147.52</v>
      </c>
      <c r="U536" s="26">
        <f t="shared" si="156"/>
        <v>72132106.44</v>
      </c>
      <c r="V536" s="27">
        <f t="shared" si="157"/>
        <v>3.312216113262375</v>
      </c>
      <c r="W536" s="27">
        <f t="shared" si="158"/>
        <v>0</v>
      </c>
      <c r="X536" s="27">
        <f t="shared" si="159"/>
        <v>3.312216113262375</v>
      </c>
      <c r="Y536" s="28">
        <f t="shared" si="160"/>
        <v>1.4808884490837921</v>
      </c>
      <c r="Z536" s="28">
        <f t="shared" si="161"/>
        <v>0.8744624914940163</v>
      </c>
      <c r="AA536" s="29"/>
      <c r="AB536" s="28">
        <f t="shared" si="162"/>
        <v>5.667567053840184</v>
      </c>
      <c r="AC536" s="36">
        <v>112801.02147945206</v>
      </c>
      <c r="AD536" s="31">
        <f t="shared" si="163"/>
        <v>6393.073529764614</v>
      </c>
      <c r="AE536" s="32">
        <v>1091</v>
      </c>
      <c r="AF536" s="31">
        <f t="shared" si="164"/>
        <v>5302.073529764614</v>
      </c>
      <c r="AH536" s="34">
        <f t="shared" si="165"/>
        <v>3488808390.899123</v>
      </c>
      <c r="AI536" s="27">
        <f t="shared" si="166"/>
        <v>0.3190039168970172</v>
      </c>
      <c r="AJ536" s="27">
        <f t="shared" si="167"/>
        <v>0.5402281062257674</v>
      </c>
      <c r="AK536" s="27">
        <f t="shared" si="168"/>
        <v>1.2082964381181145</v>
      </c>
      <c r="AL536" s="27">
        <f t="shared" si="169"/>
        <v>2.067</v>
      </c>
      <c r="AN536" s="36">
        <v>112801.02147945206</v>
      </c>
      <c r="AO536" s="30">
        <f t="shared" si="170"/>
        <v>6393.073529764614</v>
      </c>
    </row>
    <row r="537" spans="1:41" ht="12.75">
      <c r="A537" s="17" t="s">
        <v>1120</v>
      </c>
      <c r="B537" s="18" t="s">
        <v>1121</v>
      </c>
      <c r="C537" s="19" t="s">
        <v>1097</v>
      </c>
      <c r="E537" s="20"/>
      <c r="F537" s="39">
        <v>1517592096</v>
      </c>
      <c r="G537" s="38">
        <v>42.83</v>
      </c>
      <c r="H537" s="23">
        <f t="shared" si="152"/>
        <v>0.42829999999999996</v>
      </c>
      <c r="I537" s="40">
        <v>10807050.49</v>
      </c>
      <c r="J537" s="40">
        <v>0</v>
      </c>
      <c r="K537" s="40">
        <v>0</v>
      </c>
      <c r="L537" s="40">
        <v>485663.16</v>
      </c>
      <c r="M537" s="25">
        <f t="shared" si="153"/>
        <v>11292713.65</v>
      </c>
      <c r="N537" s="40">
        <v>32703374</v>
      </c>
      <c r="O537" s="40">
        <v>0</v>
      </c>
      <c r="P537" s="40">
        <v>0</v>
      </c>
      <c r="Q537" s="26">
        <f t="shared" si="154"/>
        <v>32703374</v>
      </c>
      <c r="R537" s="40">
        <v>25575607</v>
      </c>
      <c r="S537" s="40">
        <v>0</v>
      </c>
      <c r="T537" s="26">
        <f t="shared" si="155"/>
        <v>25575607</v>
      </c>
      <c r="U537" s="26">
        <f t="shared" si="156"/>
        <v>69571694.65</v>
      </c>
      <c r="V537" s="27">
        <f t="shared" si="157"/>
        <v>1.6852754483507801</v>
      </c>
      <c r="W537" s="27">
        <f t="shared" si="158"/>
        <v>0</v>
      </c>
      <c r="X537" s="27">
        <f t="shared" si="159"/>
        <v>1.6852754483507801</v>
      </c>
      <c r="Y537" s="28">
        <f t="shared" si="160"/>
        <v>2.154951523943625</v>
      </c>
      <c r="Z537" s="28">
        <f t="shared" si="161"/>
        <v>0.7441204840065272</v>
      </c>
      <c r="AA537" s="29"/>
      <c r="AB537" s="28">
        <f t="shared" si="162"/>
        <v>4.584347456300932</v>
      </c>
      <c r="AC537" s="36">
        <v>134349.32107496465</v>
      </c>
      <c r="AD537" s="31">
        <f t="shared" si="163"/>
        <v>6159.039683257714</v>
      </c>
      <c r="AE537" s="32">
        <v>1067</v>
      </c>
      <c r="AF537" s="31">
        <f t="shared" si="164"/>
        <v>5092.039683257714</v>
      </c>
      <c r="AH537" s="34">
        <f t="shared" si="165"/>
        <v>3543292309.1291156</v>
      </c>
      <c r="AI537" s="27">
        <f t="shared" si="166"/>
        <v>0.31870680329999557</v>
      </c>
      <c r="AJ537" s="27">
        <f t="shared" si="167"/>
        <v>0.9229657377050544</v>
      </c>
      <c r="AK537" s="27">
        <f t="shared" si="168"/>
        <v>0.721803474528639</v>
      </c>
      <c r="AL537" s="27">
        <f t="shared" si="169"/>
        <v>1.964</v>
      </c>
      <c r="AN537" s="36">
        <v>134349.32107496465</v>
      </c>
      <c r="AO537" s="30">
        <f t="shared" si="170"/>
        <v>6159.0396832577135</v>
      </c>
    </row>
    <row r="538" spans="1:41" ht="12.75">
      <c r="A538" s="17" t="s">
        <v>1122</v>
      </c>
      <c r="B538" s="18" t="s">
        <v>1123</v>
      </c>
      <c r="C538" s="19" t="s">
        <v>1097</v>
      </c>
      <c r="E538" s="20"/>
      <c r="F538" s="39">
        <v>786884003</v>
      </c>
      <c r="G538" s="38">
        <v>43.19</v>
      </c>
      <c r="H538" s="23">
        <f t="shared" si="152"/>
        <v>0.43189999999999995</v>
      </c>
      <c r="I538" s="40">
        <v>5649285.61</v>
      </c>
      <c r="J538" s="40">
        <v>0</v>
      </c>
      <c r="K538" s="40">
        <v>0</v>
      </c>
      <c r="L538" s="40">
        <v>255262.07</v>
      </c>
      <c r="M538" s="25">
        <f t="shared" si="153"/>
        <v>5904547.680000001</v>
      </c>
      <c r="N538" s="40">
        <v>22354903.5</v>
      </c>
      <c r="O538" s="40">
        <v>0</v>
      </c>
      <c r="P538" s="40">
        <v>0</v>
      </c>
      <c r="Q538" s="26">
        <f t="shared" si="154"/>
        <v>22354903.5</v>
      </c>
      <c r="R538" s="40">
        <v>22473308</v>
      </c>
      <c r="S538" s="40">
        <v>0</v>
      </c>
      <c r="T538" s="26">
        <f t="shared" si="155"/>
        <v>22473308</v>
      </c>
      <c r="U538" s="26">
        <f t="shared" si="156"/>
        <v>50732759.18</v>
      </c>
      <c r="V538" s="27">
        <f t="shared" si="157"/>
        <v>2.8559874027582692</v>
      </c>
      <c r="W538" s="27">
        <f t="shared" si="158"/>
        <v>0</v>
      </c>
      <c r="X538" s="27">
        <f t="shared" si="159"/>
        <v>2.8559874027582692</v>
      </c>
      <c r="Y538" s="28">
        <f t="shared" si="160"/>
        <v>2.8409401404491383</v>
      </c>
      <c r="Z538" s="28">
        <f t="shared" si="161"/>
        <v>0.7503707862262896</v>
      </c>
      <c r="AA538" s="29"/>
      <c r="AB538" s="28">
        <f t="shared" si="162"/>
        <v>6.447298329433697</v>
      </c>
      <c r="AC538" s="36">
        <v>119139.8300173846</v>
      </c>
      <c r="AD538" s="31">
        <f t="shared" si="163"/>
        <v>7681.300270400983</v>
      </c>
      <c r="AE538" s="32">
        <v>1341</v>
      </c>
      <c r="AF538" s="31">
        <f t="shared" si="164"/>
        <v>6340.300270400983</v>
      </c>
      <c r="AH538" s="34">
        <f t="shared" si="165"/>
        <v>1821912486.6867332</v>
      </c>
      <c r="AI538" s="27">
        <f t="shared" si="166"/>
        <v>0.32408514257113447</v>
      </c>
      <c r="AJ538" s="27">
        <f t="shared" si="167"/>
        <v>1.2270020466599827</v>
      </c>
      <c r="AK538" s="27">
        <f t="shared" si="168"/>
        <v>1.2335009592512964</v>
      </c>
      <c r="AL538" s="27">
        <f t="shared" si="169"/>
        <v>2.785</v>
      </c>
      <c r="AN538" s="36">
        <v>119139.8300173846</v>
      </c>
      <c r="AO538" s="30">
        <f t="shared" si="170"/>
        <v>7681.300270400983</v>
      </c>
    </row>
    <row r="539" spans="1:41" ht="12.75">
      <c r="A539" s="17" t="s">
        <v>1124</v>
      </c>
      <c r="B539" s="18" t="s">
        <v>1125</v>
      </c>
      <c r="C539" s="19" t="s">
        <v>1097</v>
      </c>
      <c r="E539" s="20"/>
      <c r="F539" s="39">
        <v>290832123</v>
      </c>
      <c r="G539" s="38">
        <v>21.47</v>
      </c>
      <c r="H539" s="23">
        <f t="shared" si="152"/>
        <v>0.2147</v>
      </c>
      <c r="I539" s="40">
        <v>4135873.01</v>
      </c>
      <c r="J539" s="40">
        <v>0</v>
      </c>
      <c r="K539" s="40">
        <v>0</v>
      </c>
      <c r="L539" s="40">
        <v>186411.22</v>
      </c>
      <c r="M539" s="25">
        <f t="shared" si="153"/>
        <v>4322284.2299999995</v>
      </c>
      <c r="N539" s="40">
        <v>16875448.5</v>
      </c>
      <c r="O539" s="40">
        <v>0</v>
      </c>
      <c r="P539" s="40">
        <v>0</v>
      </c>
      <c r="Q539" s="26">
        <f t="shared" si="154"/>
        <v>16875448.5</v>
      </c>
      <c r="R539" s="40">
        <v>9029580.79</v>
      </c>
      <c r="S539" s="40">
        <v>0</v>
      </c>
      <c r="T539" s="26">
        <f t="shared" si="155"/>
        <v>9029580.79</v>
      </c>
      <c r="U539" s="26">
        <f t="shared" si="156"/>
        <v>30227313.52</v>
      </c>
      <c r="V539" s="27">
        <f t="shared" si="157"/>
        <v>3.1047398398972588</v>
      </c>
      <c r="W539" s="27">
        <f t="shared" si="158"/>
        <v>0</v>
      </c>
      <c r="X539" s="27">
        <f t="shared" si="159"/>
        <v>3.1047398398972588</v>
      </c>
      <c r="Y539" s="28">
        <f t="shared" si="160"/>
        <v>5.802470623233046</v>
      </c>
      <c r="Z539" s="28">
        <f t="shared" si="161"/>
        <v>1.4861784129671258</v>
      </c>
      <c r="AA539" s="29"/>
      <c r="AB539" s="28">
        <f t="shared" si="162"/>
        <v>10.393388876097431</v>
      </c>
      <c r="AC539" s="36">
        <v>70633.7556561086</v>
      </c>
      <c r="AD539" s="31">
        <f t="shared" si="163"/>
        <v>7341.240903131831</v>
      </c>
      <c r="AE539" s="32">
        <v>1201</v>
      </c>
      <c r="AF539" s="31">
        <f t="shared" si="164"/>
        <v>6140.240903131831</v>
      </c>
      <c r="AH539" s="34">
        <f t="shared" si="165"/>
        <v>1354597685.1420586</v>
      </c>
      <c r="AI539" s="27">
        <f t="shared" si="166"/>
        <v>0.3190825052640419</v>
      </c>
      <c r="AJ539" s="27">
        <f t="shared" si="167"/>
        <v>1.245790442808135</v>
      </c>
      <c r="AK539" s="27">
        <f t="shared" si="168"/>
        <v>0.6665876436259415</v>
      </c>
      <c r="AL539" s="27">
        <f t="shared" si="169"/>
        <v>2.232</v>
      </c>
      <c r="AN539" s="36">
        <v>70633.7556561086</v>
      </c>
      <c r="AO539" s="30">
        <f t="shared" si="170"/>
        <v>7341.24090313183</v>
      </c>
    </row>
    <row r="540" spans="1:41" ht="12.75">
      <c r="A540" s="17" t="s">
        <v>1126</v>
      </c>
      <c r="B540" s="18" t="s">
        <v>1127</v>
      </c>
      <c r="C540" s="19" t="s">
        <v>1097</v>
      </c>
      <c r="E540" s="20"/>
      <c r="F540" s="39">
        <v>994137196</v>
      </c>
      <c r="G540" s="38">
        <v>23.17</v>
      </c>
      <c r="H540" s="23">
        <f t="shared" si="152"/>
        <v>0.23170000000000002</v>
      </c>
      <c r="I540" s="40">
        <v>13720697.25</v>
      </c>
      <c r="J540" s="40">
        <v>0</v>
      </c>
      <c r="K540" s="40">
        <v>0</v>
      </c>
      <c r="L540" s="40">
        <v>616105</v>
      </c>
      <c r="M540" s="25">
        <f t="shared" si="153"/>
        <v>14336802.25</v>
      </c>
      <c r="N540" s="40">
        <v>0</v>
      </c>
      <c r="O540" s="40">
        <v>51971796.62</v>
      </c>
      <c r="P540" s="40">
        <v>0</v>
      </c>
      <c r="Q540" s="26">
        <f t="shared" si="154"/>
        <v>51971796.62</v>
      </c>
      <c r="R540" s="40">
        <v>14323944.02</v>
      </c>
      <c r="S540" s="40">
        <v>198827.44</v>
      </c>
      <c r="T540" s="26">
        <f t="shared" si="155"/>
        <v>14522771.459999999</v>
      </c>
      <c r="U540" s="26">
        <f t="shared" si="156"/>
        <v>80831370.33</v>
      </c>
      <c r="V540" s="27">
        <f t="shared" si="157"/>
        <v>1.440841774921376</v>
      </c>
      <c r="W540" s="27">
        <f t="shared" si="158"/>
        <v>0.02000000008047179</v>
      </c>
      <c r="X540" s="27">
        <f t="shared" si="159"/>
        <v>1.4608417750018479</v>
      </c>
      <c r="Y540" s="28">
        <f t="shared" si="160"/>
        <v>5.227829401124229</v>
      </c>
      <c r="Z540" s="28">
        <f t="shared" si="161"/>
        <v>1.4421351809071634</v>
      </c>
      <c r="AA540" s="29"/>
      <c r="AB540" s="28">
        <f t="shared" si="162"/>
        <v>8.13080635703324</v>
      </c>
      <c r="AC540" s="36">
        <v>121776.41819676624</v>
      </c>
      <c r="AD540" s="31">
        <f t="shared" si="163"/>
        <v>9901.404752110053</v>
      </c>
      <c r="AE540" s="32">
        <v>1277</v>
      </c>
      <c r="AF540" s="31">
        <f t="shared" si="164"/>
        <v>8624.404752110053</v>
      </c>
      <c r="AH540" s="34">
        <f t="shared" si="165"/>
        <v>4290622339.231765</v>
      </c>
      <c r="AI540" s="27">
        <f t="shared" si="166"/>
        <v>0.3341427214161897</v>
      </c>
      <c r="AJ540" s="27">
        <f t="shared" si="167"/>
        <v>1.211288072240484</v>
      </c>
      <c r="AK540" s="27">
        <f t="shared" si="168"/>
        <v>0.3384770392679282</v>
      </c>
      <c r="AL540" s="27">
        <f t="shared" si="169"/>
        <v>1.8830000000000002</v>
      </c>
      <c r="AN540" s="36">
        <v>121692.54181519056</v>
      </c>
      <c r="AO540" s="30">
        <f t="shared" si="170"/>
        <v>9894.584925944848</v>
      </c>
    </row>
    <row r="541" spans="1:41" ht="12.75">
      <c r="A541" s="17" t="s">
        <v>1128</v>
      </c>
      <c r="B541" s="18" t="s">
        <v>297</v>
      </c>
      <c r="C541" s="19" t="s">
        <v>1097</v>
      </c>
      <c r="E541" s="20"/>
      <c r="F541" s="39">
        <v>1091066500</v>
      </c>
      <c r="G541" s="38">
        <v>36.44</v>
      </c>
      <c r="H541" s="23">
        <f t="shared" si="152"/>
        <v>0.3644</v>
      </c>
      <c r="I541" s="40">
        <v>9383078.36</v>
      </c>
      <c r="J541" s="40">
        <v>0</v>
      </c>
      <c r="K541" s="40">
        <v>0</v>
      </c>
      <c r="L541" s="40">
        <v>421598.53</v>
      </c>
      <c r="M541" s="25">
        <f t="shared" si="153"/>
        <v>9804676.889999999</v>
      </c>
      <c r="N541" s="40">
        <v>29853559</v>
      </c>
      <c r="O541" s="40">
        <v>0</v>
      </c>
      <c r="P541" s="40">
        <v>0</v>
      </c>
      <c r="Q541" s="26">
        <f t="shared" si="154"/>
        <v>29853559</v>
      </c>
      <c r="R541" s="40">
        <v>17466334.54</v>
      </c>
      <c r="S541" s="40">
        <v>0</v>
      </c>
      <c r="T541" s="26">
        <f t="shared" si="155"/>
        <v>17466334.54</v>
      </c>
      <c r="U541" s="26">
        <f t="shared" si="156"/>
        <v>57124570.43</v>
      </c>
      <c r="V541" s="27">
        <f t="shared" si="157"/>
        <v>1.6008496768987042</v>
      </c>
      <c r="W541" s="27">
        <f t="shared" si="158"/>
        <v>0</v>
      </c>
      <c r="X541" s="27">
        <f t="shared" si="159"/>
        <v>1.6008496768987042</v>
      </c>
      <c r="Y541" s="28">
        <f t="shared" si="160"/>
        <v>2.7361814334873262</v>
      </c>
      <c r="Z541" s="28">
        <f t="shared" si="161"/>
        <v>0.8986323830857238</v>
      </c>
      <c r="AA541" s="29"/>
      <c r="AB541" s="28">
        <f t="shared" si="162"/>
        <v>5.235663493471755</v>
      </c>
      <c r="AC541" s="36">
        <v>159202.57107023412</v>
      </c>
      <c r="AD541" s="31">
        <f t="shared" si="163"/>
        <v>8335.310894192673</v>
      </c>
      <c r="AE541" s="32">
        <v>1262</v>
      </c>
      <c r="AF541" s="31">
        <f t="shared" si="164"/>
        <v>7073.310894192673</v>
      </c>
      <c r="AH541" s="34">
        <f t="shared" si="165"/>
        <v>2994145170.1427</v>
      </c>
      <c r="AI541" s="27">
        <f t="shared" si="166"/>
        <v>0.32746164039643777</v>
      </c>
      <c r="AJ541" s="27">
        <f t="shared" si="167"/>
        <v>0.9970645143627819</v>
      </c>
      <c r="AK541" s="27">
        <f t="shared" si="168"/>
        <v>0.5833496222618878</v>
      </c>
      <c r="AL541" s="27">
        <f t="shared" si="169"/>
        <v>1.907</v>
      </c>
      <c r="AN541" s="36">
        <v>159202.57107023412</v>
      </c>
      <c r="AO541" s="30">
        <f t="shared" si="170"/>
        <v>8335.310894192673</v>
      </c>
    </row>
    <row r="542" spans="1:41" ht="12.75">
      <c r="A542" s="17" t="s">
        <v>1129</v>
      </c>
      <c r="B542" s="18" t="s">
        <v>1130</v>
      </c>
      <c r="C542" s="19" t="s">
        <v>1097</v>
      </c>
      <c r="E542" s="20"/>
      <c r="F542" s="39">
        <v>3123755824</v>
      </c>
      <c r="G542" s="38">
        <v>42.79</v>
      </c>
      <c r="H542" s="23">
        <f t="shared" si="152"/>
        <v>0.4279</v>
      </c>
      <c r="I542" s="40">
        <v>23761758.7</v>
      </c>
      <c r="J542" s="40">
        <v>0</v>
      </c>
      <c r="K542" s="40">
        <v>0</v>
      </c>
      <c r="L542" s="40">
        <v>1068298.13</v>
      </c>
      <c r="M542" s="25">
        <f t="shared" si="153"/>
        <v>24830056.83</v>
      </c>
      <c r="N542" s="40">
        <v>50444909.5</v>
      </c>
      <c r="O542" s="40">
        <v>0</v>
      </c>
      <c r="P542" s="40">
        <v>3432713</v>
      </c>
      <c r="Q542" s="26">
        <f t="shared" si="154"/>
        <v>53877622.5</v>
      </c>
      <c r="R542" s="40">
        <v>24543871.48</v>
      </c>
      <c r="S542" s="40">
        <v>0</v>
      </c>
      <c r="T542" s="26">
        <f t="shared" si="155"/>
        <v>24543871.48</v>
      </c>
      <c r="U542" s="26">
        <f t="shared" si="156"/>
        <v>103251550.81</v>
      </c>
      <c r="V542" s="27">
        <f t="shared" si="157"/>
        <v>0.7857167097193702</v>
      </c>
      <c r="W542" s="27">
        <f t="shared" si="158"/>
        <v>0</v>
      </c>
      <c r="X542" s="27">
        <f t="shared" si="159"/>
        <v>0.7857167097193702</v>
      </c>
      <c r="Y542" s="28">
        <f t="shared" si="160"/>
        <v>1.7247706138250325</v>
      </c>
      <c r="Z542" s="28">
        <f t="shared" si="161"/>
        <v>0.794878288476622</v>
      </c>
      <c r="AA542" s="29"/>
      <c r="AB542" s="28">
        <f t="shared" si="162"/>
        <v>3.3053656120210246</v>
      </c>
      <c r="AC542" s="36">
        <v>410024.054188006</v>
      </c>
      <c r="AD542" s="31">
        <f t="shared" si="163"/>
        <v>13552.794088144801</v>
      </c>
      <c r="AE542" s="32">
        <v>1203</v>
      </c>
      <c r="AF542" s="31">
        <f t="shared" si="164"/>
        <v>12349.794088144801</v>
      </c>
      <c r="AH542" s="34">
        <f t="shared" si="165"/>
        <v>7300200570.226688</v>
      </c>
      <c r="AI542" s="27">
        <f t="shared" si="166"/>
        <v>0.34012841963914653</v>
      </c>
      <c r="AJ542" s="27">
        <f t="shared" si="167"/>
        <v>0.7380293456557314</v>
      </c>
      <c r="AK542" s="27">
        <f t="shared" si="168"/>
        <v>0.3362081800889185</v>
      </c>
      <c r="AL542" s="27">
        <f t="shared" si="169"/>
        <v>1.4140000000000001</v>
      </c>
      <c r="AN542" s="36">
        <v>410024.054188006</v>
      </c>
      <c r="AO542" s="30">
        <f t="shared" si="170"/>
        <v>13552.794088144801</v>
      </c>
    </row>
    <row r="543" spans="1:41" ht="12.75">
      <c r="A543" s="17" t="s">
        <v>1131</v>
      </c>
      <c r="B543" s="18" t="s">
        <v>611</v>
      </c>
      <c r="C543" s="19" t="s">
        <v>1097</v>
      </c>
      <c r="E543" s="20"/>
      <c r="F543" s="39">
        <v>1063084867</v>
      </c>
      <c r="G543" s="38">
        <v>13.77</v>
      </c>
      <c r="H543" s="23">
        <f t="shared" si="152"/>
        <v>0.1377</v>
      </c>
      <c r="I543" s="40">
        <v>23823241.09</v>
      </c>
      <c r="J543" s="40">
        <v>0</v>
      </c>
      <c r="K543" s="40">
        <v>0</v>
      </c>
      <c r="L543" s="40">
        <v>1073214.99</v>
      </c>
      <c r="M543" s="25">
        <f t="shared" si="153"/>
        <v>24896456.08</v>
      </c>
      <c r="N543" s="40">
        <v>74577529</v>
      </c>
      <c r="O543" s="40">
        <v>0</v>
      </c>
      <c r="P543" s="40">
        <v>0</v>
      </c>
      <c r="Q543" s="26">
        <f t="shared" si="154"/>
        <v>74577529</v>
      </c>
      <c r="R543" s="40">
        <v>54110459.82</v>
      </c>
      <c r="S543" s="40">
        <v>0</v>
      </c>
      <c r="T543" s="26">
        <f t="shared" si="155"/>
        <v>54110459.82</v>
      </c>
      <c r="U543" s="26">
        <f t="shared" si="156"/>
        <v>153584444.9</v>
      </c>
      <c r="V543" s="27">
        <f t="shared" si="157"/>
        <v>5.089947331552034</v>
      </c>
      <c r="W543" s="27">
        <f t="shared" si="158"/>
        <v>0</v>
      </c>
      <c r="X543" s="27">
        <f t="shared" si="159"/>
        <v>5.089947331552034</v>
      </c>
      <c r="Y543" s="28">
        <f t="shared" si="160"/>
        <v>7.015199944521457</v>
      </c>
      <c r="Z543" s="28">
        <f t="shared" si="161"/>
        <v>2.341906733209099</v>
      </c>
      <c r="AA543" s="29"/>
      <c r="AB543" s="28">
        <f t="shared" si="162"/>
        <v>14.447054009282592</v>
      </c>
      <c r="AC543" s="36">
        <v>45897.80867837855</v>
      </c>
      <c r="AD543" s="31">
        <f t="shared" si="163"/>
        <v>6630.881208842542</v>
      </c>
      <c r="AE543" s="32">
        <v>1125</v>
      </c>
      <c r="AF543" s="31">
        <f t="shared" si="164"/>
        <v>5505.881208842542</v>
      </c>
      <c r="AH543" s="34">
        <f t="shared" si="165"/>
        <v>7720296782.861293</v>
      </c>
      <c r="AI543" s="27">
        <f t="shared" si="166"/>
        <v>0.322480557162893</v>
      </c>
      <c r="AJ543" s="27">
        <f t="shared" si="167"/>
        <v>0.9659930323606045</v>
      </c>
      <c r="AK543" s="27">
        <f t="shared" si="168"/>
        <v>0.7008857475547152</v>
      </c>
      <c r="AL543" s="27">
        <f t="shared" si="169"/>
        <v>1.9889999999999999</v>
      </c>
      <c r="AN543" s="36">
        <v>45897.80867837855</v>
      </c>
      <c r="AO543" s="30">
        <f t="shared" si="170"/>
        <v>6630.881208842541</v>
      </c>
    </row>
    <row r="544" spans="1:41" ht="12.75">
      <c r="A544" s="17" t="s">
        <v>1132</v>
      </c>
      <c r="B544" s="18" t="s">
        <v>1133</v>
      </c>
      <c r="C544" s="19" t="s">
        <v>1097</v>
      </c>
      <c r="E544" s="20"/>
      <c r="F544" s="39">
        <v>1864139453</v>
      </c>
      <c r="G544" s="38">
        <v>24.72</v>
      </c>
      <c r="H544" s="23">
        <f t="shared" si="152"/>
        <v>0.24719999999999998</v>
      </c>
      <c r="I544" s="40">
        <v>23592002.71</v>
      </c>
      <c r="J544" s="40">
        <v>0</v>
      </c>
      <c r="K544" s="40">
        <v>0</v>
      </c>
      <c r="L544" s="40">
        <v>1062619.38</v>
      </c>
      <c r="M544" s="25">
        <f t="shared" si="153"/>
        <v>24654622.09</v>
      </c>
      <c r="N544" s="40">
        <v>73115976</v>
      </c>
      <c r="O544" s="40">
        <v>0</v>
      </c>
      <c r="P544" s="40">
        <v>0</v>
      </c>
      <c r="Q544" s="26">
        <f t="shared" si="154"/>
        <v>73115976</v>
      </c>
      <c r="R544" s="40">
        <v>20181953.17</v>
      </c>
      <c r="S544" s="40">
        <v>0</v>
      </c>
      <c r="T544" s="26">
        <f t="shared" si="155"/>
        <v>20181953.17</v>
      </c>
      <c r="U544" s="26">
        <f t="shared" si="156"/>
        <v>117952551.26</v>
      </c>
      <c r="V544" s="27">
        <f t="shared" si="157"/>
        <v>1.0826418129566835</v>
      </c>
      <c r="W544" s="27">
        <f t="shared" si="158"/>
        <v>0</v>
      </c>
      <c r="X544" s="27">
        <f t="shared" si="159"/>
        <v>1.0826418129566835</v>
      </c>
      <c r="Y544" s="28">
        <f t="shared" si="160"/>
        <v>3.9222374636367934</v>
      </c>
      <c r="Z544" s="28">
        <f t="shared" si="161"/>
        <v>1.3225739120709443</v>
      </c>
      <c r="AA544" s="29"/>
      <c r="AB544" s="28">
        <f t="shared" si="162"/>
        <v>6.327453188664421</v>
      </c>
      <c r="AC544" s="36">
        <v>181542.44826067812</v>
      </c>
      <c r="AD544" s="31">
        <f t="shared" si="163"/>
        <v>11487.013431249736</v>
      </c>
      <c r="AE544" s="32">
        <v>1319</v>
      </c>
      <c r="AF544" s="31">
        <f t="shared" si="164"/>
        <v>10168.013431249736</v>
      </c>
      <c r="AH544" s="34">
        <f t="shared" si="165"/>
        <v>7541017204.692557</v>
      </c>
      <c r="AI544" s="27">
        <f t="shared" si="166"/>
        <v>0.32694027106393736</v>
      </c>
      <c r="AJ544" s="27">
        <f t="shared" si="167"/>
        <v>0.9695771010110152</v>
      </c>
      <c r="AK544" s="27">
        <f t="shared" si="168"/>
        <v>0.2676290561628921</v>
      </c>
      <c r="AL544" s="27">
        <f t="shared" si="169"/>
        <v>1.565</v>
      </c>
      <c r="AN544" s="36">
        <v>181542.44826067812</v>
      </c>
      <c r="AO544" s="30">
        <f t="shared" si="170"/>
        <v>11487.013431249736</v>
      </c>
    </row>
    <row r="545" spans="1:41" ht="12.75">
      <c r="A545" s="17" t="s">
        <v>1134</v>
      </c>
      <c r="B545" s="18" t="s">
        <v>1135</v>
      </c>
      <c r="C545" s="19" t="s">
        <v>1097</v>
      </c>
      <c r="E545" s="20"/>
      <c r="F545" s="39">
        <v>1385485</v>
      </c>
      <c r="G545" s="38">
        <v>8.36</v>
      </c>
      <c r="H545" s="23">
        <f t="shared" si="152"/>
        <v>0.0836</v>
      </c>
      <c r="I545" s="40">
        <v>55362.67</v>
      </c>
      <c r="J545" s="40">
        <v>0</v>
      </c>
      <c r="K545" s="40">
        <v>0</v>
      </c>
      <c r="L545" s="40">
        <v>2485.77</v>
      </c>
      <c r="M545" s="25">
        <f t="shared" si="153"/>
        <v>57848.439999999995</v>
      </c>
      <c r="N545" s="40">
        <v>1430010</v>
      </c>
      <c r="O545" s="40">
        <v>0</v>
      </c>
      <c r="P545" s="40">
        <v>0</v>
      </c>
      <c r="Q545" s="26">
        <f t="shared" si="154"/>
        <v>1430010</v>
      </c>
      <c r="R545" s="40">
        <v>938524.32</v>
      </c>
      <c r="S545" s="40">
        <v>0</v>
      </c>
      <c r="T545" s="26">
        <f t="shared" si="155"/>
        <v>938524.32</v>
      </c>
      <c r="U545" s="26">
        <f t="shared" si="156"/>
        <v>2426382.76</v>
      </c>
      <c r="V545" s="27">
        <f t="shared" si="157"/>
        <v>67.73976766258747</v>
      </c>
      <c r="W545" s="27">
        <f t="shared" si="158"/>
        <v>0</v>
      </c>
      <c r="X545" s="27">
        <f t="shared" si="159"/>
        <v>67.73976766258747</v>
      </c>
      <c r="Y545" s="28">
        <f t="shared" si="160"/>
        <v>103.21367607733032</v>
      </c>
      <c r="Z545" s="28">
        <f t="shared" si="161"/>
        <v>4.1753205556177075</v>
      </c>
      <c r="AA545" s="29"/>
      <c r="AB545" s="28">
        <f t="shared" si="162"/>
        <v>175.1287642955355</v>
      </c>
      <c r="AC545" s="36">
        <v>1555.878084179971</v>
      </c>
      <c r="AD545" s="31">
        <f t="shared" si="163"/>
        <v>2724.7900627694344</v>
      </c>
      <c r="AE545" s="32">
        <v>829</v>
      </c>
      <c r="AF545" s="31">
        <f t="shared" si="164"/>
        <v>1895.7900627694344</v>
      </c>
      <c r="AH545" s="34">
        <f t="shared" si="165"/>
        <v>16572787.081339715</v>
      </c>
      <c r="AI545" s="27">
        <f t="shared" si="166"/>
        <v>0.3490567984496403</v>
      </c>
      <c r="AJ545" s="27">
        <f t="shared" si="167"/>
        <v>8.628663320064813</v>
      </c>
      <c r="AK545" s="27">
        <f t="shared" si="168"/>
        <v>5.663044576592311</v>
      </c>
      <c r="AL545" s="27">
        <f t="shared" si="169"/>
        <v>14.641</v>
      </c>
      <c r="AN545" s="36">
        <v>1555.878084179971</v>
      </c>
      <c r="AO545" s="30">
        <f t="shared" si="170"/>
        <v>2724.790062769435</v>
      </c>
    </row>
    <row r="546" spans="1:41" ht="12.75">
      <c r="A546" s="17" t="s">
        <v>1136</v>
      </c>
      <c r="B546" s="18" t="s">
        <v>1137</v>
      </c>
      <c r="C546" s="19" t="s">
        <v>1138</v>
      </c>
      <c r="E546" s="20"/>
      <c r="F546" s="39">
        <v>522369304</v>
      </c>
      <c r="G546" s="38">
        <v>76.42</v>
      </c>
      <c r="H546" s="23">
        <f t="shared" si="152"/>
        <v>0.7642</v>
      </c>
      <c r="I546" s="40">
        <v>3304984.43</v>
      </c>
      <c r="J546" s="40">
        <v>345147.75</v>
      </c>
      <c r="K546" s="40">
        <v>0</v>
      </c>
      <c r="L546" s="40">
        <v>398224.28</v>
      </c>
      <c r="M546" s="25">
        <f t="shared" si="153"/>
        <v>4048356.46</v>
      </c>
      <c r="N546" s="40">
        <v>5779162</v>
      </c>
      <c r="O546" s="40">
        <v>0</v>
      </c>
      <c r="P546" s="40">
        <v>0</v>
      </c>
      <c r="Q546" s="26">
        <f t="shared" si="154"/>
        <v>5779162</v>
      </c>
      <c r="R546" s="40">
        <v>782909.92</v>
      </c>
      <c r="S546" s="40">
        <v>104400</v>
      </c>
      <c r="T546" s="26">
        <f t="shared" si="155"/>
        <v>887309.92</v>
      </c>
      <c r="U546" s="26">
        <f t="shared" si="156"/>
        <v>10714828.38</v>
      </c>
      <c r="V546" s="27">
        <f t="shared" si="157"/>
        <v>0.14987670868194813</v>
      </c>
      <c r="W546" s="27">
        <f t="shared" si="158"/>
        <v>0.019985860424907357</v>
      </c>
      <c r="X546" s="27">
        <f t="shared" si="159"/>
        <v>0.1698625691068555</v>
      </c>
      <c r="Y546" s="28">
        <f t="shared" si="160"/>
        <v>1.1063364473652149</v>
      </c>
      <c r="Z546" s="28">
        <f t="shared" si="161"/>
        <v>0.7749989191554794</v>
      </c>
      <c r="AA546" s="29"/>
      <c r="AB546" s="28">
        <f t="shared" si="162"/>
        <v>2.05119793562755</v>
      </c>
      <c r="AC546" s="36">
        <v>262112.70447110143</v>
      </c>
      <c r="AD546" s="31">
        <f t="shared" si="163"/>
        <v>5376.450383128773</v>
      </c>
      <c r="AE546" s="32">
        <v>1064</v>
      </c>
      <c r="AF546" s="31">
        <f t="shared" si="164"/>
        <v>4312.450383128773</v>
      </c>
      <c r="AH546" s="34">
        <f t="shared" si="165"/>
        <v>683550515.5718398</v>
      </c>
      <c r="AI546" s="27">
        <f t="shared" si="166"/>
        <v>0.5922541740186172</v>
      </c>
      <c r="AJ546" s="27">
        <f t="shared" si="167"/>
        <v>0.8454623130764973</v>
      </c>
      <c r="AK546" s="27">
        <f t="shared" si="168"/>
        <v>0.12980897531145896</v>
      </c>
      <c r="AL546" s="27">
        <f t="shared" si="169"/>
        <v>1.5669999999999997</v>
      </c>
      <c r="AN546" s="36">
        <v>260266.62889518414</v>
      </c>
      <c r="AO546" s="30">
        <f t="shared" si="170"/>
        <v>5338.583719025433</v>
      </c>
    </row>
    <row r="547" spans="1:41" ht="12.75">
      <c r="A547" s="17" t="s">
        <v>1139</v>
      </c>
      <c r="B547" s="18" t="s">
        <v>1140</v>
      </c>
      <c r="C547" s="19" t="s">
        <v>1138</v>
      </c>
      <c r="E547" s="20"/>
      <c r="F547" s="39">
        <v>207028137</v>
      </c>
      <c r="G547" s="38">
        <v>85.96</v>
      </c>
      <c r="H547" s="23">
        <f t="shared" si="152"/>
        <v>0.8595999999999999</v>
      </c>
      <c r="I547" s="40">
        <v>1149533.93</v>
      </c>
      <c r="J547" s="40">
        <v>0</v>
      </c>
      <c r="K547" s="40">
        <v>0</v>
      </c>
      <c r="L547" s="40">
        <v>138491.24</v>
      </c>
      <c r="M547" s="25">
        <f t="shared" si="153"/>
        <v>1288025.17</v>
      </c>
      <c r="N547" s="40">
        <v>2765358</v>
      </c>
      <c r="O547" s="40">
        <v>0</v>
      </c>
      <c r="P547" s="40">
        <v>0</v>
      </c>
      <c r="Q547" s="26">
        <f t="shared" si="154"/>
        <v>2765358</v>
      </c>
      <c r="R547" s="40">
        <v>1583042.97</v>
      </c>
      <c r="S547" s="40">
        <v>82893</v>
      </c>
      <c r="T547" s="26">
        <f t="shared" si="155"/>
        <v>1665935.97</v>
      </c>
      <c r="U547" s="26">
        <f t="shared" si="156"/>
        <v>5719319.14</v>
      </c>
      <c r="V547" s="27">
        <f t="shared" si="157"/>
        <v>0.7646511208280834</v>
      </c>
      <c r="W547" s="27">
        <f t="shared" si="158"/>
        <v>0.04003948506767464</v>
      </c>
      <c r="X547" s="27">
        <f t="shared" si="159"/>
        <v>0.8046906058957579</v>
      </c>
      <c r="Y547" s="28">
        <f t="shared" si="160"/>
        <v>1.3357401752593658</v>
      </c>
      <c r="Z547" s="28">
        <f t="shared" si="161"/>
        <v>0.6221498143510802</v>
      </c>
      <c r="AA547" s="29"/>
      <c r="AB547" s="28">
        <f t="shared" si="162"/>
        <v>2.762580595506204</v>
      </c>
      <c r="AC547" s="36">
        <v>180800.99626400997</v>
      </c>
      <c r="AD547" s="31">
        <f t="shared" si="163"/>
        <v>4994.773239271437</v>
      </c>
      <c r="AE547" s="32">
        <v>1009</v>
      </c>
      <c r="AF547" s="31">
        <f t="shared" si="164"/>
        <v>3985.773239271437</v>
      </c>
      <c r="AH547" s="34">
        <f t="shared" si="165"/>
        <v>240842411.58678457</v>
      </c>
      <c r="AI547" s="27">
        <f t="shared" si="166"/>
        <v>0.5347999804161885</v>
      </c>
      <c r="AJ547" s="27">
        <f t="shared" si="167"/>
        <v>1.1482022546529507</v>
      </c>
      <c r="AK547" s="27">
        <f t="shared" si="168"/>
        <v>0.6917120448279935</v>
      </c>
      <c r="AL547" s="27">
        <f t="shared" si="169"/>
        <v>2.375</v>
      </c>
      <c r="AN547" s="36">
        <v>180217.375</v>
      </c>
      <c r="AO547" s="30">
        <f t="shared" si="170"/>
        <v>4978.650231480649</v>
      </c>
    </row>
    <row r="548" spans="1:41" ht="12.75">
      <c r="A548" s="17" t="s">
        <v>1141</v>
      </c>
      <c r="B548" s="18" t="s">
        <v>1142</v>
      </c>
      <c r="C548" s="19" t="s">
        <v>1138</v>
      </c>
      <c r="E548" s="20"/>
      <c r="F548" s="39">
        <v>146136632</v>
      </c>
      <c r="G548" s="38">
        <v>49.94</v>
      </c>
      <c r="H548" s="23">
        <f t="shared" si="152"/>
        <v>0.49939999999999996</v>
      </c>
      <c r="I548" s="40">
        <v>1321516.2</v>
      </c>
      <c r="J548" s="40">
        <v>0</v>
      </c>
      <c r="K548" s="40">
        <v>0</v>
      </c>
      <c r="L548" s="40">
        <v>159251.4</v>
      </c>
      <c r="M548" s="25">
        <f t="shared" si="153"/>
        <v>1480767.5999999999</v>
      </c>
      <c r="N548" s="40">
        <v>3347000</v>
      </c>
      <c r="O548" s="40">
        <v>0</v>
      </c>
      <c r="P548" s="40">
        <v>0</v>
      </c>
      <c r="Q548" s="26">
        <f t="shared" si="154"/>
        <v>3347000</v>
      </c>
      <c r="R548" s="40">
        <v>1566433.96</v>
      </c>
      <c r="S548" s="40">
        <v>0</v>
      </c>
      <c r="T548" s="26">
        <f t="shared" si="155"/>
        <v>1566433.96</v>
      </c>
      <c r="U548" s="26">
        <f t="shared" si="156"/>
        <v>6394201.56</v>
      </c>
      <c r="V548" s="27">
        <f t="shared" si="157"/>
        <v>1.0718968533502264</v>
      </c>
      <c r="W548" s="27">
        <f t="shared" si="158"/>
        <v>0</v>
      </c>
      <c r="X548" s="27">
        <f t="shared" si="159"/>
        <v>1.0718968533502264</v>
      </c>
      <c r="Y548" s="28">
        <f t="shared" si="160"/>
        <v>2.2903223881606904</v>
      </c>
      <c r="Z548" s="28">
        <f t="shared" si="161"/>
        <v>1.0132761236758212</v>
      </c>
      <c r="AA548" s="29"/>
      <c r="AB548" s="28">
        <f t="shared" si="162"/>
        <v>4.375495365186738</v>
      </c>
      <c r="AC548" s="36">
        <v>120431.93779904307</v>
      </c>
      <c r="AD548" s="31">
        <f t="shared" si="163"/>
        <v>5269.4938566017045</v>
      </c>
      <c r="AE548" s="32">
        <v>983</v>
      </c>
      <c r="AF548" s="31">
        <f t="shared" si="164"/>
        <v>4286.4938566017045</v>
      </c>
      <c r="AH548" s="34">
        <f t="shared" si="165"/>
        <v>292624413.2959552</v>
      </c>
      <c r="AI548" s="27">
        <f t="shared" si="166"/>
        <v>0.5060300961637051</v>
      </c>
      <c r="AJ548" s="27">
        <f t="shared" si="167"/>
        <v>1.1437870006474486</v>
      </c>
      <c r="AK548" s="27">
        <f t="shared" si="168"/>
        <v>0.535305288563103</v>
      </c>
      <c r="AL548" s="27">
        <f t="shared" si="169"/>
        <v>2.185</v>
      </c>
      <c r="AN548" s="36">
        <v>120196.63865546219</v>
      </c>
      <c r="AO548" s="30">
        <f t="shared" si="170"/>
        <v>5259.198353479998</v>
      </c>
    </row>
    <row r="549" spans="1:41" ht="12.75">
      <c r="A549" s="17" t="s">
        <v>1143</v>
      </c>
      <c r="B549" s="18" t="s">
        <v>1144</v>
      </c>
      <c r="C549" s="19" t="s">
        <v>1138</v>
      </c>
      <c r="E549" s="20" t="s">
        <v>116</v>
      </c>
      <c r="F549" s="39">
        <v>909363531</v>
      </c>
      <c r="G549" s="38">
        <v>95.2</v>
      </c>
      <c r="H549" s="23">
        <f t="shared" si="152"/>
        <v>0.9520000000000001</v>
      </c>
      <c r="I549" s="40">
        <v>4450520</v>
      </c>
      <c r="J549" s="40">
        <v>464586.26</v>
      </c>
      <c r="K549" s="40">
        <v>0</v>
      </c>
      <c r="L549" s="40">
        <v>536029.94</v>
      </c>
      <c r="M549" s="25">
        <f t="shared" si="153"/>
        <v>5451136.199999999</v>
      </c>
      <c r="N549" s="40">
        <v>4555030</v>
      </c>
      <c r="O549" s="40">
        <v>4652213.31</v>
      </c>
      <c r="P549" s="40">
        <v>0</v>
      </c>
      <c r="Q549" s="26">
        <f t="shared" si="154"/>
        <v>9207243.309999999</v>
      </c>
      <c r="R549" s="40">
        <v>0</v>
      </c>
      <c r="S549" s="40">
        <v>318112</v>
      </c>
      <c r="T549" s="26">
        <f t="shared" si="155"/>
        <v>318112</v>
      </c>
      <c r="U549" s="26">
        <f t="shared" si="156"/>
        <v>14976491.509999998</v>
      </c>
      <c r="V549" s="27">
        <f t="shared" si="157"/>
        <v>0</v>
      </c>
      <c r="W549" s="27">
        <f t="shared" si="158"/>
        <v>0.03498182950554238</v>
      </c>
      <c r="X549" s="27">
        <f t="shared" si="159"/>
        <v>0.03498182950554238</v>
      </c>
      <c r="Y549" s="28">
        <f t="shared" si="160"/>
        <v>1.0124931335079017</v>
      </c>
      <c r="Z549" s="28">
        <f t="shared" si="161"/>
        <v>0.5994452179103276</v>
      </c>
      <c r="AA549" s="29"/>
      <c r="AB549" s="28">
        <f t="shared" si="162"/>
        <v>1.6469201809237717</v>
      </c>
      <c r="AC549" s="36">
        <v>378504.1162227603</v>
      </c>
      <c r="AD549" s="31">
        <f t="shared" si="163"/>
        <v>6233.660675699807</v>
      </c>
      <c r="AE549" s="32">
        <v>1093</v>
      </c>
      <c r="AF549" s="31">
        <f t="shared" si="164"/>
        <v>5140.660675699807</v>
      </c>
      <c r="AH549" s="34">
        <f t="shared" si="165"/>
        <v>955213793.0672268</v>
      </c>
      <c r="AI549" s="27">
        <f t="shared" si="166"/>
        <v>0.5706718474506319</v>
      </c>
      <c r="AJ549" s="27">
        <f t="shared" si="167"/>
        <v>0.9638934630995225</v>
      </c>
      <c r="AK549" s="27">
        <f t="shared" si="168"/>
        <v>0.03330270168927635</v>
      </c>
      <c r="AL549" s="27">
        <f t="shared" si="169"/>
        <v>1.5679999999999998</v>
      </c>
      <c r="AN549" s="36">
        <v>371753.7047052461</v>
      </c>
      <c r="AO549" s="30">
        <f t="shared" si="170"/>
        <v>6122.486786122463</v>
      </c>
    </row>
    <row r="550" spans="1:41" ht="12.75">
      <c r="A550" s="17" t="s">
        <v>1145</v>
      </c>
      <c r="B550" s="18" t="s">
        <v>500</v>
      </c>
      <c r="C550" s="19" t="s">
        <v>1138</v>
      </c>
      <c r="E550" s="20"/>
      <c r="F550" s="39">
        <v>410536965</v>
      </c>
      <c r="G550" s="38">
        <v>87.08</v>
      </c>
      <c r="H550" s="23">
        <f t="shared" si="152"/>
        <v>0.8708</v>
      </c>
      <c r="I550" s="40">
        <v>2302581.43</v>
      </c>
      <c r="J550" s="40">
        <v>240476.78</v>
      </c>
      <c r="K550" s="40">
        <v>0</v>
      </c>
      <c r="L550" s="40">
        <v>277457.09</v>
      </c>
      <c r="M550" s="25">
        <f t="shared" si="153"/>
        <v>2820515.3</v>
      </c>
      <c r="N550" s="40">
        <v>3727649</v>
      </c>
      <c r="O550" s="40">
        <v>3071038.69</v>
      </c>
      <c r="P550" s="40">
        <v>0</v>
      </c>
      <c r="Q550" s="26">
        <f t="shared" si="154"/>
        <v>6798687.6899999995</v>
      </c>
      <c r="R550" s="40">
        <v>460264</v>
      </c>
      <c r="S550" s="40">
        <v>267048</v>
      </c>
      <c r="T550" s="26">
        <f t="shared" si="155"/>
        <v>727312</v>
      </c>
      <c r="U550" s="26">
        <f t="shared" si="156"/>
        <v>10346514.989999998</v>
      </c>
      <c r="V550" s="27">
        <f t="shared" si="157"/>
        <v>0.11211268149751144</v>
      </c>
      <c r="W550" s="27">
        <f t="shared" si="158"/>
        <v>0.06504846646391513</v>
      </c>
      <c r="X550" s="27">
        <f t="shared" si="159"/>
        <v>0.17716114796142657</v>
      </c>
      <c r="Y550" s="28">
        <f t="shared" si="160"/>
        <v>1.656047632641314</v>
      </c>
      <c r="Z550" s="28">
        <f t="shared" si="161"/>
        <v>0.6870307768753539</v>
      </c>
      <c r="AA550" s="29"/>
      <c r="AB550" s="28">
        <f t="shared" si="162"/>
        <v>2.520239557478094</v>
      </c>
      <c r="AC550" s="36">
        <v>308851.241950322</v>
      </c>
      <c r="AD550" s="31">
        <f t="shared" si="163"/>
        <v>7783.791173394393</v>
      </c>
      <c r="AE550" s="32">
        <v>1179</v>
      </c>
      <c r="AF550" s="31">
        <f t="shared" si="164"/>
        <v>6604.791173394393</v>
      </c>
      <c r="AH550" s="34">
        <f t="shared" si="165"/>
        <v>471448053.5140101</v>
      </c>
      <c r="AI550" s="27">
        <f t="shared" si="166"/>
        <v>0.5982664005030582</v>
      </c>
      <c r="AJ550" s="27">
        <f t="shared" si="167"/>
        <v>1.4420862785040562</v>
      </c>
      <c r="AK550" s="27">
        <f t="shared" si="168"/>
        <v>0.15427192764481026</v>
      </c>
      <c r="AL550" s="27">
        <f t="shared" si="169"/>
        <v>2.194</v>
      </c>
      <c r="AN550" s="36">
        <v>305211.9576719577</v>
      </c>
      <c r="AO550" s="30">
        <f t="shared" si="170"/>
        <v>7692.072491401974</v>
      </c>
    </row>
    <row r="551" spans="1:41" ht="12.75">
      <c r="A551" s="17" t="s">
        <v>1146</v>
      </c>
      <c r="B551" s="18" t="s">
        <v>1147</v>
      </c>
      <c r="C551" s="19" t="s">
        <v>1138</v>
      </c>
      <c r="E551" s="20"/>
      <c r="F551" s="39">
        <v>274503413</v>
      </c>
      <c r="G551" s="38">
        <v>88.92</v>
      </c>
      <c r="H551" s="23">
        <f t="shared" si="152"/>
        <v>0.8892</v>
      </c>
      <c r="I551" s="40">
        <v>1563609.63</v>
      </c>
      <c r="J551" s="40">
        <v>163350.22</v>
      </c>
      <c r="K551" s="40">
        <v>0</v>
      </c>
      <c r="L551" s="40">
        <v>188470.08</v>
      </c>
      <c r="M551" s="25">
        <f t="shared" si="153"/>
        <v>1915429.93</v>
      </c>
      <c r="N551" s="40">
        <v>1949422</v>
      </c>
      <c r="O551" s="40">
        <v>1681954.58</v>
      </c>
      <c r="P551" s="40">
        <v>0</v>
      </c>
      <c r="Q551" s="26">
        <f t="shared" si="154"/>
        <v>3631376.58</v>
      </c>
      <c r="R551" s="40">
        <v>339114</v>
      </c>
      <c r="S551" s="40">
        <v>54903</v>
      </c>
      <c r="T551" s="26">
        <f t="shared" si="155"/>
        <v>394017</v>
      </c>
      <c r="U551" s="26">
        <f t="shared" si="156"/>
        <v>5940823.51</v>
      </c>
      <c r="V551" s="27">
        <f t="shared" si="157"/>
        <v>0.12353726181175023</v>
      </c>
      <c r="W551" s="27">
        <f t="shared" si="158"/>
        <v>0.020000844215368643</v>
      </c>
      <c r="X551" s="27">
        <f t="shared" si="159"/>
        <v>0.1435381060271189</v>
      </c>
      <c r="Y551" s="28">
        <f t="shared" si="160"/>
        <v>1.3228894097575392</v>
      </c>
      <c r="Z551" s="28">
        <f t="shared" si="161"/>
        <v>0.6977800053801152</v>
      </c>
      <c r="AA551" s="29"/>
      <c r="AB551" s="28">
        <f t="shared" si="162"/>
        <v>2.164207521164773</v>
      </c>
      <c r="AC551" s="36">
        <v>322565.8259773014</v>
      </c>
      <c r="AD551" s="31">
        <f t="shared" si="163"/>
        <v>6980.99386650803</v>
      </c>
      <c r="AE551" s="32">
        <v>1137</v>
      </c>
      <c r="AF551" s="31">
        <f t="shared" si="164"/>
        <v>5843.99386650803</v>
      </c>
      <c r="AH551" s="34">
        <f t="shared" si="165"/>
        <v>308708291.722897</v>
      </c>
      <c r="AI551" s="27">
        <f t="shared" si="166"/>
        <v>0.6204659807839985</v>
      </c>
      <c r="AJ551" s="27">
        <f t="shared" si="167"/>
        <v>1.1763132631564037</v>
      </c>
      <c r="AK551" s="27">
        <f t="shared" si="168"/>
        <v>0.1276340838793141</v>
      </c>
      <c r="AL551" s="27">
        <f t="shared" si="169"/>
        <v>1.924</v>
      </c>
      <c r="AN551" s="36">
        <v>311885.4271356784</v>
      </c>
      <c r="AO551" s="30">
        <f t="shared" si="170"/>
        <v>6749.84787148723</v>
      </c>
    </row>
    <row r="552" spans="1:41" ht="12.75">
      <c r="A552" s="17" t="s">
        <v>1148</v>
      </c>
      <c r="B552" s="18" t="s">
        <v>429</v>
      </c>
      <c r="C552" s="19" t="s">
        <v>1138</v>
      </c>
      <c r="E552" s="20"/>
      <c r="F552" s="39">
        <v>592987564</v>
      </c>
      <c r="G552" s="38">
        <v>71.63</v>
      </c>
      <c r="H552" s="23">
        <f t="shared" si="152"/>
        <v>0.7162999999999999</v>
      </c>
      <c r="I552" s="40">
        <v>4036089.24</v>
      </c>
      <c r="J552" s="40">
        <v>421547.57</v>
      </c>
      <c r="K552" s="40">
        <v>0</v>
      </c>
      <c r="L552" s="40">
        <v>486372.79</v>
      </c>
      <c r="M552" s="25">
        <f t="shared" si="153"/>
        <v>4944009.600000001</v>
      </c>
      <c r="N552" s="40">
        <v>7597576</v>
      </c>
      <c r="O552" s="40">
        <v>0</v>
      </c>
      <c r="P552" s="40">
        <v>0</v>
      </c>
      <c r="Q552" s="26">
        <f t="shared" si="154"/>
        <v>7597576</v>
      </c>
      <c r="R552" s="40">
        <v>2113807</v>
      </c>
      <c r="S552" s="40">
        <v>237204</v>
      </c>
      <c r="T552" s="26">
        <f t="shared" si="155"/>
        <v>2351011</v>
      </c>
      <c r="U552" s="26">
        <f t="shared" si="156"/>
        <v>14892596.600000001</v>
      </c>
      <c r="V552" s="27">
        <f t="shared" si="157"/>
        <v>0.35646734068777197</v>
      </c>
      <c r="W552" s="27">
        <f t="shared" si="158"/>
        <v>0.04000151342128315</v>
      </c>
      <c r="X552" s="27">
        <f t="shared" si="159"/>
        <v>0.3964688541090552</v>
      </c>
      <c r="Y552" s="28">
        <f t="shared" si="160"/>
        <v>1.281236987290344</v>
      </c>
      <c r="Z552" s="28">
        <f t="shared" si="161"/>
        <v>0.8337459164657963</v>
      </c>
      <c r="AA552" s="29"/>
      <c r="AB552" s="28">
        <f t="shared" si="162"/>
        <v>2.5114517578651956</v>
      </c>
      <c r="AC552" s="36">
        <v>267193.4053156146</v>
      </c>
      <c r="AD552" s="31">
        <f t="shared" si="163"/>
        <v>6710.43347469888</v>
      </c>
      <c r="AE552" s="32">
        <v>1055</v>
      </c>
      <c r="AF552" s="31">
        <f t="shared" si="164"/>
        <v>5655.43347469888</v>
      </c>
      <c r="AH552" s="34">
        <f t="shared" si="165"/>
        <v>827848058.0762252</v>
      </c>
      <c r="AI552" s="27">
        <f t="shared" si="166"/>
        <v>0.5972121999644499</v>
      </c>
      <c r="AJ552" s="27">
        <f t="shared" si="167"/>
        <v>0.9177500539960732</v>
      </c>
      <c r="AK552" s="27">
        <f t="shared" si="168"/>
        <v>0.28399064019831616</v>
      </c>
      <c r="AL552" s="27">
        <f t="shared" si="169"/>
        <v>1.7990000000000002</v>
      </c>
      <c r="AN552" s="36">
        <v>268054.6328969835</v>
      </c>
      <c r="AO552" s="30">
        <f t="shared" si="170"/>
        <v>6732.062789930388</v>
      </c>
    </row>
    <row r="553" spans="1:41" ht="12.75">
      <c r="A553" s="17" t="s">
        <v>1149</v>
      </c>
      <c r="B553" s="18" t="s">
        <v>1150</v>
      </c>
      <c r="C553" s="19" t="s">
        <v>1138</v>
      </c>
      <c r="D553" s="17"/>
      <c r="E553" s="20"/>
      <c r="F553" s="39">
        <v>601497001</v>
      </c>
      <c r="G553" s="38">
        <v>56.49</v>
      </c>
      <c r="H553" s="23">
        <f t="shared" si="152"/>
        <v>0.5649000000000001</v>
      </c>
      <c r="I553" s="40">
        <v>4900793.52</v>
      </c>
      <c r="J553" s="40">
        <v>0</v>
      </c>
      <c r="K553" s="40">
        <v>0</v>
      </c>
      <c r="L553" s="40">
        <v>591178.05</v>
      </c>
      <c r="M553" s="25">
        <f t="shared" si="153"/>
        <v>5491971.569999999</v>
      </c>
      <c r="N553" s="40">
        <v>13824080</v>
      </c>
      <c r="O553" s="40">
        <v>0</v>
      </c>
      <c r="P553" s="40">
        <v>0</v>
      </c>
      <c r="Q553" s="26">
        <f t="shared" si="154"/>
        <v>13824080</v>
      </c>
      <c r="R553" s="40">
        <v>4569992.04</v>
      </c>
      <c r="S553" s="40">
        <v>0</v>
      </c>
      <c r="T553" s="26">
        <f t="shared" si="155"/>
        <v>4569992.04</v>
      </c>
      <c r="U553" s="26">
        <f t="shared" si="156"/>
        <v>23886043.61</v>
      </c>
      <c r="V553" s="27">
        <f t="shared" si="157"/>
        <v>0.7597697132990361</v>
      </c>
      <c r="W553" s="27">
        <f t="shared" si="158"/>
        <v>0</v>
      </c>
      <c r="X553" s="27">
        <f t="shared" si="159"/>
        <v>0.7597697132990361</v>
      </c>
      <c r="Y553" s="28">
        <f t="shared" si="160"/>
        <v>2.2982791230907567</v>
      </c>
      <c r="Z553" s="28">
        <f t="shared" si="161"/>
        <v>0.9130505323999113</v>
      </c>
      <c r="AA553" s="29"/>
      <c r="AB553" s="28">
        <f t="shared" si="162"/>
        <v>3.971099368789704</v>
      </c>
      <c r="AC553" s="36">
        <v>169671.35629139072</v>
      </c>
      <c r="AD553" s="31">
        <f t="shared" si="163"/>
        <v>6737.818158704346</v>
      </c>
      <c r="AE553" s="32">
        <v>1142</v>
      </c>
      <c r="AF553" s="31">
        <f t="shared" si="164"/>
        <v>5595.818158704346</v>
      </c>
      <c r="AH553" s="34">
        <f t="shared" si="165"/>
        <v>1064784919.4547707</v>
      </c>
      <c r="AI553" s="27">
        <f t="shared" si="166"/>
        <v>0.5157822457527099</v>
      </c>
      <c r="AJ553" s="27">
        <f t="shared" si="167"/>
        <v>1.2982978766339686</v>
      </c>
      <c r="AK553" s="27">
        <f t="shared" si="168"/>
        <v>0.4291939110426255</v>
      </c>
      <c r="AL553" s="27">
        <f t="shared" si="169"/>
        <v>2.243</v>
      </c>
      <c r="AN553" s="36">
        <v>169671.35629139072</v>
      </c>
      <c r="AO553" s="30">
        <f t="shared" si="170"/>
        <v>6737.818158704346</v>
      </c>
    </row>
    <row r="554" spans="1:41" ht="12.75">
      <c r="A554" s="17" t="s">
        <v>1151</v>
      </c>
      <c r="B554" s="18" t="s">
        <v>1152</v>
      </c>
      <c r="C554" s="19" t="s">
        <v>1138</v>
      </c>
      <c r="E554" s="20"/>
      <c r="F554" s="39">
        <v>154155426</v>
      </c>
      <c r="G554" s="38">
        <v>61.36</v>
      </c>
      <c r="H554" s="23">
        <f t="shared" si="152"/>
        <v>0.6136</v>
      </c>
      <c r="I554" s="40">
        <v>1169923.54</v>
      </c>
      <c r="J554" s="40">
        <v>122550.27</v>
      </c>
      <c r="K554" s="40">
        <v>0</v>
      </c>
      <c r="L554" s="40">
        <v>141395.94</v>
      </c>
      <c r="M554" s="25">
        <f t="shared" si="153"/>
        <v>1433869.75</v>
      </c>
      <c r="N554" s="40">
        <v>1401000</v>
      </c>
      <c r="O554" s="40">
        <v>1387462.2</v>
      </c>
      <c r="P554" s="40">
        <v>0</v>
      </c>
      <c r="Q554" s="26">
        <f t="shared" si="154"/>
        <v>2788462.2</v>
      </c>
      <c r="R554" s="40">
        <v>234654</v>
      </c>
      <c r="S554" s="40">
        <v>46248</v>
      </c>
      <c r="T554" s="26">
        <f t="shared" si="155"/>
        <v>280902</v>
      </c>
      <c r="U554" s="26">
        <f t="shared" si="156"/>
        <v>4503233.95</v>
      </c>
      <c r="V554" s="27">
        <f t="shared" si="157"/>
        <v>0.15221909866474634</v>
      </c>
      <c r="W554" s="27">
        <f t="shared" si="158"/>
        <v>0.030000890140577992</v>
      </c>
      <c r="X554" s="27">
        <f t="shared" si="159"/>
        <v>0.1822199888053243</v>
      </c>
      <c r="Y554" s="28">
        <f t="shared" si="160"/>
        <v>1.8088641265212424</v>
      </c>
      <c r="Z554" s="28">
        <f t="shared" si="161"/>
        <v>0.930145494846221</v>
      </c>
      <c r="AA554" s="29"/>
      <c r="AB554" s="28">
        <f t="shared" si="162"/>
        <v>2.9212296101727877</v>
      </c>
      <c r="AC554" s="36">
        <v>246596.7409948542</v>
      </c>
      <c r="AD554" s="31">
        <f t="shared" si="163"/>
        <v>7203.657015662778</v>
      </c>
      <c r="AE554" s="32">
        <v>1228</v>
      </c>
      <c r="AF554" s="31">
        <f t="shared" si="164"/>
        <v>5975.657015662778</v>
      </c>
      <c r="AH554" s="34">
        <f t="shared" si="165"/>
        <v>251231137.54889178</v>
      </c>
      <c r="AI554" s="27">
        <f t="shared" si="166"/>
        <v>0.5707372756376412</v>
      </c>
      <c r="AJ554" s="27">
        <f t="shared" si="167"/>
        <v>1.1099190280334343</v>
      </c>
      <c r="AK554" s="27">
        <f t="shared" si="168"/>
        <v>0.111810185130947</v>
      </c>
      <c r="AL554" s="27">
        <f t="shared" si="169"/>
        <v>1.7930000000000001</v>
      </c>
      <c r="AN554" s="36">
        <v>244507.77777777778</v>
      </c>
      <c r="AO554" s="30">
        <f t="shared" si="170"/>
        <v>7142.633603619924</v>
      </c>
    </row>
    <row r="555" spans="1:41" ht="12.75">
      <c r="A555" s="17" t="s">
        <v>1153</v>
      </c>
      <c r="B555" s="18" t="s">
        <v>1154</v>
      </c>
      <c r="C555" s="19" t="s">
        <v>1138</v>
      </c>
      <c r="E555" s="20"/>
      <c r="F555" s="39">
        <v>492525925</v>
      </c>
      <c r="G555" s="38">
        <v>69.38</v>
      </c>
      <c r="H555" s="23">
        <f t="shared" si="152"/>
        <v>0.6938</v>
      </c>
      <c r="I555" s="40">
        <v>3397984.31</v>
      </c>
      <c r="J555" s="40">
        <v>355246.27</v>
      </c>
      <c r="K555" s="40">
        <v>0</v>
      </c>
      <c r="L555" s="40">
        <v>409875.73</v>
      </c>
      <c r="M555" s="25">
        <f t="shared" si="153"/>
        <v>4163106.31</v>
      </c>
      <c r="N555" s="40">
        <v>5479598</v>
      </c>
      <c r="O555" s="40">
        <v>0</v>
      </c>
      <c r="P555" s="40">
        <v>0</v>
      </c>
      <c r="Q555" s="26">
        <f t="shared" si="154"/>
        <v>5479598</v>
      </c>
      <c r="R555" s="40">
        <v>769695</v>
      </c>
      <c r="S555" s="40">
        <v>246272</v>
      </c>
      <c r="T555" s="26">
        <f t="shared" si="155"/>
        <v>1015967</v>
      </c>
      <c r="U555" s="26">
        <f t="shared" si="156"/>
        <v>10658671.31</v>
      </c>
      <c r="V555" s="27">
        <f t="shared" si="157"/>
        <v>0.1562750224772432</v>
      </c>
      <c r="W555" s="27">
        <f t="shared" si="158"/>
        <v>0.0500018349287908</v>
      </c>
      <c r="X555" s="27">
        <f t="shared" si="159"/>
        <v>0.206276857406034</v>
      </c>
      <c r="Y555" s="28">
        <f t="shared" si="160"/>
        <v>1.112550166775485</v>
      </c>
      <c r="Z555" s="28">
        <f t="shared" si="161"/>
        <v>0.845256279656751</v>
      </c>
      <c r="AA555" s="29"/>
      <c r="AB555" s="28">
        <f t="shared" si="162"/>
        <v>2.1640833038382703</v>
      </c>
      <c r="AC555" s="36">
        <v>206095.6602031394</v>
      </c>
      <c r="AD555" s="31">
        <f t="shared" si="163"/>
        <v>4460.081772391394</v>
      </c>
      <c r="AE555" s="32">
        <v>922</v>
      </c>
      <c r="AF555" s="31">
        <f t="shared" si="164"/>
        <v>3538.081772391394</v>
      </c>
      <c r="AH555" s="34">
        <f t="shared" si="165"/>
        <v>709896115.5952724</v>
      </c>
      <c r="AI555" s="27">
        <f t="shared" si="166"/>
        <v>0.5864388068258538</v>
      </c>
      <c r="AJ555" s="27">
        <f t="shared" si="167"/>
        <v>0.7718873057088315</v>
      </c>
      <c r="AK555" s="27">
        <f t="shared" si="168"/>
        <v>0.14311488366830638</v>
      </c>
      <c r="AL555" s="27">
        <f t="shared" si="169"/>
        <v>1.5010000000000001</v>
      </c>
      <c r="AN555" s="36">
        <v>201433.36745138178</v>
      </c>
      <c r="AO555" s="30">
        <f t="shared" si="170"/>
        <v>4359.185873374546</v>
      </c>
    </row>
    <row r="556" spans="1:41" ht="12.75">
      <c r="A556" s="17" t="s">
        <v>1155</v>
      </c>
      <c r="B556" s="18" t="s">
        <v>1156</v>
      </c>
      <c r="C556" s="19" t="s">
        <v>1138</v>
      </c>
      <c r="E556" s="20" t="s">
        <v>116</v>
      </c>
      <c r="F556" s="39">
        <v>315370245</v>
      </c>
      <c r="G556" s="38">
        <v>103.42</v>
      </c>
      <c r="H556" s="23">
        <f t="shared" si="152"/>
        <v>1.0342</v>
      </c>
      <c r="I556" s="40">
        <v>1421113.71</v>
      </c>
      <c r="J556" s="40">
        <v>148348.94</v>
      </c>
      <c r="K556" s="40">
        <v>0</v>
      </c>
      <c r="L556" s="40">
        <v>171161.91</v>
      </c>
      <c r="M556" s="25">
        <f t="shared" si="153"/>
        <v>1740624.5599999998</v>
      </c>
      <c r="N556" s="40">
        <v>3252759</v>
      </c>
      <c r="O556" s="40">
        <v>0</v>
      </c>
      <c r="P556" s="40">
        <v>0</v>
      </c>
      <c r="Q556" s="26">
        <f t="shared" si="154"/>
        <v>3252759</v>
      </c>
      <c r="R556" s="40">
        <v>395869</v>
      </c>
      <c r="S556" s="40">
        <v>63074</v>
      </c>
      <c r="T556" s="26">
        <f t="shared" si="155"/>
        <v>458943</v>
      </c>
      <c r="U556" s="26">
        <f t="shared" si="156"/>
        <v>5452326.56</v>
      </c>
      <c r="V556" s="27">
        <f t="shared" si="157"/>
        <v>0.12552515853231494</v>
      </c>
      <c r="W556" s="27">
        <f t="shared" si="158"/>
        <v>0.019999984462706684</v>
      </c>
      <c r="X556" s="27">
        <f t="shared" si="159"/>
        <v>0.14552514299502162</v>
      </c>
      <c r="Y556" s="28">
        <f t="shared" si="160"/>
        <v>1.0314096055574298</v>
      </c>
      <c r="Z556" s="28">
        <f t="shared" si="161"/>
        <v>0.551930496803844</v>
      </c>
      <c r="AA556" s="29"/>
      <c r="AB556" s="28">
        <f t="shared" si="162"/>
        <v>1.7288652453562952</v>
      </c>
      <c r="AC556" s="36">
        <v>365048.29842931934</v>
      </c>
      <c r="AD556" s="31">
        <f t="shared" si="163"/>
        <v>6311.1931603090325</v>
      </c>
      <c r="AE556" s="32">
        <v>1088</v>
      </c>
      <c r="AF556" s="31">
        <f t="shared" si="164"/>
        <v>5223.1931603090325</v>
      </c>
      <c r="AH556" s="34">
        <f t="shared" si="165"/>
        <v>304941254.1094566</v>
      </c>
      <c r="AI556" s="27">
        <f t="shared" si="166"/>
        <v>0.5708065197945353</v>
      </c>
      <c r="AJ556" s="27">
        <f t="shared" si="167"/>
        <v>1.066683814067494</v>
      </c>
      <c r="AK556" s="27">
        <f t="shared" si="168"/>
        <v>0.15050210288545135</v>
      </c>
      <c r="AL556" s="27">
        <f t="shared" si="169"/>
        <v>1.789</v>
      </c>
      <c r="AN556" s="36">
        <v>358491.8335901387</v>
      </c>
      <c r="AO556" s="30">
        <f t="shared" si="170"/>
        <v>6197.840718380433</v>
      </c>
    </row>
    <row r="557" spans="1:41" ht="12.75">
      <c r="A557" s="17" t="s">
        <v>1157</v>
      </c>
      <c r="B557" s="18" t="s">
        <v>1158</v>
      </c>
      <c r="C557" s="19" t="s">
        <v>1138</v>
      </c>
      <c r="E557" s="20"/>
      <c r="F557" s="39">
        <v>688072010</v>
      </c>
      <c r="G557" s="38">
        <v>91.02</v>
      </c>
      <c r="H557" s="23">
        <f t="shared" si="152"/>
        <v>0.9102</v>
      </c>
      <c r="I557" s="40">
        <v>3615127.92</v>
      </c>
      <c r="J557" s="40">
        <v>378619.43</v>
      </c>
      <c r="K557" s="40">
        <v>0</v>
      </c>
      <c r="L557" s="40">
        <v>436843.2</v>
      </c>
      <c r="M557" s="25">
        <f t="shared" si="153"/>
        <v>4430590.55</v>
      </c>
      <c r="N557" s="40">
        <v>0</v>
      </c>
      <c r="O557" s="40">
        <v>7401041.42</v>
      </c>
      <c r="P557" s="40">
        <v>0</v>
      </c>
      <c r="Q557" s="26">
        <f t="shared" si="154"/>
        <v>7401041.42</v>
      </c>
      <c r="R557" s="40">
        <v>1483864.12</v>
      </c>
      <c r="S557" s="40">
        <v>0</v>
      </c>
      <c r="T557" s="26">
        <f t="shared" si="155"/>
        <v>1483864.12</v>
      </c>
      <c r="U557" s="26">
        <f t="shared" si="156"/>
        <v>13315496.09</v>
      </c>
      <c r="V557" s="27">
        <f t="shared" si="157"/>
        <v>0.21565535270065703</v>
      </c>
      <c r="W557" s="27">
        <f t="shared" si="158"/>
        <v>0</v>
      </c>
      <c r="X557" s="27">
        <f t="shared" si="159"/>
        <v>0.21565535270065703</v>
      </c>
      <c r="Y557" s="28">
        <f t="shared" si="160"/>
        <v>1.075620183997893</v>
      </c>
      <c r="Z557" s="28">
        <f t="shared" si="161"/>
        <v>0.6439137889070651</v>
      </c>
      <c r="AA557" s="29"/>
      <c r="AB557" s="28">
        <f t="shared" si="162"/>
        <v>1.935189325605615</v>
      </c>
      <c r="AC557" s="36">
        <v>316825.6605691057</v>
      </c>
      <c r="AD557" s="31">
        <f t="shared" si="163"/>
        <v>6131.176364112811</v>
      </c>
      <c r="AE557" s="32">
        <v>1032</v>
      </c>
      <c r="AF557" s="31">
        <f t="shared" si="164"/>
        <v>5099.176364112811</v>
      </c>
      <c r="AH557" s="34">
        <f t="shared" si="165"/>
        <v>755956943.5288948</v>
      </c>
      <c r="AI557" s="27">
        <f t="shared" si="166"/>
        <v>0.5860903306632107</v>
      </c>
      <c r="AJ557" s="27">
        <f t="shared" si="167"/>
        <v>0.9790294914748819</v>
      </c>
      <c r="AK557" s="27">
        <f t="shared" si="168"/>
        <v>0.19628950202813805</v>
      </c>
      <c r="AL557" s="27">
        <f t="shared" si="169"/>
        <v>1.761</v>
      </c>
      <c r="AN557" s="36">
        <v>317491.9509594883</v>
      </c>
      <c r="AO557" s="30">
        <f t="shared" si="170"/>
        <v>6144.070344625032</v>
      </c>
    </row>
    <row r="558" spans="1:41" ht="12.75">
      <c r="A558" s="17" t="s">
        <v>1159</v>
      </c>
      <c r="B558" s="18" t="s">
        <v>1160</v>
      </c>
      <c r="C558" s="19" t="s">
        <v>1138</v>
      </c>
      <c r="E558" s="20"/>
      <c r="F558" s="39">
        <v>254975680</v>
      </c>
      <c r="G558" s="38">
        <v>62.12</v>
      </c>
      <c r="H558" s="23">
        <f t="shared" si="152"/>
        <v>0.6212</v>
      </c>
      <c r="I558" s="40">
        <v>1956154.88</v>
      </c>
      <c r="J558" s="40">
        <v>204461.78</v>
      </c>
      <c r="K558" s="40">
        <v>0</v>
      </c>
      <c r="L558" s="40">
        <v>235903.74</v>
      </c>
      <c r="M558" s="25">
        <f t="shared" si="153"/>
        <v>2396520.3999999994</v>
      </c>
      <c r="N558" s="40">
        <v>2622925</v>
      </c>
      <c r="O558" s="40">
        <v>2191634.91</v>
      </c>
      <c r="P558" s="40">
        <v>0</v>
      </c>
      <c r="Q558" s="26">
        <f t="shared" si="154"/>
        <v>4814559.91</v>
      </c>
      <c r="R558" s="40">
        <v>575332</v>
      </c>
      <c r="S558" s="40">
        <v>50995</v>
      </c>
      <c r="T558" s="26">
        <f t="shared" si="155"/>
        <v>626327</v>
      </c>
      <c r="U558" s="26">
        <f t="shared" si="156"/>
        <v>7837407.31</v>
      </c>
      <c r="V558" s="27">
        <f t="shared" si="157"/>
        <v>0.22564191220119503</v>
      </c>
      <c r="W558" s="27">
        <f t="shared" si="158"/>
        <v>0.019999946661579646</v>
      </c>
      <c r="X558" s="27">
        <f t="shared" si="159"/>
        <v>0.2456418588627747</v>
      </c>
      <c r="Y558" s="28">
        <f t="shared" si="160"/>
        <v>1.8882427963325756</v>
      </c>
      <c r="Z558" s="28">
        <f t="shared" si="161"/>
        <v>0.9399015623764585</v>
      </c>
      <c r="AA558" s="29"/>
      <c r="AB558" s="28">
        <f t="shared" si="162"/>
        <v>3.073786217571809</v>
      </c>
      <c r="AC558" s="36">
        <v>207195.80223880598</v>
      </c>
      <c r="AD558" s="31">
        <f t="shared" si="163"/>
        <v>6368.756012603761</v>
      </c>
      <c r="AE558" s="32">
        <v>1114</v>
      </c>
      <c r="AF558" s="31">
        <f t="shared" si="164"/>
        <v>5254.756012603761</v>
      </c>
      <c r="AH558" s="34">
        <f t="shared" si="165"/>
        <v>410456664.52028334</v>
      </c>
      <c r="AI558" s="27">
        <f t="shared" si="166"/>
        <v>0.583866850548256</v>
      </c>
      <c r="AJ558" s="27">
        <f t="shared" si="167"/>
        <v>1.172976425081796</v>
      </c>
      <c r="AK558" s="27">
        <f t="shared" si="168"/>
        <v>0.15259272272555563</v>
      </c>
      <c r="AL558" s="27">
        <f t="shared" si="169"/>
        <v>1.9100000000000001</v>
      </c>
      <c r="AN558" s="36">
        <v>201737.72775991427</v>
      </c>
      <c r="AO558" s="30">
        <f t="shared" si="170"/>
        <v>6200.986471526782</v>
      </c>
    </row>
    <row r="559" spans="1:41" ht="12.75">
      <c r="A559" s="17" t="s">
        <v>1161</v>
      </c>
      <c r="B559" s="18" t="s">
        <v>1162</v>
      </c>
      <c r="C559" s="19" t="s">
        <v>1138</v>
      </c>
      <c r="E559" s="20"/>
      <c r="F559" s="39">
        <v>267055571</v>
      </c>
      <c r="G559" s="38">
        <v>71.53</v>
      </c>
      <c r="H559" s="23">
        <f t="shared" si="152"/>
        <v>0.7153</v>
      </c>
      <c r="I559" s="40">
        <v>1718361.84</v>
      </c>
      <c r="J559" s="40">
        <v>179487.71</v>
      </c>
      <c r="K559" s="40">
        <v>0</v>
      </c>
      <c r="L559" s="40">
        <v>207089.17</v>
      </c>
      <c r="M559" s="25">
        <f t="shared" si="153"/>
        <v>2104938.72</v>
      </c>
      <c r="N559" s="40">
        <v>0</v>
      </c>
      <c r="O559" s="40">
        <v>4631777.58</v>
      </c>
      <c r="P559" s="40">
        <v>0</v>
      </c>
      <c r="Q559" s="26">
        <f t="shared" si="154"/>
        <v>4631777.58</v>
      </c>
      <c r="R559" s="40">
        <v>815331.39</v>
      </c>
      <c r="S559" s="40">
        <v>53411</v>
      </c>
      <c r="T559" s="26">
        <f t="shared" si="155"/>
        <v>868742.39</v>
      </c>
      <c r="U559" s="26">
        <f t="shared" si="156"/>
        <v>7605458.69</v>
      </c>
      <c r="V559" s="27">
        <f t="shared" si="157"/>
        <v>0.30530401854077027</v>
      </c>
      <c r="W559" s="27">
        <f t="shared" si="158"/>
        <v>0.01999995723736465</v>
      </c>
      <c r="X559" s="27">
        <f t="shared" si="159"/>
        <v>0.32530397577813497</v>
      </c>
      <c r="Y559" s="28">
        <f t="shared" si="160"/>
        <v>1.7343871774163437</v>
      </c>
      <c r="Z559" s="28">
        <f t="shared" si="161"/>
        <v>0.7882025123527567</v>
      </c>
      <c r="AA559" s="29"/>
      <c r="AB559" s="28">
        <f t="shared" si="162"/>
        <v>2.8478936655472356</v>
      </c>
      <c r="AC559" s="36">
        <v>227807.16228467814</v>
      </c>
      <c r="AD559" s="31">
        <f t="shared" si="163"/>
        <v>6487.70574436826</v>
      </c>
      <c r="AE559" s="32">
        <v>1130</v>
      </c>
      <c r="AF559" s="31">
        <f t="shared" si="164"/>
        <v>5357.70574436826</v>
      </c>
      <c r="AH559" s="34">
        <f t="shared" si="165"/>
        <v>373347645.74304485</v>
      </c>
      <c r="AI559" s="27">
        <f t="shared" si="166"/>
        <v>0.563801257085927</v>
      </c>
      <c r="AJ559" s="27">
        <f t="shared" si="167"/>
        <v>1.2406071480059109</v>
      </c>
      <c r="AK559" s="27">
        <f t="shared" si="168"/>
        <v>0.23268993387409995</v>
      </c>
      <c r="AL559" s="27">
        <f t="shared" si="169"/>
        <v>2.0380000000000003</v>
      </c>
      <c r="AN559" s="36">
        <v>225029.22013820335</v>
      </c>
      <c r="AO559" s="30">
        <f t="shared" si="170"/>
        <v>6408.592905946238</v>
      </c>
    </row>
    <row r="560" spans="1:41" ht="12.75">
      <c r="A560" s="17" t="s">
        <v>1163</v>
      </c>
      <c r="B560" s="18" t="s">
        <v>1164</v>
      </c>
      <c r="C560" s="19" t="s">
        <v>1138</v>
      </c>
      <c r="E560" s="20"/>
      <c r="F560" s="39">
        <v>1018383086</v>
      </c>
      <c r="G560" s="38">
        <v>100.9</v>
      </c>
      <c r="H560" s="23">
        <f t="shared" si="152"/>
        <v>1.0090000000000001</v>
      </c>
      <c r="I560" s="40">
        <v>4861153.82</v>
      </c>
      <c r="J560" s="40">
        <v>508738.32</v>
      </c>
      <c r="K560" s="40">
        <v>0</v>
      </c>
      <c r="L560" s="40">
        <v>586971.67</v>
      </c>
      <c r="M560" s="25">
        <f t="shared" si="153"/>
        <v>5956863.8100000005</v>
      </c>
      <c r="N560" s="40">
        <v>11802165</v>
      </c>
      <c r="O560" s="40">
        <v>0</v>
      </c>
      <c r="P560" s="40">
        <v>0</v>
      </c>
      <c r="Q560" s="26">
        <f t="shared" si="154"/>
        <v>11802165</v>
      </c>
      <c r="R560" s="40">
        <v>1727077.58</v>
      </c>
      <c r="S560" s="40">
        <v>305539</v>
      </c>
      <c r="T560" s="26">
        <f t="shared" si="155"/>
        <v>2032616.58</v>
      </c>
      <c r="U560" s="26">
        <f t="shared" si="156"/>
        <v>19791645.39</v>
      </c>
      <c r="V560" s="27">
        <f t="shared" si="157"/>
        <v>0.1695901673685103</v>
      </c>
      <c r="W560" s="27">
        <f t="shared" si="158"/>
        <v>0.0300023639630637</v>
      </c>
      <c r="X560" s="27">
        <f t="shared" si="159"/>
        <v>0.199592531331574</v>
      </c>
      <c r="Y560" s="28">
        <f t="shared" si="160"/>
        <v>1.1589121188526887</v>
      </c>
      <c r="Z560" s="28">
        <f t="shared" si="161"/>
        <v>0.5849334981983392</v>
      </c>
      <c r="AA560" s="29"/>
      <c r="AB560" s="28">
        <f t="shared" si="162"/>
        <v>1.9434381483826018</v>
      </c>
      <c r="AC560" s="36">
        <v>295450.9260935143</v>
      </c>
      <c r="AD560" s="31">
        <f t="shared" si="163"/>
        <v>5741.9060074510435</v>
      </c>
      <c r="AE560" s="32">
        <v>1005</v>
      </c>
      <c r="AF560" s="31">
        <f t="shared" si="164"/>
        <v>4736.9060074510435</v>
      </c>
      <c r="AH560" s="34">
        <f t="shared" si="165"/>
        <v>1009299391.4767095</v>
      </c>
      <c r="AI560" s="27">
        <f t="shared" si="166"/>
        <v>0.5901978996821242</v>
      </c>
      <c r="AJ560" s="27">
        <f t="shared" si="167"/>
        <v>1.1693423279223631</v>
      </c>
      <c r="AK560" s="27">
        <f t="shared" si="168"/>
        <v>0.2013888641135582</v>
      </c>
      <c r="AL560" s="27">
        <f t="shared" si="169"/>
        <v>1.96</v>
      </c>
      <c r="AN560" s="36">
        <v>294234.4725609756</v>
      </c>
      <c r="AO560" s="30">
        <f t="shared" si="170"/>
        <v>5718.264985442339</v>
      </c>
    </row>
    <row r="561" spans="1:41" ht="12.75">
      <c r="A561" s="17" t="s">
        <v>1165</v>
      </c>
      <c r="B561" s="18" t="s">
        <v>265</v>
      </c>
      <c r="C561" s="19" t="s">
        <v>1138</v>
      </c>
      <c r="E561" s="20"/>
      <c r="F561" s="39">
        <v>652961468</v>
      </c>
      <c r="G561" s="38">
        <v>69.94</v>
      </c>
      <c r="H561" s="23">
        <f t="shared" si="152"/>
        <v>0.6994</v>
      </c>
      <c r="I561" s="40">
        <v>4363317.22</v>
      </c>
      <c r="J561" s="40">
        <v>455653.16</v>
      </c>
      <c r="K561" s="40">
        <v>0</v>
      </c>
      <c r="L561" s="40">
        <v>525723.12</v>
      </c>
      <c r="M561" s="25">
        <f t="shared" si="153"/>
        <v>5344693.5</v>
      </c>
      <c r="N561" s="40">
        <v>4797981</v>
      </c>
      <c r="O561" s="40">
        <v>5688652.49</v>
      </c>
      <c r="P561" s="40">
        <v>0</v>
      </c>
      <c r="Q561" s="26">
        <f t="shared" si="154"/>
        <v>10486633.49</v>
      </c>
      <c r="R561" s="40">
        <v>2119331.48</v>
      </c>
      <c r="S561" s="40">
        <v>195885.53</v>
      </c>
      <c r="T561" s="26">
        <f t="shared" si="155"/>
        <v>2315217.01</v>
      </c>
      <c r="U561" s="26">
        <f t="shared" si="156"/>
        <v>18146544</v>
      </c>
      <c r="V561" s="27">
        <f t="shared" si="157"/>
        <v>0.3245722119700944</v>
      </c>
      <c r="W561" s="27">
        <f t="shared" si="158"/>
        <v>0.029999554276914853</v>
      </c>
      <c r="X561" s="27">
        <f t="shared" si="159"/>
        <v>0.3545717662470092</v>
      </c>
      <c r="Y561" s="28">
        <f t="shared" si="160"/>
        <v>1.6060110747606933</v>
      </c>
      <c r="Z561" s="28">
        <f t="shared" si="161"/>
        <v>0.818531224571432</v>
      </c>
      <c r="AA561" s="29"/>
      <c r="AB561" s="28">
        <f t="shared" si="162"/>
        <v>2.779114065579135</v>
      </c>
      <c r="AC561" s="36">
        <v>241362.9648241206</v>
      </c>
      <c r="AD561" s="31">
        <f t="shared" si="163"/>
        <v>6707.752104525955</v>
      </c>
      <c r="AE561" s="32">
        <v>1163</v>
      </c>
      <c r="AF561" s="31">
        <f t="shared" si="164"/>
        <v>5544.752104525955</v>
      </c>
      <c r="AH561" s="34">
        <f t="shared" si="165"/>
        <v>933602327.7094653</v>
      </c>
      <c r="AI561" s="27">
        <f t="shared" si="166"/>
        <v>0.5724807384652596</v>
      </c>
      <c r="AJ561" s="27">
        <f t="shared" si="167"/>
        <v>1.1232441456876288</v>
      </c>
      <c r="AK561" s="27">
        <f t="shared" si="168"/>
        <v>0.24798749331315822</v>
      </c>
      <c r="AL561" s="27">
        <f t="shared" si="169"/>
        <v>1.9429999999999998</v>
      </c>
      <c r="AN561" s="36">
        <v>237412.65193370165</v>
      </c>
      <c r="AO561" s="30">
        <f t="shared" si="170"/>
        <v>6597.968403353937</v>
      </c>
    </row>
    <row r="562" spans="1:41" ht="12.75">
      <c r="A562" s="17" t="s">
        <v>1166</v>
      </c>
      <c r="B562" s="18" t="s">
        <v>1167</v>
      </c>
      <c r="C562" s="19" t="s">
        <v>1138</v>
      </c>
      <c r="E562" s="20" t="s">
        <v>116</v>
      </c>
      <c r="F562" s="39">
        <v>243353138</v>
      </c>
      <c r="G562" s="38">
        <v>102.08</v>
      </c>
      <c r="H562" s="23">
        <f t="shared" si="152"/>
        <v>1.0208</v>
      </c>
      <c r="I562" s="40">
        <v>1151916.97</v>
      </c>
      <c r="J562" s="40">
        <v>120255.58</v>
      </c>
      <c r="K562" s="40">
        <v>0</v>
      </c>
      <c r="L562" s="40">
        <v>138748.38</v>
      </c>
      <c r="M562" s="25">
        <f t="shared" si="153"/>
        <v>1410920.9300000002</v>
      </c>
      <c r="N562" s="40">
        <v>3557968</v>
      </c>
      <c r="O562" s="40">
        <v>0</v>
      </c>
      <c r="P562" s="40">
        <v>0</v>
      </c>
      <c r="Q562" s="26">
        <f t="shared" si="154"/>
        <v>3557968</v>
      </c>
      <c r="R562" s="40">
        <v>486660</v>
      </c>
      <c r="S562" s="40">
        <v>0</v>
      </c>
      <c r="T562" s="26">
        <f t="shared" si="155"/>
        <v>486660</v>
      </c>
      <c r="U562" s="26">
        <f t="shared" si="156"/>
        <v>5455548.93</v>
      </c>
      <c r="V562" s="27">
        <f t="shared" si="157"/>
        <v>0.19998098401344633</v>
      </c>
      <c r="W562" s="27">
        <f t="shared" si="158"/>
        <v>0</v>
      </c>
      <c r="X562" s="27">
        <f t="shared" si="159"/>
        <v>0.19998098401344633</v>
      </c>
      <c r="Y562" s="28">
        <f t="shared" si="160"/>
        <v>1.462059634505309</v>
      </c>
      <c r="Z562" s="28">
        <f t="shared" si="161"/>
        <v>0.579783331168715</v>
      </c>
      <c r="AA562" s="29"/>
      <c r="AB562" s="28">
        <f t="shared" si="162"/>
        <v>2.24182394968747</v>
      </c>
      <c r="AC562" s="36">
        <v>252804.00916380298</v>
      </c>
      <c r="AD562" s="31">
        <f t="shared" si="163"/>
        <v>5667.420823204242</v>
      </c>
      <c r="AE562" s="32">
        <v>986</v>
      </c>
      <c r="AF562" s="31">
        <f t="shared" si="164"/>
        <v>4681.420823204242</v>
      </c>
      <c r="AH562" s="34">
        <f t="shared" si="165"/>
        <v>238394531.73981193</v>
      </c>
      <c r="AI562" s="27">
        <f t="shared" si="166"/>
        <v>0.5918428244570243</v>
      </c>
      <c r="AJ562" s="27">
        <f t="shared" si="167"/>
        <v>1.4924704749030193</v>
      </c>
      <c r="AK562" s="27">
        <f t="shared" si="168"/>
        <v>0.20414058848092603</v>
      </c>
      <c r="AL562" s="27">
        <f t="shared" si="169"/>
        <v>2.2880000000000003</v>
      </c>
      <c r="AN562" s="36">
        <v>251380.35087719298</v>
      </c>
      <c r="AO562" s="30">
        <f t="shared" si="170"/>
        <v>5635.504910773309</v>
      </c>
    </row>
    <row r="563" spans="1:41" ht="12.75">
      <c r="A563" s="17" t="s">
        <v>1168</v>
      </c>
      <c r="B563" s="18" t="s">
        <v>1169</v>
      </c>
      <c r="C563" s="19" t="s">
        <v>1138</v>
      </c>
      <c r="D563" s="17"/>
      <c r="F563" s="39">
        <v>556129342</v>
      </c>
      <c r="G563" s="38">
        <v>53.38</v>
      </c>
      <c r="H563" s="23">
        <f t="shared" si="152"/>
        <v>0.5338</v>
      </c>
      <c r="I563" s="40">
        <v>5078489.68</v>
      </c>
      <c r="J563" s="40">
        <v>0</v>
      </c>
      <c r="K563" s="40">
        <v>0</v>
      </c>
      <c r="L563" s="40">
        <v>612781.26</v>
      </c>
      <c r="M563" s="25">
        <f t="shared" si="153"/>
        <v>5691270.9399999995</v>
      </c>
      <c r="N563" s="40">
        <v>6614713</v>
      </c>
      <c r="O563" s="40">
        <v>0</v>
      </c>
      <c r="P563" s="40">
        <v>0</v>
      </c>
      <c r="Q563" s="26">
        <f t="shared" si="154"/>
        <v>6614713</v>
      </c>
      <c r="R563" s="40">
        <v>8471476.22</v>
      </c>
      <c r="S563" s="40">
        <v>0</v>
      </c>
      <c r="T563" s="26">
        <f t="shared" si="155"/>
        <v>8471476.22</v>
      </c>
      <c r="U563" s="26">
        <f t="shared" si="156"/>
        <v>20777460.16</v>
      </c>
      <c r="V563" s="27">
        <f t="shared" si="157"/>
        <v>1.5232924394052205</v>
      </c>
      <c r="W563" s="27">
        <f t="shared" si="158"/>
        <v>0</v>
      </c>
      <c r="X563" s="27">
        <f t="shared" si="159"/>
        <v>1.5232924394052205</v>
      </c>
      <c r="Y563" s="28">
        <f t="shared" si="160"/>
        <v>1.18941988858412</v>
      </c>
      <c r="Z563" s="28">
        <f t="shared" si="161"/>
        <v>1.0233718148250481</v>
      </c>
      <c r="AA563" s="29"/>
      <c r="AB563" s="28">
        <f t="shared" si="162"/>
        <v>3.7360841428143887</v>
      </c>
      <c r="AC563" s="36">
        <v>89448.55605180885</v>
      </c>
      <c r="AD563" s="31">
        <f t="shared" si="163"/>
        <v>3341.8733186280706</v>
      </c>
      <c r="AE563" s="32">
        <v>788</v>
      </c>
      <c r="AF563" s="31">
        <f t="shared" si="164"/>
        <v>2553.8733186280706</v>
      </c>
      <c r="AH563" s="34">
        <f t="shared" si="165"/>
        <v>1041830914.2000748</v>
      </c>
      <c r="AI563" s="27">
        <f t="shared" si="166"/>
        <v>0.5462758747536108</v>
      </c>
      <c r="AJ563" s="27">
        <f t="shared" si="167"/>
        <v>0.6349123365262034</v>
      </c>
      <c r="AK563" s="27">
        <f t="shared" si="168"/>
        <v>0.8131335041545068</v>
      </c>
      <c r="AL563" s="27">
        <f t="shared" si="169"/>
        <v>1.994</v>
      </c>
      <c r="AN563" s="36">
        <v>89448.55605180885</v>
      </c>
      <c r="AO563" s="30">
        <f t="shared" si="170"/>
        <v>3341.8733186280706</v>
      </c>
    </row>
    <row r="564" spans="1:41" ht="12.75">
      <c r="A564" s="17" t="s">
        <v>1170</v>
      </c>
      <c r="B564" s="18" t="s">
        <v>1171</v>
      </c>
      <c r="C564" s="19" t="s">
        <v>1138</v>
      </c>
      <c r="E564" s="20"/>
      <c r="F564" s="39">
        <v>337979667</v>
      </c>
      <c r="G564" s="38">
        <v>68.86</v>
      </c>
      <c r="H564" s="23">
        <f t="shared" si="152"/>
        <v>0.6886</v>
      </c>
      <c r="I564" s="40">
        <v>2292327.9</v>
      </c>
      <c r="J564" s="40">
        <v>239631.07</v>
      </c>
      <c r="K564" s="40">
        <v>0</v>
      </c>
      <c r="L564" s="40">
        <v>276481.33</v>
      </c>
      <c r="M564" s="25">
        <f t="shared" si="153"/>
        <v>2808440.3</v>
      </c>
      <c r="N564" s="40">
        <v>5387580</v>
      </c>
      <c r="O564" s="40">
        <v>0</v>
      </c>
      <c r="P564" s="40">
        <v>0</v>
      </c>
      <c r="Q564" s="26">
        <f t="shared" si="154"/>
        <v>5387580</v>
      </c>
      <c r="R564" s="40">
        <v>2724686</v>
      </c>
      <c r="S564" s="40">
        <v>169009</v>
      </c>
      <c r="T564" s="26">
        <f t="shared" si="155"/>
        <v>2893695</v>
      </c>
      <c r="U564" s="26">
        <f t="shared" si="156"/>
        <v>11089715.3</v>
      </c>
      <c r="V564" s="27">
        <f t="shared" si="157"/>
        <v>0.8061686148711426</v>
      </c>
      <c r="W564" s="27">
        <f t="shared" si="158"/>
        <v>0.0500056709032736</v>
      </c>
      <c r="X564" s="27">
        <f t="shared" si="159"/>
        <v>0.8561742857744161</v>
      </c>
      <c r="Y564" s="28">
        <f t="shared" si="160"/>
        <v>1.5940544731053303</v>
      </c>
      <c r="Z564" s="28">
        <f t="shared" si="161"/>
        <v>0.8309494843072911</v>
      </c>
      <c r="AA564" s="29"/>
      <c r="AB564" s="28">
        <f t="shared" si="162"/>
        <v>3.2811782431870378</v>
      </c>
      <c r="AC564" s="36">
        <v>172248.1702763256</v>
      </c>
      <c r="AD564" s="31">
        <f t="shared" si="163"/>
        <v>5651.7694873945575</v>
      </c>
      <c r="AE564" s="32">
        <v>1057</v>
      </c>
      <c r="AF564" s="31">
        <f t="shared" si="164"/>
        <v>4594.7694873945575</v>
      </c>
      <c r="AH564" s="34">
        <f t="shared" si="165"/>
        <v>490821474.005228</v>
      </c>
      <c r="AI564" s="27">
        <f t="shared" si="166"/>
        <v>0.5721918148940006</v>
      </c>
      <c r="AJ564" s="27">
        <f t="shared" si="167"/>
        <v>1.0976659101803306</v>
      </c>
      <c r="AK564" s="27">
        <f t="shared" si="168"/>
        <v>0.589561613184263</v>
      </c>
      <c r="AL564" s="27">
        <f t="shared" si="169"/>
        <v>2.26</v>
      </c>
      <c r="AN564" s="36">
        <v>165466.15134255492</v>
      </c>
      <c r="AO564" s="30">
        <f t="shared" si="170"/>
        <v>5429.239357690848</v>
      </c>
    </row>
    <row r="565" spans="1:41" ht="12.75">
      <c r="A565" s="17" t="s">
        <v>1172</v>
      </c>
      <c r="B565" s="18" t="s">
        <v>1173</v>
      </c>
      <c r="C565" s="19" t="s">
        <v>1138</v>
      </c>
      <c r="E565" s="20"/>
      <c r="F565" s="39">
        <v>379341707</v>
      </c>
      <c r="G565" s="38">
        <v>64.77</v>
      </c>
      <c r="H565" s="23">
        <f t="shared" si="152"/>
        <v>0.6476999999999999</v>
      </c>
      <c r="I565" s="40">
        <v>2861486.92</v>
      </c>
      <c r="J565" s="40">
        <v>0</v>
      </c>
      <c r="K565" s="40">
        <v>0</v>
      </c>
      <c r="L565" s="40">
        <v>345521.15</v>
      </c>
      <c r="M565" s="25">
        <f t="shared" si="153"/>
        <v>3207008.07</v>
      </c>
      <c r="N565" s="40">
        <v>3714305</v>
      </c>
      <c r="O565" s="40">
        <v>4314982.6</v>
      </c>
      <c r="P565" s="40">
        <v>0</v>
      </c>
      <c r="Q565" s="26">
        <f t="shared" si="154"/>
        <v>8029287.6</v>
      </c>
      <c r="R565" s="40">
        <v>3809943.27</v>
      </c>
      <c r="S565" s="40">
        <v>0</v>
      </c>
      <c r="T565" s="26">
        <f t="shared" si="155"/>
        <v>3809943.27</v>
      </c>
      <c r="U565" s="26">
        <f t="shared" si="156"/>
        <v>15046238.94</v>
      </c>
      <c r="V565" s="27">
        <f t="shared" si="157"/>
        <v>1.0043565470643068</v>
      </c>
      <c r="W565" s="27">
        <f t="shared" si="158"/>
        <v>0</v>
      </c>
      <c r="X565" s="27">
        <f t="shared" si="159"/>
        <v>1.0043565470643068</v>
      </c>
      <c r="Y565" s="28">
        <f t="shared" si="160"/>
        <v>2.1166371774670165</v>
      </c>
      <c r="Z565" s="28">
        <f t="shared" si="161"/>
        <v>0.8454140451263378</v>
      </c>
      <c r="AA565" s="29"/>
      <c r="AB565" s="28">
        <f t="shared" si="162"/>
        <v>3.966407769657661</v>
      </c>
      <c r="AC565" s="36">
        <v>147496.37787056368</v>
      </c>
      <c r="AD565" s="31">
        <f t="shared" si="163"/>
        <v>5850.30779182166</v>
      </c>
      <c r="AE565" s="32">
        <v>1049</v>
      </c>
      <c r="AF565" s="31">
        <f t="shared" si="164"/>
        <v>4801.30779182166</v>
      </c>
      <c r="AH565" s="34">
        <f t="shared" si="165"/>
        <v>585675014.6672843</v>
      </c>
      <c r="AI565" s="27">
        <f t="shared" si="166"/>
        <v>0.547574677028329</v>
      </c>
      <c r="AJ565" s="27">
        <f t="shared" si="167"/>
        <v>1.3709458998453865</v>
      </c>
      <c r="AK565" s="27">
        <f t="shared" si="168"/>
        <v>0.6505217355335515</v>
      </c>
      <c r="AL565" s="27">
        <f t="shared" si="169"/>
        <v>2.5700000000000003</v>
      </c>
      <c r="AN565" s="36">
        <v>147344.88772845952</v>
      </c>
      <c r="AO565" s="30">
        <f t="shared" si="170"/>
        <v>5844.299075054976</v>
      </c>
    </row>
    <row r="566" spans="1:41" ht="12.75">
      <c r="A566" s="17" t="s">
        <v>1174</v>
      </c>
      <c r="B566" s="18" t="s">
        <v>220</v>
      </c>
      <c r="C566" s="19" t="s">
        <v>1138</v>
      </c>
      <c r="E566" s="20"/>
      <c r="F566" s="39">
        <v>660917555</v>
      </c>
      <c r="G566" s="38">
        <v>73.05</v>
      </c>
      <c r="H566" s="23">
        <f t="shared" si="152"/>
        <v>0.7304999999999999</v>
      </c>
      <c r="I566" s="40">
        <v>4328087.26</v>
      </c>
      <c r="J566" s="40">
        <v>451894.96</v>
      </c>
      <c r="K566" s="40">
        <v>0</v>
      </c>
      <c r="L566" s="40">
        <v>521386.98</v>
      </c>
      <c r="M566" s="25">
        <f t="shared" si="153"/>
        <v>5301369.199999999</v>
      </c>
      <c r="N566" s="40">
        <v>5043268</v>
      </c>
      <c r="O566" s="40">
        <v>6215735.22</v>
      </c>
      <c r="P566" s="40">
        <v>0</v>
      </c>
      <c r="Q566" s="26">
        <f t="shared" si="154"/>
        <v>11259003.219999999</v>
      </c>
      <c r="R566" s="40">
        <v>2601338.42</v>
      </c>
      <c r="S566" s="40">
        <v>138861.61</v>
      </c>
      <c r="T566" s="26">
        <f t="shared" si="155"/>
        <v>2740200.03</v>
      </c>
      <c r="U566" s="26">
        <f t="shared" si="156"/>
        <v>19300572.45</v>
      </c>
      <c r="V566" s="27">
        <f t="shared" si="157"/>
        <v>0.39359499536973264</v>
      </c>
      <c r="W566" s="27">
        <f t="shared" si="158"/>
        <v>0.021010428448976513</v>
      </c>
      <c r="X566" s="27">
        <f t="shared" si="159"/>
        <v>0.41460542381870913</v>
      </c>
      <c r="Y566" s="28">
        <f t="shared" si="160"/>
        <v>1.703541256367445</v>
      </c>
      <c r="Z566" s="28">
        <f t="shared" si="161"/>
        <v>0.8021226187584015</v>
      </c>
      <c r="AA566" s="29"/>
      <c r="AB566" s="28">
        <f t="shared" si="162"/>
        <v>2.920269298944556</v>
      </c>
      <c r="AC566" s="36">
        <v>242541.51781170483</v>
      </c>
      <c r="AD566" s="31">
        <f t="shared" si="163"/>
        <v>7082.865481849359</v>
      </c>
      <c r="AE566" s="32">
        <v>1155</v>
      </c>
      <c r="AF566" s="31">
        <f t="shared" si="164"/>
        <v>5927.865481849359</v>
      </c>
      <c r="AH566" s="34">
        <f t="shared" si="165"/>
        <v>904746824.093087</v>
      </c>
      <c r="AI566" s="27">
        <f t="shared" si="166"/>
        <v>0.5859505730030123</v>
      </c>
      <c r="AJ566" s="27">
        <f t="shared" si="167"/>
        <v>1.2444368877764185</v>
      </c>
      <c r="AK566" s="27">
        <f t="shared" si="168"/>
        <v>0.302869262099567</v>
      </c>
      <c r="AL566" s="27">
        <f t="shared" si="169"/>
        <v>2.133</v>
      </c>
      <c r="AN566" s="36">
        <v>242687.538223597</v>
      </c>
      <c r="AO566" s="30">
        <f t="shared" si="170"/>
        <v>7087.129671108037</v>
      </c>
    </row>
    <row r="567" spans="1:41" ht="12.75">
      <c r="A567" s="17" t="s">
        <v>1175</v>
      </c>
      <c r="B567" s="18" t="s">
        <v>1176</v>
      </c>
      <c r="C567" s="19" t="s">
        <v>1138</v>
      </c>
      <c r="E567" s="20"/>
      <c r="F567" s="39">
        <v>622668773</v>
      </c>
      <c r="G567" s="38">
        <v>80.21</v>
      </c>
      <c r="H567" s="23">
        <f t="shared" si="152"/>
        <v>0.8020999999999999</v>
      </c>
      <c r="I567" s="40">
        <v>2851683.65</v>
      </c>
      <c r="J567" s="40">
        <v>390464.93</v>
      </c>
      <c r="K567" s="40">
        <v>0</v>
      </c>
      <c r="L567" s="40">
        <v>450510.55</v>
      </c>
      <c r="M567" s="25">
        <f t="shared" si="153"/>
        <v>3692659.13</v>
      </c>
      <c r="N567" s="40">
        <v>6312638</v>
      </c>
      <c r="O567" s="40">
        <v>0</v>
      </c>
      <c r="P567" s="40">
        <v>0</v>
      </c>
      <c r="Q567" s="26">
        <f t="shared" si="154"/>
        <v>6312638</v>
      </c>
      <c r="R567" s="40">
        <v>310665.9</v>
      </c>
      <c r="S567" s="40">
        <v>124431.13</v>
      </c>
      <c r="T567" s="26">
        <f t="shared" si="155"/>
        <v>435097.03</v>
      </c>
      <c r="U567" s="26">
        <f t="shared" si="156"/>
        <v>10440394.159999998</v>
      </c>
      <c r="V567" s="27">
        <f t="shared" si="157"/>
        <v>0.04989264171755727</v>
      </c>
      <c r="W567" s="27">
        <f t="shared" si="158"/>
        <v>0.019983518588943275</v>
      </c>
      <c r="X567" s="27">
        <f t="shared" si="159"/>
        <v>0.06987616030650055</v>
      </c>
      <c r="Y567" s="28">
        <f t="shared" si="160"/>
        <v>1.0138035298584018</v>
      </c>
      <c r="Z567" s="28">
        <f t="shared" si="161"/>
        <v>0.5930374687346012</v>
      </c>
      <c r="AA567" s="29"/>
      <c r="AB567" s="28">
        <f t="shared" si="162"/>
        <v>1.6767171588995033</v>
      </c>
      <c r="AC567" s="36">
        <v>263756.6686425608</v>
      </c>
      <c r="AD567" s="31">
        <f t="shared" si="163"/>
        <v>4422.453320871522</v>
      </c>
      <c r="AE567" s="32">
        <v>936</v>
      </c>
      <c r="AF567" s="31">
        <f t="shared" si="164"/>
        <v>3486.453320871522</v>
      </c>
      <c r="AH567" s="34">
        <f t="shared" si="165"/>
        <v>776298183.5182647</v>
      </c>
      <c r="AI567" s="27">
        <f t="shared" si="166"/>
        <v>0.47567535367202357</v>
      </c>
      <c r="AJ567" s="27">
        <f t="shared" si="167"/>
        <v>0.8131718112994241</v>
      </c>
      <c r="AK567" s="27">
        <f t="shared" si="168"/>
        <v>0.05604766818184408</v>
      </c>
      <c r="AL567" s="27">
        <f t="shared" si="169"/>
        <v>1.345</v>
      </c>
      <c r="AN567" s="36">
        <v>263492.7699228792</v>
      </c>
      <c r="AO567" s="30">
        <f t="shared" si="170"/>
        <v>4418.028485756505</v>
      </c>
    </row>
    <row r="568" spans="6:41" ht="12.75">
      <c r="F568" s="39">
        <v>834781641723</v>
      </c>
      <c r="G568" s="38">
        <v>62.789324053848084</v>
      </c>
      <c r="H568" s="23">
        <f t="shared" si="152"/>
        <v>0.6278932405384808</v>
      </c>
      <c r="I568" s="39">
        <v>3775684924.0600004</v>
      </c>
      <c r="J568" s="39">
        <v>119970692.01</v>
      </c>
      <c r="K568" s="39">
        <v>19992073.00000001</v>
      </c>
      <c r="L568" s="39">
        <v>263669864.28999984</v>
      </c>
      <c r="M568" s="25">
        <f t="shared" si="153"/>
        <v>4179317553.3600006</v>
      </c>
      <c r="N568" s="39">
        <v>9787960623.239998</v>
      </c>
      <c r="O568" s="39">
        <v>2224602777.1799974</v>
      </c>
      <c r="P568" s="39">
        <v>56173213.550000004</v>
      </c>
      <c r="Q568" s="60">
        <f t="shared" si="154"/>
        <v>12068736613.969994</v>
      </c>
      <c r="R568" s="39">
        <v>5795461195.66</v>
      </c>
      <c r="S568" s="39">
        <v>87386691.52999999</v>
      </c>
      <c r="T568" s="60">
        <f t="shared" si="155"/>
        <v>5882847887.19</v>
      </c>
      <c r="U568" s="60">
        <f>SUM(U2:U567)</f>
        <v>22130902054.52001</v>
      </c>
      <c r="V568" s="27">
        <f t="shared" si="157"/>
        <v>0.6942487599149993</v>
      </c>
      <c r="W568" s="27">
        <f t="shared" si="158"/>
        <v>0.010468209548742918</v>
      </c>
      <c r="X568" s="27">
        <f t="shared" si="159"/>
        <v>0.7047169694637422</v>
      </c>
      <c r="Y568" s="28">
        <f t="shared" si="160"/>
        <v>1.445735748220333</v>
      </c>
      <c r="Z568" s="28">
        <f t="shared" si="161"/>
        <v>0.5006479951731851</v>
      </c>
      <c r="AA568" s="29">
        <f>(7968787.29/F568)*100</f>
        <v>0.0009545954165393865</v>
      </c>
      <c r="AB568" s="28">
        <f t="shared" si="162"/>
        <v>2.6501461174407233</v>
      </c>
      <c r="AC568" s="36">
        <v>256449.7018078578</v>
      </c>
      <c r="AD568" s="31">
        <f t="shared" si="163"/>
        <v>6796.291815649256</v>
      </c>
      <c r="AE568" s="31">
        <v>1059</v>
      </c>
      <c r="AF568" s="31">
        <f t="shared" si="164"/>
        <v>5737.291815649256</v>
      </c>
      <c r="AH568" s="34">
        <f>SUM(AH2:AH567)</f>
        <v>1329627626426.168</v>
      </c>
      <c r="AI568" s="27">
        <f t="shared" si="166"/>
        <v>0.31432240653673504</v>
      </c>
      <c r="AJ568" s="27">
        <f t="shared" si="167"/>
        <v>0.907677937349187</v>
      </c>
      <c r="AK568" s="27">
        <f>(R568/AH568)*100</f>
        <v>0.43587099729849155</v>
      </c>
      <c r="AL568" s="27">
        <f>(U568/AH568)*100</f>
        <v>1.664443609223466</v>
      </c>
      <c r="AN568" s="36">
        <v>255618.63517228983</v>
      </c>
      <c r="AO568" s="30">
        <f t="shared" si="170"/>
        <v>6774.267335473406</v>
      </c>
    </row>
    <row r="569" spans="22:25" ht="12.75">
      <c r="V569" s="27"/>
      <c r="W569" s="27"/>
      <c r="X569" s="27"/>
      <c r="Y569" s="27"/>
    </row>
    <row r="571" spans="3:30" ht="12.75">
      <c r="C571" s="62" t="s">
        <v>41</v>
      </c>
      <c r="F571" s="30">
        <f aca="true" t="shared" si="171" ref="F571:F591">SUMIF($C$2:$C$567,$C571,F$2:F$567)</f>
        <v>31428365455</v>
      </c>
      <c r="I571" s="30">
        <f aca="true" t="shared" si="172" ref="I571:U580">SUMIF($C$2:$C$567,$C571,I$2:I$567)</f>
        <v>120995407.93000002</v>
      </c>
      <c r="J571" s="30">
        <f t="shared" si="172"/>
        <v>7797467.999999999</v>
      </c>
      <c r="K571" s="30">
        <f t="shared" si="172"/>
        <v>4047611.0000000005</v>
      </c>
      <c r="L571" s="30">
        <f t="shared" si="172"/>
        <v>10241858.909999998</v>
      </c>
      <c r="M571" s="30">
        <f t="shared" si="172"/>
        <v>143082345.83999997</v>
      </c>
      <c r="N571" s="30">
        <f t="shared" si="172"/>
        <v>326345577.06</v>
      </c>
      <c r="O571" s="30">
        <f t="shared" si="172"/>
        <v>53974016.49999999</v>
      </c>
      <c r="P571" s="30">
        <f t="shared" si="172"/>
        <v>6084135.640000001</v>
      </c>
      <c r="Q571" s="30">
        <f t="shared" si="172"/>
        <v>386403729.2</v>
      </c>
      <c r="R571" s="30">
        <f t="shared" si="172"/>
        <v>300921826.89</v>
      </c>
      <c r="S571" s="30">
        <f t="shared" si="172"/>
        <v>508514</v>
      </c>
      <c r="T571" s="30">
        <f t="shared" si="172"/>
        <v>301430340.89</v>
      </c>
      <c r="U571" s="30">
        <f t="shared" si="172"/>
        <v>830916415.9300002</v>
      </c>
      <c r="V571" s="27">
        <f aca="true" t="shared" si="173" ref="V571:V591">(R571/F571)*100</f>
        <v>0.9574848151771308</v>
      </c>
      <c r="W571" s="27">
        <f aca="true" t="shared" si="174" ref="W571:W591">(S571/$F571)*100</f>
        <v>0.0016180096948665828</v>
      </c>
      <c r="X571" s="27">
        <f aca="true" t="shared" si="175" ref="X571:X591">V571+W571</f>
        <v>0.9591028248719974</v>
      </c>
      <c r="Y571" s="27">
        <f aca="true" t="shared" si="176" ref="Y571:Y591">(Q571/F571)*100</f>
        <v>1.229474468703323</v>
      </c>
      <c r="Z571" s="27">
        <f aca="true" t="shared" si="177" ref="Z571:Z591">(M571/F571)*100</f>
        <v>0.45526499316316404</v>
      </c>
      <c r="AB571" s="28">
        <f aca="true" t="shared" si="178" ref="AB571:AB591">((U571/F571)*100)-AA571</f>
        <v>2.6438422867384856</v>
      </c>
      <c r="AC571" s="36">
        <v>207973.6661237138</v>
      </c>
      <c r="AD571" s="31">
        <f aca="true" t="shared" si="179" ref="AD571:AD591">AC571/100*AB571</f>
        <v>5498.495730259058</v>
      </c>
    </row>
    <row r="572" spans="3:30" ht="12.75">
      <c r="C572" s="62" t="s">
        <v>89</v>
      </c>
      <c r="F572" s="30">
        <f t="shared" si="171"/>
        <v>141301209895</v>
      </c>
      <c r="I572" s="30">
        <f t="shared" si="172"/>
        <v>294531198.99999994</v>
      </c>
      <c r="J572" s="30">
        <f t="shared" si="172"/>
        <v>0</v>
      </c>
      <c r="K572" s="30">
        <f t="shared" si="172"/>
        <v>0</v>
      </c>
      <c r="L572" s="30">
        <f t="shared" si="172"/>
        <v>17286350.07</v>
      </c>
      <c r="M572" s="30">
        <f t="shared" si="172"/>
        <v>311817549.06999993</v>
      </c>
      <c r="N572" s="30">
        <f t="shared" si="172"/>
        <v>1478153221.97</v>
      </c>
      <c r="O572" s="30">
        <f t="shared" si="172"/>
        <v>207740310.66000003</v>
      </c>
      <c r="P572" s="30">
        <f t="shared" si="172"/>
        <v>371028</v>
      </c>
      <c r="Q572" s="30">
        <f t="shared" si="172"/>
        <v>1686264560.6299999</v>
      </c>
      <c r="R572" s="30">
        <f t="shared" si="172"/>
        <v>877255539.0500002</v>
      </c>
      <c r="S572" s="30">
        <f t="shared" si="172"/>
        <v>4942161.67</v>
      </c>
      <c r="T572" s="30">
        <f t="shared" si="172"/>
        <v>882197700.7200001</v>
      </c>
      <c r="U572" s="30">
        <f t="shared" si="172"/>
        <v>2880279810.4200006</v>
      </c>
      <c r="V572" s="27">
        <f t="shared" si="173"/>
        <v>0.6208407838134458</v>
      </c>
      <c r="W572" s="27">
        <f t="shared" si="174"/>
        <v>0.003497607468239294</v>
      </c>
      <c r="X572" s="27">
        <f t="shared" si="175"/>
        <v>0.624338391281685</v>
      </c>
      <c r="Y572" s="27">
        <f t="shared" si="176"/>
        <v>1.193382959624374</v>
      </c>
      <c r="Z572" s="27">
        <f t="shared" si="177"/>
        <v>0.22067578140463873</v>
      </c>
      <c r="AB572" s="28">
        <f t="shared" si="178"/>
        <v>2.038397132310698</v>
      </c>
      <c r="AC572" s="36">
        <v>439897.79082638636</v>
      </c>
      <c r="AD572" s="31">
        <f t="shared" si="179"/>
        <v>8966.863953303173</v>
      </c>
    </row>
    <row r="573" spans="3:30" ht="12.75">
      <c r="C573" s="62" t="s">
        <v>231</v>
      </c>
      <c r="F573" s="30">
        <f t="shared" si="171"/>
        <v>30683525297</v>
      </c>
      <c r="I573" s="30">
        <f t="shared" si="172"/>
        <v>162699999.99999997</v>
      </c>
      <c r="J573" s="30">
        <f t="shared" si="172"/>
        <v>11089979.999999998</v>
      </c>
      <c r="K573" s="30">
        <f t="shared" si="172"/>
        <v>0</v>
      </c>
      <c r="L573" s="30">
        <f t="shared" si="172"/>
        <v>18727439.529999997</v>
      </c>
      <c r="M573" s="30">
        <f t="shared" si="172"/>
        <v>192517419.52999997</v>
      </c>
      <c r="N573" s="30">
        <f t="shared" si="172"/>
        <v>488784267</v>
      </c>
      <c r="O573" s="30">
        <f t="shared" si="172"/>
        <v>158048198.78999993</v>
      </c>
      <c r="P573" s="30">
        <f t="shared" si="172"/>
        <v>0</v>
      </c>
      <c r="Q573" s="30">
        <f t="shared" si="172"/>
        <v>646832465.7900001</v>
      </c>
      <c r="R573" s="30">
        <f t="shared" si="172"/>
        <v>169516131.75</v>
      </c>
      <c r="S573" s="30">
        <f t="shared" si="172"/>
        <v>7586824.250000001</v>
      </c>
      <c r="T573" s="30">
        <f t="shared" si="172"/>
        <v>177102955.99999997</v>
      </c>
      <c r="U573" s="30">
        <f t="shared" si="172"/>
        <v>1016452841.3199999</v>
      </c>
      <c r="V573" s="27">
        <f t="shared" si="173"/>
        <v>0.5524662831574114</v>
      </c>
      <c r="W573" s="27">
        <f t="shared" si="174"/>
        <v>0.024726051444752935</v>
      </c>
      <c r="X573" s="27">
        <f t="shared" si="175"/>
        <v>0.5771923346021643</v>
      </c>
      <c r="Y573" s="27">
        <f t="shared" si="176"/>
        <v>2.108077411343743</v>
      </c>
      <c r="Z573" s="27">
        <f t="shared" si="177"/>
        <v>0.6274292724402918</v>
      </c>
      <c r="AB573" s="28">
        <f t="shared" si="178"/>
        <v>3.312699018386198</v>
      </c>
      <c r="AC573" s="36">
        <v>168907.86422540332</v>
      </c>
      <c r="AD573" s="31">
        <f t="shared" si="179"/>
        <v>5595.409160172028</v>
      </c>
    </row>
    <row r="574" spans="3:30" ht="12.75">
      <c r="C574" s="62" t="s">
        <v>311</v>
      </c>
      <c r="F574" s="30">
        <f t="shared" si="171"/>
        <v>23468795316</v>
      </c>
      <c r="I574" s="30">
        <f t="shared" si="172"/>
        <v>243271733</v>
      </c>
      <c r="J574" s="30">
        <f t="shared" si="172"/>
        <v>8139861.000000002</v>
      </c>
      <c r="K574" s="30">
        <f t="shared" si="172"/>
        <v>0</v>
      </c>
      <c r="L574" s="30">
        <f t="shared" si="172"/>
        <v>7620874.8500000015</v>
      </c>
      <c r="M574" s="30">
        <f t="shared" si="172"/>
        <v>259032468.85</v>
      </c>
      <c r="N574" s="30">
        <f t="shared" si="172"/>
        <v>502158376.8</v>
      </c>
      <c r="O574" s="30">
        <f t="shared" si="172"/>
        <v>59017561.010000005</v>
      </c>
      <c r="P574" s="30">
        <f t="shared" si="172"/>
        <v>0</v>
      </c>
      <c r="Q574" s="30">
        <f t="shared" si="172"/>
        <v>561175937.81</v>
      </c>
      <c r="R574" s="30">
        <f t="shared" si="172"/>
        <v>210917389.75999993</v>
      </c>
      <c r="S574" s="30">
        <f t="shared" si="172"/>
        <v>2044224.1700000002</v>
      </c>
      <c r="T574" s="30">
        <f t="shared" si="172"/>
        <v>212961613.92999995</v>
      </c>
      <c r="U574" s="30">
        <f t="shared" si="172"/>
        <v>1033170020.59</v>
      </c>
      <c r="V574" s="27">
        <f t="shared" si="173"/>
        <v>0.8987141730969279</v>
      </c>
      <c r="W574" s="27">
        <f t="shared" si="174"/>
        <v>0.008710392427370728</v>
      </c>
      <c r="X574" s="27">
        <f t="shared" si="175"/>
        <v>0.9074245655242986</v>
      </c>
      <c r="Y574" s="27">
        <f t="shared" si="176"/>
        <v>2.391157834281399</v>
      </c>
      <c r="Z574" s="27">
        <f t="shared" si="177"/>
        <v>1.1037314244817797</v>
      </c>
      <c r="AB574" s="28">
        <f t="shared" si="178"/>
        <v>4.402313824287478</v>
      </c>
      <c r="AC574" s="36">
        <v>115928.26354475477</v>
      </c>
      <c r="AD574" s="31">
        <f t="shared" si="179"/>
        <v>5103.525972287159</v>
      </c>
    </row>
    <row r="575" spans="3:30" ht="12.75">
      <c r="C575" s="62" t="s">
        <v>386</v>
      </c>
      <c r="F575" s="30">
        <f t="shared" si="171"/>
        <v>45500264260</v>
      </c>
      <c r="I575" s="30">
        <f t="shared" si="172"/>
        <v>79992650.24999997</v>
      </c>
      <c r="J575" s="30">
        <f t="shared" si="172"/>
        <v>8889811.01</v>
      </c>
      <c r="K575" s="30">
        <f t="shared" si="172"/>
        <v>0</v>
      </c>
      <c r="L575" s="30">
        <f t="shared" si="172"/>
        <v>5295329.379999999</v>
      </c>
      <c r="M575" s="30">
        <f t="shared" si="172"/>
        <v>94177790.64</v>
      </c>
      <c r="N575" s="30">
        <f t="shared" si="172"/>
        <v>119666263</v>
      </c>
      <c r="O575" s="30">
        <f t="shared" si="172"/>
        <v>16898056</v>
      </c>
      <c r="P575" s="30">
        <f t="shared" si="172"/>
        <v>0</v>
      </c>
      <c r="Q575" s="30">
        <f t="shared" si="172"/>
        <v>136564319</v>
      </c>
      <c r="R575" s="30">
        <f t="shared" si="172"/>
        <v>144125703.76</v>
      </c>
      <c r="S575" s="30">
        <f t="shared" si="172"/>
        <v>0</v>
      </c>
      <c r="T575" s="30">
        <f t="shared" si="172"/>
        <v>144125703.76</v>
      </c>
      <c r="U575" s="30">
        <f t="shared" si="172"/>
        <v>374867813.4</v>
      </c>
      <c r="V575" s="27">
        <f t="shared" si="173"/>
        <v>0.3167579487811968</v>
      </c>
      <c r="W575" s="27">
        <f t="shared" si="174"/>
        <v>0</v>
      </c>
      <c r="X575" s="27">
        <f t="shared" si="175"/>
        <v>0.3167579487811968</v>
      </c>
      <c r="Y575" s="27">
        <f t="shared" si="176"/>
        <v>0.30013961725504934</v>
      </c>
      <c r="Z575" s="27">
        <f t="shared" si="177"/>
        <v>0.20698295311395187</v>
      </c>
      <c r="AB575" s="28">
        <f t="shared" si="178"/>
        <v>0.8238805191501979</v>
      </c>
      <c r="AC575" s="36">
        <v>470698.59940666845</v>
      </c>
      <c r="AD575" s="31">
        <f t="shared" si="179"/>
        <v>3877.9940644243707</v>
      </c>
    </row>
    <row r="576" spans="3:30" ht="12.75">
      <c r="C576" s="62" t="s">
        <v>419</v>
      </c>
      <c r="F576" s="30">
        <f t="shared" si="171"/>
        <v>5405826973</v>
      </c>
      <c r="I576" s="30">
        <f t="shared" si="172"/>
        <v>76100000</v>
      </c>
      <c r="J576" s="30">
        <f t="shared" si="172"/>
        <v>0</v>
      </c>
      <c r="K576" s="30">
        <f t="shared" si="172"/>
        <v>1899999.9999999998</v>
      </c>
      <c r="L576" s="30">
        <f t="shared" si="172"/>
        <v>815627.4099999999</v>
      </c>
      <c r="M576" s="30">
        <f t="shared" si="172"/>
        <v>78815627.41000001</v>
      </c>
      <c r="N576" s="30">
        <f t="shared" si="172"/>
        <v>54645403.5</v>
      </c>
      <c r="O576" s="30">
        <f t="shared" si="172"/>
        <v>8813076.44</v>
      </c>
      <c r="P576" s="30">
        <f t="shared" si="172"/>
        <v>0</v>
      </c>
      <c r="Q576" s="30">
        <f t="shared" si="172"/>
        <v>63458479.94</v>
      </c>
      <c r="R576" s="30">
        <f t="shared" si="172"/>
        <v>50341271.830000006</v>
      </c>
      <c r="S576" s="30">
        <f t="shared" si="172"/>
        <v>0</v>
      </c>
      <c r="T576" s="30">
        <f t="shared" si="172"/>
        <v>50341271.830000006</v>
      </c>
      <c r="U576" s="30">
        <f t="shared" si="172"/>
        <v>192615379.18</v>
      </c>
      <c r="V576" s="27">
        <f t="shared" si="173"/>
        <v>0.9312409013724458</v>
      </c>
      <c r="W576" s="27">
        <f t="shared" si="174"/>
        <v>0</v>
      </c>
      <c r="X576" s="27">
        <f t="shared" si="175"/>
        <v>0.9312409013724458</v>
      </c>
      <c r="Y576" s="27">
        <f t="shared" si="176"/>
        <v>1.1738903271775138</v>
      </c>
      <c r="Z576" s="27">
        <f t="shared" si="177"/>
        <v>1.4579753995762972</v>
      </c>
      <c r="AB576" s="28">
        <f t="shared" si="178"/>
        <v>3.563106628126257</v>
      </c>
      <c r="AC576" s="36">
        <v>95462.36718675218</v>
      </c>
      <c r="AD576" s="31">
        <f t="shared" si="179"/>
        <v>3401.425932597392</v>
      </c>
    </row>
    <row r="577" spans="3:30" ht="12.75">
      <c r="C577" s="63" t="s">
        <v>448</v>
      </c>
      <c r="F577" s="30">
        <f t="shared" si="171"/>
        <v>56674138715</v>
      </c>
      <c r="I577" s="30">
        <f t="shared" si="172"/>
        <v>334701235</v>
      </c>
      <c r="J577" s="30">
        <f t="shared" si="172"/>
        <v>0</v>
      </c>
      <c r="K577" s="30">
        <f t="shared" si="172"/>
        <v>0</v>
      </c>
      <c r="L577" s="30">
        <f t="shared" si="172"/>
        <v>8852393.999999998</v>
      </c>
      <c r="M577" s="30">
        <f t="shared" si="172"/>
        <v>343553629</v>
      </c>
      <c r="N577" s="30">
        <f t="shared" si="172"/>
        <v>685184237.5</v>
      </c>
      <c r="O577" s="30">
        <f t="shared" si="172"/>
        <v>148505675.64</v>
      </c>
      <c r="P577" s="30">
        <f t="shared" si="172"/>
        <v>25248857.009999998</v>
      </c>
      <c r="Q577" s="30">
        <f t="shared" si="172"/>
        <v>858938770.1499999</v>
      </c>
      <c r="R577" s="30">
        <f t="shared" si="172"/>
        <v>602548894.31</v>
      </c>
      <c r="S577" s="30">
        <f t="shared" si="172"/>
        <v>1391096.7499999998</v>
      </c>
      <c r="T577" s="30">
        <f t="shared" si="172"/>
        <v>603939991.06</v>
      </c>
      <c r="U577" s="30">
        <f t="shared" si="172"/>
        <v>1806432390.2100003</v>
      </c>
      <c r="V577" s="27">
        <f t="shared" si="173"/>
        <v>1.06318138744034</v>
      </c>
      <c r="W577" s="27">
        <f t="shared" si="174"/>
        <v>0.0024545529610877294</v>
      </c>
      <c r="X577" s="27">
        <f t="shared" si="175"/>
        <v>1.0656359404014277</v>
      </c>
      <c r="Y577" s="27">
        <f t="shared" si="176"/>
        <v>1.5155744571071246</v>
      </c>
      <c r="Z577" s="27">
        <f t="shared" si="177"/>
        <v>0.6061911778274124</v>
      </c>
      <c r="AB577" s="28">
        <f t="shared" si="178"/>
        <v>3.187401575335965</v>
      </c>
      <c r="AC577" s="36">
        <v>263553.1890569984</v>
      </c>
      <c r="AD577" s="31">
        <f t="shared" si="179"/>
        <v>8400.498499850943</v>
      </c>
    </row>
    <row r="578" spans="3:30" ht="12.75">
      <c r="C578" s="62" t="s">
        <v>492</v>
      </c>
      <c r="F578" s="30">
        <f t="shared" si="171"/>
        <v>14976157127</v>
      </c>
      <c r="I578" s="30">
        <f t="shared" si="172"/>
        <v>131445000</v>
      </c>
      <c r="J578" s="30">
        <f t="shared" si="172"/>
        <v>3996539.9999999995</v>
      </c>
      <c r="K578" s="30">
        <f t="shared" si="172"/>
        <v>0</v>
      </c>
      <c r="L578" s="30">
        <f t="shared" si="172"/>
        <v>10291403.63</v>
      </c>
      <c r="M578" s="30">
        <f t="shared" si="172"/>
        <v>145732943.63000003</v>
      </c>
      <c r="N578" s="30">
        <f t="shared" si="172"/>
        <v>294287085.54</v>
      </c>
      <c r="O578" s="30">
        <f t="shared" si="172"/>
        <v>50048275.84000001</v>
      </c>
      <c r="P578" s="30">
        <f t="shared" si="172"/>
        <v>0</v>
      </c>
      <c r="Q578" s="30">
        <f t="shared" si="172"/>
        <v>344335361.38000005</v>
      </c>
      <c r="R578" s="30">
        <f t="shared" si="172"/>
        <v>131232014.07999998</v>
      </c>
      <c r="S578" s="30">
        <f t="shared" si="172"/>
        <v>2304261.55</v>
      </c>
      <c r="T578" s="30">
        <f t="shared" si="172"/>
        <v>133536275.62999998</v>
      </c>
      <c r="U578" s="30">
        <f t="shared" si="172"/>
        <v>623604580.64</v>
      </c>
      <c r="V578" s="27">
        <f t="shared" si="173"/>
        <v>0.8762729515130839</v>
      </c>
      <c r="W578" s="27">
        <f t="shared" si="174"/>
        <v>0.015386200414829554</v>
      </c>
      <c r="X578" s="27">
        <f t="shared" si="175"/>
        <v>0.8916591519279135</v>
      </c>
      <c r="Y578" s="27">
        <f t="shared" si="176"/>
        <v>2.2992237491900354</v>
      </c>
      <c r="Z578" s="27">
        <f t="shared" si="177"/>
        <v>0.9730997237419677</v>
      </c>
      <c r="AB578" s="28">
        <f t="shared" si="178"/>
        <v>4.163982624859916</v>
      </c>
      <c r="AC578" s="36">
        <v>123499.74637963902</v>
      </c>
      <c r="AD578" s="31">
        <f t="shared" si="179"/>
        <v>5142.507980994232</v>
      </c>
    </row>
    <row r="579" spans="3:30" ht="12.75">
      <c r="C579" s="62" t="s">
        <v>539</v>
      </c>
      <c r="F579" s="30">
        <f t="shared" si="171"/>
        <v>21399716001</v>
      </c>
      <c r="I579" s="30">
        <f t="shared" si="172"/>
        <v>233775687</v>
      </c>
      <c r="J579" s="30">
        <f t="shared" si="172"/>
        <v>0</v>
      </c>
      <c r="K579" s="30">
        <f t="shared" si="172"/>
        <v>0</v>
      </c>
      <c r="L579" s="30">
        <f t="shared" si="172"/>
        <v>5861231.110000001</v>
      </c>
      <c r="M579" s="30">
        <f t="shared" si="172"/>
        <v>239636918.11</v>
      </c>
      <c r="N579" s="30">
        <f t="shared" si="172"/>
        <v>341834377</v>
      </c>
      <c r="O579" s="30">
        <f t="shared" si="172"/>
        <v>0</v>
      </c>
      <c r="P579" s="30">
        <f t="shared" si="172"/>
        <v>14412796.25</v>
      </c>
      <c r="Q579" s="30">
        <f t="shared" si="172"/>
        <v>356247173.25</v>
      </c>
      <c r="R579" s="30">
        <f t="shared" si="172"/>
        <v>431779988.57</v>
      </c>
      <c r="S579" s="30">
        <f t="shared" si="172"/>
        <v>0</v>
      </c>
      <c r="T579" s="30">
        <f t="shared" si="172"/>
        <v>431779988.57</v>
      </c>
      <c r="U579" s="30">
        <f t="shared" si="172"/>
        <v>1027664079.93</v>
      </c>
      <c r="V579" s="27">
        <f t="shared" si="173"/>
        <v>2.017690274720576</v>
      </c>
      <c r="W579" s="27">
        <f t="shared" si="174"/>
        <v>0</v>
      </c>
      <c r="X579" s="27">
        <f t="shared" si="175"/>
        <v>2.017690274720576</v>
      </c>
      <c r="Y579" s="27">
        <f t="shared" si="176"/>
        <v>1.6647285096370097</v>
      </c>
      <c r="Z579" s="27">
        <f t="shared" si="177"/>
        <v>1.119813543781618</v>
      </c>
      <c r="AB579" s="28">
        <f t="shared" si="178"/>
        <v>4.802232328139203</v>
      </c>
      <c r="AC579" s="36">
        <v>123436.4492493195</v>
      </c>
      <c r="AD579" s="31">
        <f t="shared" si="179"/>
        <v>5927.705070557961</v>
      </c>
    </row>
    <row r="580" spans="3:30" ht="12.75">
      <c r="C580" s="62" t="s">
        <v>564</v>
      </c>
      <c r="F580" s="30">
        <f t="shared" si="171"/>
        <v>21326236051</v>
      </c>
      <c r="I580" s="30">
        <f t="shared" si="172"/>
        <v>70857999.99999999</v>
      </c>
      <c r="J580" s="30">
        <f t="shared" si="172"/>
        <v>5807149</v>
      </c>
      <c r="K580" s="30">
        <f t="shared" si="172"/>
        <v>0</v>
      </c>
      <c r="L580" s="30">
        <f t="shared" si="172"/>
        <v>7644000</v>
      </c>
      <c r="M580" s="30">
        <f t="shared" si="172"/>
        <v>84309149</v>
      </c>
      <c r="N580" s="30">
        <f t="shared" si="172"/>
        <v>199437678.86</v>
      </c>
      <c r="O580" s="30">
        <f t="shared" si="172"/>
        <v>113372253.46000002</v>
      </c>
      <c r="P580" s="30">
        <f t="shared" si="172"/>
        <v>0</v>
      </c>
      <c r="Q580" s="30">
        <f t="shared" si="172"/>
        <v>312809932.32</v>
      </c>
      <c r="R580" s="30">
        <f t="shared" si="172"/>
        <v>50289762.529999994</v>
      </c>
      <c r="S580" s="30">
        <f t="shared" si="172"/>
        <v>6327144.699999999</v>
      </c>
      <c r="T580" s="30">
        <f t="shared" si="172"/>
        <v>56616907.230000004</v>
      </c>
      <c r="U580" s="30">
        <f t="shared" si="172"/>
        <v>453735988.55</v>
      </c>
      <c r="V580" s="27">
        <f t="shared" si="173"/>
        <v>0.23581171290487463</v>
      </c>
      <c r="W580" s="27">
        <f t="shared" si="174"/>
        <v>0.029668361003175315</v>
      </c>
      <c r="X580" s="27">
        <f t="shared" si="175"/>
        <v>0.26548007390804995</v>
      </c>
      <c r="Y580" s="27">
        <f t="shared" si="176"/>
        <v>1.4667845351234972</v>
      </c>
      <c r="Z580" s="27">
        <f t="shared" si="177"/>
        <v>0.39533065656021704</v>
      </c>
      <c r="AB580" s="28">
        <f t="shared" si="178"/>
        <v>2.127595265591764</v>
      </c>
      <c r="AC580" s="36">
        <v>402844.4248633573</v>
      </c>
      <c r="AD580" s="31">
        <f t="shared" si="179"/>
        <v>8570.898911093162</v>
      </c>
    </row>
    <row r="581" spans="3:30" ht="12.75">
      <c r="C581" s="62" t="s">
        <v>616</v>
      </c>
      <c r="F581" s="30">
        <f t="shared" si="171"/>
        <v>30967508196</v>
      </c>
      <c r="I581" s="30">
        <f aca="true" t="shared" si="180" ref="I581:U591">SUMIF($C$2:$C$567,$C581,I$2:I$567)</f>
        <v>193980795.00000003</v>
      </c>
      <c r="J581" s="30">
        <f t="shared" si="180"/>
        <v>9733362</v>
      </c>
      <c r="K581" s="30">
        <f t="shared" si="180"/>
        <v>0</v>
      </c>
      <c r="L581" s="30">
        <f t="shared" si="180"/>
        <v>13303308.049999999</v>
      </c>
      <c r="M581" s="30">
        <f t="shared" si="180"/>
        <v>217017465.05</v>
      </c>
      <c r="N581" s="30">
        <f t="shared" si="180"/>
        <v>252519908</v>
      </c>
      <c r="O581" s="30">
        <f t="shared" si="180"/>
        <v>252524555.03</v>
      </c>
      <c r="P581" s="30">
        <f t="shared" si="180"/>
        <v>833360</v>
      </c>
      <c r="Q581" s="30">
        <f t="shared" si="180"/>
        <v>505877823.03</v>
      </c>
      <c r="R581" s="30">
        <f t="shared" si="180"/>
        <v>202027156.54999998</v>
      </c>
      <c r="S581" s="30">
        <f t="shared" si="180"/>
        <v>5572611.33</v>
      </c>
      <c r="T581" s="30">
        <f t="shared" si="180"/>
        <v>207599767.88</v>
      </c>
      <c r="U581" s="30">
        <f t="shared" si="180"/>
        <v>930495055.9599998</v>
      </c>
      <c r="V581" s="27">
        <f t="shared" si="173"/>
        <v>0.6523842837832698</v>
      </c>
      <c r="W581" s="27">
        <f t="shared" si="174"/>
        <v>0.01799502657666141</v>
      </c>
      <c r="X581" s="27">
        <f t="shared" si="175"/>
        <v>0.6703793103599313</v>
      </c>
      <c r="Y581" s="27">
        <f t="shared" si="176"/>
        <v>1.6335761335015746</v>
      </c>
      <c r="Z581" s="27">
        <f t="shared" si="177"/>
        <v>0.7007908536794435</v>
      </c>
      <c r="AB581" s="28">
        <f t="shared" si="178"/>
        <v>3.0047462975409487</v>
      </c>
      <c r="AC581" s="36">
        <v>213584.42204706592</v>
      </c>
      <c r="AD581" s="31">
        <f t="shared" si="179"/>
        <v>6417.670013583447</v>
      </c>
    </row>
    <row r="582" spans="3:30" ht="12.75">
      <c r="C582" s="62" t="s">
        <v>640</v>
      </c>
      <c r="F582" s="30">
        <f t="shared" si="171"/>
        <v>48392649994</v>
      </c>
      <c r="I582" s="30">
        <f t="shared" si="180"/>
        <v>262500000.00000006</v>
      </c>
      <c r="J582" s="30">
        <f t="shared" si="180"/>
        <v>0</v>
      </c>
      <c r="K582" s="30">
        <f t="shared" si="180"/>
        <v>0</v>
      </c>
      <c r="L582" s="30">
        <f t="shared" si="180"/>
        <v>30736400.080000002</v>
      </c>
      <c r="M582" s="30">
        <f t="shared" si="180"/>
        <v>293236400.08</v>
      </c>
      <c r="N582" s="30">
        <f t="shared" si="180"/>
        <v>1122778475.21</v>
      </c>
      <c r="O582" s="30">
        <f t="shared" si="180"/>
        <v>52960597.96</v>
      </c>
      <c r="P582" s="30">
        <f t="shared" si="180"/>
        <v>466311.65</v>
      </c>
      <c r="Q582" s="30">
        <f t="shared" si="180"/>
        <v>1176205384.8200002</v>
      </c>
      <c r="R582" s="30">
        <f t="shared" si="180"/>
        <v>458900521.08</v>
      </c>
      <c r="S582" s="30">
        <f t="shared" si="180"/>
        <v>6505117.050000001</v>
      </c>
      <c r="T582" s="30">
        <f t="shared" si="180"/>
        <v>465405638.12999994</v>
      </c>
      <c r="U582" s="30">
        <f t="shared" si="180"/>
        <v>1934847423.03</v>
      </c>
      <c r="V582" s="27">
        <f t="shared" si="173"/>
        <v>0.9482855787746634</v>
      </c>
      <c r="W582" s="27">
        <f t="shared" si="174"/>
        <v>0.013442365836147725</v>
      </c>
      <c r="X582" s="27">
        <f t="shared" si="175"/>
        <v>0.9617279446108111</v>
      </c>
      <c r="Y582" s="27">
        <f t="shared" si="176"/>
        <v>2.4305455166555934</v>
      </c>
      <c r="Z582" s="27">
        <f t="shared" si="177"/>
        <v>0.6059523504423856</v>
      </c>
      <c r="AB582" s="28">
        <f t="shared" si="178"/>
        <v>3.9982258117087897</v>
      </c>
      <c r="AC582" s="36">
        <v>153136.79140830878</v>
      </c>
      <c r="AD582" s="31">
        <f t="shared" si="179"/>
        <v>6122.7547213096495</v>
      </c>
    </row>
    <row r="583" spans="3:30" ht="12.75">
      <c r="C583" s="62" t="s">
        <v>690</v>
      </c>
      <c r="F583" s="30">
        <f t="shared" si="171"/>
        <v>87315329030</v>
      </c>
      <c r="I583" s="30">
        <f t="shared" si="180"/>
        <v>286504000</v>
      </c>
      <c r="J583" s="30">
        <f t="shared" si="180"/>
        <v>11527742.999999998</v>
      </c>
      <c r="K583" s="30">
        <f t="shared" si="180"/>
        <v>1752756.0000000005</v>
      </c>
      <c r="L583" s="30">
        <f t="shared" si="180"/>
        <v>17903875.580000002</v>
      </c>
      <c r="M583" s="30">
        <f t="shared" si="180"/>
        <v>317688374.58</v>
      </c>
      <c r="N583" s="30">
        <f t="shared" si="180"/>
        <v>800185507.9699999</v>
      </c>
      <c r="O583" s="30">
        <f t="shared" si="180"/>
        <v>296639005.95</v>
      </c>
      <c r="P583" s="30">
        <f t="shared" si="180"/>
        <v>0</v>
      </c>
      <c r="Q583" s="30">
        <f t="shared" si="180"/>
        <v>1096824513.9200003</v>
      </c>
      <c r="R583" s="30">
        <f t="shared" si="180"/>
        <v>384775319.51000005</v>
      </c>
      <c r="S583" s="30">
        <f t="shared" si="180"/>
        <v>9278058.92</v>
      </c>
      <c r="T583" s="30">
        <f t="shared" si="180"/>
        <v>394053378.42999995</v>
      </c>
      <c r="U583" s="30">
        <f t="shared" si="180"/>
        <v>1808566266.9299996</v>
      </c>
      <c r="V583" s="27">
        <f t="shared" si="173"/>
        <v>0.4406732744233238</v>
      </c>
      <c r="W583" s="27">
        <f t="shared" si="174"/>
        <v>0.010625922186941795</v>
      </c>
      <c r="X583" s="27">
        <f t="shared" si="175"/>
        <v>0.45129919661026563</v>
      </c>
      <c r="Y583" s="27">
        <f t="shared" si="176"/>
        <v>1.256164898082387</v>
      </c>
      <c r="Z583" s="27">
        <f t="shared" si="177"/>
        <v>0.36384032232283964</v>
      </c>
      <c r="AB583" s="28">
        <f t="shared" si="178"/>
        <v>2.0713044170154915</v>
      </c>
      <c r="AC583" s="36">
        <v>354223.5217645711</v>
      </c>
      <c r="AD583" s="31">
        <f t="shared" si="179"/>
        <v>7337.0474524173915</v>
      </c>
    </row>
    <row r="584" spans="3:30" ht="12.75">
      <c r="C584" s="62" t="s">
        <v>798</v>
      </c>
      <c r="F584" s="30">
        <f t="shared" si="171"/>
        <v>72078275433</v>
      </c>
      <c r="I584" s="30">
        <f t="shared" si="180"/>
        <v>186075741.55999994</v>
      </c>
      <c r="J584" s="30">
        <f t="shared" si="180"/>
        <v>0</v>
      </c>
      <c r="K584" s="30">
        <f t="shared" si="180"/>
        <v>0</v>
      </c>
      <c r="L584" s="30">
        <f t="shared" si="180"/>
        <v>46585923.43</v>
      </c>
      <c r="M584" s="30">
        <f t="shared" si="180"/>
        <v>232661664.99000007</v>
      </c>
      <c r="N584" s="30">
        <f t="shared" si="180"/>
        <v>767935420.69</v>
      </c>
      <c r="O584" s="30">
        <f t="shared" si="180"/>
        <v>230658872.45000005</v>
      </c>
      <c r="P584" s="30">
        <f t="shared" si="180"/>
        <v>0</v>
      </c>
      <c r="Q584" s="30">
        <f t="shared" si="180"/>
        <v>998594293.1399999</v>
      </c>
      <c r="R584" s="30">
        <f t="shared" si="180"/>
        <v>365087619.74</v>
      </c>
      <c r="S584" s="30">
        <f t="shared" si="180"/>
        <v>12010283.509999998</v>
      </c>
      <c r="T584" s="30">
        <f t="shared" si="180"/>
        <v>377097903.25</v>
      </c>
      <c r="U584" s="30">
        <f t="shared" si="180"/>
        <v>1608353861.3799996</v>
      </c>
      <c r="V584" s="27">
        <f t="shared" si="173"/>
        <v>0.5065154757751736</v>
      </c>
      <c r="W584" s="27">
        <f t="shared" si="174"/>
        <v>0.01666283417277942</v>
      </c>
      <c r="X584" s="27">
        <f t="shared" si="175"/>
        <v>0.5231783099479531</v>
      </c>
      <c r="Y584" s="27">
        <f t="shared" si="176"/>
        <v>1.3854303354805404</v>
      </c>
      <c r="Z584" s="27">
        <f t="shared" si="177"/>
        <v>0.3227902770874</v>
      </c>
      <c r="AB584" s="28">
        <f t="shared" si="178"/>
        <v>2.231398922515893</v>
      </c>
      <c r="AC584" s="36">
        <v>371503.89471742656</v>
      </c>
      <c r="AD584" s="31">
        <f t="shared" si="179"/>
        <v>8289.733903829234</v>
      </c>
    </row>
    <row r="585" spans="3:30" ht="12.75">
      <c r="C585" s="62" t="s">
        <v>876</v>
      </c>
      <c r="F585" s="30">
        <f t="shared" si="171"/>
        <v>67050661857</v>
      </c>
      <c r="I585" s="30">
        <f t="shared" si="180"/>
        <v>263560329.00000006</v>
      </c>
      <c r="J585" s="30">
        <f t="shared" si="180"/>
        <v>30615558.999999996</v>
      </c>
      <c r="K585" s="30">
        <f t="shared" si="180"/>
        <v>10650000</v>
      </c>
      <c r="L585" s="30">
        <f t="shared" si="180"/>
        <v>12386760.000000004</v>
      </c>
      <c r="M585" s="30">
        <f t="shared" si="180"/>
        <v>317212648</v>
      </c>
      <c r="N585" s="30">
        <f t="shared" si="180"/>
        <v>454646039.1</v>
      </c>
      <c r="O585" s="30">
        <f t="shared" si="180"/>
        <v>189064814.66</v>
      </c>
      <c r="P585" s="30">
        <f t="shared" si="180"/>
        <v>5324011.999999999</v>
      </c>
      <c r="Q585" s="30">
        <f t="shared" si="180"/>
        <v>649034865.76</v>
      </c>
      <c r="R585" s="30">
        <f t="shared" si="180"/>
        <v>315070538.42999995</v>
      </c>
      <c r="S585" s="30">
        <f t="shared" si="180"/>
        <v>4505139.329999999</v>
      </c>
      <c r="T585" s="30">
        <f t="shared" si="180"/>
        <v>319575677.76000005</v>
      </c>
      <c r="U585" s="30">
        <f t="shared" si="180"/>
        <v>1285823191.5199997</v>
      </c>
      <c r="V585" s="27">
        <f t="shared" si="173"/>
        <v>0.46989922202700374</v>
      </c>
      <c r="W585" s="27">
        <f t="shared" si="174"/>
        <v>0.006719007993699123</v>
      </c>
      <c r="X585" s="27">
        <f t="shared" si="175"/>
        <v>0.47661823002070286</v>
      </c>
      <c r="Y585" s="27">
        <f t="shared" si="176"/>
        <v>0.9679768219800825</v>
      </c>
      <c r="Z585" s="27">
        <f t="shared" si="177"/>
        <v>0.4730939847790383</v>
      </c>
      <c r="AB585" s="28">
        <f t="shared" si="178"/>
        <v>1.9176890367798234</v>
      </c>
      <c r="AC585" s="36">
        <v>245414.69659341977</v>
      </c>
      <c r="AD585" s="31">
        <f t="shared" si="179"/>
        <v>4706.290731218478</v>
      </c>
    </row>
    <row r="586" spans="3:30" ht="12.75">
      <c r="C586" s="62" t="s">
        <v>942</v>
      </c>
      <c r="F586" s="30">
        <f t="shared" si="171"/>
        <v>30268051426</v>
      </c>
      <c r="I586" s="30">
        <f t="shared" si="180"/>
        <v>253177230.74</v>
      </c>
      <c r="J586" s="30">
        <f t="shared" si="180"/>
        <v>0</v>
      </c>
      <c r="K586" s="30">
        <f t="shared" si="180"/>
        <v>0</v>
      </c>
      <c r="L586" s="30">
        <f t="shared" si="180"/>
        <v>5244048.989999999</v>
      </c>
      <c r="M586" s="30">
        <f t="shared" si="180"/>
        <v>258421279.72999993</v>
      </c>
      <c r="N586" s="30">
        <f t="shared" si="180"/>
        <v>452059330.19</v>
      </c>
      <c r="O586" s="30">
        <f t="shared" si="180"/>
        <v>42482703.64</v>
      </c>
      <c r="P586" s="30">
        <f t="shared" si="180"/>
        <v>0</v>
      </c>
      <c r="Q586" s="30">
        <f t="shared" si="180"/>
        <v>494542033.83</v>
      </c>
      <c r="R586" s="30">
        <f t="shared" si="180"/>
        <v>339594071.8</v>
      </c>
      <c r="S586" s="30">
        <f t="shared" si="180"/>
        <v>1635206</v>
      </c>
      <c r="T586" s="30">
        <f t="shared" si="180"/>
        <v>341229277.8</v>
      </c>
      <c r="U586" s="30">
        <f t="shared" si="180"/>
        <v>1094192591.3600001</v>
      </c>
      <c r="V586" s="27">
        <f t="shared" si="173"/>
        <v>1.1219555134900148</v>
      </c>
      <c r="W586" s="27">
        <f t="shared" si="174"/>
        <v>0.005402415824480105</v>
      </c>
      <c r="X586" s="27">
        <f t="shared" si="175"/>
        <v>1.1273579293144949</v>
      </c>
      <c r="Y586" s="27">
        <f t="shared" si="176"/>
        <v>1.633874698009772</v>
      </c>
      <c r="Z586" s="27">
        <f t="shared" si="177"/>
        <v>0.8537757389562852</v>
      </c>
      <c r="AB586" s="28">
        <f t="shared" si="178"/>
        <v>3.6150083662805526</v>
      </c>
      <c r="AC586" s="36">
        <v>204053.00580604616</v>
      </c>
      <c r="AD586" s="31">
        <f t="shared" si="179"/>
        <v>7376.533231535511</v>
      </c>
    </row>
    <row r="587" spans="3:30" ht="12.75">
      <c r="C587" s="62" t="s">
        <v>975</v>
      </c>
      <c r="F587" s="30">
        <f t="shared" si="171"/>
        <v>4039863061</v>
      </c>
      <c r="I587" s="30">
        <f t="shared" si="180"/>
        <v>45672025.58</v>
      </c>
      <c r="J587" s="30">
        <f t="shared" si="180"/>
        <v>0</v>
      </c>
      <c r="K587" s="30">
        <f t="shared" si="180"/>
        <v>0</v>
      </c>
      <c r="L587" s="30">
        <f t="shared" si="180"/>
        <v>995525.72</v>
      </c>
      <c r="M587" s="30">
        <f t="shared" si="180"/>
        <v>46667551.300000004</v>
      </c>
      <c r="N587" s="30">
        <f t="shared" si="180"/>
        <v>45259436.5</v>
      </c>
      <c r="O587" s="30">
        <f t="shared" si="180"/>
        <v>18235107.04</v>
      </c>
      <c r="P587" s="30">
        <f t="shared" si="180"/>
        <v>0</v>
      </c>
      <c r="Q587" s="30">
        <f t="shared" si="180"/>
        <v>63494543.53999999</v>
      </c>
      <c r="R587" s="30">
        <f t="shared" si="180"/>
        <v>14675058.15</v>
      </c>
      <c r="S587" s="30">
        <f t="shared" si="180"/>
        <v>541326.77</v>
      </c>
      <c r="T587" s="30">
        <f t="shared" si="180"/>
        <v>15216384.92</v>
      </c>
      <c r="U587" s="30">
        <f t="shared" si="180"/>
        <v>125378479.75999999</v>
      </c>
      <c r="V587" s="27">
        <f t="shared" si="173"/>
        <v>0.363256326474775</v>
      </c>
      <c r="W587" s="27">
        <f t="shared" si="174"/>
        <v>0.013399631666376427</v>
      </c>
      <c r="X587" s="27">
        <f t="shared" si="175"/>
        <v>0.37665595814115144</v>
      </c>
      <c r="Y587" s="27">
        <f t="shared" si="176"/>
        <v>1.5717003913564085</v>
      </c>
      <c r="Z587" s="27">
        <f t="shared" si="177"/>
        <v>1.1551765640404712</v>
      </c>
      <c r="AB587" s="28">
        <f t="shared" si="178"/>
        <v>3.103532913538031</v>
      </c>
      <c r="AC587" s="36">
        <v>134703.89238760687</v>
      </c>
      <c r="AD587" s="31">
        <f t="shared" si="179"/>
        <v>4180.57963606623</v>
      </c>
    </row>
    <row r="588" spans="3:30" ht="12.75">
      <c r="C588" s="62" t="s">
        <v>1006</v>
      </c>
      <c r="F588" s="30">
        <f t="shared" si="171"/>
        <v>54524256257</v>
      </c>
      <c r="I588" s="30">
        <f t="shared" si="180"/>
        <v>167500000</v>
      </c>
      <c r="J588" s="30">
        <f t="shared" si="180"/>
        <v>12572758</v>
      </c>
      <c r="K588" s="30">
        <f t="shared" si="180"/>
        <v>0</v>
      </c>
      <c r="L588" s="30">
        <f t="shared" si="180"/>
        <v>18345970.489999995</v>
      </c>
      <c r="M588" s="30">
        <f t="shared" si="180"/>
        <v>198418728.49</v>
      </c>
      <c r="N588" s="30">
        <f t="shared" si="180"/>
        <v>499269323</v>
      </c>
      <c r="O588" s="30">
        <f t="shared" si="180"/>
        <v>161551796.66</v>
      </c>
      <c r="P588" s="30">
        <f t="shared" si="180"/>
        <v>0</v>
      </c>
      <c r="Q588" s="30">
        <f t="shared" si="180"/>
        <v>660821119.6600001</v>
      </c>
      <c r="R588" s="30">
        <f t="shared" si="180"/>
        <v>173970873</v>
      </c>
      <c r="S588" s="30">
        <f t="shared" si="180"/>
        <v>18243563.65</v>
      </c>
      <c r="T588" s="30">
        <f t="shared" si="180"/>
        <v>192214436.65</v>
      </c>
      <c r="U588" s="30">
        <f t="shared" si="180"/>
        <v>1051454284.8000001</v>
      </c>
      <c r="V588" s="27">
        <f t="shared" si="173"/>
        <v>0.31907060259563846</v>
      </c>
      <c r="W588" s="27">
        <f t="shared" si="174"/>
        <v>0.03345953691510983</v>
      </c>
      <c r="X588" s="27">
        <f t="shared" si="175"/>
        <v>0.3525301395107483</v>
      </c>
      <c r="Y588" s="27">
        <f t="shared" si="176"/>
        <v>1.2119764028421052</v>
      </c>
      <c r="Z588" s="27">
        <f t="shared" si="177"/>
        <v>0.36390909681510125</v>
      </c>
      <c r="AB588" s="28">
        <f t="shared" si="178"/>
        <v>1.9284156391679548</v>
      </c>
      <c r="AC588" s="36">
        <v>433671.7510964475</v>
      </c>
      <c r="AD588" s="31">
        <f t="shared" si="179"/>
        <v>8362.99387079742</v>
      </c>
    </row>
    <row r="589" spans="3:30" ht="12.75">
      <c r="C589" s="62" t="s">
        <v>1048</v>
      </c>
      <c r="F589" s="30">
        <f t="shared" si="171"/>
        <v>13720392885</v>
      </c>
      <c r="I589" s="30">
        <f t="shared" si="180"/>
        <v>65664365.00000001</v>
      </c>
      <c r="J589" s="30">
        <f t="shared" si="180"/>
        <v>4609999.999999999</v>
      </c>
      <c r="K589" s="30">
        <f t="shared" si="180"/>
        <v>1641705.9999999995</v>
      </c>
      <c r="L589" s="30">
        <f t="shared" si="180"/>
        <v>6940123.999999999</v>
      </c>
      <c r="M589" s="30">
        <f t="shared" si="180"/>
        <v>78856195</v>
      </c>
      <c r="N589" s="30">
        <f t="shared" si="180"/>
        <v>172952841.5</v>
      </c>
      <c r="O589" s="30">
        <f t="shared" si="180"/>
        <v>67081328.3</v>
      </c>
      <c r="P589" s="30">
        <f t="shared" si="180"/>
        <v>0</v>
      </c>
      <c r="Q589" s="30">
        <f t="shared" si="180"/>
        <v>240034169.8</v>
      </c>
      <c r="R589" s="30">
        <f t="shared" si="180"/>
        <v>76240615.32</v>
      </c>
      <c r="S589" s="30">
        <f t="shared" si="180"/>
        <v>1204628.8199999998</v>
      </c>
      <c r="T589" s="30">
        <f t="shared" si="180"/>
        <v>77445244.14</v>
      </c>
      <c r="U589" s="30">
        <f t="shared" si="180"/>
        <v>396335608.94</v>
      </c>
      <c r="V589" s="27">
        <f t="shared" si="173"/>
        <v>0.5556737038000642</v>
      </c>
      <c r="W589" s="27">
        <f t="shared" si="174"/>
        <v>0.00877984202126585</v>
      </c>
      <c r="X589" s="27">
        <f t="shared" si="175"/>
        <v>0.56445354582133</v>
      </c>
      <c r="Y589" s="27">
        <f t="shared" si="176"/>
        <v>1.749470090338452</v>
      </c>
      <c r="Z589" s="27">
        <f t="shared" si="177"/>
        <v>0.5747371497372394</v>
      </c>
      <c r="AB589" s="28">
        <f t="shared" si="178"/>
        <v>2.8886607858970215</v>
      </c>
      <c r="AC589" s="36">
        <v>210791.27620780704</v>
      </c>
      <c r="AD589" s="31">
        <f t="shared" si="179"/>
        <v>6089.044935906801</v>
      </c>
    </row>
    <row r="590" spans="3:30" ht="12.75">
      <c r="C590" s="62" t="s">
        <v>1097</v>
      </c>
      <c r="F590" s="30">
        <f t="shared" si="171"/>
        <v>23952106354</v>
      </c>
      <c r="I590" s="30">
        <f t="shared" si="180"/>
        <v>238582767.00000003</v>
      </c>
      <c r="J590" s="30">
        <f t="shared" si="180"/>
        <v>0</v>
      </c>
      <c r="K590" s="30">
        <f t="shared" si="180"/>
        <v>0</v>
      </c>
      <c r="L590" s="30">
        <f t="shared" si="180"/>
        <v>10755550.059999999</v>
      </c>
      <c r="M590" s="30">
        <f t="shared" si="180"/>
        <v>249338317.05999997</v>
      </c>
      <c r="N590" s="30">
        <f t="shared" si="180"/>
        <v>615402116.5</v>
      </c>
      <c r="O590" s="30">
        <f t="shared" si="180"/>
        <v>66673637.5</v>
      </c>
      <c r="P590" s="30">
        <f t="shared" si="180"/>
        <v>3432713</v>
      </c>
      <c r="Q590" s="30">
        <f t="shared" si="180"/>
        <v>685508467</v>
      </c>
      <c r="R590" s="30">
        <f t="shared" si="180"/>
        <v>458249411.28000003</v>
      </c>
      <c r="S590" s="30">
        <f t="shared" si="180"/>
        <v>328242.79000000004</v>
      </c>
      <c r="T590" s="30">
        <f t="shared" si="180"/>
        <v>458577654.07000005</v>
      </c>
      <c r="U590" s="30">
        <f t="shared" si="180"/>
        <v>1393424438.13</v>
      </c>
      <c r="V590" s="27">
        <f t="shared" si="173"/>
        <v>1.9131904497554655</v>
      </c>
      <c r="W590" s="27">
        <f t="shared" si="174"/>
        <v>0.00137041304488523</v>
      </c>
      <c r="X590" s="27">
        <f t="shared" si="175"/>
        <v>1.9145608628003508</v>
      </c>
      <c r="Y590" s="27">
        <f t="shared" si="176"/>
        <v>2.8619965896465724</v>
      </c>
      <c r="Z590" s="27">
        <f t="shared" si="177"/>
        <v>1.0409870154002572</v>
      </c>
      <c r="AB590" s="28">
        <f t="shared" si="178"/>
        <v>5.81754446784718</v>
      </c>
      <c r="AC590" s="36">
        <v>135994.0499342867</v>
      </c>
      <c r="AD590" s="31">
        <f t="shared" si="179"/>
        <v>7911.514328553429</v>
      </c>
    </row>
    <row r="591" spans="3:30" ht="12.75">
      <c r="C591" s="62" t="s">
        <v>1138</v>
      </c>
      <c r="F591" s="30">
        <f t="shared" si="171"/>
        <v>10308312140</v>
      </c>
      <c r="I591" s="30">
        <f t="shared" si="180"/>
        <v>64096758</v>
      </c>
      <c r="J591" s="30">
        <f t="shared" si="180"/>
        <v>5190461</v>
      </c>
      <c r="K591" s="30">
        <f t="shared" si="180"/>
        <v>0</v>
      </c>
      <c r="L591" s="30">
        <f t="shared" si="180"/>
        <v>7835869.000000001</v>
      </c>
      <c r="M591" s="30">
        <f t="shared" si="180"/>
        <v>77123087.99999999</v>
      </c>
      <c r="N591" s="30">
        <f t="shared" si="180"/>
        <v>103532177</v>
      </c>
      <c r="O591" s="30">
        <f t="shared" si="180"/>
        <v>41236493</v>
      </c>
      <c r="P591" s="30">
        <f t="shared" si="180"/>
        <v>0</v>
      </c>
      <c r="Q591" s="30">
        <f t="shared" si="180"/>
        <v>144768670</v>
      </c>
      <c r="R591" s="30">
        <f t="shared" si="180"/>
        <v>37941488.27000001</v>
      </c>
      <c r="S591" s="30">
        <f t="shared" si="180"/>
        <v>2458286.27</v>
      </c>
      <c r="T591" s="30">
        <f t="shared" si="180"/>
        <v>40399774.54000001</v>
      </c>
      <c r="U591" s="30">
        <f t="shared" si="180"/>
        <v>262291532.54000002</v>
      </c>
      <c r="V591" s="27">
        <f t="shared" si="173"/>
        <v>0.3680669323426212</v>
      </c>
      <c r="W591" s="27">
        <f t="shared" si="174"/>
        <v>0.023847611874896136</v>
      </c>
      <c r="X591" s="27">
        <f t="shared" si="175"/>
        <v>0.39191454421751737</v>
      </c>
      <c r="Y591" s="27">
        <f t="shared" si="176"/>
        <v>1.404387721615888</v>
      </c>
      <c r="Z591" s="27">
        <f t="shared" si="177"/>
        <v>0.7481640733475111</v>
      </c>
      <c r="AB591" s="28">
        <f t="shared" si="178"/>
        <v>2.5444663391809166</v>
      </c>
      <c r="AC591" s="36">
        <v>229798.7798331212</v>
      </c>
      <c r="AD591" s="31">
        <f t="shared" si="179"/>
        <v>5847.152600702234</v>
      </c>
    </row>
    <row r="592" spans="13:21" ht="12.75">
      <c r="M592" s="64">
        <f>SUM(M571:M591)</f>
        <v>4179317553.36</v>
      </c>
      <c r="Q592" s="64">
        <f>SUM(Q571:Q591)</f>
        <v>12068736613.97</v>
      </c>
      <c r="T592" s="64">
        <f>SUM(T571:T591)</f>
        <v>5882847887.19</v>
      </c>
      <c r="U592" s="64">
        <f>SUM(U571:U591)</f>
        <v>22130902054.519997</v>
      </c>
    </row>
    <row r="594" spans="3:20" ht="12.75">
      <c r="C594" s="62"/>
      <c r="M594" s="65">
        <f aca="true" t="shared" si="181" ref="M594:M615">M571/$U571</f>
        <v>0.17219824172068568</v>
      </c>
      <c r="Q594" s="65">
        <f aca="true" t="shared" si="182" ref="Q594:Q615">Q571/$U571</f>
        <v>0.46503321127374647</v>
      </c>
      <c r="T594" s="65">
        <f aca="true" t="shared" si="183" ref="T594:T615">T571/$U571</f>
        <v>0.36276854700556754</v>
      </c>
    </row>
    <row r="595" spans="3:20" ht="12.75">
      <c r="C595" s="62"/>
      <c r="M595" s="65">
        <f t="shared" si="181"/>
        <v>0.10825946421661405</v>
      </c>
      <c r="Q595" s="65">
        <f t="shared" si="182"/>
        <v>0.5854516476245097</v>
      </c>
      <c r="T595" s="65">
        <f t="shared" si="183"/>
        <v>0.306288888158876</v>
      </c>
    </row>
    <row r="596" spans="3:20" ht="12.75">
      <c r="C596" s="62"/>
      <c r="M596" s="65">
        <f t="shared" si="181"/>
        <v>0.18940123112843127</v>
      </c>
      <c r="Q596" s="65">
        <f t="shared" si="182"/>
        <v>0.6363624946436292</v>
      </c>
      <c r="T596" s="65">
        <f t="shared" si="183"/>
        <v>0.1742362742279397</v>
      </c>
    </row>
    <row r="597" spans="3:20" ht="12.75">
      <c r="C597" s="62"/>
      <c r="M597" s="65">
        <f t="shared" si="181"/>
        <v>0.25071620709830256</v>
      </c>
      <c r="Q597" s="65">
        <f t="shared" si="182"/>
        <v>0.5431593315972679</v>
      </c>
      <c r="T597" s="65">
        <f t="shared" si="183"/>
        <v>0.20612446130442935</v>
      </c>
    </row>
    <row r="598" spans="3:20" ht="12.75">
      <c r="C598" s="62"/>
      <c r="M598" s="65">
        <f t="shared" si="181"/>
        <v>0.25122933277685344</v>
      </c>
      <c r="Q598" s="65">
        <f t="shared" si="182"/>
        <v>0.36429993218510875</v>
      </c>
      <c r="T598" s="65">
        <f t="shared" si="183"/>
        <v>0.3844707350380378</v>
      </c>
    </row>
    <row r="599" spans="3:20" ht="12.75">
      <c r="C599" s="62"/>
      <c r="M599" s="65">
        <f t="shared" si="181"/>
        <v>0.4091865755763273</v>
      </c>
      <c r="Q599" s="65">
        <f t="shared" si="182"/>
        <v>0.3294569738416253</v>
      </c>
      <c r="T599" s="65">
        <f t="shared" si="183"/>
        <v>0.2613564505820475</v>
      </c>
    </row>
    <row r="600" spans="3:20" ht="12.75">
      <c r="C600" s="63"/>
      <c r="M600" s="65">
        <f t="shared" si="181"/>
        <v>0.19018349696445677</v>
      </c>
      <c r="Q600" s="65">
        <f t="shared" si="182"/>
        <v>0.4754890217895988</v>
      </c>
      <c r="T600" s="65">
        <f t="shared" si="183"/>
        <v>0.33432748124594414</v>
      </c>
    </row>
    <row r="601" spans="3:20" ht="12.75">
      <c r="C601" s="62"/>
      <c r="M601" s="65">
        <f t="shared" si="181"/>
        <v>0.23369447267439178</v>
      </c>
      <c r="Q601" s="65">
        <f t="shared" si="182"/>
        <v>0.5521693907806317</v>
      </c>
      <c r="T601" s="65">
        <f t="shared" si="183"/>
        <v>0.2141361365449767</v>
      </c>
    </row>
    <row r="602" spans="3:20" ht="12.75">
      <c r="C602" s="62"/>
      <c r="M602" s="65">
        <f t="shared" si="181"/>
        <v>0.2331860408377055</v>
      </c>
      <c r="Q602" s="65">
        <f t="shared" si="182"/>
        <v>0.3466572202020197</v>
      </c>
      <c r="T602" s="65">
        <f t="shared" si="183"/>
        <v>0.42015673896027483</v>
      </c>
    </row>
    <row r="603" spans="3:20" ht="12.75">
      <c r="C603" s="62"/>
      <c r="M603" s="65">
        <f t="shared" si="181"/>
        <v>0.18581102475346067</v>
      </c>
      <c r="Q603" s="65">
        <f t="shared" si="182"/>
        <v>0.689409569030757</v>
      </c>
      <c r="T603" s="65">
        <f t="shared" si="183"/>
        <v>0.12477940621578232</v>
      </c>
    </row>
    <row r="604" spans="3:20" ht="12.75">
      <c r="C604" s="62"/>
      <c r="M604" s="65">
        <f t="shared" si="181"/>
        <v>0.23322796145982874</v>
      </c>
      <c r="Q604" s="65">
        <f t="shared" si="182"/>
        <v>0.5436652454945947</v>
      </c>
      <c r="T604" s="65">
        <f t="shared" si="183"/>
        <v>0.2231067930455767</v>
      </c>
    </row>
    <row r="605" spans="3:20" ht="12.75">
      <c r="C605" s="62"/>
      <c r="M605" s="65">
        <f t="shared" si="181"/>
        <v>0.1515553095245037</v>
      </c>
      <c r="Q605" s="65">
        <f t="shared" si="182"/>
        <v>0.6079060140969901</v>
      </c>
      <c r="T605" s="65">
        <f t="shared" si="183"/>
        <v>0.24053867637850623</v>
      </c>
    </row>
    <row r="606" spans="3:20" ht="12.75">
      <c r="C606" s="62"/>
      <c r="M606" s="65">
        <f t="shared" si="181"/>
        <v>0.17565758047631222</v>
      </c>
      <c r="Q606" s="65">
        <f t="shared" si="182"/>
        <v>0.6064607827623785</v>
      </c>
      <c r="T606" s="65">
        <f t="shared" si="183"/>
        <v>0.21788163676130964</v>
      </c>
    </row>
    <row r="607" spans="3:20" ht="12.75">
      <c r="C607" s="62"/>
      <c r="M607" s="65">
        <f t="shared" si="181"/>
        <v>0.14465825623123243</v>
      </c>
      <c r="Q607" s="65">
        <f t="shared" si="182"/>
        <v>0.6208797187723267</v>
      </c>
      <c r="T607" s="65">
        <f t="shared" si="183"/>
        <v>0.2344620249964411</v>
      </c>
    </row>
    <row r="608" spans="3:20" ht="12.75">
      <c r="C608" s="62"/>
      <c r="M608" s="65">
        <f t="shared" si="181"/>
        <v>0.2467000518360662</v>
      </c>
      <c r="Q608" s="65">
        <f t="shared" si="182"/>
        <v>0.5047621399585752</v>
      </c>
      <c r="T608" s="65">
        <f t="shared" si="183"/>
        <v>0.2485378082053588</v>
      </c>
    </row>
    <row r="609" spans="3:20" ht="12.75">
      <c r="C609" s="62"/>
      <c r="M609" s="65">
        <f t="shared" si="181"/>
        <v>0.2361753148125427</v>
      </c>
      <c r="Q609" s="65">
        <f t="shared" si="182"/>
        <v>0.45196982481422304</v>
      </c>
      <c r="T609" s="65">
        <f t="shared" si="183"/>
        <v>0.31185486037323407</v>
      </c>
    </row>
    <row r="610" spans="3:20" ht="12.75">
      <c r="C610" s="62"/>
      <c r="M610" s="65">
        <f t="shared" si="181"/>
        <v>0.3722134084679542</v>
      </c>
      <c r="Q610" s="65">
        <f t="shared" si="182"/>
        <v>0.5064229815319304</v>
      </c>
      <c r="T610" s="65">
        <f t="shared" si="183"/>
        <v>0.12136361000011539</v>
      </c>
    </row>
    <row r="611" spans="3:20" ht="12.75">
      <c r="C611" s="62"/>
      <c r="M611" s="65">
        <f t="shared" si="181"/>
        <v>0.18870884959847947</v>
      </c>
      <c r="Q611" s="65">
        <f t="shared" si="182"/>
        <v>0.6284829775416214</v>
      </c>
      <c r="T611" s="65">
        <f t="shared" si="183"/>
        <v>0.18280817285989912</v>
      </c>
    </row>
    <row r="612" spans="3:20" ht="12.75">
      <c r="C612" s="62"/>
      <c r="M612" s="65">
        <f t="shared" si="181"/>
        <v>0.19896318478902508</v>
      </c>
      <c r="Q612" s="65">
        <f t="shared" si="182"/>
        <v>0.6056336205620576</v>
      </c>
      <c r="T612" s="65">
        <f t="shared" si="183"/>
        <v>0.19540319464891734</v>
      </c>
    </row>
    <row r="613" spans="3:20" ht="12.75">
      <c r="C613" s="62"/>
      <c r="M613" s="65">
        <f t="shared" si="181"/>
        <v>0.17893924509793752</v>
      </c>
      <c r="Q613" s="65">
        <f t="shared" si="182"/>
        <v>0.49195955535268515</v>
      </c>
      <c r="T613" s="65">
        <f t="shared" si="183"/>
        <v>0.3291011995493773</v>
      </c>
    </row>
    <row r="614" spans="3:20" ht="12.75">
      <c r="C614" s="62"/>
      <c r="M614" s="65">
        <f t="shared" si="181"/>
        <v>0.2940357519480296</v>
      </c>
      <c r="Q614" s="65">
        <f t="shared" si="182"/>
        <v>0.5519380233058895</v>
      </c>
      <c r="T614" s="65">
        <f t="shared" si="183"/>
        <v>0.1540262247460808</v>
      </c>
    </row>
    <row r="615" spans="13:20" ht="12.75">
      <c r="M615" s="65">
        <f t="shared" si="181"/>
        <v>0.18884533233503784</v>
      </c>
      <c r="Q615" s="65">
        <f t="shared" si="182"/>
        <v>0.5453341478914137</v>
      </c>
      <c r="T615" s="65">
        <f t="shared" si="183"/>
        <v>0.2658205197735486</v>
      </c>
    </row>
  </sheetData>
  <autoFilter ref="A1:AF568"/>
  <conditionalFormatting sqref="AE87 AE168 AE499 AE557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2008-03-04T19:50:50Z</dcterms:created>
  <dcterms:modified xsi:type="dcterms:W3CDTF">2009-03-23T12:35:38Z</dcterms:modified>
  <cp:category/>
  <cp:version/>
  <cp:contentType/>
  <cp:contentStatus/>
</cp:coreProperties>
</file>