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ACF" lockStructure="1"/>
  <bookViews>
    <workbookView xWindow="2925" yWindow="45" windowWidth="14475" windowHeight="10095"/>
  </bookViews>
  <sheets>
    <sheet name="AR Sales Calculator" sheetId="1" r:id="rId1"/>
    <sheet name="Income Limits" sheetId="2" state="hidden" r:id="rId2"/>
  </sheets>
  <definedNames>
    <definedName name="\C">'AR Sales Calculator'!#REF!</definedName>
    <definedName name="\D">'AR Sales Calculator'!#REF!</definedName>
    <definedName name="\I">'AR Sales Calculator'!#REF!</definedName>
    <definedName name="\N">'AR Sales Calculator'!#REF!</definedName>
    <definedName name="\S">'AR Sales Calculator'!#REF!</definedName>
    <definedName name="\T">'AR Sales Calculator'!#REF!</definedName>
    <definedName name="_CC11">'AR Sales Calculator'!#REF!</definedName>
    <definedName name="ACPMSA">'AR Sales Calculator'!#REF!</definedName>
    <definedName name="ALLENPMSA">'AR Sales Calculator'!#REF!</definedName>
    <definedName name="ATLANTIC">'AR Sales Calculator'!#REF!</definedName>
    <definedName name="BERGEN">'AR Sales Calculator'!#REF!</definedName>
    <definedName name="BPPMSA">'AR Sales Calculator'!#REF!</definedName>
    <definedName name="BURLINGTON">'AR Sales Calculator'!#REF!</definedName>
    <definedName name="CAMDEN">'AR Sales Calculator'!#REF!</definedName>
    <definedName name="CAPE_MAY">'AR Sales Calculator'!#REF!</definedName>
    <definedName name="COAH">'AR Sales Calculator'!#REF!</definedName>
    <definedName name="CUMBERLAND">'AR Sales Calculator'!#REF!</definedName>
    <definedName name="ESSEX">'AR Sales Calculator'!#REF!</definedName>
    <definedName name="FINANCIAL">'AR Sales Calculator'!$A$3:$H$109</definedName>
    <definedName name="FIVE">'AR Sales Calculator'!#REF!</definedName>
    <definedName name="FOUR">'AR Sales Calculator'!#REF!</definedName>
    <definedName name="FOUR1HALF">'AR Sales Calculator'!#REF!</definedName>
    <definedName name="GLOUCESTER">'AR Sales Calculator'!#REF!</definedName>
    <definedName name="HUDSON">'AR Sales Calculator'!#REF!</definedName>
    <definedName name="HUNTERDON">'AR Sales Calculator'!#REF!</definedName>
    <definedName name="INC_LIMITS">'AR Sales Calculator'!#REF!</definedName>
    <definedName name="JCPMSA">'AR Sales Calculator'!#REF!</definedName>
    <definedName name="MACROS">'AR Sales Calculator'!#REF!</definedName>
    <definedName name="MERCER">'AR Sales Calculator'!#REF!</definedName>
    <definedName name="MIDDLESEX">'AR Sales Calculator'!#REF!</definedName>
    <definedName name="MONMOUTH">'AR Sales Calculator'!#REF!</definedName>
    <definedName name="MOPMSA">'AR Sales Calculator'!#REF!</definedName>
    <definedName name="MORRIS">'AR Sales Calculator'!#REF!</definedName>
    <definedName name="MSHPMSA">'AR Sales Calculator'!#REF!</definedName>
    <definedName name="NPMSA">'AR Sales Calculator'!#REF!</definedName>
    <definedName name="OCEAN">'AR Sales Calculator'!#REF!</definedName>
    <definedName name="ONE">'AR Sales Calculator'!#REF!</definedName>
    <definedName name="PASSAIC">'AR Sales Calculator'!#REF!</definedName>
    <definedName name="PAYDOWN">'AR Sales Calculator'!$R$3:$R$161</definedName>
    <definedName name="PPMSA">'AR Sales Calculator'!#REF!</definedName>
    <definedName name="_xlnm.Print_Area" localSheetId="0">'AR Sales Calculator'!$A$1:$J$124</definedName>
    <definedName name="Print_Area_MI" localSheetId="0">'AR Sales Calculator'!$A$3:$R$143</definedName>
    <definedName name="SIX">'AR Sales Calculator'!#REF!</definedName>
    <definedName name="SUSSEX">'AR Sales Calculator'!#REF!</definedName>
    <definedName name="THREE">'AR Sales Calculator'!#REF!</definedName>
    <definedName name="THREE1HALF">'AR Sales Calculator'!#REF!</definedName>
    <definedName name="TPMSA">'AR Sales Calculator'!#REF!</definedName>
    <definedName name="TWO">'AR Sales Calculator'!#REF!</definedName>
    <definedName name="UNION">'AR Sales Calculator'!#REF!</definedName>
    <definedName name="VPMSA">'AR Sales Calculator'!#REF!</definedName>
    <definedName name="WARREN">'AR Sales Calculator'!#REF!</definedName>
    <definedName name="WPMSA">'AR Sales Calculator'!#REF!</definedName>
    <definedName name="ZERO">'AR Sales Calculator'!#REF!</definedName>
  </definedNames>
  <calcPr calcId="145621" iterate="1" iterateCount="1000" iterateDelta="0.01"/>
</workbook>
</file>

<file path=xl/calcChain.xml><?xml version="1.0" encoding="utf-8"?>
<calcChain xmlns="http://schemas.openxmlformats.org/spreadsheetml/2006/main">
  <c r="C17" i="1" l="1"/>
  <c r="F57" i="1"/>
  <c r="D57" i="1"/>
  <c r="F56" i="1"/>
  <c r="F107" i="1"/>
  <c r="D56" i="1"/>
  <c r="F55" i="1"/>
  <c r="F106" i="1"/>
  <c r="D55" i="1"/>
  <c r="F53" i="1"/>
  <c r="F104" i="1"/>
  <c r="D53" i="1"/>
  <c r="F52" i="1"/>
  <c r="F103" i="1"/>
  <c r="D52" i="1"/>
  <c r="E12" i="2"/>
  <c r="D12" i="2"/>
  <c r="C12" i="2"/>
  <c r="E11" i="2"/>
  <c r="D11" i="2"/>
  <c r="C11" i="2"/>
  <c r="E10" i="2"/>
  <c r="D10" i="2"/>
  <c r="C10" i="2"/>
  <c r="E9" i="2"/>
  <c r="D9" i="2"/>
  <c r="C9" i="2"/>
  <c r="E8" i="2"/>
  <c r="D8" i="2"/>
  <c r="C8" i="2"/>
  <c r="E7" i="2"/>
  <c r="D7" i="2"/>
  <c r="C7" i="2"/>
  <c r="B68" i="1"/>
  <c r="F68" i="1"/>
  <c r="B67" i="1"/>
  <c r="F67" i="1"/>
  <c r="L40" i="1"/>
  <c r="F42" i="1"/>
  <c r="H42" i="1"/>
  <c r="B44" i="1"/>
  <c r="L38" i="1"/>
  <c r="L35" i="1"/>
  <c r="L36" i="1"/>
  <c r="L39" i="1"/>
  <c r="C67" i="1"/>
  <c r="C68" i="1"/>
  <c r="C70" i="1"/>
  <c r="D36" i="1"/>
  <c r="D37" i="1"/>
  <c r="A113" i="1"/>
  <c r="C42" i="1"/>
  <c r="B43" i="1"/>
  <c r="J70" i="1"/>
  <c r="I70" i="1"/>
  <c r="H70" i="1"/>
  <c r="E70" i="1"/>
  <c r="D70" i="1"/>
  <c r="J69" i="1"/>
  <c r="I69" i="1"/>
  <c r="H69" i="1"/>
  <c r="E69" i="1"/>
  <c r="D69" i="1"/>
  <c r="G68" i="1"/>
  <c r="G67" i="1"/>
  <c r="C35" i="1"/>
  <c r="D34" i="1"/>
  <c r="D33" i="1"/>
  <c r="E116" i="1"/>
  <c r="B132" i="1"/>
  <c r="E132" i="1"/>
  <c r="B108" i="1"/>
  <c r="C116" i="1"/>
  <c r="C132" i="1"/>
  <c r="B95" i="1"/>
  <c r="C95" i="1"/>
  <c r="D116" i="1"/>
  <c r="D132" i="1"/>
  <c r="B131" i="1"/>
  <c r="E131" i="1"/>
  <c r="B107" i="1"/>
  <c r="C131" i="1"/>
  <c r="B130" i="1"/>
  <c r="E130" i="1"/>
  <c r="B106" i="1"/>
  <c r="C130" i="1"/>
  <c r="B128" i="1"/>
  <c r="E128" i="1"/>
  <c r="B104" i="1"/>
  <c r="C128" i="1"/>
  <c r="E41" i="1"/>
  <c r="E37" i="1"/>
  <c r="F116" i="1"/>
  <c r="F122" i="1"/>
  <c r="E122" i="1"/>
  <c r="D122" i="1"/>
  <c r="C122" i="1"/>
  <c r="B127" i="1"/>
  <c r="C127" i="1"/>
  <c r="D127" i="1"/>
  <c r="F131" i="1"/>
  <c r="G42" i="1"/>
  <c r="E121" i="1"/>
  <c r="D121" i="1"/>
  <c r="C121" i="1"/>
  <c r="E120" i="1"/>
  <c r="D120" i="1"/>
  <c r="C120" i="1"/>
  <c r="F90" i="1"/>
  <c r="E90" i="1"/>
  <c r="F91" i="1"/>
  <c r="E91" i="1"/>
  <c r="E104" i="1"/>
  <c r="F93" i="1"/>
  <c r="E93" i="1"/>
  <c r="F94" i="1"/>
  <c r="E94" i="1"/>
  <c r="E107" i="1"/>
  <c r="F95" i="1"/>
  <c r="E108" i="1"/>
  <c r="F108" i="1"/>
  <c r="D76" i="1"/>
  <c r="E76" i="1"/>
  <c r="F76" i="1"/>
  <c r="H76" i="1"/>
  <c r="H79" i="1"/>
  <c r="E77" i="1"/>
  <c r="G77" i="1"/>
  <c r="H77" i="1"/>
  <c r="E79" i="1"/>
  <c r="F120" i="1"/>
  <c r="F121" i="1"/>
  <c r="F127" i="1"/>
  <c r="F130" i="1"/>
  <c r="F132" i="1"/>
  <c r="B90" i="1"/>
  <c r="C90" i="1"/>
  <c r="A45" i="1"/>
  <c r="A71" i="1"/>
  <c r="G70" i="1"/>
  <c r="E95" i="1"/>
  <c r="G76" i="1"/>
  <c r="G79" i="1"/>
  <c r="E127" i="1"/>
  <c r="B103" i="1"/>
  <c r="D128" i="1"/>
  <c r="B91" i="1"/>
  <c r="D130" i="1"/>
  <c r="B93" i="1"/>
  <c r="D131" i="1"/>
  <c r="B94" i="1"/>
  <c r="C76" i="1"/>
  <c r="F77" i="1"/>
  <c r="F79" i="1"/>
  <c r="D77" i="1"/>
  <c r="D79" i="1"/>
  <c r="E106" i="1"/>
  <c r="E103" i="1"/>
  <c r="D95" i="1"/>
  <c r="D90" i="1"/>
  <c r="G90" i="1"/>
  <c r="H90" i="1"/>
  <c r="L52" i="1"/>
  <c r="C77" i="1"/>
  <c r="G95" i="1"/>
  <c r="H95" i="1"/>
  <c r="L57" i="1"/>
  <c r="F128" i="1"/>
  <c r="C94" i="1"/>
  <c r="D94" i="1"/>
  <c r="C91" i="1"/>
  <c r="D91" i="1"/>
  <c r="D93" i="1"/>
  <c r="C93" i="1"/>
  <c r="G93" i="1"/>
  <c r="H93" i="1"/>
  <c r="L55" i="1"/>
  <c r="C103" i="1"/>
  <c r="D103" i="1"/>
  <c r="D106" i="1"/>
  <c r="C106" i="1"/>
  <c r="G106" i="1"/>
  <c r="H106" i="1"/>
  <c r="M55" i="1"/>
  <c r="D104" i="1"/>
  <c r="C104" i="1"/>
  <c r="G104" i="1"/>
  <c r="H104" i="1"/>
  <c r="M53" i="1"/>
  <c r="D107" i="1"/>
  <c r="C107" i="1"/>
  <c r="G107" i="1"/>
  <c r="H107" i="1"/>
  <c r="M56" i="1"/>
  <c r="D108" i="1"/>
  <c r="C108" i="1"/>
  <c r="G108" i="1"/>
  <c r="H108" i="1"/>
  <c r="M57" i="1"/>
  <c r="C79" i="1"/>
  <c r="G103" i="1"/>
  <c r="H103" i="1"/>
  <c r="M52" i="1"/>
  <c r="G91" i="1"/>
  <c r="H91" i="1"/>
  <c r="L53" i="1"/>
  <c r="G94" i="1"/>
  <c r="H94" i="1"/>
  <c r="L56" i="1"/>
</calcChain>
</file>

<file path=xl/sharedStrings.xml><?xml version="1.0" encoding="utf-8"?>
<sst xmlns="http://schemas.openxmlformats.org/spreadsheetml/2006/main" count="169" uniqueCount="120">
  <si>
    <t>DATE:</t>
  </si>
  <si>
    <t>PROJECT:</t>
  </si>
  <si>
    <t xml:space="preserve"> </t>
  </si>
  <si>
    <t>MUNICIPALITY:</t>
  </si>
  <si>
    <t xml:space="preserve">     PREPARED BY:</t>
  </si>
  <si>
    <t xml:space="preserve">           FILE NAME:</t>
  </si>
  <si>
    <t>TOTAL UNITS</t>
  </si>
  <si>
    <t>NUMBER OF LOW</t>
  </si>
  <si>
    <t>NUMBER OF MOD</t>
  </si>
  <si>
    <t>No. OF 1 BEDROOMS</t>
  </si>
  <si>
    <t>No. OF 2 BEDROOMS</t>
  </si>
  <si>
    <t>CATEGORY</t>
  </si>
  <si>
    <t>2</t>
  </si>
  <si>
    <t>3</t>
  </si>
  <si>
    <t>4</t>
  </si>
  <si>
    <t>FINANCIAL INFORMATION</t>
  </si>
  <si>
    <t>MODERATE</t>
  </si>
  <si>
    <t>PMI</t>
  </si>
  <si>
    <t>ANNUAL MORT RATE</t>
  </si>
  <si>
    <t>LOW</t>
  </si>
  <si>
    <t>PROPERTY TAX RATE</t>
  </si>
  <si>
    <t>EQUALIZATION RATIO</t>
  </si>
  <si>
    <t>TIER 1</t>
  </si>
  <si>
    <t>TIER 2</t>
  </si>
  <si>
    <t/>
  </si>
  <si>
    <t>TIER 3</t>
  </si>
  <si>
    <t>INCOME LIMITS FOR QUALIFYING HOUSEHOLDS</t>
  </si>
  <si>
    <t>1</t>
  </si>
  <si>
    <t>TIER 4</t>
  </si>
  <si>
    <t>BREAKDOWN OF TOTAL HOUSING EXPENSE</t>
  </si>
  <si>
    <t xml:space="preserve">       BY BEDROOM SIZE AND CATEGORY</t>
  </si>
  <si>
    <t>TOTAL</t>
  </si>
  <si>
    <t>CONDO</t>
  </si>
  <si>
    <t>MORTGAGE</t>
  </si>
  <si>
    <t>MAXIMUM</t>
  </si>
  <si>
    <t>DUES</t>
  </si>
  <si>
    <t>1 BEDROOM</t>
  </si>
  <si>
    <t>% USED</t>
  </si>
  <si>
    <t>FAMILY SIZE :</t>
  </si>
  <si>
    <t>MEDIAN INCOME:</t>
  </si>
  <si>
    <t>DOWN PAYMENT</t>
  </si>
  <si>
    <t>PRIVATE MORT INS (PMI)</t>
  </si>
  <si>
    <t>PRINCIPAL</t>
  </si>
  <si>
    <t>PROPERTY</t>
  </si>
  <si>
    <t>INSURANCE</t>
  </si>
  <si>
    <t>TAX</t>
  </si>
  <si>
    <t>&amp; INTEREST</t>
  </si>
  <si>
    <t>AFFORDABLE HOUSING PRICING CALCULATOR</t>
  </si>
  <si>
    <t>(Monthly)</t>
  </si>
  <si>
    <t>PROPERTY INSURANCE</t>
  </si>
  <si>
    <t>MEDIAN INCOME BY FAMILY SIZE</t>
  </si>
  <si>
    <t>Region</t>
  </si>
  <si>
    <t>1 PERSON</t>
  </si>
  <si>
    <t>2 PERSON</t>
  </si>
  <si>
    <t>3 PERSON</t>
  </si>
  <si>
    <t>4 PERSON</t>
  </si>
  <si>
    <t>MORTGAGE TERM</t>
  </si>
  <si>
    <t>Annual Rate Per $1,000 of Mortgage Amount</t>
  </si>
  <si>
    <t>TIER 5</t>
  </si>
  <si>
    <t>PROJECT DATA</t>
  </si>
  <si>
    <t>Bergen, Hudson, Passaic, Sussex</t>
  </si>
  <si>
    <t>Hunterdon, Middlesex, Somerset</t>
  </si>
  <si>
    <t>Mercer, Monmouth, Ocean</t>
  </si>
  <si>
    <t>Burlington, Camden, Gloucester</t>
  </si>
  <si>
    <t>Essex, Morris, Union, Warren</t>
  </si>
  <si>
    <t>ASSOCIATION DUES</t>
  </si>
  <si>
    <r>
      <t xml:space="preserve">2 BEDROOM UNITS </t>
    </r>
    <r>
      <rPr>
        <b/>
        <sz val="12"/>
        <rFont val="Arial"/>
        <family val="2"/>
      </rPr>
      <t xml:space="preserve"> (3 PERSON HOUSEHOLD)</t>
    </r>
  </si>
  <si>
    <r>
      <t xml:space="preserve">1 BEDROOM UNITS  </t>
    </r>
    <r>
      <rPr>
        <b/>
        <sz val="12"/>
        <rFont val="Arial"/>
        <family val="2"/>
      </rPr>
      <t>(1.5 PERSON HOUSEHOLD)</t>
    </r>
  </si>
  <si>
    <t>ESTIMATED
PRICE</t>
  </si>
  <si>
    <t>AFFORDABLE UNITS</t>
  </si>
  <si>
    <t>Atlantic, Cape May, Cumberland, Salem</t>
  </si>
  <si>
    <t>(Rate per $100 of assessed value)</t>
  </si>
  <si>
    <t>VERY LOW</t>
  </si>
  <si>
    <t xml:space="preserve">LOW  </t>
  </si>
  <si>
    <t xml:space="preserve">MOD  </t>
  </si>
  <si>
    <t>AFFORDABLE UNIT PRICING STRATEGY</t>
  </si>
  <si>
    <t>CALCULATION OF MAXIMUM SALES PRICES</t>
  </si>
  <si>
    <t>Years, 0 points</t>
  </si>
  <si>
    <t>AFFORDABLE HOUSING UNIT SALES PRICE CALCULATIONS</t>
  </si>
  <si>
    <t>Low
Required</t>
  </si>
  <si>
    <t>Tier 1</t>
  </si>
  <si>
    <t>Tier 2</t>
  </si>
  <si>
    <t>Mod
Required</t>
  </si>
  <si>
    <t>Tier 3</t>
  </si>
  <si>
    <t>Tier 4</t>
  </si>
  <si>
    <t>Tier 5</t>
  </si>
  <si>
    <t>1 BR</t>
  </si>
  <si>
    <t>2 BR</t>
  </si>
  <si>
    <t>Low
Provided</t>
  </si>
  <si>
    <t>Mod
Provided</t>
  </si>
  <si>
    <t>PRICING AND BEDROOM DISTRIBUTION DETAIL FOR AFFORDABLE UNITS</t>
  </si>
  <si>
    <t>INCOME LIMITS:</t>
  </si>
  <si>
    <t>Total From
Project Data</t>
  </si>
  <si>
    <t>(Maximum permitted)</t>
  </si>
  <si>
    <t>2 BEDROOM</t>
  </si>
  <si>
    <t>(Usually a number between 50.00 and 150.00)</t>
  </si>
  <si>
    <t>Priced at</t>
  </si>
  <si>
    <t>&lt;--Total Affordable Units--&gt;</t>
  </si>
  <si>
    <t xml:space="preserve"> # Of Units</t>
  </si>
  <si>
    <t>% Of Median
Income</t>
  </si>
  <si>
    <t>Make Entries in Yellow Boxes</t>
  </si>
  <si>
    <t>Adjacent Green and Blue Boxes Must Match</t>
  </si>
  <si>
    <t>Adjacent Orange and Blue Boxes Must Match</t>
  </si>
  <si>
    <t>This section of the spreadsheet is used to compare the allocation of units in the Range Of Affordability section with the Bedroom Distribution section to ensure that low- and moderate-income units are disbursed properly throughout the project.  It is important to note that N.J.A.C. 5:80-26.3(a) requires that at least 50 percent of the restricted units within each bedroom distribution be low-income units and the remainder may be moderate-income units.  Because the rule states "at least", odd numbers of units within each bedroom distribution are rounded up in the low-income tiers.  Additionally, there are multiple strategies for allocating units by bedroom size within the various ranges of affordability.  Completing the matrix below will both ensure rule compliance and provide an opportunity for the developers of affordable housing to test different strategies to determine maximum cash flow.  Enter numbers of units in the yellow boxes to alter the content of the green and orange boxes until the number of units in all green boxes equals the number of units in the adjacent blue boxes and the number of units in all orange boxes equals the number of units in the adjacent blue boxes.</t>
  </si>
  <si>
    <t>Tier 1
Units</t>
  </si>
  <si>
    <t>Tier 2
Units</t>
  </si>
  <si>
    <t>Tier 3
Units</t>
  </si>
  <si>
    <t>Tier 4
Units</t>
  </si>
  <si>
    <t>Tier 5
Units</t>
  </si>
  <si>
    <t>Click this link to navigate to the Federal Reserve H15 rate and use the last figure in the right column</t>
  </si>
  <si>
    <t>FOR PRICING NEWLY CONSTRUCTED UNITS</t>
  </si>
  <si>
    <t>PERCENT SET-ASIDE</t>
  </si>
  <si>
    <r>
      <t xml:space="preserve">This sample calculation provides maximums.  The indicated breakdown is not to be interpreted as mandatory.  These figures are produced only as an aid in configuring a price structure that complies with regulatory requirements at   </t>
    </r>
    <r>
      <rPr>
        <u/>
        <sz val="12"/>
        <rFont val="Arial"/>
        <family val="2"/>
      </rPr>
      <t>N.J.A.C.</t>
    </r>
    <r>
      <rPr>
        <sz val="12"/>
        <rFont val="Arial"/>
        <family val="2"/>
      </rPr>
      <t xml:space="preserve"> 5:94-7.2 and </t>
    </r>
    <r>
      <rPr>
        <u/>
        <sz val="12"/>
        <rFont val="Arial"/>
        <family val="2"/>
      </rPr>
      <t>N.J.A.C.</t>
    </r>
    <r>
      <rPr>
        <sz val="12"/>
        <rFont val="Arial"/>
        <family val="2"/>
      </rPr>
      <t xml:space="preserve"> 5:80-26.1 et seq.</t>
    </r>
  </si>
  <si>
    <t>NEW JERSEY COUNCIL ON AFFORDABLE HOUSING</t>
  </si>
  <si>
    <t>CURRENT AS OF MAY 2013</t>
  </si>
  <si>
    <t>COAH INCOME LIMITS</t>
  </si>
  <si>
    <t>TOTAL GROSS SALES REVENUES FROM AFFORDABLE UNITS</t>
  </si>
  <si>
    <t>2014  AGE-RESTRICTED</t>
  </si>
  <si>
    <t>2014 Regional Limits</t>
  </si>
  <si>
    <t>COAH REGION: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</si>
</sst>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6" formatCode="&quot;$&quot;#,##0_);[Red]\(&quot;$&quot;#,##0\)"/>
    <numFmt numFmtId="7" formatCode="&quot;$&quot;#,##0.00_);\(&quot;$&quot;#,##0.00\)"/>
    <numFmt numFmtId="164" formatCode="0.0%"/>
    <numFmt numFmtId="165" formatCode="&quot;$&quot;#,##0"/>
  </numFmts>
  <fonts count="30" x14ac:knownFonts="1">
    <font>
      <sz val="12"/>
      <name val="Arial"/>
    </font>
    <font>
      <sz val="14"/>
      <name val="Arial"/>
      <family val="2"/>
    </font>
    <font>
      <b/>
      <sz val="14"/>
      <name val="Arial"/>
      <family val="2"/>
    </font>
    <font>
      <sz val="14"/>
      <color indexed="12"/>
      <name val="Arial"/>
      <family val="2"/>
    </font>
    <font>
      <b/>
      <sz val="12"/>
      <name val="Arial"/>
      <family val="2"/>
    </font>
    <font>
      <b/>
      <u/>
      <sz val="14"/>
      <name val="Arial"/>
      <family val="2"/>
    </font>
    <font>
      <sz val="12"/>
      <name val="Arial"/>
      <family val="2"/>
    </font>
    <font>
      <sz val="14"/>
      <name val="Arial"/>
    </font>
    <font>
      <b/>
      <sz val="14"/>
      <color indexed="10"/>
      <name val="Arial"/>
      <family val="2"/>
    </font>
    <font>
      <sz val="12"/>
      <name val="Arial"/>
    </font>
    <font>
      <b/>
      <sz val="16"/>
      <name val="Arial"/>
      <family val="2"/>
    </font>
    <font>
      <sz val="10"/>
      <name val="Times New Roman"/>
      <family val="1"/>
    </font>
    <font>
      <u/>
      <sz val="10.45"/>
      <color indexed="12"/>
      <name val="Arial"/>
    </font>
    <font>
      <sz val="14"/>
      <color indexed="8"/>
      <name val="Arial"/>
      <family val="2"/>
    </font>
    <font>
      <sz val="13"/>
      <name val="Arial"/>
      <family val="2"/>
    </font>
    <font>
      <b/>
      <sz val="18"/>
      <color indexed="8"/>
      <name val="Arial"/>
      <family val="2"/>
    </font>
    <font>
      <sz val="10"/>
      <name val="Arial"/>
      <family val="2"/>
    </font>
    <font>
      <b/>
      <sz val="10"/>
      <name val="Arial"/>
      <family val="2"/>
    </font>
    <font>
      <b/>
      <sz val="16"/>
      <color indexed="10"/>
      <name val="Arial"/>
      <family val="2"/>
    </font>
    <font>
      <b/>
      <u/>
      <sz val="16"/>
      <name val="Arial"/>
      <family val="2"/>
    </font>
    <font>
      <sz val="14"/>
      <color indexed="10"/>
      <name val="Arial"/>
      <family val="2"/>
    </font>
    <font>
      <b/>
      <sz val="14"/>
      <color indexed="17"/>
      <name val="Arial"/>
      <family val="2"/>
    </font>
    <font>
      <u/>
      <sz val="12"/>
      <name val="Arial"/>
      <family val="2"/>
    </font>
    <font>
      <b/>
      <u/>
      <sz val="14"/>
      <color indexed="12"/>
      <name val="Arial"/>
      <family val="2"/>
    </font>
    <font>
      <b/>
      <sz val="11"/>
      <name val="Arial"/>
      <family val="2"/>
    </font>
    <font>
      <b/>
      <sz val="13"/>
      <name val="Arial"/>
      <family val="2"/>
    </font>
    <font>
      <b/>
      <sz val="14"/>
      <name val="Arial"/>
    </font>
    <font>
      <u/>
      <sz val="13.25"/>
      <color indexed="12"/>
      <name val="Arial"/>
    </font>
    <font>
      <u/>
      <sz val="14"/>
      <color indexed="12"/>
      <name val="Arial"/>
    </font>
    <font>
      <sz val="12"/>
      <color indexed="10"/>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40"/>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71">
    <xf numFmtId="0" fontId="0" fillId="0" borderId="0" xfId="0"/>
    <xf numFmtId="0" fontId="3" fillId="0" borderId="2" xfId="0" applyFont="1" applyBorder="1" applyProtection="1">
      <protection hidden="1"/>
    </xf>
    <xf numFmtId="0" fontId="0" fillId="0" borderId="2" xfId="0" applyBorder="1" applyProtection="1">
      <protection hidden="1"/>
    </xf>
    <xf numFmtId="0" fontId="1" fillId="0" borderId="2" xfId="0" applyFont="1" applyBorder="1" applyProtection="1">
      <protection hidden="1"/>
    </xf>
    <xf numFmtId="14" fontId="3" fillId="0" borderId="2" xfId="0" applyNumberFormat="1" applyFont="1" applyBorder="1" applyProtection="1">
      <protection hidden="1"/>
    </xf>
    <xf numFmtId="0" fontId="10" fillId="0" borderId="2" xfId="0" applyFont="1" applyBorder="1" applyAlignment="1" applyProtection="1">
      <alignment horizontal="center"/>
      <protection hidden="1"/>
    </xf>
    <xf numFmtId="6" fontId="11" fillId="0" borderId="2" xfId="0" applyNumberFormat="1" applyFont="1" applyBorder="1" applyAlignment="1" applyProtection="1">
      <alignment horizontal="center" vertical="center"/>
      <protection hidden="1"/>
    </xf>
    <xf numFmtId="0" fontId="2" fillId="0" borderId="2" xfId="0" applyFont="1" applyBorder="1" applyAlignment="1" applyProtection="1">
      <alignment horizontal="right"/>
      <protection hidden="1"/>
    </xf>
    <xf numFmtId="49" fontId="1" fillId="2" borderId="2" xfId="0" applyNumberFormat="1" applyFont="1" applyFill="1" applyBorder="1" applyProtection="1">
      <protection locked="0" hidden="1"/>
    </xf>
    <xf numFmtId="49" fontId="1" fillId="0" borderId="2" xfId="0" applyNumberFormat="1" applyFont="1" applyBorder="1" applyProtection="1">
      <protection hidden="1"/>
    </xf>
    <xf numFmtId="0" fontId="1" fillId="0" borderId="2" xfId="0" applyFont="1" applyBorder="1" applyAlignment="1" applyProtection="1">
      <alignment horizontal="right"/>
      <protection hidden="1"/>
    </xf>
    <xf numFmtId="0" fontId="1" fillId="0" borderId="2" xfId="0" applyFont="1" applyFill="1" applyBorder="1" applyAlignment="1" applyProtection="1">
      <alignment horizontal="center"/>
      <protection hidden="1"/>
    </xf>
    <xf numFmtId="0" fontId="1" fillId="0" borderId="2" xfId="0" applyFont="1" applyFill="1" applyBorder="1" applyProtection="1">
      <protection hidden="1"/>
    </xf>
    <xf numFmtId="49" fontId="1" fillId="0" borderId="2" xfId="0" applyNumberFormat="1" applyFont="1" applyFill="1" applyBorder="1" applyAlignment="1" applyProtection="1">
      <alignment horizontal="center"/>
      <protection hidden="1"/>
    </xf>
    <xf numFmtId="0" fontId="2" fillId="0" borderId="2" xfId="0" applyFont="1" applyBorder="1" applyProtection="1">
      <protection hidden="1"/>
    </xf>
    <xf numFmtId="0" fontId="2" fillId="0" borderId="2" xfId="0" applyFont="1" applyBorder="1" applyAlignment="1" applyProtection="1">
      <alignment horizontal="left"/>
      <protection hidden="1"/>
    </xf>
    <xf numFmtId="10" fontId="1" fillId="2" borderId="2" xfId="0" applyNumberFormat="1" applyFont="1" applyFill="1" applyBorder="1" applyProtection="1">
      <protection locked="0" hidden="1"/>
    </xf>
    <xf numFmtId="5" fontId="1" fillId="2" borderId="2" xfId="0" applyNumberFormat="1" applyFont="1" applyFill="1" applyBorder="1" applyProtection="1">
      <protection locked="0" hidden="1"/>
    </xf>
    <xf numFmtId="7" fontId="1" fillId="2" borderId="2" xfId="0" applyNumberFormat="1" applyFont="1" applyFill="1" applyBorder="1" applyProtection="1">
      <protection locked="0" hidden="1"/>
    </xf>
    <xf numFmtId="0" fontId="1" fillId="3" borderId="2" xfId="0" applyFont="1" applyFill="1" applyBorder="1" applyProtection="1">
      <protection hidden="1"/>
    </xf>
    <xf numFmtId="49" fontId="1" fillId="0" borderId="2" xfId="0" applyNumberFormat="1" applyFont="1" applyBorder="1" applyAlignment="1" applyProtection="1">
      <alignment horizontal="left"/>
      <protection hidden="1"/>
    </xf>
    <xf numFmtId="9" fontId="1" fillId="3" borderId="2" xfId="0" applyNumberFormat="1" applyFont="1" applyFill="1" applyBorder="1" applyProtection="1">
      <protection hidden="1"/>
    </xf>
    <xf numFmtId="7" fontId="1" fillId="3" borderId="2" xfId="0" applyNumberFormat="1" applyFont="1" applyFill="1" applyBorder="1" applyProtection="1">
      <protection hidden="1"/>
    </xf>
    <xf numFmtId="0" fontId="5" fillId="0" borderId="2" xfId="0" applyFont="1" applyBorder="1" applyAlignment="1" applyProtection="1">
      <alignment horizontal="center"/>
      <protection hidden="1"/>
    </xf>
    <xf numFmtId="0" fontId="1" fillId="2" borderId="2" xfId="0" applyFont="1" applyFill="1" applyBorder="1" applyProtection="1">
      <protection locked="0" hidden="1"/>
    </xf>
    <xf numFmtId="5" fontId="2" fillId="0" borderId="2" xfId="0" applyNumberFormat="1" applyFont="1" applyBorder="1" applyAlignment="1" applyProtection="1">
      <alignment horizontal="center"/>
      <protection hidden="1"/>
    </xf>
    <xf numFmtId="5" fontId="2" fillId="0" borderId="2" xfId="0" applyNumberFormat="1" applyFont="1" applyBorder="1" applyProtection="1">
      <protection hidden="1"/>
    </xf>
    <xf numFmtId="164" fontId="1" fillId="0" borderId="2" xfId="0" applyNumberFormat="1" applyFont="1" applyFill="1" applyBorder="1" applyProtection="1">
      <protection hidden="1"/>
    </xf>
    <xf numFmtId="0" fontId="1" fillId="2" borderId="2" xfId="0" applyFont="1" applyFill="1" applyBorder="1" applyAlignment="1" applyProtection="1">
      <alignment horizontal="left"/>
      <protection locked="0" hidden="1"/>
    </xf>
    <xf numFmtId="164" fontId="1" fillId="2" borderId="2" xfId="0" applyNumberFormat="1" applyFont="1" applyFill="1" applyBorder="1" applyProtection="1">
      <protection locked="0" hidden="1"/>
    </xf>
    <xf numFmtId="164" fontId="13" fillId="0" borderId="2" xfId="0" applyNumberFormat="1" applyFont="1" applyBorder="1" applyProtection="1">
      <protection hidden="1"/>
    </xf>
    <xf numFmtId="0" fontId="1" fillId="0" borderId="2" xfId="0" quotePrefix="1" applyFont="1" applyBorder="1" applyAlignment="1" applyProtection="1">
      <alignment horizontal="center"/>
      <protection hidden="1"/>
    </xf>
    <xf numFmtId="0" fontId="4" fillId="0" borderId="2" xfId="0" applyFont="1" applyBorder="1" applyAlignment="1" applyProtection="1">
      <alignment horizontal="center"/>
      <protection hidden="1"/>
    </xf>
    <xf numFmtId="164" fontId="2" fillId="0" borderId="2" xfId="0" applyNumberFormat="1" applyFont="1" applyBorder="1" applyAlignment="1" applyProtection="1">
      <protection hidden="1"/>
    </xf>
    <xf numFmtId="0" fontId="14" fillId="0" borderId="2" xfId="0" quotePrefix="1" applyFont="1" applyBorder="1" applyAlignment="1" applyProtection="1">
      <alignment horizontal="center"/>
      <protection hidden="1"/>
    </xf>
    <xf numFmtId="0" fontId="2" fillId="0" borderId="2" xfId="0" applyFont="1" applyBorder="1" applyAlignment="1" applyProtection="1">
      <protection hidden="1"/>
    </xf>
    <xf numFmtId="0" fontId="4" fillId="0" borderId="2" xfId="0" applyFont="1" applyBorder="1" applyProtection="1">
      <protection hidden="1"/>
    </xf>
    <xf numFmtId="164" fontId="1" fillId="0" borderId="2" xfId="0" applyNumberFormat="1" applyFont="1" applyBorder="1" applyProtection="1">
      <protection hidden="1"/>
    </xf>
    <xf numFmtId="0" fontId="14" fillId="0" borderId="2" xfId="0" applyFont="1" applyBorder="1" applyProtection="1">
      <protection hidden="1"/>
    </xf>
    <xf numFmtId="0" fontId="1" fillId="0" borderId="2" xfId="0" applyFont="1" applyBorder="1" applyAlignment="1" applyProtection="1">
      <alignment horizontal="center" wrapText="1"/>
      <protection hidden="1"/>
    </xf>
    <xf numFmtId="0" fontId="1" fillId="0" borderId="2" xfId="0" applyFont="1" applyBorder="1" applyAlignment="1" applyProtection="1">
      <alignment horizontal="center"/>
      <protection hidden="1"/>
    </xf>
    <xf numFmtId="0" fontId="14" fillId="0" borderId="2" xfId="0" applyFont="1" applyBorder="1" applyAlignment="1" applyProtection="1">
      <alignment horizontal="center"/>
      <protection hidden="1"/>
    </xf>
    <xf numFmtId="0" fontId="14" fillId="0" borderId="2" xfId="0" applyFont="1" applyBorder="1" applyAlignment="1" applyProtection="1">
      <alignment horizontal="center" wrapText="1"/>
      <protection hidden="1"/>
    </xf>
    <xf numFmtId="164" fontId="0" fillId="0" borderId="2" xfId="0" applyNumberFormat="1" applyBorder="1" applyProtection="1">
      <protection hidden="1"/>
    </xf>
    <xf numFmtId="165" fontId="21" fillId="0" borderId="2" xfId="0" applyNumberFormat="1" applyFont="1" applyBorder="1" applyAlignment="1" applyProtection="1">
      <alignment horizontal="center"/>
      <protection hidden="1"/>
    </xf>
    <xf numFmtId="5" fontId="8" fillId="0" borderId="2" xfId="0" applyNumberFormat="1" applyFont="1" applyBorder="1" applyAlignment="1" applyProtection="1">
      <alignment horizontal="center"/>
      <protection hidden="1"/>
    </xf>
    <xf numFmtId="5" fontId="0" fillId="0" borderId="2" xfId="0" applyNumberFormat="1" applyBorder="1" applyProtection="1">
      <protection hidden="1"/>
    </xf>
    <xf numFmtId="165" fontId="21" fillId="0" borderId="2" xfId="0" applyNumberFormat="1" applyFont="1" applyBorder="1" applyProtection="1">
      <protection hidden="1"/>
    </xf>
    <xf numFmtId="0" fontId="8" fillId="0" borderId="2" xfId="0" applyFont="1" applyBorder="1" applyProtection="1">
      <protection hidden="1"/>
    </xf>
    <xf numFmtId="5" fontId="8" fillId="0" borderId="2" xfId="0" applyNumberFormat="1" applyFont="1" applyBorder="1" applyProtection="1">
      <protection hidden="1"/>
    </xf>
    <xf numFmtId="5" fontId="4" fillId="0" borderId="2" xfId="0" applyNumberFormat="1" applyFont="1" applyBorder="1" applyProtection="1">
      <protection hidden="1"/>
    </xf>
    <xf numFmtId="5" fontId="21" fillId="0" borderId="2" xfId="0" applyNumberFormat="1" applyFont="1" applyBorder="1" applyAlignment="1" applyProtection="1">
      <alignment horizontal="center"/>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protection hidden="1"/>
    </xf>
    <xf numFmtId="0" fontId="2" fillId="0" borderId="2" xfId="0" quotePrefix="1" applyFont="1" applyBorder="1" applyAlignment="1" applyProtection="1">
      <alignment horizontal="right"/>
      <protection hidden="1"/>
    </xf>
    <xf numFmtId="0" fontId="2" fillId="0" borderId="2" xfId="0" quotePrefix="1" applyFont="1" applyBorder="1" applyProtection="1">
      <protection hidden="1"/>
    </xf>
    <xf numFmtId="165" fontId="1" fillId="0" borderId="2" xfId="0" applyNumberFormat="1" applyFont="1" applyBorder="1" applyProtection="1">
      <protection hidden="1"/>
    </xf>
    <xf numFmtId="165" fontId="2" fillId="0" borderId="2" xfId="0" applyNumberFormat="1" applyFont="1" applyBorder="1" applyProtection="1">
      <protection hidden="1"/>
    </xf>
    <xf numFmtId="0" fontId="2" fillId="0" borderId="2" xfId="0" quotePrefix="1" applyFont="1" applyBorder="1" applyAlignment="1" applyProtection="1">
      <alignment horizontal="center" vertical="center"/>
      <protection hidden="1"/>
    </xf>
    <xf numFmtId="0" fontId="2" fillId="0" borderId="2" xfId="0" quotePrefix="1" applyFont="1" applyBorder="1" applyAlignment="1" applyProtection="1">
      <alignment vertical="center"/>
      <protection hidden="1"/>
    </xf>
    <xf numFmtId="5" fontId="1" fillId="0" borderId="2" xfId="0" applyNumberFormat="1" applyFont="1" applyBorder="1" applyProtection="1">
      <protection hidden="1"/>
    </xf>
    <xf numFmtId="0" fontId="0" fillId="0" borderId="2" xfId="0" applyBorder="1" applyAlignment="1" applyProtection="1">
      <alignment horizontal="center"/>
      <protection hidden="1"/>
    </xf>
    <xf numFmtId="5" fontId="1" fillId="0" borderId="2" xfId="0" applyNumberFormat="1" applyFont="1" applyBorder="1" applyAlignment="1" applyProtection="1">
      <alignment horizontal="center"/>
      <protection hidden="1"/>
    </xf>
    <xf numFmtId="0" fontId="6" fillId="0" borderId="2" xfId="0" applyFont="1" applyBorder="1" applyAlignment="1" applyProtection="1">
      <alignment horizontal="center"/>
      <protection hidden="1"/>
    </xf>
    <xf numFmtId="165" fontId="6" fillId="0" borderId="2" xfId="0" applyNumberFormat="1" applyFont="1" applyBorder="1" applyAlignment="1" applyProtection="1">
      <alignment horizontal="center"/>
      <protection hidden="1"/>
    </xf>
    <xf numFmtId="164" fontId="6" fillId="0" borderId="2" xfId="0" applyNumberFormat="1" applyFont="1" applyBorder="1" applyAlignment="1" applyProtection="1">
      <alignment horizontal="center"/>
      <protection hidden="1"/>
    </xf>
    <xf numFmtId="0" fontId="7" fillId="0" borderId="2" xfId="0" applyFont="1" applyBorder="1" applyProtection="1">
      <protection hidden="1"/>
    </xf>
    <xf numFmtId="0" fontId="6" fillId="0" borderId="2" xfId="0" applyFont="1" applyBorder="1" applyProtection="1">
      <protection hidden="1"/>
    </xf>
    <xf numFmtId="5" fontId="1" fillId="3" borderId="2" xfId="0" applyNumberFormat="1" applyFont="1" applyFill="1" applyBorder="1" applyProtection="1">
      <protection hidden="1"/>
    </xf>
    <xf numFmtId="5" fontId="7" fillId="0" borderId="2" xfId="0" applyNumberFormat="1" applyFont="1" applyBorder="1" applyProtection="1">
      <protection hidden="1"/>
    </xf>
    <xf numFmtId="0" fontId="0" fillId="0" borderId="3" xfId="0" applyBorder="1" applyProtection="1">
      <protection hidden="1"/>
    </xf>
    <xf numFmtId="164" fontId="20" fillId="0" borderId="3" xfId="0" applyNumberFormat="1" applyFont="1" applyFill="1" applyBorder="1" applyProtection="1">
      <protection hidden="1"/>
    </xf>
    <xf numFmtId="0" fontId="1" fillId="0" borderId="3" xfId="0" applyFont="1" applyBorder="1" applyProtection="1">
      <protection hidden="1"/>
    </xf>
    <xf numFmtId="1" fontId="1" fillId="0" borderId="3" xfId="0" quotePrefix="1" applyNumberFormat="1" applyFont="1" applyBorder="1" applyAlignment="1" applyProtection="1">
      <alignment horizontal="center"/>
      <protection hidden="1"/>
    </xf>
    <xf numFmtId="0" fontId="1" fillId="0" borderId="3" xfId="0" quotePrefix="1" applyFont="1" applyBorder="1" applyAlignment="1" applyProtection="1">
      <alignment horizontal="center"/>
      <protection hidden="1"/>
    </xf>
    <xf numFmtId="0" fontId="1" fillId="0" borderId="3" xfId="0" applyFont="1" applyFill="1" applyBorder="1" applyProtection="1">
      <protection hidden="1"/>
    </xf>
    <xf numFmtId="0" fontId="9" fillId="0" borderId="4" xfId="0" applyFont="1" applyBorder="1" applyProtection="1">
      <protection hidden="1"/>
    </xf>
    <xf numFmtId="5" fontId="2" fillId="0" borderId="4" xfId="0" applyNumberFormat="1" applyFont="1" applyBorder="1" applyAlignment="1" applyProtection="1">
      <alignment horizontal="right"/>
      <protection hidden="1"/>
    </xf>
    <xf numFmtId="5" fontId="2" fillId="0" borderId="4" xfId="0" applyNumberFormat="1" applyFont="1" applyBorder="1" applyProtection="1">
      <protection hidden="1"/>
    </xf>
    <xf numFmtId="5" fontId="1" fillId="0" borderId="4" xfId="0" applyNumberFormat="1" applyFont="1" applyBorder="1" applyAlignment="1" applyProtection="1">
      <alignment horizontal="right"/>
      <protection hidden="1"/>
    </xf>
    <xf numFmtId="0" fontId="2" fillId="0" borderId="4" xfId="0" applyFont="1" applyBorder="1" applyAlignment="1" applyProtection="1">
      <alignment horizontal="center" wrapText="1"/>
      <protection hidden="1"/>
    </xf>
    <xf numFmtId="0" fontId="1" fillId="2" borderId="2" xfId="0" applyFont="1" applyFill="1" applyBorder="1" applyProtection="1">
      <protection locked="0"/>
    </xf>
    <xf numFmtId="0" fontId="1" fillId="2" borderId="3" xfId="0" applyFont="1" applyFill="1" applyBorder="1" applyProtection="1">
      <protection locked="0"/>
    </xf>
    <xf numFmtId="0" fontId="2" fillId="4" borderId="2" xfId="0" applyFont="1" applyFill="1" applyBorder="1" applyProtection="1">
      <protection hidden="1"/>
    </xf>
    <xf numFmtId="0" fontId="2" fillId="4" borderId="2" xfId="0" applyFont="1" applyFill="1" applyBorder="1" applyAlignment="1" applyProtection="1">
      <alignment horizontal="center" vertical="center" wrapText="1"/>
      <protection hidden="1"/>
    </xf>
    <xf numFmtId="0" fontId="2" fillId="4" borderId="3" xfId="0" applyFont="1" applyFill="1" applyBorder="1" applyProtection="1">
      <protection hidden="1"/>
    </xf>
    <xf numFmtId="0" fontId="2" fillId="5" borderId="2" xfId="0" applyFont="1" applyFill="1" applyBorder="1" applyProtection="1">
      <protection hidden="1"/>
    </xf>
    <xf numFmtId="0" fontId="2" fillId="5" borderId="2" xfId="0" applyFont="1" applyFill="1" applyBorder="1" applyAlignment="1" applyProtection="1">
      <alignment horizontal="center" vertical="center" wrapText="1"/>
      <protection hidden="1"/>
    </xf>
    <xf numFmtId="0" fontId="2" fillId="6" borderId="4" xfId="0" applyFont="1" applyFill="1" applyBorder="1" applyProtection="1">
      <protection hidden="1"/>
    </xf>
    <xf numFmtId="0" fontId="1" fillId="6" borderId="4" xfId="0" applyFont="1" applyFill="1" applyBorder="1" applyProtection="1">
      <protection hidden="1"/>
    </xf>
    <xf numFmtId="1" fontId="1" fillId="6" borderId="4" xfId="0" applyNumberFormat="1" applyFont="1" applyFill="1" applyBorder="1" applyAlignment="1" applyProtection="1">
      <alignment horizontal="right"/>
      <protection hidden="1"/>
    </xf>
    <xf numFmtId="0" fontId="2" fillId="6" borderId="2" xfId="0" applyFont="1" applyFill="1" applyBorder="1" applyProtection="1">
      <protection hidden="1"/>
    </xf>
    <xf numFmtId="0" fontId="2" fillId="6" borderId="2" xfId="0" applyFont="1" applyFill="1" applyBorder="1" applyAlignment="1" applyProtection="1">
      <alignment horizontal="center" wrapText="1"/>
      <protection hidden="1"/>
    </xf>
    <xf numFmtId="1" fontId="2" fillId="6" borderId="2" xfId="0" applyNumberFormat="1" applyFont="1" applyFill="1" applyBorder="1" applyAlignment="1" applyProtection="1">
      <alignment horizontal="right" wrapText="1"/>
      <protection hidden="1"/>
    </xf>
    <xf numFmtId="1" fontId="2" fillId="6" borderId="2" xfId="0" applyNumberFormat="1" applyFont="1" applyFill="1" applyBorder="1" applyAlignment="1" applyProtection="1">
      <alignment horizontal="right"/>
      <protection hidden="1"/>
    </xf>
    <xf numFmtId="1" fontId="2" fillId="6" borderId="3" xfId="0" applyNumberFormat="1" applyFont="1" applyFill="1" applyBorder="1" applyAlignment="1" applyProtection="1">
      <alignment horizontal="right"/>
      <protection hidden="1"/>
    </xf>
    <xf numFmtId="0" fontId="2" fillId="0" borderId="2" xfId="0" applyFont="1" applyBorder="1" applyAlignment="1" applyProtection="1">
      <alignment horizontal="center" wrapText="1"/>
      <protection hidden="1"/>
    </xf>
    <xf numFmtId="0" fontId="2" fillId="0" borderId="3" xfId="0" applyFont="1" applyBorder="1" applyAlignment="1" applyProtection="1">
      <alignment horizontal="center" wrapText="1"/>
      <protection hidden="1"/>
    </xf>
    <xf numFmtId="0" fontId="16" fillId="0" borderId="0" xfId="0" applyFont="1" applyBorder="1" applyAlignment="1" applyProtection="1">
      <protection hidden="1"/>
    </xf>
    <xf numFmtId="0" fontId="17" fillId="0" borderId="0" xfId="0" applyFont="1" applyBorder="1" applyAlignment="1" applyProtection="1">
      <alignment horizontal="center"/>
      <protection hidden="1"/>
    </xf>
    <xf numFmtId="0" fontId="16" fillId="0" borderId="0" xfId="0" applyFont="1" applyBorder="1" applyProtection="1">
      <protection hidden="1"/>
    </xf>
    <xf numFmtId="0" fontId="0" fillId="0" borderId="0" xfId="0" applyBorder="1"/>
    <xf numFmtId="49" fontId="17" fillId="0" borderId="0" xfId="0" applyNumberFormat="1" applyFont="1" applyBorder="1" applyAlignment="1" applyProtection="1">
      <protection hidden="1"/>
    </xf>
    <xf numFmtId="0" fontId="17" fillId="0" borderId="0" xfId="0" applyFont="1" applyBorder="1" applyProtection="1">
      <protection hidden="1"/>
    </xf>
    <xf numFmtId="49" fontId="16" fillId="0" borderId="0" xfId="0" applyNumberFormat="1" applyFont="1" applyBorder="1" applyAlignment="1" applyProtection="1">
      <protection hidden="1"/>
    </xf>
    <xf numFmtId="49" fontId="17" fillId="0" borderId="0" xfId="0" applyNumberFormat="1" applyFont="1" applyBorder="1" applyAlignment="1" applyProtection="1">
      <alignment horizontal="left"/>
      <protection hidden="1"/>
    </xf>
    <xf numFmtId="6" fontId="6" fillId="0" borderId="0" xfId="0" applyNumberFormat="1" applyFont="1" applyBorder="1" applyAlignment="1">
      <alignment horizontal="center" vertical="center"/>
    </xf>
    <xf numFmtId="165" fontId="6" fillId="0" borderId="2" xfId="0" applyNumberFormat="1" applyFont="1" applyBorder="1" applyAlignment="1" applyProtection="1">
      <alignment horizontal="right"/>
      <protection hidden="1"/>
    </xf>
    <xf numFmtId="9" fontId="2" fillId="0" borderId="2" xfId="0" applyNumberFormat="1" applyFont="1" applyBorder="1" applyAlignment="1" applyProtection="1">
      <alignment horizontal="center"/>
      <protection hidden="1"/>
    </xf>
    <xf numFmtId="0" fontId="7" fillId="0" borderId="2" xfId="0" applyFont="1" applyBorder="1" applyAlignment="1" applyProtection="1">
      <alignment horizontal="center"/>
      <protection hidden="1"/>
    </xf>
    <xf numFmtId="0" fontId="26" fillId="0" borderId="2" xfId="0" applyFont="1" applyBorder="1" applyAlignment="1" applyProtection="1">
      <alignment horizontal="center"/>
      <protection hidden="1"/>
    </xf>
    <xf numFmtId="0" fontId="27" fillId="0" borderId="5" xfId="1" applyFont="1" applyBorder="1" applyAlignment="1" applyProtection="1">
      <alignment horizontal="left"/>
      <protection hidden="1"/>
    </xf>
    <xf numFmtId="0" fontId="28" fillId="0" borderId="3" xfId="1" applyFont="1" applyBorder="1" applyAlignment="1" applyProtection="1">
      <alignment horizontal="left"/>
      <protection locked="0"/>
    </xf>
    <xf numFmtId="0" fontId="28" fillId="0" borderId="6" xfId="1" applyFont="1" applyBorder="1" applyAlignment="1" applyProtection="1">
      <alignment horizontal="left"/>
      <protection locked="0"/>
    </xf>
    <xf numFmtId="165" fontId="29" fillId="0" borderId="0" xfId="0" applyNumberFormat="1" applyFont="1" applyAlignment="1">
      <alignment horizontal="center"/>
    </xf>
    <xf numFmtId="0" fontId="19" fillId="0" borderId="2" xfId="0" applyFont="1" applyBorder="1" applyAlignment="1" applyProtection="1">
      <alignment horizontal="center"/>
      <protection hidden="1"/>
    </xf>
    <xf numFmtId="0" fontId="2" fillId="0" borderId="2" xfId="0" applyFont="1" applyBorder="1" applyAlignment="1" applyProtection="1">
      <alignment horizontal="left"/>
      <protection hidden="1"/>
    </xf>
    <xf numFmtId="0" fontId="15" fillId="0" borderId="3" xfId="0" applyFont="1" applyBorder="1" applyAlignment="1" applyProtection="1">
      <alignment horizontal="center"/>
      <protection hidden="1"/>
    </xf>
    <xf numFmtId="0" fontId="15" fillId="0" borderId="6"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10" fillId="0" borderId="3" xfId="0" quotePrefix="1" applyFont="1" applyBorder="1" applyAlignment="1" applyProtection="1">
      <alignment horizontal="center"/>
      <protection hidden="1"/>
    </xf>
    <xf numFmtId="0" fontId="10" fillId="0" borderId="6" xfId="0" quotePrefix="1" applyFont="1" applyBorder="1" applyAlignment="1" applyProtection="1">
      <alignment horizontal="center"/>
      <protection hidden="1"/>
    </xf>
    <xf numFmtId="0" fontId="10" fillId="0" borderId="5" xfId="0" quotePrefix="1"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5" xfId="0" applyFont="1" applyBorder="1" applyAlignment="1" applyProtection="1">
      <alignment horizontal="center"/>
      <protection hidden="1"/>
    </xf>
    <xf numFmtId="0" fontId="19" fillId="0" borderId="4" xfId="0" applyFont="1" applyBorder="1" applyAlignment="1" applyProtection="1">
      <alignment horizontal="center"/>
      <protection hidden="1"/>
    </xf>
    <xf numFmtId="49" fontId="1" fillId="3" borderId="2" xfId="0" applyNumberFormat="1" applyFont="1" applyFill="1" applyBorder="1" applyAlignment="1" applyProtection="1">
      <alignment horizontal="left"/>
      <protection hidden="1"/>
    </xf>
    <xf numFmtId="0" fontId="1" fillId="3" borderId="2" xfId="0" applyFont="1" applyFill="1" applyBorder="1" applyAlignment="1" applyProtection="1">
      <alignment horizontal="left"/>
      <protection hidden="1"/>
    </xf>
    <xf numFmtId="49" fontId="1" fillId="2" borderId="2" xfId="0" applyNumberFormat="1" applyFont="1" applyFill="1" applyBorder="1" applyAlignment="1" applyProtection="1">
      <alignment horizontal="center"/>
      <protection locked="0" hidden="1"/>
    </xf>
    <xf numFmtId="49" fontId="1" fillId="3" borderId="3" xfId="0" applyNumberFormat="1" applyFont="1" applyFill="1" applyBorder="1" applyAlignment="1" applyProtection="1">
      <alignment horizontal="left"/>
      <protection hidden="1"/>
    </xf>
    <xf numFmtId="49" fontId="1" fillId="3" borderId="6" xfId="0" applyNumberFormat="1" applyFont="1" applyFill="1" applyBorder="1" applyAlignment="1" applyProtection="1">
      <alignment horizontal="left"/>
      <protection hidden="1"/>
    </xf>
    <xf numFmtId="49" fontId="1" fillId="3" borderId="5" xfId="0" applyNumberFormat="1" applyFont="1" applyFill="1" applyBorder="1" applyAlignment="1" applyProtection="1">
      <alignment horizontal="left"/>
      <protection hidden="1"/>
    </xf>
    <xf numFmtId="0" fontId="2" fillId="0" borderId="2" xfId="0" quotePrefix="1" applyFont="1" applyBorder="1" applyAlignment="1" applyProtection="1">
      <alignment horizontal="center" vertical="center"/>
      <protection hidden="1"/>
    </xf>
    <xf numFmtId="0" fontId="19" fillId="0" borderId="2" xfId="0" quotePrefix="1" applyFont="1" applyBorder="1" applyAlignment="1" applyProtection="1">
      <alignment horizontal="center"/>
      <protection hidden="1"/>
    </xf>
    <xf numFmtId="0" fontId="10" fillId="0" borderId="2" xfId="0" applyFont="1" applyBorder="1" applyAlignment="1" applyProtection="1">
      <alignment horizontal="center"/>
      <protection hidden="1"/>
    </xf>
    <xf numFmtId="0" fontId="1" fillId="0" borderId="2" xfId="0" applyFont="1" applyBorder="1" applyAlignment="1" applyProtection="1">
      <alignment horizontal="center"/>
      <protection hidden="1"/>
    </xf>
    <xf numFmtId="0" fontId="1" fillId="0" borderId="3" xfId="0" applyFont="1" applyBorder="1" applyAlignment="1" applyProtection="1">
      <alignment horizontal="center"/>
      <protection hidden="1"/>
    </xf>
    <xf numFmtId="0" fontId="8" fillId="0" borderId="4"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2" fillId="0" borderId="2" xfId="0" applyFont="1" applyFill="1" applyBorder="1" applyAlignment="1" applyProtection="1">
      <alignment horizontal="left"/>
      <protection hidden="1"/>
    </xf>
    <xf numFmtId="0" fontId="18" fillId="0" borderId="3" xfId="0" applyFont="1" applyBorder="1" applyAlignment="1" applyProtection="1">
      <alignment horizontal="center" wrapText="1"/>
      <protection hidden="1"/>
    </xf>
    <xf numFmtId="0" fontId="18" fillId="0" borderId="6" xfId="0" applyFont="1" applyBorder="1" applyAlignment="1" applyProtection="1">
      <alignment horizontal="center" wrapText="1"/>
      <protection hidden="1"/>
    </xf>
    <xf numFmtId="0" fontId="18" fillId="0" borderId="5" xfId="0" applyFont="1" applyBorder="1" applyAlignment="1" applyProtection="1">
      <alignment horizontal="center" wrapText="1"/>
      <protection hidden="1"/>
    </xf>
    <xf numFmtId="0" fontId="2" fillId="0" borderId="2" xfId="0" applyFont="1" applyBorder="1" applyAlignment="1" applyProtection="1">
      <alignment horizontal="right"/>
      <protection hidden="1"/>
    </xf>
    <xf numFmtId="0" fontId="23" fillId="0" borderId="0" xfId="1" applyFont="1" applyAlignment="1" applyProtection="1">
      <protection locked="0" hidden="1"/>
    </xf>
    <xf numFmtId="0" fontId="6" fillId="0" borderId="2" xfId="0" applyFont="1" applyBorder="1" applyAlignment="1" applyProtection="1">
      <alignment horizontal="center" wrapText="1"/>
      <protection hidden="1"/>
    </xf>
    <xf numFmtId="0" fontId="18" fillId="0" borderId="3" xfId="0" applyFont="1" applyBorder="1" applyAlignment="1" applyProtection="1">
      <alignment horizontal="center"/>
      <protection hidden="1"/>
    </xf>
    <xf numFmtId="0" fontId="18" fillId="0" borderId="6" xfId="0" applyFont="1" applyBorder="1" applyAlignment="1" applyProtection="1">
      <alignment horizontal="center"/>
      <protection hidden="1"/>
    </xf>
    <xf numFmtId="0" fontId="18" fillId="0" borderId="5" xfId="0" applyFont="1" applyBorder="1" applyAlignment="1" applyProtection="1">
      <alignment horizontal="center"/>
      <protection hidden="1"/>
    </xf>
    <xf numFmtId="5" fontId="2" fillId="0" borderId="7" xfId="0" applyNumberFormat="1" applyFont="1" applyBorder="1" applyAlignment="1" applyProtection="1">
      <alignment horizontal="center" vertical="center"/>
      <protection hidden="1"/>
    </xf>
    <xf numFmtId="5" fontId="2" fillId="0" borderId="8" xfId="0" applyNumberFormat="1"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5" fontId="2" fillId="0" borderId="7" xfId="0" applyNumberFormat="1" applyFont="1" applyBorder="1" applyAlignment="1" applyProtection="1">
      <alignment horizontal="center" vertical="center" wrapText="1"/>
      <protection hidden="1"/>
    </xf>
    <xf numFmtId="49" fontId="2" fillId="0" borderId="2" xfId="0" applyNumberFormat="1" applyFont="1" applyBorder="1" applyAlignment="1" applyProtection="1">
      <alignment horizontal="center"/>
      <protection hidden="1"/>
    </xf>
    <xf numFmtId="0" fontId="2" fillId="0" borderId="2"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23" fillId="0" borderId="1" xfId="1" applyFont="1" applyBorder="1" applyAlignment="1" applyProtection="1">
      <alignment horizontal="left"/>
      <protection locked="0"/>
    </xf>
    <xf numFmtId="0" fontId="13" fillId="0" borderId="2" xfId="0" applyFont="1" applyBorder="1" applyAlignment="1" applyProtection="1">
      <alignment horizontal="left"/>
      <protection hidden="1"/>
    </xf>
    <xf numFmtId="0" fontId="1" fillId="0" borderId="2" xfId="0" quotePrefix="1" applyFont="1" applyBorder="1" applyAlignment="1" applyProtection="1">
      <alignment horizontal="left"/>
      <protection hidden="1"/>
    </xf>
    <xf numFmtId="0" fontId="1" fillId="2" borderId="2" xfId="0" applyFont="1" applyFill="1" applyBorder="1" applyAlignment="1" applyProtection="1">
      <alignment horizontal="center"/>
      <protection locked="0" hidden="1"/>
    </xf>
    <xf numFmtId="49" fontId="1" fillId="0" borderId="2" xfId="0" applyNumberFormat="1" applyFont="1" applyBorder="1" applyAlignment="1" applyProtection="1">
      <alignment horizontal="left"/>
      <protection hidden="1"/>
    </xf>
    <xf numFmtId="0" fontId="10" fillId="0" borderId="1" xfId="0" applyFont="1" applyBorder="1" applyAlignment="1" applyProtection="1">
      <alignment horizontal="center"/>
      <protection hidden="1"/>
    </xf>
    <xf numFmtId="0" fontId="24" fillId="0" borderId="2" xfId="0" quotePrefix="1" applyFont="1" applyBorder="1" applyAlignment="1" applyProtection="1">
      <alignment horizontal="center"/>
      <protection hidden="1"/>
    </xf>
    <xf numFmtId="0" fontId="24" fillId="0" borderId="2" xfId="0" applyFont="1" applyBorder="1" applyAlignment="1" applyProtection="1">
      <alignment horizontal="center"/>
      <protection hidden="1"/>
    </xf>
    <xf numFmtId="0" fontId="18" fillId="0" borderId="2" xfId="0" applyFont="1" applyBorder="1" applyAlignment="1" applyProtection="1">
      <alignment horizontal="center"/>
      <protection hidden="1"/>
    </xf>
    <xf numFmtId="49" fontId="14" fillId="0" borderId="3" xfId="0" applyNumberFormat="1" applyFont="1" applyBorder="1" applyAlignment="1" applyProtection="1">
      <alignment horizontal="justify" vertical="center" wrapText="1"/>
      <protection hidden="1"/>
    </xf>
    <xf numFmtId="49" fontId="25" fillId="0" borderId="6" xfId="0" applyNumberFormat="1" applyFont="1" applyBorder="1" applyAlignment="1" applyProtection="1">
      <alignment horizontal="justify" vertical="center" wrapText="1"/>
      <protection hidden="1"/>
    </xf>
    <xf numFmtId="49" fontId="25" fillId="0" borderId="5" xfId="0" applyNumberFormat="1" applyFont="1" applyBorder="1" applyAlignment="1" applyProtection="1">
      <alignment horizontal="justify" vertical="center" wrapText="1"/>
      <protection hidden="1"/>
    </xf>
    <xf numFmtId="0" fontId="17" fillId="0" borderId="0" xfId="0" applyFont="1" applyBorder="1" applyAlignment="1" applyProtection="1">
      <alignment horizont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j.gov/treasury/taxation/lpt/lptvalue.shtml" TargetMode="External"/><Relationship Id="rId2" Type="http://schemas.openxmlformats.org/officeDocument/2006/relationships/hyperlink" Target="http://www.nj.gov/treasury/taxation/lpt/taxrate.shtml" TargetMode="External"/><Relationship Id="rId1" Type="http://schemas.openxmlformats.org/officeDocument/2006/relationships/hyperlink" Target="http://www.federalreserve.gov/releases/h15/curren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C336"/>
  <sheetViews>
    <sheetView showGridLines="0" showRowColHeaders="0" tabSelected="1" defaultGridColor="0" colorId="22" zoomScale="75" zoomScaleNormal="65" workbookViewId="0">
      <selection activeCell="C10" sqref="C10:D10"/>
    </sheetView>
  </sheetViews>
  <sheetFormatPr defaultColWidth="9.77734375" defaultRowHeight="15" x14ac:dyDescent="0.2"/>
  <cols>
    <col min="1" max="1" width="13" style="2" bestFit="1" customWidth="1"/>
    <col min="2" max="2" width="12.77734375" style="2" customWidth="1"/>
    <col min="3" max="3" width="13.6640625" style="2" customWidth="1"/>
    <col min="4" max="4" width="14.33203125" style="2" bestFit="1" customWidth="1"/>
    <col min="5" max="5" width="12.77734375" style="2" bestFit="1" customWidth="1"/>
    <col min="6" max="6" width="14.33203125" style="2" bestFit="1" customWidth="1"/>
    <col min="7" max="7" width="13.6640625" style="2" bestFit="1" customWidth="1"/>
    <col min="8" max="8" width="13.44140625" style="2" bestFit="1" customWidth="1"/>
    <col min="9" max="9" width="13.6640625" style="2" customWidth="1"/>
    <col min="10" max="10" width="13.5546875" style="2" customWidth="1"/>
    <col min="11" max="12" width="11.77734375" style="2" hidden="1" customWidth="1"/>
    <col min="13" max="17" width="9.77734375" style="2" hidden="1" customWidth="1"/>
    <col min="18" max="18" width="11" style="2" hidden="1" customWidth="1"/>
    <col min="19" max="26" width="9.77734375" style="2" hidden="1" customWidth="1"/>
    <col min="27" max="39" width="9.77734375" style="2" customWidth="1"/>
    <col min="40" max="16384" width="9.77734375" style="2"/>
  </cols>
  <sheetData>
    <row r="1" spans="1:29" ht="23.25" x14ac:dyDescent="0.35">
      <c r="A1" s="117" t="s">
        <v>113</v>
      </c>
      <c r="B1" s="118"/>
      <c r="C1" s="118"/>
      <c r="D1" s="118"/>
      <c r="E1" s="118"/>
      <c r="F1" s="118"/>
      <c r="G1" s="118"/>
      <c r="H1" s="118"/>
      <c r="I1" s="118"/>
      <c r="J1" s="119"/>
      <c r="K1" s="1"/>
    </row>
    <row r="2" spans="1:29" ht="23.25" x14ac:dyDescent="0.35">
      <c r="A2" s="117" t="s">
        <v>47</v>
      </c>
      <c r="B2" s="118"/>
      <c r="C2" s="118"/>
      <c r="D2" s="118"/>
      <c r="E2" s="118"/>
      <c r="F2" s="118"/>
      <c r="G2" s="118"/>
      <c r="H2" s="118"/>
      <c r="I2" s="118"/>
      <c r="J2" s="119"/>
      <c r="K2" s="1"/>
    </row>
    <row r="3" spans="1:29" ht="18" x14ac:dyDescent="0.25">
      <c r="A3" s="1"/>
      <c r="B3" s="1"/>
      <c r="C3" s="1"/>
      <c r="D3" s="1"/>
      <c r="E3" s="1"/>
      <c r="F3" s="1"/>
      <c r="G3" s="1"/>
      <c r="H3" s="1"/>
      <c r="I3" s="1"/>
      <c r="J3" s="1"/>
    </row>
    <row r="4" spans="1:29" ht="18" x14ac:dyDescent="0.25">
      <c r="A4" s="3"/>
      <c r="B4" s="3"/>
      <c r="C4" s="3"/>
      <c r="D4" s="3"/>
      <c r="E4" s="3"/>
      <c r="F4" s="3"/>
      <c r="G4" s="3"/>
      <c r="H4" s="3"/>
      <c r="I4" s="3"/>
      <c r="J4" s="4"/>
    </row>
    <row r="5" spans="1:29" ht="20.25" x14ac:dyDescent="0.3">
      <c r="A5" s="120" t="s">
        <v>117</v>
      </c>
      <c r="B5" s="121"/>
      <c r="C5" s="121"/>
      <c r="D5" s="121"/>
      <c r="E5" s="121"/>
      <c r="F5" s="121"/>
      <c r="G5" s="121"/>
      <c r="H5" s="121"/>
      <c r="I5" s="121"/>
      <c r="J5" s="122"/>
      <c r="K5" s="3"/>
    </row>
    <row r="6" spans="1:29" ht="20.25" x14ac:dyDescent="0.3">
      <c r="A6" s="123" t="s">
        <v>78</v>
      </c>
      <c r="B6" s="124"/>
      <c r="C6" s="124"/>
      <c r="D6" s="124"/>
      <c r="E6" s="124"/>
      <c r="F6" s="124"/>
      <c r="G6" s="124"/>
      <c r="H6" s="124"/>
      <c r="I6" s="124"/>
      <c r="J6" s="125"/>
      <c r="K6" s="1"/>
    </row>
    <row r="7" spans="1:29" ht="20.25" x14ac:dyDescent="0.3">
      <c r="A7" s="123" t="s">
        <v>110</v>
      </c>
      <c r="B7" s="124"/>
      <c r="C7" s="124"/>
      <c r="D7" s="124"/>
      <c r="E7" s="124"/>
      <c r="F7" s="124"/>
      <c r="G7" s="124"/>
      <c r="H7" s="124"/>
      <c r="I7" s="124"/>
      <c r="J7" s="125"/>
      <c r="K7" s="3"/>
    </row>
    <row r="8" spans="1:29" ht="18" x14ac:dyDescent="0.25">
      <c r="A8" s="3"/>
      <c r="B8" s="3"/>
      <c r="C8" s="3"/>
      <c r="D8" s="3"/>
      <c r="E8" s="3"/>
      <c r="F8" s="3"/>
      <c r="G8" s="3"/>
      <c r="H8" s="3"/>
      <c r="I8" s="3"/>
      <c r="J8" s="3"/>
      <c r="AB8" s="6"/>
      <c r="AC8" s="6"/>
    </row>
    <row r="9" spans="1:29" ht="18" x14ac:dyDescent="0.25">
      <c r="A9" s="3"/>
      <c r="B9" s="3"/>
      <c r="C9" s="3"/>
      <c r="D9" s="3"/>
      <c r="H9" s="3"/>
      <c r="I9" s="3"/>
      <c r="J9" s="3"/>
    </row>
    <row r="10" spans="1:29" ht="18" x14ac:dyDescent="0.25">
      <c r="A10" s="144" t="s">
        <v>1</v>
      </c>
      <c r="B10" s="144"/>
      <c r="C10" s="129"/>
      <c r="D10" s="129"/>
      <c r="E10" s="144" t="s">
        <v>0</v>
      </c>
      <c r="F10" s="144"/>
      <c r="G10" s="8"/>
      <c r="H10" s="3"/>
      <c r="I10" s="3"/>
      <c r="J10" s="3"/>
    </row>
    <row r="11" spans="1:29" ht="18" x14ac:dyDescent="0.25">
      <c r="A11" s="3" t="s">
        <v>2</v>
      </c>
      <c r="B11" s="3"/>
      <c r="C11" s="9"/>
      <c r="D11" s="9"/>
      <c r="E11" s="10"/>
      <c r="F11" s="10"/>
      <c r="G11" s="3"/>
      <c r="H11" s="3"/>
      <c r="I11" s="3"/>
      <c r="J11" s="3"/>
    </row>
    <row r="12" spans="1:29" ht="18" x14ac:dyDescent="0.25">
      <c r="A12" s="144" t="s">
        <v>3</v>
      </c>
      <c r="B12" s="144"/>
      <c r="C12" s="129"/>
      <c r="D12" s="129"/>
      <c r="E12" s="144" t="s">
        <v>4</v>
      </c>
      <c r="F12" s="144"/>
      <c r="G12" s="161"/>
      <c r="H12" s="161"/>
      <c r="I12" s="11"/>
      <c r="J12" s="11"/>
    </row>
    <row r="13" spans="1:29" ht="18" x14ac:dyDescent="0.25">
      <c r="A13" s="3"/>
      <c r="B13" s="3"/>
      <c r="C13" s="9"/>
      <c r="D13" s="9"/>
      <c r="E13" s="10"/>
      <c r="F13" s="10"/>
      <c r="G13" s="3"/>
      <c r="H13" s="3"/>
      <c r="I13" s="12"/>
      <c r="J13" s="12"/>
    </row>
    <row r="14" spans="1:29" ht="18" x14ac:dyDescent="0.25">
      <c r="A14" s="144" t="s">
        <v>91</v>
      </c>
      <c r="B14" s="144"/>
      <c r="C14" s="130" t="s">
        <v>118</v>
      </c>
      <c r="D14" s="131"/>
      <c r="E14" s="132"/>
      <c r="F14" s="10"/>
      <c r="G14" s="3"/>
      <c r="H14" s="3"/>
      <c r="I14" s="12"/>
      <c r="J14" s="12"/>
    </row>
    <row r="15" spans="1:29" ht="18" x14ac:dyDescent="0.25">
      <c r="A15" s="3"/>
      <c r="B15" s="3"/>
      <c r="C15" s="3"/>
      <c r="D15" s="3"/>
      <c r="E15" s="10"/>
      <c r="F15" s="10"/>
      <c r="G15" s="3"/>
      <c r="H15" s="3"/>
      <c r="I15" s="12"/>
      <c r="J15" s="12"/>
    </row>
    <row r="16" spans="1:29" ht="18" x14ac:dyDescent="0.25">
      <c r="A16" s="144" t="s">
        <v>119</v>
      </c>
      <c r="B16" s="144"/>
      <c r="C16" s="161"/>
      <c r="D16" s="161"/>
      <c r="E16" s="144" t="s">
        <v>5</v>
      </c>
      <c r="F16" s="144"/>
      <c r="G16" s="129"/>
      <c r="H16" s="129"/>
      <c r="I16" s="13"/>
      <c r="J16" s="13"/>
    </row>
    <row r="17" spans="1:10" ht="18" x14ac:dyDescent="0.25">
      <c r="A17" s="3"/>
      <c r="B17" s="3"/>
      <c r="C17" s="159" t="str">
        <f>IF(C16,LOOKUP(C16,'Income Limits'!A7:A12,'Income Limits'!B7:B12),"Enter COAH Region In The Box Above")</f>
        <v>Enter COAH Region In The Box Above</v>
      </c>
      <c r="D17" s="159"/>
      <c r="E17" s="159"/>
      <c r="F17" s="159"/>
      <c r="G17" s="3"/>
      <c r="H17" s="3"/>
      <c r="I17" s="3"/>
      <c r="J17" s="3"/>
    </row>
    <row r="18" spans="1:10" ht="18" x14ac:dyDescent="0.25">
      <c r="A18" s="3"/>
      <c r="B18" s="3"/>
      <c r="C18" s="1"/>
      <c r="D18" s="3"/>
      <c r="E18" s="3"/>
      <c r="F18" s="3"/>
      <c r="G18" s="3"/>
      <c r="H18" s="3"/>
      <c r="I18" s="3"/>
      <c r="J18" s="3"/>
    </row>
    <row r="19" spans="1:10" ht="20.25" x14ac:dyDescent="0.3">
      <c r="A19" s="115" t="s">
        <v>15</v>
      </c>
      <c r="B19" s="115"/>
      <c r="C19" s="115"/>
      <c r="D19" s="14"/>
      <c r="E19" s="3"/>
      <c r="F19" s="3"/>
      <c r="G19" s="3"/>
      <c r="H19" s="3"/>
      <c r="I19" s="3"/>
      <c r="J19" s="3"/>
    </row>
    <row r="20" spans="1:10" ht="18" x14ac:dyDescent="0.25">
      <c r="A20" s="3"/>
      <c r="B20" s="3"/>
      <c r="C20" s="3"/>
      <c r="D20" s="3"/>
      <c r="E20" s="3"/>
      <c r="F20" s="3"/>
      <c r="G20" s="3"/>
      <c r="H20" s="3"/>
      <c r="I20" s="3"/>
      <c r="J20" s="3"/>
    </row>
    <row r="21" spans="1:10" ht="18" x14ac:dyDescent="0.25">
      <c r="A21" s="116" t="s">
        <v>18</v>
      </c>
      <c r="B21" s="116"/>
      <c r="C21" s="16"/>
      <c r="D21" s="112" t="s">
        <v>109</v>
      </c>
      <c r="E21" s="113"/>
      <c r="F21" s="113"/>
      <c r="G21" s="113"/>
      <c r="H21" s="113"/>
      <c r="I21" s="113"/>
      <c r="J21" s="111"/>
    </row>
    <row r="22" spans="1:10" ht="18" x14ac:dyDescent="0.25">
      <c r="A22" s="116" t="s">
        <v>65</v>
      </c>
      <c r="B22" s="116"/>
      <c r="C22" s="17"/>
      <c r="D22" s="9" t="s">
        <v>48</v>
      </c>
      <c r="E22" s="3"/>
      <c r="F22" s="3"/>
      <c r="G22" s="3"/>
      <c r="H22" s="3"/>
      <c r="I22" s="3"/>
      <c r="J22" s="3"/>
    </row>
    <row r="23" spans="1:10" ht="18" x14ac:dyDescent="0.25">
      <c r="A23" s="145" t="s">
        <v>20</v>
      </c>
      <c r="B23" s="145"/>
      <c r="C23" s="18"/>
      <c r="D23" s="160" t="s">
        <v>71</v>
      </c>
      <c r="E23" s="160"/>
      <c r="F23" s="160"/>
      <c r="G23" s="3"/>
      <c r="H23" s="3"/>
      <c r="I23" s="3"/>
      <c r="J23" s="3"/>
    </row>
    <row r="24" spans="1:10" ht="18" x14ac:dyDescent="0.25">
      <c r="A24" s="158" t="s">
        <v>21</v>
      </c>
      <c r="B24" s="158"/>
      <c r="C24" s="16"/>
      <c r="D24" s="160" t="s">
        <v>95</v>
      </c>
      <c r="E24" s="160"/>
      <c r="F24" s="160"/>
      <c r="G24" s="160"/>
      <c r="H24" s="3"/>
      <c r="I24" s="3"/>
      <c r="J24" s="3"/>
    </row>
    <row r="25" spans="1:10" ht="18" x14ac:dyDescent="0.25">
      <c r="A25" s="116" t="s">
        <v>49</v>
      </c>
      <c r="B25" s="116"/>
      <c r="C25" s="17"/>
      <c r="D25" s="9" t="s">
        <v>48</v>
      </c>
      <c r="E25" s="3"/>
      <c r="F25" s="3"/>
      <c r="G25" s="3"/>
      <c r="H25" s="3"/>
      <c r="I25" s="3"/>
      <c r="J25" s="3"/>
    </row>
    <row r="26" spans="1:10" ht="18" x14ac:dyDescent="0.25">
      <c r="A26" s="116" t="s">
        <v>56</v>
      </c>
      <c r="B26" s="116"/>
      <c r="C26" s="19">
        <v>30</v>
      </c>
      <c r="D26" s="162" t="s">
        <v>77</v>
      </c>
      <c r="E26" s="162"/>
      <c r="F26" s="20"/>
      <c r="H26" s="3"/>
      <c r="I26" s="3"/>
      <c r="J26" s="3"/>
    </row>
    <row r="27" spans="1:10" ht="18" x14ac:dyDescent="0.25">
      <c r="A27" s="116" t="s">
        <v>40</v>
      </c>
      <c r="B27" s="116"/>
      <c r="C27" s="21">
        <v>0.05</v>
      </c>
      <c r="D27" s="127" t="s">
        <v>93</v>
      </c>
      <c r="E27" s="127"/>
      <c r="F27" s="19"/>
      <c r="G27" s="19"/>
      <c r="H27" s="3"/>
      <c r="I27" s="3"/>
      <c r="J27" s="3"/>
    </row>
    <row r="28" spans="1:10" ht="18" x14ac:dyDescent="0.25">
      <c r="A28" s="116" t="s">
        <v>41</v>
      </c>
      <c r="B28" s="116"/>
      <c r="C28" s="22">
        <v>7.8</v>
      </c>
      <c r="D28" s="128" t="s">
        <v>57</v>
      </c>
      <c r="E28" s="128"/>
      <c r="F28" s="128"/>
      <c r="G28" s="128"/>
      <c r="H28" s="3"/>
      <c r="I28" s="3"/>
      <c r="J28" s="3"/>
    </row>
    <row r="29" spans="1:10" ht="18" x14ac:dyDescent="0.25">
      <c r="A29" s="3"/>
      <c r="B29" s="3"/>
      <c r="C29" s="1"/>
      <c r="D29" s="3"/>
      <c r="E29" s="3"/>
      <c r="F29" s="3"/>
      <c r="G29" s="3"/>
      <c r="H29" s="3"/>
      <c r="I29" s="3"/>
      <c r="J29" s="3"/>
    </row>
    <row r="30" spans="1:10" ht="18" x14ac:dyDescent="0.25">
      <c r="A30" s="3"/>
      <c r="B30" s="3"/>
      <c r="C30" s="1"/>
      <c r="D30" s="3"/>
      <c r="E30" s="3"/>
      <c r="F30" s="3"/>
      <c r="G30" s="3"/>
      <c r="H30" s="3"/>
      <c r="I30" s="3"/>
      <c r="J30" s="3"/>
    </row>
    <row r="31" spans="1:10" ht="20.25" x14ac:dyDescent="0.3">
      <c r="A31" s="115" t="s">
        <v>59</v>
      </c>
      <c r="B31" s="115"/>
      <c r="C31" s="115"/>
      <c r="D31" s="70"/>
      <c r="E31" s="126" t="s">
        <v>75</v>
      </c>
      <c r="F31" s="115"/>
      <c r="G31" s="115"/>
      <c r="H31" s="115"/>
      <c r="I31" s="23"/>
      <c r="J31" s="23"/>
    </row>
    <row r="32" spans="1:10" ht="18" x14ac:dyDescent="0.25">
      <c r="A32" s="3"/>
      <c r="B32" s="3"/>
      <c r="C32" s="1"/>
      <c r="D32" s="70"/>
      <c r="E32" s="76"/>
    </row>
    <row r="33" spans="1:18" ht="18" x14ac:dyDescent="0.25">
      <c r="A33" s="116" t="s">
        <v>6</v>
      </c>
      <c r="B33" s="116"/>
      <c r="C33" s="24"/>
      <c r="D33" s="71" t="str">
        <f>IF(C33=0,"&lt;-Enter Units","")</f>
        <v>&lt;-Enter Units</v>
      </c>
      <c r="E33" s="77"/>
      <c r="F33" s="150" t="s">
        <v>98</v>
      </c>
      <c r="G33" s="152" t="s">
        <v>96</v>
      </c>
      <c r="H33" s="154" t="s">
        <v>99</v>
      </c>
      <c r="I33" s="25"/>
      <c r="J33" s="25"/>
    </row>
    <row r="34" spans="1:18" ht="18" x14ac:dyDescent="0.25">
      <c r="A34" s="116" t="s">
        <v>69</v>
      </c>
      <c r="B34" s="116"/>
      <c r="C34" s="24"/>
      <c r="D34" s="71" t="str">
        <f>IF(C34=0,"&lt;-Enter Units","")</f>
        <v>&lt;-Enter Units</v>
      </c>
      <c r="E34" s="78"/>
      <c r="F34" s="151"/>
      <c r="G34" s="153"/>
      <c r="H34" s="151"/>
      <c r="I34" s="26"/>
      <c r="J34" s="26"/>
    </row>
    <row r="35" spans="1:18" ht="18" x14ac:dyDescent="0.25">
      <c r="A35" s="116" t="s">
        <v>111</v>
      </c>
      <c r="B35" s="116"/>
      <c r="C35" s="27" t="str">
        <f>IF(C33=0,"",IF(C34=0,"",C34/C33))</f>
        <v/>
      </c>
      <c r="D35" s="72"/>
      <c r="E35" s="79" t="s">
        <v>73</v>
      </c>
      <c r="F35" s="28"/>
      <c r="H35" s="29"/>
      <c r="I35" s="27"/>
      <c r="J35" s="27"/>
      <c r="L35" s="30">
        <f>(F35)*(H35)</f>
        <v>0</v>
      </c>
    </row>
    <row r="36" spans="1:18" ht="18" x14ac:dyDescent="0.25">
      <c r="A36" s="140" t="s">
        <v>7</v>
      </c>
      <c r="B36" s="140"/>
      <c r="C36" s="24"/>
      <c r="D36" s="72" t="str">
        <f>FIXED(ROUNDUP(C34/2,0),0)&amp;" Min (50%)"</f>
        <v>0 Min (50%)</v>
      </c>
      <c r="E36" s="79" t="s">
        <v>73</v>
      </c>
      <c r="F36" s="28"/>
      <c r="H36" s="29"/>
      <c r="I36" s="27"/>
      <c r="J36" s="27"/>
      <c r="L36" s="30">
        <f>(F36)*(H36)</f>
        <v>0</v>
      </c>
    </row>
    <row r="37" spans="1:18" ht="18" x14ac:dyDescent="0.25">
      <c r="A37" s="116" t="s">
        <v>8</v>
      </c>
      <c r="B37" s="116"/>
      <c r="C37" s="24"/>
      <c r="D37" s="72" t="str">
        <f>FIXED(ROUNDDOWN(C34/2,0),0)&amp;" Max (50%)"</f>
        <v>0 Max (50%)</v>
      </c>
      <c r="E37" s="138" t="str">
        <f>IF(F35+F36&lt;&gt;C36,"Low-Income Unit Mismatch","")</f>
        <v/>
      </c>
      <c r="F37" s="139"/>
      <c r="G37" s="139"/>
      <c r="H37" s="139"/>
      <c r="I37" s="27"/>
      <c r="J37" s="27"/>
    </row>
    <row r="38" spans="1:18" ht="18" x14ac:dyDescent="0.25">
      <c r="A38" s="14"/>
      <c r="B38" s="14"/>
      <c r="C38" s="3"/>
      <c r="D38" s="73"/>
      <c r="E38" s="79" t="s">
        <v>74</v>
      </c>
      <c r="F38" s="28"/>
      <c r="H38" s="29"/>
      <c r="I38" s="27"/>
      <c r="J38" s="27"/>
      <c r="L38" s="30">
        <f>(F38)*(H38)</f>
        <v>0</v>
      </c>
    </row>
    <row r="39" spans="1:18" ht="18" x14ac:dyDescent="0.25">
      <c r="A39" s="116" t="s">
        <v>9</v>
      </c>
      <c r="B39" s="116"/>
      <c r="C39" s="24"/>
      <c r="D39" s="74"/>
      <c r="E39" s="79" t="s">
        <v>74</v>
      </c>
      <c r="F39" s="28"/>
      <c r="H39" s="29"/>
      <c r="I39" s="27"/>
      <c r="J39" s="27"/>
      <c r="L39" s="30">
        <f>(F39)*(H39)</f>
        <v>0</v>
      </c>
    </row>
    <row r="40" spans="1:18" ht="18" x14ac:dyDescent="0.25">
      <c r="A40" s="116" t="s">
        <v>10</v>
      </c>
      <c r="B40" s="116"/>
      <c r="C40" s="24"/>
      <c r="D40" s="75"/>
      <c r="E40" s="79" t="s">
        <v>74</v>
      </c>
      <c r="F40" s="28"/>
      <c r="H40" s="29"/>
      <c r="I40" s="27"/>
      <c r="J40" s="27"/>
      <c r="L40" s="30">
        <f>(F40)*(H40)</f>
        <v>0</v>
      </c>
    </row>
    <row r="41" spans="1:18" ht="18" x14ac:dyDescent="0.25">
      <c r="A41" s="14"/>
      <c r="B41" s="14"/>
      <c r="C41" s="12"/>
      <c r="D41" s="75"/>
      <c r="E41" s="138" t="str">
        <f>IF(F38+F39+F40&lt;&gt;C37,"Moderate-Income Unit Mismatch","")</f>
        <v/>
      </c>
      <c r="F41" s="139"/>
      <c r="G41" s="139"/>
      <c r="H41" s="139"/>
      <c r="I41" s="27"/>
      <c r="J41" s="27"/>
    </row>
    <row r="42" spans="1:18" ht="18" x14ac:dyDescent="0.25">
      <c r="A42" s="12"/>
      <c r="B42" s="12"/>
      <c r="C42" s="14">
        <f>SUM(C39:C40)</f>
        <v>0</v>
      </c>
      <c r="D42" s="164" t="s">
        <v>97</v>
      </c>
      <c r="E42" s="165"/>
      <c r="F42" s="15">
        <f>SUM(F35:F40)</f>
        <v>0</v>
      </c>
      <c r="G42" s="7" t="str">
        <f>IF(F42=0,"# of units","AVG  =")</f>
        <v># of units</v>
      </c>
      <c r="H42" s="33" t="str">
        <f>IF(F42=0,"not entered",(SUM(L35:L40)/F42))</f>
        <v>not entered</v>
      </c>
      <c r="I42" s="27"/>
      <c r="J42" s="27"/>
      <c r="L42" s="30"/>
    </row>
    <row r="43" spans="1:18" ht="20.25" x14ac:dyDescent="0.3">
      <c r="A43" s="3"/>
      <c r="B43" s="166" t="str">
        <f>IF(C42&lt;&gt;C34,"Units by bedroom does not equal number of affordable units",IF(F42&lt;&gt;C34,"Units in pricing strategy do not equal number of affordable units",""))</f>
        <v/>
      </c>
      <c r="C43" s="166"/>
      <c r="D43" s="166"/>
      <c r="E43" s="166"/>
      <c r="F43" s="166"/>
      <c r="G43" s="166"/>
      <c r="H43" s="166"/>
      <c r="I43" s="33"/>
      <c r="J43" s="33"/>
      <c r="L43" s="30"/>
    </row>
    <row r="44" spans="1:18" ht="20.25" x14ac:dyDescent="0.3">
      <c r="A44" s="3"/>
      <c r="B44" s="147" t="str">
        <f>IF(H42&gt;0.55,"ERROR - Affordability Average in Unit Pricing Strategy may not exceed 55%","")</f>
        <v/>
      </c>
      <c r="C44" s="148"/>
      <c r="D44" s="148"/>
      <c r="E44" s="148"/>
      <c r="F44" s="148"/>
      <c r="G44" s="148"/>
      <c r="H44" s="149"/>
    </row>
    <row r="45" spans="1:18" ht="41.25" customHeight="1" x14ac:dyDescent="0.3">
      <c r="A45" s="141" t="str">
        <f>IF(SUM(B67:B68)&gt;C36,"PROPOSED DISTRIBUTION OF UNIT TYPES WILL NOT COMPLY WITH RULES.  REALLOCATE THE NUMBER OF UNITS BY UNIT BEDROOM SIZE.","")</f>
        <v/>
      </c>
      <c r="B45" s="142"/>
      <c r="C45" s="142"/>
      <c r="D45" s="142"/>
      <c r="E45" s="142"/>
      <c r="F45" s="142"/>
      <c r="G45" s="142"/>
      <c r="H45" s="143"/>
      <c r="R45" s="32"/>
    </row>
    <row r="46" spans="1:18" ht="20.25" x14ac:dyDescent="0.3">
      <c r="A46" s="34"/>
      <c r="B46" s="34"/>
      <c r="C46" s="134" t="s">
        <v>76</v>
      </c>
      <c r="D46" s="134"/>
      <c r="E46" s="134"/>
      <c r="F46" s="134"/>
      <c r="G46" s="34"/>
      <c r="H46" s="34"/>
      <c r="I46" s="35"/>
      <c r="J46" s="35"/>
      <c r="K46" s="35"/>
      <c r="R46" s="36"/>
    </row>
    <row r="47" spans="1:18" ht="18" x14ac:dyDescent="0.25">
      <c r="A47" s="3"/>
      <c r="B47" s="14"/>
      <c r="C47" s="14"/>
      <c r="D47" s="3"/>
      <c r="E47" s="14"/>
      <c r="F47" s="37"/>
      <c r="G47" s="3"/>
      <c r="H47" s="3"/>
      <c r="I47" s="3"/>
      <c r="J47" s="3"/>
      <c r="R47" s="32"/>
    </row>
    <row r="48" spans="1:18" ht="15.75" customHeight="1" x14ac:dyDescent="0.25">
      <c r="C48" s="3"/>
      <c r="D48" s="31" t="s">
        <v>36</v>
      </c>
      <c r="E48" s="31"/>
      <c r="F48" s="31" t="s">
        <v>94</v>
      </c>
      <c r="G48" s="34"/>
      <c r="H48" s="34"/>
      <c r="I48" s="31"/>
      <c r="R48" s="36"/>
    </row>
    <row r="49" spans="1:18" ht="18" x14ac:dyDescent="0.25">
      <c r="C49" s="3"/>
      <c r="D49" s="14"/>
      <c r="E49" s="14"/>
      <c r="F49" s="3"/>
      <c r="G49" s="38"/>
      <c r="H49" s="38"/>
      <c r="I49" s="3"/>
      <c r="R49" s="36"/>
    </row>
    <row r="50" spans="1:18" ht="36" x14ac:dyDescent="0.25">
      <c r="C50" s="3"/>
      <c r="D50" s="39" t="s">
        <v>68</v>
      </c>
      <c r="E50" s="40"/>
      <c r="F50" s="39" t="s">
        <v>68</v>
      </c>
      <c r="G50" s="41"/>
      <c r="H50" s="42"/>
      <c r="I50" s="40"/>
      <c r="N50" s="36"/>
      <c r="R50" s="36"/>
    </row>
    <row r="51" spans="1:18" ht="18" x14ac:dyDescent="0.25">
      <c r="C51" s="14"/>
      <c r="D51" s="14"/>
      <c r="E51" s="3"/>
      <c r="F51" s="14"/>
      <c r="G51" s="3"/>
      <c r="H51" s="3"/>
      <c r="I51" s="3"/>
      <c r="O51" s="43"/>
      <c r="R51" s="36"/>
    </row>
    <row r="52" spans="1:18" ht="18" x14ac:dyDescent="0.25">
      <c r="C52" s="40" t="s">
        <v>22</v>
      </c>
      <c r="D52" s="44" t="str">
        <f>IF($C$17="Enter DCA Region In The Box Above","Enter Region",IF($C$39=0,"N/A",IF(F35=0,"N/A",L52)))</f>
        <v>N/A</v>
      </c>
      <c r="E52" s="44"/>
      <c r="F52" s="44" t="str">
        <f>IF($C$17="Enter DCA Region In The Box Above","Enter Region",IF($C$40=0,"N/A",IF(H35=0,"N/A",M52)))</f>
        <v>N/A</v>
      </c>
      <c r="G52" s="45"/>
      <c r="H52" s="45"/>
      <c r="I52" s="45"/>
      <c r="L52" s="46">
        <f>H90/0.95</f>
        <v>0</v>
      </c>
      <c r="M52" s="46">
        <f>H103/0.95</f>
        <v>0</v>
      </c>
      <c r="N52" s="46"/>
      <c r="O52" s="46"/>
      <c r="R52" s="36"/>
    </row>
    <row r="53" spans="1:18" ht="18" x14ac:dyDescent="0.25">
      <c r="C53" s="40" t="s">
        <v>23</v>
      </c>
      <c r="D53" s="44" t="str">
        <f>IF($C$17="Enter DCA Region In The Box Above","Enter Region",IF($C$39=0,"N/A",IF(F36=0,"N/A",L53)))</f>
        <v>N/A</v>
      </c>
      <c r="E53" s="44"/>
      <c r="F53" s="44" t="str">
        <f>IF($C$17="Enter DCA Region In The Box Above","Enter Region",IF($C$40=0,"N/A",IF(H36=0,"N/A",M53)))</f>
        <v>N/A</v>
      </c>
      <c r="G53" s="45"/>
      <c r="H53" s="45"/>
      <c r="I53" s="45"/>
      <c r="L53" s="46">
        <f>H91/0.95</f>
        <v>0</v>
      </c>
      <c r="M53" s="46">
        <f>H104/0.95</f>
        <v>0</v>
      </c>
      <c r="N53" s="46"/>
      <c r="O53" s="46"/>
      <c r="R53" s="36"/>
    </row>
    <row r="54" spans="1:18" ht="18" x14ac:dyDescent="0.25">
      <c r="C54" s="3"/>
      <c r="D54" s="47"/>
      <c r="E54" s="47"/>
      <c r="F54" s="47"/>
      <c r="G54" s="48"/>
      <c r="H54" s="49"/>
      <c r="I54" s="48"/>
      <c r="L54" s="50"/>
      <c r="M54" s="46"/>
      <c r="R54" s="36"/>
    </row>
    <row r="55" spans="1:18" ht="18" x14ac:dyDescent="0.25">
      <c r="C55" s="40" t="s">
        <v>25</v>
      </c>
      <c r="D55" s="44" t="str">
        <f>IF($C$17="Enter DCA Region In The Box Above","Enter Region",IF($C$39=0,"N/A",IF(F38=0,"N/A",L55)))</f>
        <v>N/A</v>
      </c>
      <c r="E55" s="44"/>
      <c r="F55" s="44" t="str">
        <f>IF($C$17="Enter DCA Region In The Box Above","Enter Region",IF($C$40=0,"N/A",IF(H38=0,"N/A",M55)))</f>
        <v>N/A</v>
      </c>
      <c r="G55" s="45"/>
      <c r="H55" s="45"/>
      <c r="I55" s="45"/>
      <c r="L55" s="46">
        <f>H93/0.95</f>
        <v>0</v>
      </c>
      <c r="M55" s="46">
        <f>H106/0.95</f>
        <v>0</v>
      </c>
      <c r="N55" s="46"/>
      <c r="O55" s="46"/>
      <c r="R55" s="32"/>
    </row>
    <row r="56" spans="1:18" ht="18" x14ac:dyDescent="0.25">
      <c r="C56" s="40" t="s">
        <v>28</v>
      </c>
      <c r="D56" s="44" t="str">
        <f>IF($C$17="Enter DCA Region In The Box Above","Enter Region",IF($C$39=0,"N/A",IF(F39=0,"N/A",L56)))</f>
        <v>N/A</v>
      </c>
      <c r="E56" s="44"/>
      <c r="F56" s="44" t="str">
        <f>IF($C$17="Enter DCA Region In The Box Above","Enter Region",IF($C$40=0,"N/A",IF(H39=0,"N/A",M56)))</f>
        <v>N/A</v>
      </c>
      <c r="G56" s="45"/>
      <c r="H56" s="45"/>
      <c r="I56" s="45"/>
      <c r="L56" s="46">
        <f>H94/0.95</f>
        <v>0</v>
      </c>
      <c r="M56" s="46">
        <f>H107/0.95</f>
        <v>0</v>
      </c>
      <c r="N56" s="46"/>
      <c r="O56" s="46"/>
      <c r="R56" s="32"/>
    </row>
    <row r="57" spans="1:18" ht="18" x14ac:dyDescent="0.25">
      <c r="C57" s="40" t="s">
        <v>58</v>
      </c>
      <c r="D57" s="44" t="str">
        <f>IF($C$17="Enter DCA Region In The Box Above","Enter Region",IF($C$39=0,"N/A",IF(F40=0,"N/A",L57)))</f>
        <v>N/A</v>
      </c>
      <c r="E57" s="44"/>
      <c r="F57" s="44" t="str">
        <f>IF($C$17="Enter DCA Region In The Box Above","Enter Region",IF($C$40=0,"N/A",IF(H40=0,"N/A",M57)))</f>
        <v>N/A</v>
      </c>
      <c r="G57" s="45"/>
      <c r="H57" s="45"/>
      <c r="I57" s="45"/>
      <c r="L57" s="46">
        <f>H95/0.95</f>
        <v>0</v>
      </c>
      <c r="M57" s="46">
        <f>H108/0.95</f>
        <v>0</v>
      </c>
      <c r="N57" s="46"/>
      <c r="O57" s="46"/>
    </row>
    <row r="58" spans="1:18" ht="18" x14ac:dyDescent="0.25">
      <c r="C58" s="40"/>
      <c r="D58" s="51"/>
      <c r="E58" s="51"/>
      <c r="F58" s="51"/>
      <c r="G58" s="45"/>
      <c r="H58" s="45"/>
      <c r="I58" s="45"/>
      <c r="L58" s="46"/>
      <c r="M58" s="46"/>
      <c r="N58" s="46"/>
      <c r="O58" s="46"/>
    </row>
    <row r="59" spans="1:18" ht="18" x14ac:dyDescent="0.25">
      <c r="C59" s="40"/>
      <c r="D59" s="51"/>
      <c r="E59" s="51"/>
      <c r="F59" s="51"/>
      <c r="G59" s="45"/>
      <c r="H59" s="45"/>
      <c r="I59" s="45"/>
      <c r="L59" s="46"/>
      <c r="M59" s="46"/>
      <c r="N59" s="46"/>
      <c r="O59" s="46"/>
    </row>
    <row r="60" spans="1:18" ht="20.25" x14ac:dyDescent="0.3">
      <c r="A60" s="135" t="s">
        <v>90</v>
      </c>
      <c r="B60" s="135"/>
      <c r="C60" s="135"/>
      <c r="D60" s="135"/>
      <c r="E60" s="135"/>
      <c r="F60" s="135"/>
      <c r="G60" s="135"/>
      <c r="H60" s="135"/>
      <c r="I60" s="135"/>
      <c r="J60" s="135"/>
      <c r="L60" s="46"/>
      <c r="M60" s="46"/>
      <c r="N60" s="46"/>
      <c r="O60" s="46"/>
    </row>
    <row r="61" spans="1:18" ht="20.25" x14ac:dyDescent="0.3">
      <c r="A61" s="5"/>
      <c r="B61" s="5"/>
      <c r="C61" s="5"/>
      <c r="D61" s="5"/>
      <c r="E61" s="5"/>
      <c r="F61" s="5"/>
      <c r="G61" s="5"/>
      <c r="H61" s="5"/>
      <c r="I61" s="5"/>
      <c r="J61" s="5"/>
      <c r="L61" s="46"/>
      <c r="M61" s="46"/>
      <c r="N61" s="46"/>
      <c r="O61" s="46"/>
    </row>
    <row r="62" spans="1:18" ht="142.5" customHeight="1" x14ac:dyDescent="0.2">
      <c r="A62" s="167" t="s">
        <v>103</v>
      </c>
      <c r="B62" s="168"/>
      <c r="C62" s="168"/>
      <c r="D62" s="168"/>
      <c r="E62" s="168"/>
      <c r="F62" s="168"/>
      <c r="G62" s="168"/>
      <c r="H62" s="168"/>
      <c r="I62" s="168"/>
      <c r="J62" s="169"/>
      <c r="L62" s="46"/>
      <c r="M62" s="46"/>
      <c r="N62" s="46"/>
      <c r="O62" s="46"/>
    </row>
    <row r="63" spans="1:18" ht="20.25" x14ac:dyDescent="0.3">
      <c r="A63" s="5"/>
      <c r="B63" s="5"/>
      <c r="C63" s="5"/>
      <c r="D63" s="5"/>
      <c r="E63" s="5"/>
      <c r="F63" s="5"/>
      <c r="G63" s="5"/>
      <c r="H63" s="5"/>
      <c r="I63" s="35"/>
      <c r="J63" s="35"/>
      <c r="L63" s="46"/>
      <c r="M63" s="46"/>
      <c r="N63" s="46"/>
      <c r="O63" s="46"/>
    </row>
    <row r="64" spans="1:18" ht="18" x14ac:dyDescent="0.25">
      <c r="B64" s="136" t="s">
        <v>100</v>
      </c>
      <c r="C64" s="136"/>
      <c r="D64" s="136"/>
      <c r="E64" s="137"/>
      <c r="F64" s="157" t="s">
        <v>100</v>
      </c>
      <c r="G64" s="136"/>
      <c r="H64" s="136"/>
      <c r="I64" s="136"/>
      <c r="J64" s="136"/>
      <c r="L64" s="46"/>
      <c r="M64" s="46"/>
      <c r="N64" s="46"/>
      <c r="O64" s="46"/>
    </row>
    <row r="65" spans="1:15" ht="18" x14ac:dyDescent="0.25">
      <c r="B65" s="136" t="s">
        <v>101</v>
      </c>
      <c r="C65" s="136"/>
      <c r="D65" s="136"/>
      <c r="E65" s="137"/>
      <c r="F65" s="157" t="s">
        <v>102</v>
      </c>
      <c r="G65" s="136"/>
      <c r="H65" s="136"/>
      <c r="I65" s="136"/>
      <c r="J65" s="136"/>
      <c r="L65" s="46"/>
      <c r="M65" s="46"/>
      <c r="N65" s="46"/>
      <c r="O65" s="46"/>
    </row>
    <row r="66" spans="1:15" ht="36" x14ac:dyDescent="0.25">
      <c r="A66" s="3"/>
      <c r="B66" s="52" t="s">
        <v>79</v>
      </c>
      <c r="C66" s="52"/>
      <c r="D66" s="96" t="s">
        <v>104</v>
      </c>
      <c r="E66" s="97" t="s">
        <v>105</v>
      </c>
      <c r="F66" s="80" t="s">
        <v>82</v>
      </c>
      <c r="G66" s="3"/>
      <c r="H66" s="96" t="s">
        <v>106</v>
      </c>
      <c r="I66" s="96" t="s">
        <v>107</v>
      </c>
      <c r="J66" s="96" t="s">
        <v>108</v>
      </c>
      <c r="L66" s="46"/>
      <c r="M66" s="46"/>
      <c r="N66" s="46"/>
      <c r="O66" s="46"/>
    </row>
    <row r="67" spans="1:15" ht="18" x14ac:dyDescent="0.25">
      <c r="A67" s="54" t="s">
        <v>86</v>
      </c>
      <c r="B67" s="91">
        <f>ROUNDUP(C39/2,0)</f>
        <v>0</v>
      </c>
      <c r="C67" s="83">
        <f>D67+E67</f>
        <v>0</v>
      </c>
      <c r="D67" s="81"/>
      <c r="E67" s="82"/>
      <c r="F67" s="88">
        <f>C39-B67</f>
        <v>0</v>
      </c>
      <c r="G67" s="86">
        <f>SUM(H67:J67)</f>
        <v>0</v>
      </c>
      <c r="H67" s="81"/>
      <c r="I67" s="81"/>
      <c r="J67" s="81"/>
      <c r="L67" s="46"/>
      <c r="M67" s="46"/>
      <c r="N67" s="46"/>
      <c r="O67" s="46"/>
    </row>
    <row r="68" spans="1:15" ht="18" x14ac:dyDescent="0.25">
      <c r="A68" s="54" t="s">
        <v>87</v>
      </c>
      <c r="B68" s="91">
        <f>ROUNDUP(C40/2,0)</f>
        <v>0</v>
      </c>
      <c r="C68" s="83">
        <f>D68+E68</f>
        <v>0</v>
      </c>
      <c r="D68" s="81"/>
      <c r="E68" s="82"/>
      <c r="F68" s="88">
        <f>C40-B68</f>
        <v>0</v>
      </c>
      <c r="G68" s="86">
        <f>SUM(H68:J68)</f>
        <v>0</v>
      </c>
      <c r="H68" s="81"/>
      <c r="I68" s="81"/>
      <c r="J68" s="81"/>
      <c r="L68" s="46"/>
      <c r="M68" s="46"/>
      <c r="N68" s="46"/>
      <c r="O68" s="46"/>
    </row>
    <row r="69" spans="1:15" ht="36" x14ac:dyDescent="0.25">
      <c r="A69" s="3"/>
      <c r="B69" s="91"/>
      <c r="C69" s="84" t="s">
        <v>88</v>
      </c>
      <c r="D69" s="83">
        <f>SUM(D67:D68)</f>
        <v>0</v>
      </c>
      <c r="E69" s="85">
        <f>SUM(E67:E68)</f>
        <v>0</v>
      </c>
      <c r="F69" s="89"/>
      <c r="G69" s="87" t="s">
        <v>89</v>
      </c>
      <c r="H69" s="86">
        <f>SUM(H67:H68)</f>
        <v>0</v>
      </c>
      <c r="I69" s="86">
        <f>SUM(I67:I68)</f>
        <v>0</v>
      </c>
      <c r="J69" s="86">
        <f>SUM(J67:J68)</f>
        <v>0</v>
      </c>
      <c r="L69" s="46"/>
      <c r="M69" s="46"/>
      <c r="N69" s="46"/>
      <c r="O69" s="46"/>
    </row>
    <row r="70" spans="1:15" ht="35.25" customHeight="1" x14ac:dyDescent="0.25">
      <c r="A70" s="3"/>
      <c r="B70" s="92" t="s">
        <v>92</v>
      </c>
      <c r="C70" s="93">
        <f>B67+B68</f>
        <v>0</v>
      </c>
      <c r="D70" s="94">
        <f>F35</f>
        <v>0</v>
      </c>
      <c r="E70" s="95">
        <f>F36</f>
        <v>0</v>
      </c>
      <c r="F70" s="90"/>
      <c r="G70" s="94">
        <f>F67+F68</f>
        <v>0</v>
      </c>
      <c r="H70" s="94">
        <f>F38</f>
        <v>0</v>
      </c>
      <c r="I70" s="94">
        <f>F39</f>
        <v>0</v>
      </c>
      <c r="J70" s="94">
        <f>F40</f>
        <v>0</v>
      </c>
      <c r="L70" s="46"/>
      <c r="M70" s="46"/>
      <c r="N70" s="46"/>
      <c r="O70" s="46"/>
    </row>
    <row r="71" spans="1:15" ht="39" customHeight="1" x14ac:dyDescent="0.3">
      <c r="A71" s="141" t="str">
        <f>IF(A45&lt;&gt;"","PROPOSED DISTRIBUTION OF UNIT TYPES WILL NOT COMPLY WITH RULES.  REALLOCATE THE NUMBER OF UNITS BY UNIT BEDROOM SIZE IN PROJECT DATA SECTION.","")</f>
        <v/>
      </c>
      <c r="B71" s="142"/>
      <c r="C71" s="142"/>
      <c r="D71" s="142"/>
      <c r="E71" s="142"/>
      <c r="F71" s="142"/>
      <c r="G71" s="142"/>
      <c r="H71" s="142"/>
      <c r="I71" s="142"/>
      <c r="J71" s="143"/>
      <c r="L71" s="46"/>
      <c r="M71" s="46"/>
      <c r="N71" s="46"/>
      <c r="O71" s="46"/>
    </row>
    <row r="72" spans="1:15" ht="18" x14ac:dyDescent="0.25">
      <c r="A72" s="3"/>
      <c r="B72" s="3"/>
      <c r="C72" s="3"/>
      <c r="D72" s="3"/>
      <c r="E72" s="3"/>
      <c r="F72" s="3"/>
      <c r="G72" s="3"/>
      <c r="H72" s="3"/>
      <c r="I72" s="3"/>
      <c r="L72" s="46"/>
      <c r="M72" s="46"/>
      <c r="N72" s="46"/>
      <c r="O72" s="46"/>
    </row>
    <row r="73" spans="1:15" ht="20.25" x14ac:dyDescent="0.3">
      <c r="A73" s="3"/>
      <c r="B73" s="163" t="s">
        <v>116</v>
      </c>
      <c r="C73" s="163"/>
      <c r="D73" s="163"/>
      <c r="E73" s="163"/>
      <c r="F73" s="163"/>
      <c r="G73" s="163"/>
      <c r="H73" s="163"/>
      <c r="I73" s="3"/>
      <c r="L73" s="46"/>
      <c r="M73" s="46"/>
      <c r="N73" s="46"/>
      <c r="O73" s="46"/>
    </row>
    <row r="74" spans="1:15" ht="18" x14ac:dyDescent="0.25">
      <c r="A74" s="3"/>
      <c r="B74" s="3"/>
      <c r="C74" s="3"/>
      <c r="D74" s="3"/>
      <c r="E74" s="3"/>
      <c r="F74" s="3"/>
      <c r="G74" s="3"/>
      <c r="H74" s="3"/>
      <c r="I74" s="3"/>
      <c r="L74" s="46"/>
      <c r="M74" s="46"/>
      <c r="N74" s="46"/>
      <c r="O74" s="46"/>
    </row>
    <row r="75" spans="1:15" ht="18" x14ac:dyDescent="0.25">
      <c r="A75" s="3"/>
      <c r="B75" s="3"/>
      <c r="C75" s="53" t="s">
        <v>31</v>
      </c>
      <c r="D75" s="53" t="s">
        <v>80</v>
      </c>
      <c r="E75" s="53" t="s">
        <v>81</v>
      </c>
      <c r="F75" s="53" t="s">
        <v>83</v>
      </c>
      <c r="G75" s="53" t="s">
        <v>84</v>
      </c>
      <c r="H75" s="53" t="s">
        <v>85</v>
      </c>
      <c r="I75" s="3"/>
      <c r="L75" s="46"/>
      <c r="M75" s="46"/>
      <c r="N75" s="46"/>
      <c r="O75" s="46"/>
    </row>
    <row r="76" spans="1:15" ht="18" x14ac:dyDescent="0.25">
      <c r="A76" s="3"/>
      <c r="B76" s="55" t="s">
        <v>86</v>
      </c>
      <c r="C76" s="56">
        <f>SUM(D76:H76)</f>
        <v>0</v>
      </c>
      <c r="D76" s="56">
        <f>D67*D52</f>
        <v>0</v>
      </c>
      <c r="E76" s="56">
        <f>E67*D53</f>
        <v>0</v>
      </c>
      <c r="F76" s="56">
        <f>H67*D55</f>
        <v>0</v>
      </c>
      <c r="G76" s="56">
        <f>I67*D56</f>
        <v>0</v>
      </c>
      <c r="H76" s="56">
        <f>J67*D57</f>
        <v>0</v>
      </c>
      <c r="I76" s="3"/>
      <c r="L76" s="46"/>
      <c r="M76" s="46"/>
      <c r="N76" s="46"/>
      <c r="O76" s="46"/>
    </row>
    <row r="77" spans="1:15" ht="18" x14ac:dyDescent="0.25">
      <c r="A77" s="3"/>
      <c r="B77" s="55" t="s">
        <v>87</v>
      </c>
      <c r="C77" s="56">
        <f>SUM(D77:H77)</f>
        <v>0</v>
      </c>
      <c r="D77" s="56">
        <f>D68*F52</f>
        <v>0</v>
      </c>
      <c r="E77" s="56">
        <f>E68*F53</f>
        <v>0</v>
      </c>
      <c r="F77" s="56">
        <f>H68*F55</f>
        <v>0</v>
      </c>
      <c r="G77" s="56">
        <f>I68*F56</f>
        <v>0</v>
      </c>
      <c r="H77" s="56">
        <f>J68*F57</f>
        <v>0</v>
      </c>
      <c r="I77" s="3"/>
      <c r="L77" s="46"/>
      <c r="M77" s="46"/>
      <c r="N77" s="46"/>
      <c r="O77" s="46"/>
    </row>
    <row r="78" spans="1:15" ht="18" x14ac:dyDescent="0.25">
      <c r="A78" s="3"/>
      <c r="B78" s="3"/>
      <c r="C78" s="3"/>
      <c r="D78" s="56"/>
      <c r="E78" s="56"/>
      <c r="F78" s="56"/>
      <c r="G78" s="56"/>
      <c r="H78" s="56"/>
      <c r="I78" s="56"/>
      <c r="L78" s="46"/>
      <c r="M78" s="46"/>
      <c r="N78" s="46"/>
      <c r="O78" s="46"/>
    </row>
    <row r="79" spans="1:15" ht="18" x14ac:dyDescent="0.25">
      <c r="A79" s="3"/>
      <c r="B79" s="14" t="s">
        <v>31</v>
      </c>
      <c r="C79" s="57">
        <f>SUM(D79:H79)</f>
        <v>0</v>
      </c>
      <c r="D79" s="56">
        <f>SUM(D76:D77)</f>
        <v>0</v>
      </c>
      <c r="E79" s="56">
        <f>SUM(E76:E77)</f>
        <v>0</v>
      </c>
      <c r="F79" s="56">
        <f>SUM(F76:F77)</f>
        <v>0</v>
      </c>
      <c r="G79" s="56">
        <f>SUM(G76:G77)</f>
        <v>0</v>
      </c>
      <c r="H79" s="56">
        <f>SUM(H76:H77)</f>
        <v>0</v>
      </c>
      <c r="I79" s="3"/>
      <c r="L79" s="46"/>
      <c r="M79" s="46"/>
      <c r="N79" s="46"/>
      <c r="O79" s="46"/>
    </row>
    <row r="80" spans="1:15" ht="18" x14ac:dyDescent="0.25">
      <c r="C80" s="40"/>
      <c r="D80" s="51"/>
      <c r="E80" s="51"/>
      <c r="F80" s="51"/>
      <c r="G80" s="45"/>
      <c r="H80" s="45"/>
      <c r="I80" s="45"/>
      <c r="L80" s="46"/>
      <c r="M80" s="46"/>
      <c r="N80" s="46"/>
      <c r="O80" s="46"/>
    </row>
    <row r="81" spans="1:18" ht="18" x14ac:dyDescent="0.25">
      <c r="C81" s="53"/>
      <c r="D81" s="53"/>
      <c r="E81" s="53"/>
      <c r="F81" s="53"/>
      <c r="G81" s="53"/>
      <c r="H81" s="53"/>
      <c r="I81" s="35"/>
      <c r="J81" s="35"/>
      <c r="K81" s="35"/>
      <c r="L81" s="46"/>
      <c r="M81" s="46"/>
      <c r="N81" s="46"/>
      <c r="O81" s="46"/>
    </row>
    <row r="82" spans="1:18" ht="20.25" x14ac:dyDescent="0.3">
      <c r="A82" s="135" t="s">
        <v>29</v>
      </c>
      <c r="B82" s="135"/>
      <c r="C82" s="135"/>
      <c r="D82" s="135"/>
      <c r="E82" s="135"/>
      <c r="F82" s="135"/>
      <c r="G82" s="135"/>
      <c r="H82" s="135"/>
      <c r="I82" s="3"/>
      <c r="J82" s="3"/>
      <c r="L82" s="46"/>
      <c r="M82" s="46"/>
      <c r="N82" s="46"/>
      <c r="O82" s="46"/>
    </row>
    <row r="83" spans="1:18" ht="20.25" x14ac:dyDescent="0.3">
      <c r="A83" s="135" t="s">
        <v>30</v>
      </c>
      <c r="B83" s="135"/>
      <c r="C83" s="135"/>
      <c r="D83" s="135"/>
      <c r="E83" s="135"/>
      <c r="F83" s="135"/>
      <c r="G83" s="135"/>
      <c r="H83" s="135"/>
      <c r="I83" s="3"/>
      <c r="J83" s="3"/>
    </row>
    <row r="84" spans="1:18" ht="18" customHeight="1" x14ac:dyDescent="0.25">
      <c r="A84" s="3"/>
      <c r="B84" s="53"/>
      <c r="C84" s="58"/>
      <c r="D84" s="58"/>
      <c r="E84" s="58"/>
      <c r="F84" s="58"/>
      <c r="G84" s="58"/>
      <c r="H84" s="58"/>
      <c r="I84" s="59"/>
      <c r="J84" s="59"/>
      <c r="K84" s="59"/>
    </row>
    <row r="85" spans="1:18" ht="18" customHeight="1" x14ac:dyDescent="0.2">
      <c r="A85" s="133" t="s">
        <v>67</v>
      </c>
      <c r="B85" s="133"/>
      <c r="C85" s="133"/>
      <c r="D85" s="133"/>
      <c r="E85" s="133"/>
      <c r="F85" s="133"/>
      <c r="G85" s="133"/>
      <c r="H85" s="133"/>
      <c r="I85" s="59"/>
      <c r="J85" s="59"/>
      <c r="K85" s="59"/>
    </row>
    <row r="86" spans="1:18" ht="18" customHeight="1" x14ac:dyDescent="0.25">
      <c r="A86" s="3"/>
      <c r="B86" s="3"/>
      <c r="C86" s="31"/>
      <c r="D86" s="31"/>
      <c r="E86" s="31"/>
      <c r="F86" s="31"/>
      <c r="G86" s="31"/>
      <c r="H86" s="3"/>
      <c r="I86" s="3"/>
      <c r="J86" s="3"/>
    </row>
    <row r="87" spans="1:18" ht="18" customHeight="1" x14ac:dyDescent="0.25">
      <c r="A87" s="3" t="s">
        <v>11</v>
      </c>
      <c r="B87" s="40" t="s">
        <v>31</v>
      </c>
      <c r="C87" s="40" t="s">
        <v>32</v>
      </c>
      <c r="D87" s="40" t="s">
        <v>43</v>
      </c>
      <c r="E87" s="40" t="s">
        <v>43</v>
      </c>
      <c r="F87" s="40" t="s">
        <v>17</v>
      </c>
      <c r="G87" s="40" t="s">
        <v>42</v>
      </c>
      <c r="H87" s="40" t="s">
        <v>34</v>
      </c>
      <c r="I87" s="40"/>
      <c r="J87" s="40"/>
    </row>
    <row r="88" spans="1:18" ht="18" x14ac:dyDescent="0.25">
      <c r="A88" s="3"/>
      <c r="B88" s="3"/>
      <c r="C88" s="40" t="s">
        <v>35</v>
      </c>
      <c r="D88" s="40" t="s">
        <v>44</v>
      </c>
      <c r="E88" s="40" t="s">
        <v>45</v>
      </c>
      <c r="F88" s="3"/>
      <c r="G88" s="40" t="s">
        <v>46</v>
      </c>
      <c r="H88" s="40" t="s">
        <v>33</v>
      </c>
      <c r="I88" s="40"/>
      <c r="J88" s="40"/>
    </row>
    <row r="89" spans="1:18" ht="18" x14ac:dyDescent="0.25">
      <c r="A89" s="3"/>
      <c r="B89" s="60"/>
      <c r="C89" s="60"/>
      <c r="D89" s="60"/>
      <c r="E89" s="60"/>
      <c r="F89" s="60"/>
      <c r="G89" s="60"/>
      <c r="H89" s="60"/>
      <c r="I89" s="60"/>
      <c r="J89" s="60"/>
    </row>
    <row r="90" spans="1:18" ht="18" x14ac:dyDescent="0.25">
      <c r="A90" s="40" t="s">
        <v>22</v>
      </c>
      <c r="B90" s="56">
        <f>(0.28)*((($C$127)+($D$127))/2)/12</f>
        <v>0</v>
      </c>
      <c r="C90" s="56">
        <f>IF(B90=0,0,($C$22))</f>
        <v>0</v>
      </c>
      <c r="D90" s="56">
        <f>IF(B90=0,0,($C$25))</f>
        <v>0</v>
      </c>
      <c r="E90" s="56">
        <f>(((D52)*(C$24))/100)*((C$23)/12)</f>
        <v>0</v>
      </c>
      <c r="F90" s="56">
        <f>((D52*0.95)/1000)*((C$28)/12)</f>
        <v>0</v>
      </c>
      <c r="G90" s="56">
        <f>(B90)-C90-D90-E90-F90</f>
        <v>0</v>
      </c>
      <c r="H90" s="56">
        <f>PV($C$21/12,$C$26*12,-G90)</f>
        <v>0</v>
      </c>
      <c r="I90" s="60"/>
      <c r="J90" s="60"/>
      <c r="R90" s="61"/>
    </row>
    <row r="91" spans="1:18" ht="18" x14ac:dyDescent="0.25">
      <c r="A91" s="40" t="s">
        <v>23</v>
      </c>
      <c r="B91" s="56">
        <f>(0.28)*((($C$128)+($D$128))/2)/12</f>
        <v>0</v>
      </c>
      <c r="C91" s="56">
        <f>IF(B91=0,0,($C$22))</f>
        <v>0</v>
      </c>
      <c r="D91" s="56">
        <f>IF(B91=0,0,($C$25))</f>
        <v>0</v>
      </c>
      <c r="E91" s="56">
        <f>(((D53)*(C$24))/100)*((C$23)/12)</f>
        <v>0</v>
      </c>
      <c r="F91" s="56">
        <f>((D53*0.95)/1000)*((C$28)/12)</f>
        <v>0</v>
      </c>
      <c r="G91" s="56">
        <f>(B91)-C91-D91-E91-F91</f>
        <v>0</v>
      </c>
      <c r="H91" s="56">
        <f>PV($C$21/12,$C$26*12,-G91)</f>
        <v>0</v>
      </c>
      <c r="I91" s="60"/>
      <c r="J91" s="60"/>
      <c r="Q91" s="2" t="s">
        <v>24</v>
      </c>
    </row>
    <row r="92" spans="1:18" ht="18" x14ac:dyDescent="0.25">
      <c r="A92" s="3"/>
      <c r="B92" s="56"/>
      <c r="C92" s="56"/>
      <c r="D92" s="56"/>
      <c r="E92" s="56"/>
      <c r="F92" s="56"/>
      <c r="G92" s="56"/>
      <c r="H92" s="56"/>
      <c r="I92" s="60"/>
      <c r="J92" s="60"/>
      <c r="L92" s="46"/>
    </row>
    <row r="93" spans="1:18" ht="18" x14ac:dyDescent="0.25">
      <c r="A93" s="40" t="s">
        <v>25</v>
      </c>
      <c r="B93" s="56">
        <f>(0.28)*((($C$130)+($D$130))/2)/12</f>
        <v>0</v>
      </c>
      <c r="C93" s="56">
        <f>IF(B93=0,0,($C$22))</f>
        <v>0</v>
      </c>
      <c r="D93" s="56">
        <f>IF(B93=0,0,($C$25))</f>
        <v>0</v>
      </c>
      <c r="E93" s="56">
        <f>(((D55)*(C$24))/100)*((C$23)/12)</f>
        <v>0</v>
      </c>
      <c r="F93" s="56">
        <f>((D55*0.95)/1000)*((C$28)/12)</f>
        <v>0</v>
      </c>
      <c r="G93" s="56">
        <f>(B93)-C93-D93-E93-F93</f>
        <v>0</v>
      </c>
      <c r="H93" s="56">
        <f>PV($C$21/12,$C$26*12,-G93)</f>
        <v>0</v>
      </c>
      <c r="I93" s="60"/>
      <c r="J93" s="60"/>
      <c r="Q93" s="2" t="s">
        <v>24</v>
      </c>
      <c r="R93" s="61"/>
    </row>
    <row r="94" spans="1:18" ht="18" x14ac:dyDescent="0.25">
      <c r="A94" s="40" t="s">
        <v>28</v>
      </c>
      <c r="B94" s="56">
        <f>(0.28)*((($C$131)+($D$131))/2)/12</f>
        <v>0</v>
      </c>
      <c r="C94" s="56">
        <f>IF(B94=0,0,($C$22))</f>
        <v>0</v>
      </c>
      <c r="D94" s="56">
        <f>IF(B94=0,0,($C$25))</f>
        <v>0</v>
      </c>
      <c r="E94" s="56">
        <f>(((D56)*(C$24))/100)*((C$23)/12)</f>
        <v>0</v>
      </c>
      <c r="F94" s="56">
        <f>((D56*0.95)/1000)*((C$28)/12)</f>
        <v>0</v>
      </c>
      <c r="G94" s="56">
        <f>(B94)-C94-D94-E94-F94</f>
        <v>0</v>
      </c>
      <c r="H94" s="56">
        <f>PV($C$21/12,$C$26*12,-G94)</f>
        <v>0</v>
      </c>
      <c r="I94" s="60"/>
      <c r="J94" s="60"/>
      <c r="Q94" s="2" t="s">
        <v>24</v>
      </c>
    </row>
    <row r="95" spans="1:18" ht="18" x14ac:dyDescent="0.25">
      <c r="A95" s="40" t="s">
        <v>58</v>
      </c>
      <c r="B95" s="56">
        <f>(0.28)*((($C$132)+($D$132))/2)/12</f>
        <v>0</v>
      </c>
      <c r="C95" s="56">
        <f>IF(B95=0,0,($C$22))</f>
        <v>0</v>
      </c>
      <c r="D95" s="56">
        <f>IF(B95=0,0,($C$25))</f>
        <v>0</v>
      </c>
      <c r="E95" s="56">
        <f>(((D57)*(C$24))/100)*((C$23)/12)</f>
        <v>0</v>
      </c>
      <c r="F95" s="56">
        <f>((D57*0.95)/1000)*((C$28)/12)</f>
        <v>0</v>
      </c>
      <c r="G95" s="56">
        <f>(B95)-C95-D95-E95-F95</f>
        <v>0</v>
      </c>
      <c r="H95" s="56">
        <f>PV($C$21/12,$C$26*12,-G95)</f>
        <v>0</v>
      </c>
      <c r="I95" s="60"/>
      <c r="J95" s="60"/>
    </row>
    <row r="96" spans="1:18" ht="18" x14ac:dyDescent="0.25">
      <c r="A96" s="3"/>
      <c r="B96" s="60"/>
      <c r="C96" s="60"/>
      <c r="D96" s="60"/>
      <c r="E96" s="60"/>
      <c r="F96" s="60"/>
      <c r="G96" s="60"/>
      <c r="H96" s="60"/>
      <c r="I96" s="60"/>
      <c r="J96" s="60"/>
      <c r="Q96" s="2" t="s">
        <v>24</v>
      </c>
      <c r="R96" s="61"/>
    </row>
    <row r="97" spans="1:18" ht="18" x14ac:dyDescent="0.25">
      <c r="A97" s="3"/>
      <c r="B97" s="60"/>
      <c r="C97" s="60"/>
      <c r="D97" s="60"/>
      <c r="E97" s="60"/>
      <c r="F97" s="60"/>
      <c r="G97" s="60"/>
      <c r="H97" s="60"/>
      <c r="I97" s="60"/>
      <c r="J97" s="60"/>
      <c r="Q97" s="2" t="s">
        <v>24</v>
      </c>
    </row>
    <row r="98" spans="1:18" ht="18" x14ac:dyDescent="0.2">
      <c r="A98" s="133" t="s">
        <v>66</v>
      </c>
      <c r="B98" s="133"/>
      <c r="C98" s="133"/>
      <c r="D98" s="133"/>
      <c r="E98" s="133"/>
      <c r="F98" s="133"/>
      <c r="G98" s="133"/>
      <c r="H98" s="133"/>
      <c r="I98" s="59"/>
      <c r="J98" s="59"/>
      <c r="K98" s="59"/>
    </row>
    <row r="99" spans="1:18" ht="18" x14ac:dyDescent="0.25">
      <c r="A99" s="3"/>
      <c r="B99" s="3"/>
      <c r="C99" s="31"/>
      <c r="D99" s="40"/>
      <c r="E99" s="40"/>
      <c r="F99" s="40"/>
      <c r="G99" s="40"/>
      <c r="H99" s="3"/>
      <c r="I99" s="3"/>
      <c r="J99" s="3"/>
      <c r="Q99" s="2" t="s">
        <v>24</v>
      </c>
    </row>
    <row r="100" spans="1:18" ht="18" x14ac:dyDescent="0.25">
      <c r="A100" s="3" t="s">
        <v>11</v>
      </c>
      <c r="B100" s="40" t="s">
        <v>31</v>
      </c>
      <c r="C100" s="40" t="s">
        <v>32</v>
      </c>
      <c r="D100" s="40" t="s">
        <v>43</v>
      </c>
      <c r="E100" s="40" t="s">
        <v>43</v>
      </c>
      <c r="F100" s="40" t="s">
        <v>17</v>
      </c>
      <c r="G100" s="40" t="s">
        <v>42</v>
      </c>
      <c r="H100" s="40" t="s">
        <v>34</v>
      </c>
      <c r="I100" s="40"/>
      <c r="J100" s="40"/>
      <c r="Q100" s="2" t="s">
        <v>24</v>
      </c>
    </row>
    <row r="101" spans="1:18" ht="18" x14ac:dyDescent="0.25">
      <c r="A101" s="3"/>
      <c r="B101" s="3"/>
      <c r="C101" s="40" t="s">
        <v>35</v>
      </c>
      <c r="D101" s="40" t="s">
        <v>44</v>
      </c>
      <c r="E101" s="62" t="s">
        <v>45</v>
      </c>
      <c r="F101" s="3"/>
      <c r="G101" s="40" t="s">
        <v>46</v>
      </c>
      <c r="H101" s="40" t="s">
        <v>33</v>
      </c>
    </row>
    <row r="102" spans="1:18" ht="18" x14ac:dyDescent="0.25">
      <c r="A102" s="3"/>
      <c r="B102" s="60"/>
      <c r="C102" s="60"/>
      <c r="D102" s="60"/>
      <c r="E102" s="60"/>
      <c r="F102" s="60"/>
      <c r="G102" s="60"/>
      <c r="H102" s="60"/>
    </row>
    <row r="103" spans="1:18" ht="18" x14ac:dyDescent="0.25">
      <c r="A103" s="40" t="s">
        <v>22</v>
      </c>
      <c r="B103" s="107">
        <f>(0.28*E$127/12)</f>
        <v>0</v>
      </c>
      <c r="C103" s="56">
        <f>IF(B103=0,0,($C$22))</f>
        <v>0</v>
      </c>
      <c r="D103" s="56">
        <f>IF(B103=0,0,$C$25)</f>
        <v>0</v>
      </c>
      <c r="E103" s="56">
        <f>(((F52)*(C$24))/100)*((C$23)/12)</f>
        <v>0</v>
      </c>
      <c r="F103" s="56">
        <f>((F52*0.95)/1000)*((C$28)/12)</f>
        <v>0</v>
      </c>
      <c r="G103" s="56">
        <f>(B103)-C103-D103-E103-F103</f>
        <v>0</v>
      </c>
      <c r="H103" s="56">
        <f>PV($C$21/12,$C$26*12,-G103)</f>
        <v>0</v>
      </c>
      <c r="I103" s="63"/>
      <c r="Q103" s="2" t="s">
        <v>24</v>
      </c>
    </row>
    <row r="104" spans="1:18" ht="18" x14ac:dyDescent="0.25">
      <c r="A104" s="40" t="s">
        <v>23</v>
      </c>
      <c r="B104" s="107">
        <f>(0.28*$E$128)/12</f>
        <v>0</v>
      </c>
      <c r="C104" s="56">
        <f>IF(B104=0,0,($C$22))</f>
        <v>0</v>
      </c>
      <c r="D104" s="56">
        <f>IF(B104=0,0,$C$25)</f>
        <v>0</v>
      </c>
      <c r="E104" s="56">
        <f>(((F53)*(C$24))/100)*((C$23)/12)</f>
        <v>0</v>
      </c>
      <c r="F104" s="56">
        <f>((F53*0.95)/1000)*((C$28)/12)</f>
        <v>0</v>
      </c>
      <c r="G104" s="56">
        <f>(B104)-C104-D104-E104-F104</f>
        <v>0</v>
      </c>
      <c r="H104" s="56">
        <f>PV($C$21/12,$C$26*12,-G104)</f>
        <v>0</v>
      </c>
      <c r="I104" s="63"/>
      <c r="Q104" s="2" t="s">
        <v>24</v>
      </c>
    </row>
    <row r="105" spans="1:18" ht="18" x14ac:dyDescent="0.25">
      <c r="A105" s="40"/>
      <c r="B105" s="107"/>
      <c r="C105" s="56"/>
      <c r="D105" s="56"/>
      <c r="E105" s="56"/>
      <c r="F105" s="56"/>
      <c r="G105" s="56"/>
      <c r="H105" s="56"/>
      <c r="I105" s="63"/>
      <c r="Q105" s="2" t="s">
        <v>24</v>
      </c>
      <c r="R105" s="36"/>
    </row>
    <row r="106" spans="1:18" ht="18" x14ac:dyDescent="0.25">
      <c r="A106" s="40" t="s">
        <v>25</v>
      </c>
      <c r="B106" s="107">
        <f>(0.28*$E$130)/12</f>
        <v>0</v>
      </c>
      <c r="C106" s="56">
        <f>IF(B106=0,0,($C$22))</f>
        <v>0</v>
      </c>
      <c r="D106" s="56">
        <f>IF(B106=0,0,$C$25)</f>
        <v>0</v>
      </c>
      <c r="E106" s="56">
        <f>(((F55)*(C$24))/100)*((C$23)/12)</f>
        <v>0</v>
      </c>
      <c r="F106" s="56">
        <f>((F55*0.95)/1000)*((C$28)/12)</f>
        <v>0</v>
      </c>
      <c r="G106" s="56">
        <f>(B106)-C106-D106-E106-F106</f>
        <v>0</v>
      </c>
      <c r="H106" s="56">
        <f>PV($C$21/12,$C$26*12,-G106)</f>
        <v>0</v>
      </c>
      <c r="I106" s="63"/>
    </row>
    <row r="107" spans="1:18" ht="18" x14ac:dyDescent="0.25">
      <c r="A107" s="40" t="s">
        <v>28</v>
      </c>
      <c r="B107" s="107">
        <f>(0.28*$E$131)/12</f>
        <v>0</v>
      </c>
      <c r="C107" s="56">
        <f>IF(B107=0,0,($C$22))</f>
        <v>0</v>
      </c>
      <c r="D107" s="56">
        <f>IF(B107=0,0,$C$25)</f>
        <v>0</v>
      </c>
      <c r="E107" s="56">
        <f>(((F56)*(C$24))/100)*((C$23)/12)</f>
        <v>0</v>
      </c>
      <c r="F107" s="56">
        <f>((F56*0.95)/1000)*((C$28)/12)</f>
        <v>0</v>
      </c>
      <c r="G107" s="56">
        <f>(B107)-C107-D107-E107-F107</f>
        <v>0</v>
      </c>
      <c r="H107" s="56">
        <f>PV($C$21/12,$C$26*12,-G107)</f>
        <v>0</v>
      </c>
      <c r="I107" s="63"/>
    </row>
    <row r="108" spans="1:18" ht="18" x14ac:dyDescent="0.25">
      <c r="A108" s="40" t="s">
        <v>58</v>
      </c>
      <c r="B108" s="107">
        <f>(0.28*$E$132)/12</f>
        <v>0</v>
      </c>
      <c r="C108" s="56">
        <f>IF(B108=0,0,($C$22))</f>
        <v>0</v>
      </c>
      <c r="D108" s="56">
        <f>IF(B108=0,0,$C$25)</f>
        <v>0</v>
      </c>
      <c r="E108" s="56">
        <f>(((F57)*(C$24))/100)*((C$23)/12)</f>
        <v>0</v>
      </c>
      <c r="F108" s="56">
        <f>((F57*0.95)/1000)*((C$28)/12)</f>
        <v>0</v>
      </c>
      <c r="G108" s="56">
        <f>(B108)-C108-D108-E108-F108</f>
        <v>0</v>
      </c>
      <c r="H108" s="56">
        <f>PV($C$21/12,$C$26*12,-G108)</f>
        <v>0</v>
      </c>
      <c r="I108" s="63"/>
    </row>
    <row r="109" spans="1:18" x14ac:dyDescent="0.2">
      <c r="A109" s="63"/>
      <c r="B109" s="63"/>
      <c r="C109" s="64"/>
      <c r="D109" s="64"/>
      <c r="E109" s="64"/>
      <c r="F109" s="64"/>
      <c r="G109" s="64"/>
      <c r="H109" s="64"/>
      <c r="I109" s="63"/>
    </row>
    <row r="110" spans="1:18" x14ac:dyDescent="0.2">
      <c r="A110" s="63"/>
      <c r="B110" s="63"/>
      <c r="C110" s="63"/>
      <c r="D110" s="63"/>
      <c r="E110" s="63"/>
      <c r="F110" s="63"/>
      <c r="G110" s="63"/>
      <c r="H110" s="63"/>
      <c r="I110" s="63"/>
    </row>
    <row r="111" spans="1:18" ht="18" x14ac:dyDescent="0.25">
      <c r="A111" s="63"/>
      <c r="B111" s="60"/>
      <c r="C111" s="63"/>
      <c r="D111" s="63"/>
      <c r="E111" s="63"/>
      <c r="F111" s="63"/>
      <c r="G111" s="63"/>
      <c r="H111" s="63"/>
      <c r="I111" s="63"/>
      <c r="J111" s="60"/>
    </row>
    <row r="112" spans="1:18" ht="20.25" x14ac:dyDescent="0.3">
      <c r="A112" s="135" t="s">
        <v>26</v>
      </c>
      <c r="B112" s="135"/>
      <c r="C112" s="135"/>
      <c r="D112" s="135"/>
      <c r="E112" s="135"/>
      <c r="F112" s="135"/>
      <c r="G112" s="135"/>
      <c r="H112" s="135"/>
      <c r="I112" s="63"/>
      <c r="J112" s="60"/>
    </row>
    <row r="113" spans="1:10" ht="18" x14ac:dyDescent="0.25">
      <c r="A113" s="155" t="str">
        <f>C14</f>
        <v>2014 Regional Limits</v>
      </c>
      <c r="B113" s="156"/>
      <c r="C113" s="156"/>
      <c r="D113" s="156"/>
      <c r="E113" s="156"/>
      <c r="F113" s="156"/>
      <c r="G113" s="156"/>
      <c r="H113" s="156"/>
      <c r="I113" s="63"/>
      <c r="J113" s="60"/>
    </row>
    <row r="114" spans="1:10" ht="18" x14ac:dyDescent="0.25">
      <c r="A114" s="63"/>
      <c r="B114" s="63"/>
      <c r="C114" s="63"/>
      <c r="D114" s="63"/>
      <c r="E114" s="63"/>
      <c r="F114" s="63"/>
      <c r="G114" s="63"/>
      <c r="H114" s="63"/>
      <c r="I114" s="63"/>
      <c r="J114" s="60"/>
    </row>
    <row r="115" spans="1:10" ht="18" x14ac:dyDescent="0.25">
      <c r="B115" s="7" t="s">
        <v>38</v>
      </c>
      <c r="C115" s="53" t="s">
        <v>27</v>
      </c>
      <c r="D115" s="53" t="s">
        <v>12</v>
      </c>
      <c r="E115" s="53" t="s">
        <v>13</v>
      </c>
      <c r="F115" s="53" t="s">
        <v>14</v>
      </c>
      <c r="G115" s="53"/>
      <c r="H115" s="53"/>
      <c r="I115" s="63"/>
    </row>
    <row r="116" spans="1:10" ht="18" x14ac:dyDescent="0.25">
      <c r="A116" s="66"/>
      <c r="B116" s="7" t="s">
        <v>39</v>
      </c>
      <c r="C116" s="60" t="b">
        <f>IF($C$16=1,'Income Limits'!C7,IF($C$16=2,'Income Limits'!C8,IF($C$16=3,'Income Limits'!C9,IF($C$16=4,'Income Limits'!C10,IF($C$16=5,'Income Limits'!C11,IF($C$16=6,'Income Limits'!C12))))))</f>
        <v>0</v>
      </c>
      <c r="D116" s="60" t="b">
        <f>IF($C$16=1,'Income Limits'!D7,IF($C$16=2,'Income Limits'!D8,IF($C$16=3,'Income Limits'!D9,IF($C$16=4,'Income Limits'!D10,IF($C$16=5,'Income Limits'!D11,IF($C$16=6,'Income Limits'!D12))))))</f>
        <v>0</v>
      </c>
      <c r="E116" s="60" t="b">
        <f>IF($C$16=1,'Income Limits'!E7,IF($C$16=2,'Income Limits'!E8,IF($C$16=3,'Income Limits'!E9,IF($C$16=4,'Income Limits'!E10,IF($C$16=5,'Income Limits'!E11,IF($C$16=6,'Income Limits'!E12))))))</f>
        <v>0</v>
      </c>
      <c r="F116" s="60" t="b">
        <f>IF($C$16=1,'Income Limits'!F7,IF($C$16=2,'Income Limits'!F8,IF($C$16=3,'Income Limits'!F9,IF($C$16=4,'Income Limits'!F10,IF($C$16=5,'Income Limits'!F11,IF($C$16=6,'Income Limits'!F12))))))</f>
        <v>0</v>
      </c>
      <c r="G116" s="60"/>
      <c r="H116" s="60"/>
      <c r="I116" s="63"/>
    </row>
    <row r="117" spans="1:10" ht="18" x14ac:dyDescent="0.25">
      <c r="A117" s="109"/>
      <c r="B117" s="53"/>
      <c r="C117" s="40"/>
      <c r="D117" s="60"/>
      <c r="E117" s="60"/>
      <c r="F117" s="60"/>
      <c r="G117" s="60"/>
      <c r="H117" s="60"/>
      <c r="I117" s="63"/>
    </row>
    <row r="118" spans="1:10" ht="18" x14ac:dyDescent="0.25">
      <c r="A118" s="110" t="s">
        <v>11</v>
      </c>
      <c r="B118" s="53" t="s">
        <v>37</v>
      </c>
      <c r="C118" s="40"/>
      <c r="D118" s="60"/>
      <c r="E118" s="60"/>
      <c r="F118" s="60"/>
      <c r="G118" s="60"/>
      <c r="H118" s="60"/>
      <c r="I118" s="63"/>
    </row>
    <row r="119" spans="1:10" ht="18" x14ac:dyDescent="0.25">
      <c r="A119" s="110"/>
      <c r="B119" s="53"/>
      <c r="C119" s="40"/>
      <c r="D119" s="60"/>
      <c r="E119" s="60"/>
      <c r="F119" s="60"/>
      <c r="G119" s="60"/>
      <c r="H119" s="60"/>
      <c r="I119" s="63"/>
    </row>
    <row r="120" spans="1:10" ht="18" x14ac:dyDescent="0.25">
      <c r="A120" s="110" t="s">
        <v>16</v>
      </c>
      <c r="B120" s="108">
        <v>0.8</v>
      </c>
      <c r="C120" s="60">
        <f t="shared" ref="C120:F122" si="0">$B120*C$116</f>
        <v>0</v>
      </c>
      <c r="D120" s="60">
        <f t="shared" si="0"/>
        <v>0</v>
      </c>
      <c r="E120" s="60">
        <f t="shared" si="0"/>
        <v>0</v>
      </c>
      <c r="F120" s="60">
        <f t="shared" si="0"/>
        <v>0</v>
      </c>
      <c r="G120" s="60"/>
      <c r="H120" s="60"/>
      <c r="I120" s="63"/>
    </row>
    <row r="121" spans="1:10" ht="18" x14ac:dyDescent="0.25">
      <c r="A121" s="110" t="s">
        <v>19</v>
      </c>
      <c r="B121" s="108">
        <v>0.5</v>
      </c>
      <c r="C121" s="60">
        <f t="shared" si="0"/>
        <v>0</v>
      </c>
      <c r="D121" s="60">
        <f t="shared" si="0"/>
        <v>0</v>
      </c>
      <c r="E121" s="60">
        <f t="shared" si="0"/>
        <v>0</v>
      </c>
      <c r="F121" s="60">
        <f t="shared" si="0"/>
        <v>0</v>
      </c>
      <c r="G121" s="60"/>
      <c r="H121" s="60"/>
      <c r="I121" s="63"/>
    </row>
    <row r="122" spans="1:10" ht="18" x14ac:dyDescent="0.25">
      <c r="A122" s="110" t="s">
        <v>72</v>
      </c>
      <c r="B122" s="108">
        <v>0.3</v>
      </c>
      <c r="C122" s="60">
        <f t="shared" si="0"/>
        <v>0</v>
      </c>
      <c r="D122" s="60">
        <f t="shared" si="0"/>
        <v>0</v>
      </c>
      <c r="E122" s="60">
        <f t="shared" si="0"/>
        <v>0</v>
      </c>
      <c r="F122" s="60">
        <f t="shared" si="0"/>
        <v>0</v>
      </c>
      <c r="G122" s="60"/>
      <c r="H122" s="60"/>
      <c r="I122" s="63"/>
    </row>
    <row r="123" spans="1:10" ht="18" x14ac:dyDescent="0.25">
      <c r="A123" s="63"/>
      <c r="B123" s="40"/>
      <c r="C123" s="40"/>
      <c r="D123" s="40"/>
      <c r="E123" s="40"/>
      <c r="F123" s="40"/>
      <c r="G123" s="40"/>
      <c r="H123" s="40"/>
      <c r="I123" s="63"/>
    </row>
    <row r="124" spans="1:10" ht="48" customHeight="1" x14ac:dyDescent="0.2">
      <c r="A124" s="146" t="s">
        <v>112</v>
      </c>
      <c r="B124" s="146"/>
      <c r="C124" s="146"/>
      <c r="D124" s="146"/>
      <c r="E124" s="146"/>
      <c r="F124" s="146"/>
      <c r="G124" s="146"/>
      <c r="H124" s="146"/>
      <c r="I124" s="63"/>
    </row>
    <row r="125" spans="1:10" hidden="1" x14ac:dyDescent="0.2">
      <c r="A125" s="63"/>
      <c r="B125" s="63"/>
      <c r="C125" s="63"/>
      <c r="D125" s="63"/>
      <c r="E125" s="63"/>
      <c r="F125" s="63"/>
      <c r="G125" s="63"/>
      <c r="H125" s="63"/>
      <c r="I125" s="63"/>
    </row>
    <row r="126" spans="1:10" ht="16.5" hidden="1" customHeight="1" x14ac:dyDescent="0.2">
      <c r="A126" s="63"/>
      <c r="B126" s="63"/>
      <c r="C126" s="63"/>
      <c r="D126" s="63"/>
      <c r="E126" s="63"/>
      <c r="F126" s="63"/>
      <c r="G126" s="63"/>
      <c r="H126" s="63"/>
      <c r="I126" s="63"/>
    </row>
    <row r="127" spans="1:10" ht="18" hidden="1" x14ac:dyDescent="0.25">
      <c r="A127" s="63" t="s">
        <v>22</v>
      </c>
      <c r="B127" s="65">
        <f>H35</f>
        <v>0</v>
      </c>
      <c r="C127" s="60">
        <f t="shared" ref="C127:F128" si="1">$B127*C$116</f>
        <v>0</v>
      </c>
      <c r="D127" s="60">
        <f t="shared" si="1"/>
        <v>0</v>
      </c>
      <c r="E127" s="60">
        <f t="shared" si="1"/>
        <v>0</v>
      </c>
      <c r="F127" s="60">
        <f t="shared" si="1"/>
        <v>0</v>
      </c>
      <c r="G127" s="60"/>
      <c r="H127" s="60"/>
      <c r="I127" s="63"/>
    </row>
    <row r="128" spans="1:10" ht="18" hidden="1" x14ac:dyDescent="0.25">
      <c r="A128" s="63" t="s">
        <v>23</v>
      </c>
      <c r="B128" s="65">
        <f>H36</f>
        <v>0</v>
      </c>
      <c r="C128" s="60">
        <f t="shared" si="1"/>
        <v>0</v>
      </c>
      <c r="D128" s="60">
        <f t="shared" si="1"/>
        <v>0</v>
      </c>
      <c r="E128" s="60">
        <f t="shared" si="1"/>
        <v>0</v>
      </c>
      <c r="F128" s="60">
        <f t="shared" si="1"/>
        <v>0</v>
      </c>
      <c r="G128" s="60"/>
      <c r="H128" s="60"/>
      <c r="I128" s="63"/>
    </row>
    <row r="129" spans="1:11" ht="18" hidden="1" x14ac:dyDescent="0.25">
      <c r="A129" s="63"/>
      <c r="B129" s="65"/>
      <c r="C129" s="60"/>
      <c r="D129" s="60"/>
      <c r="E129" s="60"/>
      <c r="F129" s="60"/>
      <c r="G129" s="60"/>
      <c r="H129" s="60"/>
      <c r="I129" s="63"/>
    </row>
    <row r="130" spans="1:11" ht="18" hidden="1" x14ac:dyDescent="0.25">
      <c r="A130" s="63" t="s">
        <v>25</v>
      </c>
      <c r="B130" s="65">
        <f>H38</f>
        <v>0</v>
      </c>
      <c r="C130" s="60">
        <f t="shared" ref="C130:F132" si="2">$B130*C$116</f>
        <v>0</v>
      </c>
      <c r="D130" s="60">
        <f t="shared" si="2"/>
        <v>0</v>
      </c>
      <c r="E130" s="60">
        <f t="shared" si="2"/>
        <v>0</v>
      </c>
      <c r="F130" s="60">
        <f t="shared" si="2"/>
        <v>0</v>
      </c>
      <c r="G130" s="60"/>
      <c r="H130" s="60"/>
      <c r="I130" s="63"/>
    </row>
    <row r="131" spans="1:11" ht="18" hidden="1" x14ac:dyDescent="0.25">
      <c r="A131" s="63" t="s">
        <v>28</v>
      </c>
      <c r="B131" s="65">
        <f>H39</f>
        <v>0</v>
      </c>
      <c r="C131" s="60">
        <f t="shared" si="2"/>
        <v>0</v>
      </c>
      <c r="D131" s="60">
        <f t="shared" si="2"/>
        <v>0</v>
      </c>
      <c r="E131" s="60">
        <f t="shared" si="2"/>
        <v>0</v>
      </c>
      <c r="F131" s="60">
        <f t="shared" si="2"/>
        <v>0</v>
      </c>
      <c r="G131" s="60"/>
      <c r="H131" s="60"/>
      <c r="I131" s="63"/>
    </row>
    <row r="132" spans="1:11" ht="18" hidden="1" x14ac:dyDescent="0.25">
      <c r="A132" s="63" t="s">
        <v>58</v>
      </c>
      <c r="B132" s="65">
        <f>H40</f>
        <v>0</v>
      </c>
      <c r="C132" s="60">
        <f t="shared" si="2"/>
        <v>0</v>
      </c>
      <c r="D132" s="60">
        <f t="shared" si="2"/>
        <v>0</v>
      </c>
      <c r="E132" s="60">
        <f t="shared" si="2"/>
        <v>0</v>
      </c>
      <c r="F132" s="60">
        <f t="shared" si="2"/>
        <v>0</v>
      </c>
      <c r="G132" s="60"/>
      <c r="H132" s="60"/>
      <c r="I132" s="63"/>
    </row>
    <row r="133" spans="1:11" hidden="1" x14ac:dyDescent="0.2">
      <c r="A133" s="63"/>
      <c r="B133" s="63"/>
      <c r="C133" s="63"/>
      <c r="D133" s="63"/>
      <c r="E133" s="63"/>
      <c r="F133" s="63"/>
      <c r="G133" s="63"/>
      <c r="H133" s="63"/>
      <c r="I133" s="63"/>
    </row>
    <row r="134" spans="1:11" hidden="1" x14ac:dyDescent="0.2">
      <c r="A134" s="63"/>
      <c r="B134" s="63"/>
      <c r="C134" s="63"/>
      <c r="D134" s="63"/>
      <c r="E134" s="63"/>
      <c r="F134" s="63"/>
      <c r="G134" s="63"/>
      <c r="H134" s="63"/>
      <c r="I134" s="63"/>
    </row>
    <row r="135" spans="1:11" hidden="1" x14ac:dyDescent="0.2">
      <c r="A135" s="63"/>
      <c r="B135" s="63"/>
      <c r="C135" s="63"/>
      <c r="D135" s="63"/>
      <c r="E135" s="63"/>
      <c r="F135" s="63"/>
      <c r="G135" s="63"/>
      <c r="H135" s="63"/>
      <c r="I135" s="63"/>
    </row>
    <row r="136" spans="1:11" hidden="1" x14ac:dyDescent="0.2">
      <c r="A136" s="63"/>
      <c r="B136" s="63"/>
      <c r="C136" s="63"/>
      <c r="D136" s="63"/>
      <c r="E136" s="63"/>
      <c r="F136" s="63"/>
      <c r="G136" s="63"/>
      <c r="H136" s="63"/>
      <c r="I136" s="63"/>
    </row>
    <row r="137" spans="1:11" ht="18" x14ac:dyDescent="0.25">
      <c r="A137" s="63"/>
      <c r="B137" s="63"/>
      <c r="C137" s="63"/>
      <c r="D137" s="63"/>
      <c r="E137" s="63"/>
      <c r="F137" s="63"/>
      <c r="G137" s="63"/>
      <c r="H137" s="60"/>
      <c r="I137" s="63"/>
    </row>
    <row r="138" spans="1:11" x14ac:dyDescent="0.2">
      <c r="A138" s="63"/>
      <c r="B138" s="63"/>
      <c r="C138" s="63"/>
      <c r="D138" s="63"/>
      <c r="E138" s="63"/>
      <c r="F138" s="63"/>
      <c r="G138" s="63"/>
      <c r="H138" s="63"/>
      <c r="I138" s="63"/>
      <c r="J138" s="63"/>
      <c r="K138" s="63"/>
    </row>
    <row r="139" spans="1:11" x14ac:dyDescent="0.2">
      <c r="A139" s="63"/>
      <c r="B139" s="63"/>
      <c r="C139" s="63"/>
      <c r="D139" s="63"/>
      <c r="E139" s="63"/>
      <c r="F139" s="63"/>
      <c r="G139" s="63"/>
      <c r="H139" s="63"/>
      <c r="I139" s="63"/>
      <c r="K139" s="63"/>
    </row>
    <row r="140" spans="1:11" ht="18" x14ac:dyDescent="0.25">
      <c r="A140" s="63"/>
      <c r="B140" s="63"/>
      <c r="C140" s="63"/>
      <c r="D140" s="63"/>
      <c r="E140" s="63"/>
      <c r="F140" s="63"/>
      <c r="G140" s="63"/>
      <c r="H140" s="63"/>
      <c r="I140" s="63"/>
      <c r="K140" s="3"/>
    </row>
    <row r="141" spans="1:11" ht="18" x14ac:dyDescent="0.25">
      <c r="A141" s="63"/>
      <c r="B141" s="63"/>
      <c r="C141" s="63"/>
      <c r="D141" s="63"/>
      <c r="E141" s="63"/>
      <c r="F141" s="63"/>
      <c r="G141" s="63"/>
      <c r="H141" s="63"/>
      <c r="I141" s="63"/>
      <c r="J141" s="3"/>
      <c r="K141" s="66"/>
    </row>
    <row r="142" spans="1:11" ht="18" x14ac:dyDescent="0.25">
      <c r="A142" s="63"/>
      <c r="B142" s="63"/>
      <c r="C142" s="63"/>
      <c r="D142" s="63"/>
      <c r="E142" s="63"/>
      <c r="F142" s="63"/>
      <c r="G142" s="63"/>
      <c r="H142" s="63"/>
      <c r="I142" s="63"/>
      <c r="J142" s="40"/>
    </row>
    <row r="143" spans="1:11" ht="18" x14ac:dyDescent="0.25">
      <c r="A143" s="67"/>
      <c r="B143" s="67"/>
      <c r="C143" s="67"/>
      <c r="D143" s="67"/>
      <c r="E143" s="67"/>
      <c r="F143" s="67"/>
      <c r="G143" s="67"/>
      <c r="H143" s="67"/>
      <c r="I143" s="68"/>
      <c r="J143" s="68"/>
    </row>
    <row r="144" spans="1:11" ht="18" x14ac:dyDescent="0.25">
      <c r="A144" s="67"/>
      <c r="B144" s="67"/>
      <c r="C144" s="67"/>
      <c r="D144" s="67"/>
      <c r="E144" s="67"/>
      <c r="F144" s="67"/>
      <c r="G144" s="67"/>
      <c r="H144" s="67"/>
      <c r="I144" s="66"/>
      <c r="J144" s="3"/>
    </row>
    <row r="145" spans="1:11" ht="18" x14ac:dyDescent="0.25">
      <c r="A145" s="67"/>
      <c r="B145" s="67"/>
      <c r="C145" s="67"/>
      <c r="D145" s="67"/>
      <c r="E145" s="67"/>
      <c r="F145" s="67"/>
      <c r="G145" s="67"/>
      <c r="H145" s="67"/>
      <c r="I145" s="66"/>
      <c r="J145" s="3"/>
    </row>
    <row r="146" spans="1:11" ht="18" x14ac:dyDescent="0.25">
      <c r="A146" s="67"/>
      <c r="B146" s="67"/>
      <c r="C146" s="67"/>
      <c r="D146" s="67"/>
      <c r="E146" s="67"/>
      <c r="F146" s="67"/>
      <c r="G146" s="67"/>
      <c r="H146" s="67"/>
      <c r="I146" s="66"/>
      <c r="J146" s="3"/>
    </row>
    <row r="147" spans="1:11" ht="18" x14ac:dyDescent="0.25">
      <c r="A147" s="67"/>
      <c r="B147" s="67"/>
      <c r="C147" s="67"/>
      <c r="D147" s="67"/>
      <c r="E147" s="67"/>
      <c r="F147" s="67"/>
      <c r="G147" s="67"/>
      <c r="H147" s="67"/>
      <c r="I147" s="69"/>
      <c r="J147" s="60"/>
    </row>
    <row r="148" spans="1:11" ht="18" x14ac:dyDescent="0.25">
      <c r="A148" s="67"/>
      <c r="B148" s="67"/>
      <c r="C148" s="67"/>
      <c r="D148" s="67"/>
      <c r="E148" s="67"/>
      <c r="F148" s="67"/>
      <c r="G148" s="67"/>
      <c r="H148" s="67"/>
      <c r="I148" s="69"/>
      <c r="J148" s="69"/>
    </row>
    <row r="149" spans="1:11" ht="18" x14ac:dyDescent="0.25">
      <c r="A149" s="67"/>
      <c r="B149" s="67"/>
      <c r="C149" s="67"/>
      <c r="D149" s="67"/>
      <c r="E149" s="67"/>
      <c r="F149" s="67"/>
      <c r="G149" s="67"/>
      <c r="H149" s="67"/>
      <c r="I149" s="69"/>
      <c r="J149" s="69"/>
    </row>
    <row r="150" spans="1:11" ht="18" x14ac:dyDescent="0.25">
      <c r="A150" s="67"/>
      <c r="B150" s="67"/>
      <c r="C150" s="67"/>
      <c r="D150" s="67"/>
      <c r="E150" s="67"/>
      <c r="F150" s="67"/>
      <c r="G150" s="67"/>
      <c r="H150" s="67"/>
      <c r="I150" s="69"/>
      <c r="J150" s="60"/>
    </row>
    <row r="151" spans="1:11" ht="18" x14ac:dyDescent="0.25">
      <c r="A151" s="67"/>
      <c r="B151" s="67"/>
      <c r="C151" s="67"/>
      <c r="D151" s="67"/>
      <c r="E151" s="67"/>
      <c r="F151" s="67"/>
      <c r="G151" s="67"/>
      <c r="H151" s="67"/>
      <c r="I151" s="69"/>
      <c r="J151" s="69"/>
    </row>
    <row r="152" spans="1:11" ht="18" x14ac:dyDescent="0.25">
      <c r="A152" s="67"/>
      <c r="B152" s="67"/>
      <c r="C152" s="67"/>
      <c r="D152" s="67"/>
      <c r="E152" s="67"/>
      <c r="F152" s="67"/>
      <c r="G152" s="67"/>
      <c r="H152" s="67"/>
      <c r="I152" s="69"/>
      <c r="J152" s="69"/>
    </row>
    <row r="153" spans="1:11" ht="18" x14ac:dyDescent="0.25">
      <c r="A153" s="67"/>
      <c r="B153" s="67"/>
      <c r="C153" s="67"/>
      <c r="D153" s="67"/>
      <c r="E153" s="67"/>
      <c r="F153" s="67"/>
      <c r="G153" s="67"/>
      <c r="H153" s="67"/>
      <c r="I153" s="69"/>
      <c r="J153" s="60"/>
    </row>
    <row r="154" spans="1:11" ht="18" x14ac:dyDescent="0.25">
      <c r="A154" s="67"/>
      <c r="B154" s="67"/>
      <c r="C154" s="67"/>
      <c r="D154" s="67"/>
      <c r="E154" s="67"/>
      <c r="F154" s="67"/>
      <c r="G154" s="67"/>
      <c r="H154" s="67"/>
      <c r="I154" s="69"/>
      <c r="J154" s="69"/>
    </row>
    <row r="155" spans="1:11" ht="18" x14ac:dyDescent="0.25">
      <c r="A155" s="67"/>
      <c r="B155" s="67"/>
      <c r="C155" s="67"/>
      <c r="D155" s="67"/>
      <c r="E155" s="67"/>
      <c r="F155" s="67"/>
      <c r="G155" s="67"/>
      <c r="H155" s="67"/>
      <c r="I155" s="69"/>
      <c r="J155" s="69"/>
    </row>
    <row r="156" spans="1:11" ht="18" x14ac:dyDescent="0.25">
      <c r="A156" s="67"/>
      <c r="B156" s="67"/>
      <c r="C156" s="67"/>
      <c r="D156" s="67"/>
      <c r="E156" s="67"/>
      <c r="F156" s="67"/>
      <c r="G156" s="67"/>
      <c r="H156" s="67"/>
      <c r="I156" s="60"/>
      <c r="J156" s="60"/>
    </row>
    <row r="157" spans="1:11" ht="18" x14ac:dyDescent="0.25">
      <c r="A157" s="67"/>
      <c r="B157" s="67"/>
      <c r="C157" s="67"/>
      <c r="D157" s="67"/>
      <c r="E157" s="67"/>
      <c r="F157" s="67"/>
      <c r="G157" s="67"/>
      <c r="H157" s="67"/>
      <c r="I157" s="60"/>
      <c r="J157" s="60"/>
      <c r="K157" s="46"/>
    </row>
    <row r="158" spans="1:11" ht="18" x14ac:dyDescent="0.25">
      <c r="A158" s="67"/>
      <c r="B158" s="67"/>
      <c r="C158" s="67"/>
      <c r="D158" s="67"/>
      <c r="E158" s="67"/>
      <c r="F158" s="67"/>
      <c r="G158" s="67"/>
      <c r="H158" s="67"/>
      <c r="I158" s="3"/>
      <c r="J158" s="3"/>
    </row>
    <row r="159" spans="1:11" x14ac:dyDescent="0.2">
      <c r="A159" s="67"/>
      <c r="B159" s="67"/>
      <c r="C159" s="67"/>
      <c r="D159" s="67"/>
      <c r="E159" s="67"/>
      <c r="F159" s="67"/>
      <c r="G159" s="67"/>
      <c r="H159" s="67"/>
      <c r="I159" s="67"/>
      <c r="J159" s="67"/>
    </row>
    <row r="160" spans="1:11" x14ac:dyDescent="0.2">
      <c r="A160" s="67"/>
      <c r="B160" s="67"/>
      <c r="C160" s="67"/>
      <c r="D160" s="67"/>
      <c r="E160" s="67"/>
      <c r="F160" s="67"/>
      <c r="G160" s="67"/>
      <c r="H160" s="67"/>
      <c r="I160" s="67"/>
      <c r="J160" s="67"/>
    </row>
    <row r="161" spans="1:11" x14ac:dyDescent="0.2">
      <c r="A161" s="67"/>
      <c r="B161" s="67"/>
      <c r="C161" s="67"/>
      <c r="D161" s="67"/>
      <c r="E161" s="67"/>
      <c r="F161" s="67"/>
      <c r="G161" s="67"/>
      <c r="H161" s="67"/>
      <c r="I161" s="67"/>
      <c r="J161" s="67"/>
    </row>
    <row r="162" spans="1:11" x14ac:dyDescent="0.2">
      <c r="A162" s="67"/>
      <c r="B162" s="67"/>
      <c r="C162" s="67"/>
      <c r="D162" s="67"/>
      <c r="E162" s="67"/>
      <c r="F162" s="67"/>
      <c r="G162" s="67"/>
      <c r="H162" s="67"/>
      <c r="I162" s="67"/>
      <c r="J162" s="67"/>
    </row>
    <row r="163" spans="1:11" s="3" customFormat="1" ht="18" x14ac:dyDescent="0.25">
      <c r="A163" s="67"/>
      <c r="B163" s="67"/>
      <c r="C163" s="67"/>
      <c r="D163" s="67"/>
      <c r="E163" s="67"/>
      <c r="F163" s="67"/>
      <c r="G163" s="67"/>
      <c r="H163" s="67"/>
      <c r="I163" s="67"/>
      <c r="J163" s="67"/>
      <c r="K163" s="2"/>
    </row>
    <row r="164" spans="1:11" s="3" customFormat="1" ht="18" x14ac:dyDescent="0.25">
      <c r="A164" s="67"/>
      <c r="B164" s="67"/>
      <c r="C164" s="67"/>
      <c r="D164" s="67"/>
      <c r="E164" s="67"/>
      <c r="F164" s="67"/>
      <c r="G164" s="67"/>
      <c r="H164" s="67"/>
      <c r="I164" s="67"/>
      <c r="J164" s="67"/>
      <c r="K164" s="2"/>
    </row>
    <row r="165" spans="1:11" s="3" customFormat="1" ht="18" x14ac:dyDescent="0.25">
      <c r="A165" s="67"/>
      <c r="B165" s="67"/>
      <c r="C165" s="67"/>
      <c r="D165" s="67"/>
      <c r="E165" s="67"/>
      <c r="F165" s="67"/>
      <c r="G165" s="67"/>
      <c r="H165" s="67"/>
      <c r="I165" s="67"/>
      <c r="J165" s="67"/>
      <c r="K165" s="2"/>
    </row>
    <row r="166" spans="1:11" s="3" customFormat="1" ht="18" x14ac:dyDescent="0.25">
      <c r="A166" s="67"/>
      <c r="B166" s="67"/>
      <c r="C166" s="67"/>
      <c r="D166" s="67"/>
      <c r="E166" s="67"/>
      <c r="F166" s="67"/>
      <c r="G166" s="67"/>
      <c r="H166" s="67"/>
      <c r="I166" s="67"/>
      <c r="J166" s="67"/>
      <c r="K166" s="2"/>
    </row>
    <row r="167" spans="1:11" s="3" customFormat="1" ht="18" x14ac:dyDescent="0.25">
      <c r="A167" s="67"/>
      <c r="B167" s="67"/>
      <c r="C167" s="67"/>
      <c r="D167" s="67"/>
      <c r="E167" s="67"/>
      <c r="F167" s="67"/>
      <c r="G167" s="67"/>
      <c r="H167" s="67"/>
      <c r="I167" s="67"/>
      <c r="J167" s="67"/>
      <c r="K167" s="2"/>
    </row>
    <row r="168" spans="1:11" s="3" customFormat="1" ht="18" x14ac:dyDescent="0.25">
      <c r="A168" s="67"/>
      <c r="B168" s="67"/>
      <c r="C168" s="67"/>
      <c r="D168" s="67"/>
      <c r="E168" s="67"/>
      <c r="F168" s="67"/>
      <c r="G168" s="67"/>
      <c r="H168" s="67"/>
      <c r="I168" s="67"/>
      <c r="J168" s="67"/>
      <c r="K168" s="2"/>
    </row>
    <row r="169" spans="1:11" s="3" customFormat="1" ht="18" x14ac:dyDescent="0.25">
      <c r="A169" s="67"/>
      <c r="B169" s="67"/>
      <c r="C169" s="67"/>
      <c r="D169" s="67"/>
      <c r="E169" s="67"/>
      <c r="F169" s="67"/>
      <c r="G169" s="67"/>
      <c r="H169" s="67"/>
      <c r="I169" s="67"/>
      <c r="J169" s="67"/>
      <c r="K169" s="2"/>
    </row>
    <row r="170" spans="1:11" s="3" customFormat="1" ht="18" x14ac:dyDescent="0.25">
      <c r="A170" s="67"/>
      <c r="B170" s="67"/>
      <c r="C170" s="67"/>
      <c r="D170" s="67"/>
      <c r="E170" s="67"/>
      <c r="F170" s="67"/>
      <c r="G170" s="67"/>
      <c r="H170" s="67"/>
      <c r="I170" s="67"/>
      <c r="J170" s="67"/>
      <c r="K170" s="2"/>
    </row>
    <row r="171" spans="1:11" s="3" customFormat="1" ht="18" x14ac:dyDescent="0.25">
      <c r="A171" s="67"/>
      <c r="B171" s="67"/>
      <c r="C171" s="67"/>
      <c r="D171" s="67"/>
      <c r="E171" s="67"/>
      <c r="F171" s="67"/>
      <c r="G171" s="67"/>
      <c r="H171" s="67"/>
      <c r="I171" s="67"/>
      <c r="J171" s="67"/>
      <c r="K171" s="2"/>
    </row>
    <row r="172" spans="1:11" s="3" customFormat="1" ht="18" x14ac:dyDescent="0.25">
      <c r="A172" s="67"/>
      <c r="B172" s="67"/>
      <c r="C172" s="67"/>
      <c r="D172" s="67"/>
      <c r="E172" s="67"/>
      <c r="F172" s="67"/>
      <c r="G172" s="67"/>
      <c r="H172" s="67"/>
      <c r="I172" s="67"/>
      <c r="J172" s="67"/>
      <c r="K172" s="2"/>
    </row>
    <row r="173" spans="1:11" s="3" customFormat="1" ht="18" x14ac:dyDescent="0.25">
      <c r="A173" s="67"/>
      <c r="B173" s="67"/>
      <c r="C173" s="67"/>
      <c r="D173" s="67"/>
      <c r="E173" s="67"/>
      <c r="F173" s="67"/>
      <c r="G173" s="67"/>
      <c r="H173" s="67"/>
      <c r="I173" s="67"/>
      <c r="J173" s="67"/>
      <c r="K173" s="2"/>
    </row>
    <row r="174" spans="1:11" s="3" customFormat="1" ht="18" x14ac:dyDescent="0.25">
      <c r="A174" s="67"/>
      <c r="B174" s="67"/>
      <c r="C174" s="67"/>
      <c r="D174" s="67"/>
      <c r="E174" s="67"/>
      <c r="F174" s="67"/>
      <c r="G174" s="67"/>
      <c r="H174" s="67"/>
      <c r="I174" s="67"/>
      <c r="J174" s="67"/>
      <c r="K174" s="2"/>
    </row>
    <row r="175" spans="1:11" s="3" customFormat="1" ht="18" x14ac:dyDescent="0.25">
      <c r="A175" s="67"/>
      <c r="B175" s="67"/>
      <c r="C175" s="67"/>
      <c r="D175" s="67"/>
      <c r="E175" s="67"/>
      <c r="F175" s="67"/>
      <c r="G175" s="67"/>
      <c r="H175" s="67"/>
      <c r="I175" s="67"/>
      <c r="J175" s="67"/>
      <c r="K175" s="2"/>
    </row>
    <row r="176" spans="1:11" s="3" customFormat="1" ht="18" x14ac:dyDescent="0.25">
      <c r="A176" s="67"/>
      <c r="B176" s="67"/>
      <c r="C176" s="67"/>
      <c r="D176" s="67"/>
      <c r="E176" s="67"/>
      <c r="F176" s="67"/>
      <c r="G176" s="67"/>
      <c r="H176" s="67"/>
      <c r="I176" s="67"/>
      <c r="J176" s="67"/>
      <c r="K176" s="2"/>
    </row>
    <row r="177" spans="1:19" s="3" customFormat="1" ht="18" x14ac:dyDescent="0.25">
      <c r="A177" s="67"/>
      <c r="B177" s="67"/>
      <c r="C177" s="67"/>
      <c r="D177" s="67"/>
      <c r="E177" s="67"/>
      <c r="F177" s="67"/>
      <c r="G177" s="67"/>
      <c r="H177" s="67"/>
      <c r="I177" s="67"/>
      <c r="J177" s="67"/>
      <c r="K177" s="2"/>
    </row>
    <row r="178" spans="1:19" s="3" customFormat="1" ht="18" x14ac:dyDescent="0.25">
      <c r="A178" s="67"/>
      <c r="B178" s="67"/>
      <c r="C178" s="67"/>
      <c r="D178" s="67"/>
      <c r="E178" s="67"/>
      <c r="F178" s="67"/>
      <c r="G178" s="67"/>
      <c r="H178" s="67"/>
      <c r="I178" s="67"/>
      <c r="J178" s="67"/>
      <c r="K178" s="2"/>
    </row>
    <row r="179" spans="1:19" s="3" customFormat="1" ht="18" x14ac:dyDescent="0.25">
      <c r="A179" s="67"/>
      <c r="B179" s="67"/>
      <c r="C179" s="67"/>
      <c r="D179" s="67"/>
      <c r="E179" s="67"/>
      <c r="F179" s="67"/>
      <c r="G179" s="67"/>
      <c r="H179" s="67"/>
      <c r="I179" s="67"/>
      <c r="J179" s="67"/>
      <c r="K179" s="2"/>
      <c r="R179" s="2"/>
      <c r="S179" s="2"/>
    </row>
    <row r="180" spans="1:19" x14ac:dyDescent="0.2">
      <c r="A180" s="67"/>
      <c r="B180" s="67"/>
      <c r="C180" s="67"/>
      <c r="D180" s="67"/>
      <c r="E180" s="67"/>
      <c r="F180" s="67"/>
      <c r="G180" s="67"/>
      <c r="H180" s="67"/>
      <c r="I180" s="67"/>
      <c r="J180" s="67"/>
    </row>
    <row r="181" spans="1:19" x14ac:dyDescent="0.2">
      <c r="A181" s="67"/>
      <c r="B181" s="67"/>
      <c r="C181" s="67"/>
      <c r="D181" s="67"/>
      <c r="E181" s="67"/>
      <c r="F181" s="67"/>
      <c r="G181" s="67"/>
      <c r="H181" s="67"/>
      <c r="I181" s="67"/>
      <c r="J181" s="67"/>
    </row>
    <row r="182" spans="1:19" x14ac:dyDescent="0.2">
      <c r="A182" s="67"/>
      <c r="B182" s="67"/>
      <c r="C182" s="67"/>
      <c r="D182" s="67"/>
      <c r="E182" s="67"/>
      <c r="F182" s="67"/>
      <c r="G182" s="67"/>
      <c r="H182" s="67"/>
      <c r="I182" s="67"/>
      <c r="J182" s="67"/>
    </row>
    <row r="183" spans="1:19" x14ac:dyDescent="0.2">
      <c r="A183" s="67"/>
      <c r="B183" s="67"/>
      <c r="C183" s="67"/>
      <c r="D183" s="67"/>
      <c r="E183" s="67"/>
      <c r="F183" s="67"/>
      <c r="G183" s="67"/>
      <c r="H183" s="67"/>
      <c r="I183" s="67"/>
      <c r="J183" s="67"/>
    </row>
    <row r="184" spans="1:19" x14ac:dyDescent="0.2">
      <c r="A184" s="67"/>
      <c r="B184" s="67"/>
      <c r="C184" s="67"/>
      <c r="D184" s="67"/>
      <c r="E184" s="67"/>
      <c r="F184" s="67"/>
      <c r="G184" s="67"/>
      <c r="H184" s="67"/>
      <c r="I184" s="67"/>
      <c r="J184" s="67"/>
    </row>
    <row r="185" spans="1:19" x14ac:dyDescent="0.2">
      <c r="A185" s="67"/>
      <c r="B185" s="67"/>
      <c r="C185" s="67"/>
      <c r="D185" s="67"/>
      <c r="E185" s="67"/>
      <c r="F185" s="67"/>
      <c r="G185" s="67"/>
      <c r="H185" s="67"/>
      <c r="I185" s="67"/>
      <c r="J185" s="67"/>
    </row>
    <row r="186" spans="1:19" x14ac:dyDescent="0.2">
      <c r="A186" s="67"/>
      <c r="B186" s="67"/>
      <c r="C186" s="67"/>
      <c r="D186" s="67"/>
      <c r="E186" s="67"/>
      <c r="F186" s="67"/>
      <c r="G186" s="67"/>
      <c r="H186" s="67"/>
      <c r="I186" s="67"/>
      <c r="J186" s="67"/>
    </row>
    <row r="187" spans="1:19" x14ac:dyDescent="0.2">
      <c r="A187" s="67"/>
      <c r="B187" s="67"/>
      <c r="C187" s="67"/>
      <c r="D187" s="67"/>
      <c r="E187" s="67"/>
      <c r="F187" s="67"/>
      <c r="G187" s="67"/>
      <c r="H187" s="67"/>
      <c r="I187" s="67"/>
      <c r="J187" s="67"/>
    </row>
    <row r="188" spans="1:19" x14ac:dyDescent="0.2">
      <c r="A188" s="67"/>
      <c r="B188" s="67"/>
      <c r="C188" s="67"/>
      <c r="D188" s="67"/>
      <c r="E188" s="67"/>
      <c r="F188" s="67"/>
      <c r="G188" s="67"/>
      <c r="H188" s="67"/>
      <c r="I188" s="67"/>
      <c r="J188" s="67"/>
    </row>
    <row r="189" spans="1:19" x14ac:dyDescent="0.2">
      <c r="A189" s="67"/>
      <c r="B189" s="67"/>
      <c r="C189" s="67"/>
      <c r="D189" s="67"/>
      <c r="E189" s="67"/>
      <c r="F189" s="67"/>
      <c r="G189" s="67"/>
      <c r="H189" s="67"/>
      <c r="I189" s="67"/>
      <c r="J189" s="67"/>
    </row>
    <row r="190" spans="1:19" x14ac:dyDescent="0.2">
      <c r="A190" s="67"/>
      <c r="B190" s="67"/>
      <c r="C190" s="67"/>
      <c r="D190" s="67"/>
      <c r="E190" s="67"/>
      <c r="F190" s="67"/>
      <c r="G190" s="67"/>
      <c r="H190" s="67"/>
      <c r="I190" s="67"/>
      <c r="J190" s="67"/>
    </row>
    <row r="191" spans="1:19" x14ac:dyDescent="0.2">
      <c r="A191" s="67"/>
      <c r="B191" s="67"/>
      <c r="C191" s="67"/>
      <c r="D191" s="67"/>
      <c r="E191" s="67"/>
      <c r="F191" s="67"/>
      <c r="G191" s="67"/>
      <c r="H191" s="67"/>
      <c r="I191" s="67"/>
      <c r="J191" s="67"/>
    </row>
    <row r="192" spans="1:19" x14ac:dyDescent="0.2">
      <c r="A192" s="67"/>
      <c r="B192" s="67"/>
      <c r="C192" s="67"/>
      <c r="D192" s="67"/>
      <c r="E192" s="67"/>
      <c r="F192" s="67"/>
      <c r="G192" s="67"/>
      <c r="H192" s="67"/>
      <c r="I192" s="67"/>
      <c r="J192" s="67"/>
    </row>
    <row r="193" spans="1:10" x14ac:dyDescent="0.2">
      <c r="A193" s="67"/>
      <c r="B193" s="67"/>
      <c r="C193" s="67"/>
      <c r="D193" s="67"/>
      <c r="E193" s="67"/>
      <c r="F193" s="67"/>
      <c r="G193" s="67"/>
      <c r="H193" s="67"/>
      <c r="I193" s="67"/>
      <c r="J193" s="67"/>
    </row>
    <row r="194" spans="1:10" x14ac:dyDescent="0.2">
      <c r="A194" s="67"/>
      <c r="B194" s="67"/>
      <c r="C194" s="67"/>
      <c r="D194" s="67"/>
      <c r="E194" s="67"/>
      <c r="F194" s="67"/>
      <c r="G194" s="67"/>
      <c r="H194" s="67"/>
      <c r="I194" s="67"/>
      <c r="J194" s="67"/>
    </row>
    <row r="195" spans="1:10" x14ac:dyDescent="0.2">
      <c r="A195" s="67"/>
      <c r="B195" s="67"/>
      <c r="C195" s="67"/>
      <c r="D195" s="67"/>
      <c r="E195" s="67"/>
      <c r="F195" s="67"/>
      <c r="G195" s="67"/>
      <c r="H195" s="67"/>
      <c r="I195" s="67"/>
      <c r="J195" s="67"/>
    </row>
    <row r="196" spans="1:10" x14ac:dyDescent="0.2">
      <c r="A196" s="67"/>
      <c r="B196" s="67"/>
      <c r="C196" s="67"/>
      <c r="D196" s="67"/>
      <c r="E196" s="67"/>
      <c r="F196" s="67"/>
      <c r="G196" s="67"/>
      <c r="H196" s="67"/>
      <c r="I196" s="67"/>
      <c r="J196" s="67"/>
    </row>
    <row r="197" spans="1:10" x14ac:dyDescent="0.2">
      <c r="A197" s="67"/>
      <c r="B197" s="67"/>
      <c r="C197" s="67"/>
      <c r="D197" s="67"/>
      <c r="E197" s="67"/>
      <c r="F197" s="67"/>
      <c r="G197" s="67"/>
      <c r="H197" s="67"/>
      <c r="I197" s="67"/>
      <c r="J197" s="67"/>
    </row>
    <row r="198" spans="1:10" x14ac:dyDescent="0.2">
      <c r="A198" s="67"/>
      <c r="B198" s="67"/>
      <c r="C198" s="67"/>
      <c r="D198" s="67"/>
      <c r="E198" s="67"/>
      <c r="F198" s="67"/>
      <c r="G198" s="67"/>
      <c r="H198" s="67"/>
      <c r="I198" s="67"/>
      <c r="J198" s="67"/>
    </row>
    <row r="199" spans="1:10" x14ac:dyDescent="0.2">
      <c r="A199" s="67"/>
      <c r="B199" s="67"/>
      <c r="C199" s="67"/>
      <c r="D199" s="67"/>
      <c r="E199" s="67"/>
      <c r="F199" s="67"/>
      <c r="G199" s="67"/>
      <c r="H199" s="67"/>
      <c r="I199" s="67"/>
      <c r="J199" s="67"/>
    </row>
    <row r="200" spans="1:10" x14ac:dyDescent="0.2">
      <c r="A200" s="67"/>
      <c r="B200" s="67"/>
      <c r="C200" s="67"/>
      <c r="D200" s="67"/>
      <c r="E200" s="67"/>
      <c r="F200" s="67"/>
      <c r="G200" s="67"/>
      <c r="H200" s="67"/>
      <c r="I200" s="67"/>
      <c r="J200" s="67"/>
    </row>
    <row r="201" spans="1:10" x14ac:dyDescent="0.2">
      <c r="A201" s="67"/>
      <c r="B201" s="67"/>
      <c r="C201" s="67"/>
      <c r="D201" s="67"/>
      <c r="E201" s="67"/>
      <c r="F201" s="67"/>
      <c r="G201" s="67"/>
      <c r="H201" s="67"/>
      <c r="I201" s="67"/>
      <c r="J201" s="67"/>
    </row>
    <row r="202" spans="1:10" x14ac:dyDescent="0.2">
      <c r="A202" s="67"/>
      <c r="B202" s="67"/>
      <c r="C202" s="67"/>
      <c r="D202" s="67"/>
      <c r="E202" s="67"/>
      <c r="F202" s="67"/>
      <c r="G202" s="67"/>
      <c r="H202" s="67"/>
      <c r="I202" s="67"/>
      <c r="J202" s="67"/>
    </row>
    <row r="203" spans="1:10" x14ac:dyDescent="0.2">
      <c r="A203" s="67"/>
      <c r="B203" s="67"/>
      <c r="C203" s="67"/>
      <c r="D203" s="67"/>
      <c r="E203" s="67"/>
      <c r="F203" s="67"/>
      <c r="G203" s="67"/>
      <c r="H203" s="67"/>
      <c r="I203" s="67"/>
      <c r="J203" s="67"/>
    </row>
    <row r="204" spans="1:10" x14ac:dyDescent="0.2">
      <c r="A204" s="67"/>
      <c r="B204" s="67"/>
      <c r="C204" s="67"/>
      <c r="D204" s="67"/>
      <c r="E204" s="67"/>
      <c r="F204" s="67"/>
      <c r="G204" s="67"/>
      <c r="H204" s="67"/>
      <c r="I204" s="67"/>
      <c r="J204" s="67"/>
    </row>
    <row r="205" spans="1:10" x14ac:dyDescent="0.2">
      <c r="A205" s="67"/>
      <c r="B205" s="67"/>
      <c r="C205" s="67"/>
      <c r="D205" s="67"/>
      <c r="E205" s="67"/>
      <c r="F205" s="67"/>
      <c r="G205" s="67"/>
      <c r="H205" s="67"/>
      <c r="I205" s="67"/>
      <c r="J205" s="67"/>
    </row>
    <row r="206" spans="1:10" x14ac:dyDescent="0.2">
      <c r="A206" s="67"/>
      <c r="B206" s="67"/>
      <c r="C206" s="67"/>
      <c r="D206" s="67"/>
      <c r="E206" s="67"/>
      <c r="F206" s="67"/>
      <c r="G206" s="67"/>
      <c r="H206" s="67"/>
      <c r="I206" s="67"/>
      <c r="J206" s="67"/>
    </row>
    <row r="207" spans="1:10" x14ac:dyDescent="0.2">
      <c r="A207" s="67"/>
      <c r="B207" s="67"/>
      <c r="C207" s="67"/>
      <c r="D207" s="67"/>
      <c r="E207" s="67"/>
      <c r="F207" s="67"/>
      <c r="G207" s="67"/>
      <c r="H207" s="67"/>
      <c r="I207" s="67"/>
      <c r="J207" s="67"/>
    </row>
    <row r="208" spans="1:10" x14ac:dyDescent="0.2">
      <c r="A208" s="67"/>
      <c r="B208" s="67"/>
      <c r="C208" s="67"/>
      <c r="D208" s="67"/>
      <c r="E208" s="67"/>
      <c r="F208" s="67"/>
      <c r="G208" s="67"/>
      <c r="H208" s="67"/>
      <c r="I208" s="67"/>
      <c r="J208" s="67"/>
    </row>
    <row r="209" spans="1:10" x14ac:dyDescent="0.2">
      <c r="A209" s="67"/>
      <c r="B209" s="67"/>
      <c r="C209" s="67"/>
      <c r="D209" s="67"/>
      <c r="E209" s="67"/>
      <c r="F209" s="67"/>
      <c r="G209" s="67"/>
      <c r="H209" s="67"/>
      <c r="I209" s="67"/>
      <c r="J209" s="67"/>
    </row>
    <row r="210" spans="1:10" x14ac:dyDescent="0.2">
      <c r="A210" s="67"/>
      <c r="B210" s="67"/>
      <c r="C210" s="67"/>
      <c r="D210" s="67"/>
      <c r="E210" s="67"/>
      <c r="F210" s="67"/>
      <c r="G210" s="67"/>
      <c r="H210" s="67"/>
      <c r="I210" s="67"/>
      <c r="J210" s="67"/>
    </row>
    <row r="211" spans="1:10" x14ac:dyDescent="0.2">
      <c r="A211" s="67"/>
      <c r="B211" s="67"/>
      <c r="C211" s="67"/>
      <c r="D211" s="67"/>
      <c r="E211" s="67"/>
      <c r="F211" s="67"/>
      <c r="G211" s="67"/>
      <c r="H211" s="67"/>
      <c r="I211" s="67"/>
      <c r="J211" s="67"/>
    </row>
    <row r="212" spans="1:10" x14ac:dyDescent="0.2">
      <c r="A212" s="67"/>
      <c r="B212" s="67"/>
      <c r="C212" s="67"/>
      <c r="D212" s="67"/>
      <c r="E212" s="67"/>
      <c r="F212" s="67"/>
      <c r="G212" s="67"/>
      <c r="H212" s="67"/>
      <c r="I212" s="67"/>
      <c r="J212" s="67"/>
    </row>
    <row r="213" spans="1:10" x14ac:dyDescent="0.2">
      <c r="A213" s="67"/>
      <c r="B213" s="67"/>
      <c r="C213" s="67"/>
      <c r="D213" s="67"/>
      <c r="E213" s="67"/>
      <c r="F213" s="67"/>
      <c r="G213" s="67"/>
      <c r="H213" s="67"/>
      <c r="I213" s="67"/>
      <c r="J213" s="67"/>
    </row>
    <row r="214" spans="1:10" x14ac:dyDescent="0.2">
      <c r="A214" s="67"/>
      <c r="B214" s="67"/>
      <c r="C214" s="67"/>
      <c r="D214" s="67"/>
      <c r="E214" s="67"/>
      <c r="F214" s="67"/>
      <c r="G214" s="67"/>
      <c r="H214" s="67"/>
      <c r="I214" s="67"/>
      <c r="J214" s="67"/>
    </row>
    <row r="215" spans="1:10" x14ac:dyDescent="0.2">
      <c r="A215" s="67"/>
      <c r="B215" s="67"/>
      <c r="C215" s="67"/>
      <c r="D215" s="67"/>
      <c r="E215" s="67"/>
      <c r="F215" s="67"/>
      <c r="G215" s="67"/>
      <c r="H215" s="67"/>
      <c r="I215" s="67"/>
      <c r="J215" s="67"/>
    </row>
    <row r="216" spans="1:10" x14ac:dyDescent="0.2">
      <c r="A216" s="67"/>
      <c r="B216" s="67"/>
      <c r="C216" s="67"/>
      <c r="D216" s="67"/>
      <c r="E216" s="67"/>
      <c r="F216" s="67"/>
      <c r="G216" s="67"/>
      <c r="H216" s="67"/>
      <c r="I216" s="67"/>
      <c r="J216" s="67"/>
    </row>
    <row r="217" spans="1:10" x14ac:dyDescent="0.2">
      <c r="A217" s="67"/>
      <c r="B217" s="67"/>
      <c r="C217" s="67"/>
      <c r="D217" s="67"/>
      <c r="E217" s="67"/>
      <c r="F217" s="67"/>
      <c r="G217" s="67"/>
      <c r="H217" s="67"/>
      <c r="I217" s="67"/>
      <c r="J217" s="67"/>
    </row>
    <row r="218" spans="1:10" x14ac:dyDescent="0.2">
      <c r="A218" s="67"/>
      <c r="B218" s="67"/>
      <c r="C218" s="67"/>
      <c r="D218" s="67"/>
      <c r="E218" s="67"/>
      <c r="F218" s="67"/>
      <c r="G218" s="67"/>
      <c r="H218" s="67"/>
      <c r="I218" s="67"/>
      <c r="J218" s="67"/>
    </row>
    <row r="219" spans="1:10" x14ac:dyDescent="0.2">
      <c r="A219" s="67"/>
      <c r="B219" s="67"/>
      <c r="C219" s="67"/>
      <c r="D219" s="67"/>
      <c r="E219" s="67"/>
      <c r="F219" s="67"/>
      <c r="G219" s="67"/>
      <c r="H219" s="67"/>
      <c r="I219" s="67"/>
      <c r="J219" s="67"/>
    </row>
    <row r="220" spans="1:10" x14ac:dyDescent="0.2">
      <c r="A220" s="67"/>
      <c r="B220" s="67"/>
      <c r="C220" s="67"/>
      <c r="D220" s="67"/>
      <c r="E220" s="67"/>
      <c r="F220" s="67"/>
      <c r="G220" s="67"/>
      <c r="H220" s="67"/>
      <c r="I220" s="67"/>
      <c r="J220" s="67"/>
    </row>
    <row r="221" spans="1:10" x14ac:dyDescent="0.2">
      <c r="A221" s="67"/>
      <c r="B221" s="67"/>
      <c r="C221" s="67"/>
      <c r="D221" s="67"/>
      <c r="E221" s="67"/>
      <c r="F221" s="67"/>
      <c r="G221" s="67"/>
      <c r="H221" s="67"/>
      <c r="I221" s="67"/>
      <c r="J221" s="67"/>
    </row>
    <row r="222" spans="1:10" x14ac:dyDescent="0.2">
      <c r="A222" s="67"/>
      <c r="B222" s="67"/>
      <c r="C222" s="67"/>
      <c r="D222" s="67"/>
      <c r="E222" s="67"/>
      <c r="F222" s="67"/>
      <c r="G222" s="67"/>
      <c r="H222" s="67"/>
      <c r="I222" s="67"/>
      <c r="J222" s="67"/>
    </row>
    <row r="223" spans="1:10" x14ac:dyDescent="0.2">
      <c r="A223" s="67"/>
      <c r="B223" s="67"/>
      <c r="C223" s="67"/>
      <c r="D223" s="67"/>
      <c r="E223" s="67"/>
      <c r="F223" s="67"/>
      <c r="G223" s="67"/>
      <c r="H223" s="67"/>
      <c r="I223" s="67"/>
      <c r="J223" s="67"/>
    </row>
    <row r="224" spans="1:10" x14ac:dyDescent="0.2">
      <c r="A224" s="67"/>
      <c r="B224" s="67"/>
      <c r="C224" s="67"/>
      <c r="D224" s="67"/>
      <c r="E224" s="67"/>
      <c r="F224" s="67"/>
      <c r="G224" s="67"/>
      <c r="H224" s="67"/>
      <c r="I224" s="67"/>
      <c r="J224" s="67"/>
    </row>
    <row r="225" spans="1:10" x14ac:dyDescent="0.2">
      <c r="A225" s="67"/>
      <c r="B225" s="67"/>
      <c r="C225" s="67"/>
      <c r="D225" s="67"/>
      <c r="E225" s="67"/>
      <c r="F225" s="67"/>
      <c r="G225" s="67"/>
      <c r="H225" s="67"/>
      <c r="I225" s="67"/>
      <c r="J225" s="67"/>
    </row>
    <row r="226" spans="1:10" x14ac:dyDescent="0.2">
      <c r="A226" s="67"/>
      <c r="B226" s="67"/>
      <c r="C226" s="67"/>
      <c r="D226" s="67"/>
      <c r="E226" s="67"/>
      <c r="F226" s="67"/>
      <c r="G226" s="67"/>
      <c r="H226" s="67"/>
      <c r="I226" s="67"/>
      <c r="J226" s="67"/>
    </row>
    <row r="227" spans="1:10" x14ac:dyDescent="0.2">
      <c r="A227" s="67"/>
      <c r="B227" s="67"/>
      <c r="C227" s="67"/>
      <c r="D227" s="67"/>
      <c r="E227" s="67"/>
      <c r="F227" s="67"/>
      <c r="G227" s="67"/>
      <c r="H227" s="67"/>
      <c r="I227" s="67"/>
      <c r="J227" s="67"/>
    </row>
    <row r="228" spans="1:10" x14ac:dyDescent="0.2">
      <c r="A228" s="67"/>
      <c r="B228" s="67"/>
      <c r="C228" s="67"/>
      <c r="D228" s="67"/>
      <c r="E228" s="67"/>
      <c r="F228" s="67"/>
      <c r="G228" s="67"/>
      <c r="H228" s="67"/>
      <c r="I228" s="67"/>
      <c r="J228" s="67"/>
    </row>
    <row r="229" spans="1:10" x14ac:dyDescent="0.2">
      <c r="A229" s="67"/>
      <c r="B229" s="67"/>
      <c r="C229" s="67"/>
      <c r="D229" s="67"/>
      <c r="E229" s="67"/>
      <c r="F229" s="67"/>
      <c r="G229" s="67"/>
      <c r="H229" s="67"/>
      <c r="I229" s="67"/>
      <c r="J229" s="67"/>
    </row>
    <row r="230" spans="1:10" x14ac:dyDescent="0.2">
      <c r="A230" s="67"/>
      <c r="B230" s="67"/>
      <c r="C230" s="67"/>
      <c r="D230" s="67"/>
      <c r="E230" s="67"/>
      <c r="F230" s="67"/>
      <c r="G230" s="67"/>
      <c r="H230" s="67"/>
      <c r="I230" s="67"/>
      <c r="J230" s="67"/>
    </row>
    <row r="231" spans="1:10" x14ac:dyDescent="0.2">
      <c r="A231" s="67"/>
      <c r="B231" s="67"/>
      <c r="C231" s="67"/>
      <c r="D231" s="67"/>
      <c r="E231" s="67"/>
      <c r="F231" s="67"/>
      <c r="G231" s="67"/>
      <c r="H231" s="67"/>
      <c r="I231" s="67"/>
      <c r="J231" s="67"/>
    </row>
    <row r="232" spans="1:10" x14ac:dyDescent="0.2">
      <c r="A232" s="67"/>
      <c r="B232" s="67"/>
      <c r="C232" s="67"/>
      <c r="D232" s="67"/>
      <c r="E232" s="67"/>
      <c r="F232" s="67"/>
      <c r="G232" s="67"/>
      <c r="H232" s="67"/>
      <c r="I232" s="67"/>
      <c r="J232" s="67"/>
    </row>
    <row r="233" spans="1:10" x14ac:dyDescent="0.2">
      <c r="A233" s="67"/>
      <c r="B233" s="67"/>
      <c r="C233" s="67"/>
      <c r="D233" s="67"/>
      <c r="E233" s="67"/>
      <c r="F233" s="67"/>
      <c r="G233" s="67"/>
      <c r="H233" s="67"/>
      <c r="I233" s="67"/>
      <c r="J233" s="67"/>
    </row>
    <row r="234" spans="1:10" x14ac:dyDescent="0.2">
      <c r="A234" s="67"/>
      <c r="B234" s="67"/>
      <c r="C234" s="67"/>
      <c r="D234" s="67"/>
      <c r="E234" s="67"/>
      <c r="F234" s="67"/>
      <c r="G234" s="67"/>
      <c r="H234" s="67"/>
      <c r="I234" s="67"/>
      <c r="J234" s="67"/>
    </row>
    <row r="235" spans="1:10" x14ac:dyDescent="0.2">
      <c r="A235" s="67"/>
      <c r="B235" s="67"/>
      <c r="C235" s="67"/>
      <c r="D235" s="67"/>
      <c r="E235" s="67"/>
      <c r="F235" s="67"/>
      <c r="G235" s="67"/>
      <c r="H235" s="67"/>
      <c r="I235" s="67"/>
      <c r="J235" s="67"/>
    </row>
    <row r="236" spans="1:10" x14ac:dyDescent="0.2">
      <c r="A236" s="67"/>
      <c r="B236" s="67"/>
      <c r="C236" s="67"/>
      <c r="D236" s="67"/>
      <c r="E236" s="67"/>
      <c r="F236" s="67"/>
      <c r="G236" s="67"/>
      <c r="H236" s="67"/>
      <c r="I236" s="67"/>
      <c r="J236" s="67"/>
    </row>
    <row r="237" spans="1:10" x14ac:dyDescent="0.2">
      <c r="A237" s="67"/>
      <c r="B237" s="67"/>
      <c r="C237" s="67"/>
      <c r="D237" s="67"/>
      <c r="E237" s="67"/>
      <c r="F237" s="67"/>
      <c r="G237" s="67"/>
      <c r="H237" s="67"/>
      <c r="I237" s="67"/>
      <c r="J237" s="67"/>
    </row>
    <row r="238" spans="1:10" x14ac:dyDescent="0.2">
      <c r="A238" s="67"/>
      <c r="B238" s="67"/>
      <c r="C238" s="67"/>
      <c r="D238" s="67"/>
      <c r="E238" s="67"/>
      <c r="F238" s="67"/>
      <c r="G238" s="67"/>
      <c r="H238" s="67"/>
      <c r="I238" s="67"/>
      <c r="J238" s="67"/>
    </row>
    <row r="239" spans="1:10" x14ac:dyDescent="0.2">
      <c r="A239" s="67"/>
      <c r="B239" s="67"/>
      <c r="C239" s="67"/>
      <c r="D239" s="67"/>
      <c r="E239" s="67"/>
      <c r="F239" s="67"/>
      <c r="G239" s="67"/>
      <c r="H239" s="67"/>
      <c r="I239" s="67"/>
      <c r="J239" s="67"/>
    </row>
    <row r="240" spans="1:10" x14ac:dyDescent="0.2">
      <c r="A240" s="67"/>
      <c r="B240" s="67"/>
      <c r="C240" s="67"/>
      <c r="D240" s="67"/>
      <c r="E240" s="67"/>
      <c r="F240" s="67"/>
      <c r="G240" s="67"/>
      <c r="H240" s="67"/>
      <c r="I240" s="67"/>
      <c r="J240" s="67"/>
    </row>
    <row r="241" spans="1:10" x14ac:dyDescent="0.2">
      <c r="A241" s="67"/>
      <c r="B241" s="67"/>
      <c r="C241" s="67"/>
      <c r="D241" s="67"/>
      <c r="E241" s="67"/>
      <c r="F241" s="67"/>
      <c r="G241" s="67"/>
      <c r="H241" s="67"/>
      <c r="I241" s="67"/>
      <c r="J241" s="67"/>
    </row>
    <row r="242" spans="1:10" x14ac:dyDescent="0.2">
      <c r="A242" s="67"/>
      <c r="B242" s="67"/>
      <c r="C242" s="67"/>
      <c r="D242" s="67"/>
      <c r="E242" s="67"/>
      <c r="F242" s="67"/>
      <c r="G242" s="67"/>
      <c r="H242" s="67"/>
      <c r="I242" s="67"/>
      <c r="J242" s="67"/>
    </row>
    <row r="243" spans="1:10" x14ac:dyDescent="0.2">
      <c r="A243" s="67"/>
      <c r="B243" s="67"/>
      <c r="C243" s="67"/>
      <c r="D243" s="67"/>
      <c r="E243" s="67"/>
      <c r="F243" s="67"/>
      <c r="G243" s="67"/>
      <c r="H243" s="67"/>
      <c r="I243" s="67"/>
      <c r="J243" s="67"/>
    </row>
    <row r="244" spans="1:10" x14ac:dyDescent="0.2">
      <c r="A244" s="67"/>
      <c r="B244" s="67"/>
      <c r="C244" s="67"/>
      <c r="D244" s="67"/>
      <c r="E244" s="67"/>
      <c r="F244" s="67"/>
      <c r="G244" s="67"/>
      <c r="H244" s="67"/>
      <c r="I244" s="67"/>
      <c r="J244" s="67"/>
    </row>
    <row r="245" spans="1:10" x14ac:dyDescent="0.2">
      <c r="A245" s="67"/>
      <c r="B245" s="67"/>
      <c r="C245" s="67"/>
      <c r="D245" s="67"/>
      <c r="E245" s="67"/>
      <c r="F245" s="67"/>
      <c r="G245" s="67"/>
      <c r="H245" s="67"/>
      <c r="I245" s="67"/>
      <c r="J245" s="67"/>
    </row>
    <row r="246" spans="1:10" x14ac:dyDescent="0.2">
      <c r="A246" s="67"/>
      <c r="B246" s="67"/>
      <c r="C246" s="67"/>
      <c r="D246" s="67"/>
      <c r="E246" s="67"/>
      <c r="F246" s="67"/>
      <c r="G246" s="67"/>
      <c r="H246" s="67"/>
      <c r="I246" s="67"/>
      <c r="J246" s="67"/>
    </row>
    <row r="247" spans="1:10" x14ac:dyDescent="0.2">
      <c r="A247" s="67"/>
      <c r="B247" s="67"/>
      <c r="C247" s="67"/>
      <c r="D247" s="67"/>
      <c r="E247" s="67"/>
      <c r="F247" s="67"/>
      <c r="G247" s="67"/>
      <c r="H247" s="67"/>
      <c r="I247" s="67"/>
      <c r="J247" s="67"/>
    </row>
    <row r="248" spans="1:10" x14ac:dyDescent="0.2">
      <c r="A248" s="67"/>
      <c r="B248" s="67"/>
      <c r="C248" s="67"/>
      <c r="D248" s="67"/>
      <c r="E248" s="67"/>
      <c r="F248" s="67"/>
      <c r="G248" s="67"/>
      <c r="H248" s="67"/>
      <c r="I248" s="67"/>
      <c r="J248" s="67"/>
    </row>
    <row r="249" spans="1:10" x14ac:dyDescent="0.2">
      <c r="A249" s="67"/>
      <c r="B249" s="67"/>
      <c r="C249" s="67"/>
      <c r="D249" s="67"/>
      <c r="E249" s="67"/>
      <c r="F249" s="67"/>
      <c r="G249" s="67"/>
      <c r="H249" s="67"/>
      <c r="I249" s="67"/>
      <c r="J249" s="67"/>
    </row>
    <row r="250" spans="1:10" x14ac:dyDescent="0.2">
      <c r="A250" s="67"/>
      <c r="B250" s="67"/>
      <c r="C250" s="67"/>
      <c r="D250" s="67"/>
      <c r="E250" s="67"/>
      <c r="F250" s="67"/>
      <c r="G250" s="67"/>
      <c r="H250" s="67"/>
      <c r="I250" s="67"/>
      <c r="J250" s="67"/>
    </row>
    <row r="251" spans="1:10" x14ac:dyDescent="0.2">
      <c r="A251" s="67"/>
      <c r="B251" s="67"/>
      <c r="C251" s="67"/>
      <c r="D251" s="67"/>
      <c r="E251" s="67"/>
      <c r="F251" s="67"/>
      <c r="G251" s="67"/>
      <c r="H251" s="67"/>
      <c r="I251" s="67"/>
      <c r="J251" s="67"/>
    </row>
    <row r="252" spans="1:10" x14ac:dyDescent="0.2">
      <c r="A252" s="67"/>
      <c r="B252" s="67"/>
      <c r="C252" s="67"/>
      <c r="D252" s="67"/>
      <c r="E252" s="67"/>
      <c r="F252" s="67"/>
      <c r="G252" s="67"/>
      <c r="H252" s="67"/>
      <c r="I252" s="67"/>
      <c r="J252" s="67"/>
    </row>
    <row r="253" spans="1:10" x14ac:dyDescent="0.2">
      <c r="A253" s="67"/>
      <c r="B253" s="67"/>
      <c r="C253" s="67"/>
      <c r="D253" s="67"/>
      <c r="E253" s="67"/>
      <c r="F253" s="67"/>
      <c r="G253" s="67"/>
      <c r="H253" s="67"/>
      <c r="I253" s="67"/>
      <c r="J253" s="67"/>
    </row>
    <row r="254" spans="1:10" x14ac:dyDescent="0.2">
      <c r="A254" s="67"/>
      <c r="B254" s="67"/>
      <c r="C254" s="67"/>
      <c r="D254" s="67"/>
      <c r="E254" s="67"/>
      <c r="F254" s="67"/>
      <c r="G254" s="67"/>
      <c r="H254" s="67"/>
      <c r="I254" s="67"/>
      <c r="J254" s="67"/>
    </row>
    <row r="255" spans="1:10" x14ac:dyDescent="0.2">
      <c r="A255" s="67"/>
      <c r="B255" s="67"/>
      <c r="C255" s="67"/>
      <c r="D255" s="67"/>
      <c r="E255" s="67"/>
      <c r="F255" s="67"/>
      <c r="G255" s="67"/>
      <c r="H255" s="67"/>
      <c r="I255" s="67"/>
      <c r="J255" s="67"/>
    </row>
    <row r="256" spans="1:10" x14ac:dyDescent="0.2">
      <c r="A256" s="67"/>
      <c r="B256" s="67"/>
      <c r="C256" s="67"/>
      <c r="D256" s="67"/>
      <c r="E256" s="67"/>
      <c r="F256" s="67"/>
      <c r="G256" s="67"/>
      <c r="H256" s="67"/>
      <c r="I256" s="67"/>
      <c r="J256" s="67"/>
    </row>
    <row r="257" spans="1:10" x14ac:dyDescent="0.2">
      <c r="A257" s="67"/>
      <c r="B257" s="67"/>
      <c r="C257" s="67"/>
      <c r="D257" s="67"/>
      <c r="E257" s="67"/>
      <c r="F257" s="67"/>
      <c r="G257" s="67"/>
      <c r="H257" s="67"/>
      <c r="I257" s="67"/>
      <c r="J257" s="67"/>
    </row>
    <row r="258" spans="1:10" x14ac:dyDescent="0.2">
      <c r="A258" s="67"/>
      <c r="B258" s="67"/>
      <c r="C258" s="67"/>
      <c r="D258" s="67"/>
      <c r="E258" s="67"/>
      <c r="F258" s="67"/>
      <c r="G258" s="67"/>
      <c r="H258" s="67"/>
      <c r="I258" s="67"/>
      <c r="J258" s="67"/>
    </row>
    <row r="259" spans="1:10" x14ac:dyDescent="0.2">
      <c r="A259" s="67"/>
      <c r="B259" s="67"/>
      <c r="C259" s="67"/>
      <c r="D259" s="67"/>
      <c r="E259" s="67"/>
      <c r="F259" s="67"/>
      <c r="G259" s="67"/>
      <c r="H259" s="67"/>
      <c r="I259" s="67"/>
      <c r="J259" s="67"/>
    </row>
    <row r="260" spans="1:10" x14ac:dyDescent="0.2">
      <c r="A260" s="67"/>
      <c r="B260" s="67"/>
      <c r="C260" s="67"/>
      <c r="D260" s="67"/>
      <c r="E260" s="67"/>
      <c r="F260" s="67"/>
      <c r="G260" s="67"/>
      <c r="H260" s="67"/>
      <c r="I260" s="67"/>
      <c r="J260" s="67"/>
    </row>
    <row r="261" spans="1:10" x14ac:dyDescent="0.2">
      <c r="A261" s="67"/>
      <c r="B261" s="67"/>
      <c r="C261" s="67"/>
      <c r="D261" s="67"/>
      <c r="E261" s="67"/>
      <c r="F261" s="67"/>
      <c r="G261" s="67"/>
      <c r="H261" s="67"/>
      <c r="I261" s="67"/>
      <c r="J261" s="67"/>
    </row>
    <row r="262" spans="1:10" x14ac:dyDescent="0.2">
      <c r="A262" s="67"/>
      <c r="B262" s="67"/>
      <c r="C262" s="67"/>
      <c r="D262" s="67"/>
      <c r="E262" s="67"/>
      <c r="F262" s="67"/>
      <c r="G262" s="67"/>
      <c r="H262" s="67"/>
      <c r="I262" s="67"/>
      <c r="J262" s="67"/>
    </row>
    <row r="263" spans="1:10" x14ac:dyDescent="0.2">
      <c r="A263" s="67"/>
      <c r="B263" s="67"/>
      <c r="C263" s="67"/>
      <c r="D263" s="67"/>
      <c r="E263" s="67"/>
      <c r="F263" s="67"/>
      <c r="G263" s="67"/>
      <c r="H263" s="67"/>
      <c r="I263" s="67"/>
      <c r="J263" s="67"/>
    </row>
    <row r="264" spans="1:10" x14ac:dyDescent="0.2">
      <c r="A264" s="67"/>
      <c r="B264" s="67"/>
      <c r="C264" s="67"/>
      <c r="D264" s="67"/>
      <c r="E264" s="67"/>
      <c r="F264" s="67"/>
      <c r="G264" s="67"/>
      <c r="H264" s="67"/>
      <c r="I264" s="67"/>
      <c r="J264" s="67"/>
    </row>
    <row r="265" spans="1:10" x14ac:dyDescent="0.2">
      <c r="A265" s="67"/>
      <c r="B265" s="67"/>
      <c r="C265" s="67"/>
      <c r="D265" s="67"/>
      <c r="E265" s="67"/>
      <c r="F265" s="67"/>
      <c r="G265" s="67"/>
      <c r="H265" s="67"/>
      <c r="I265" s="67"/>
      <c r="J265" s="67"/>
    </row>
    <row r="266" spans="1:10" x14ac:dyDescent="0.2">
      <c r="A266" s="67"/>
      <c r="B266" s="67"/>
      <c r="C266" s="67"/>
      <c r="D266" s="67"/>
      <c r="E266" s="67"/>
      <c r="F266" s="67"/>
      <c r="G266" s="67"/>
      <c r="H266" s="67"/>
      <c r="I266" s="67"/>
      <c r="J266" s="67"/>
    </row>
    <row r="267" spans="1:10" x14ac:dyDescent="0.2">
      <c r="A267" s="67"/>
      <c r="B267" s="67"/>
      <c r="C267" s="67"/>
      <c r="D267" s="67"/>
      <c r="E267" s="67"/>
      <c r="F267" s="67"/>
      <c r="G267" s="67"/>
      <c r="H267" s="67"/>
      <c r="I267" s="67"/>
      <c r="J267" s="67"/>
    </row>
    <row r="268" spans="1:10" x14ac:dyDescent="0.2">
      <c r="A268" s="67"/>
      <c r="B268" s="67"/>
      <c r="C268" s="67"/>
      <c r="D268" s="67"/>
      <c r="E268" s="67"/>
      <c r="F268" s="67"/>
      <c r="G268" s="67"/>
      <c r="H268" s="67"/>
      <c r="I268" s="67"/>
      <c r="J268" s="67"/>
    </row>
    <row r="269" spans="1:10" x14ac:dyDescent="0.2">
      <c r="A269" s="67"/>
      <c r="B269" s="67"/>
      <c r="C269" s="67"/>
      <c r="D269" s="67"/>
      <c r="E269" s="67"/>
      <c r="F269" s="67"/>
      <c r="G269" s="67"/>
      <c r="H269" s="67"/>
      <c r="I269" s="67"/>
      <c r="J269" s="67"/>
    </row>
    <row r="270" spans="1:10" x14ac:dyDescent="0.2">
      <c r="A270" s="67"/>
      <c r="B270" s="67"/>
      <c r="C270" s="67"/>
      <c r="D270" s="67"/>
      <c r="E270" s="67"/>
      <c r="F270" s="67"/>
      <c r="G270" s="67"/>
      <c r="H270" s="67"/>
      <c r="I270" s="67"/>
      <c r="J270" s="67"/>
    </row>
    <row r="271" spans="1:10" x14ac:dyDescent="0.2">
      <c r="A271" s="67"/>
      <c r="B271" s="67"/>
      <c r="C271" s="67"/>
      <c r="D271" s="67"/>
      <c r="E271" s="67"/>
      <c r="F271" s="67"/>
      <c r="G271" s="67"/>
      <c r="H271" s="67"/>
      <c r="I271" s="67"/>
      <c r="J271" s="67"/>
    </row>
    <row r="272" spans="1:10" x14ac:dyDescent="0.2">
      <c r="A272" s="67"/>
      <c r="B272" s="67"/>
      <c r="C272" s="67"/>
      <c r="D272" s="67"/>
      <c r="E272" s="67"/>
      <c r="F272" s="67"/>
      <c r="G272" s="67"/>
      <c r="H272" s="67"/>
      <c r="I272" s="67"/>
      <c r="J272" s="67"/>
    </row>
    <row r="273" spans="1:10" x14ac:dyDescent="0.2">
      <c r="A273" s="67"/>
      <c r="B273" s="67"/>
      <c r="C273" s="67"/>
      <c r="D273" s="67"/>
      <c r="E273" s="67"/>
      <c r="F273" s="67"/>
      <c r="G273" s="67"/>
      <c r="H273" s="67"/>
      <c r="I273" s="67"/>
      <c r="J273" s="67"/>
    </row>
    <row r="274" spans="1:10" x14ac:dyDescent="0.2">
      <c r="A274" s="67"/>
      <c r="B274" s="67"/>
      <c r="C274" s="67"/>
      <c r="D274" s="67"/>
      <c r="E274" s="67"/>
      <c r="F274" s="67"/>
      <c r="G274" s="67"/>
      <c r="H274" s="67"/>
      <c r="I274" s="67"/>
      <c r="J274" s="67"/>
    </row>
    <row r="275" spans="1:10" x14ac:dyDescent="0.2">
      <c r="A275" s="67"/>
      <c r="B275" s="67"/>
      <c r="C275" s="67"/>
      <c r="D275" s="67"/>
      <c r="E275" s="67"/>
      <c r="F275" s="67"/>
      <c r="G275" s="67"/>
      <c r="H275" s="67"/>
      <c r="I275" s="67"/>
      <c r="J275" s="67"/>
    </row>
    <row r="276" spans="1:10" x14ac:dyDescent="0.2">
      <c r="A276" s="67"/>
      <c r="B276" s="67"/>
      <c r="C276" s="67"/>
      <c r="D276" s="67"/>
      <c r="E276" s="67"/>
      <c r="F276" s="67"/>
      <c r="G276" s="67"/>
      <c r="H276" s="67"/>
      <c r="I276" s="67"/>
      <c r="J276" s="67"/>
    </row>
    <row r="277" spans="1:10" x14ac:dyDescent="0.2">
      <c r="A277" s="67"/>
      <c r="B277" s="67"/>
      <c r="C277" s="67"/>
      <c r="D277" s="67"/>
      <c r="E277" s="67"/>
      <c r="F277" s="67"/>
      <c r="G277" s="67"/>
      <c r="H277" s="67"/>
      <c r="I277" s="67"/>
      <c r="J277" s="67"/>
    </row>
    <row r="278" spans="1:10" x14ac:dyDescent="0.2">
      <c r="A278" s="67"/>
      <c r="B278" s="67"/>
      <c r="C278" s="67"/>
      <c r="D278" s="67"/>
      <c r="E278" s="67"/>
      <c r="F278" s="67"/>
      <c r="G278" s="67"/>
      <c r="H278" s="67"/>
      <c r="I278" s="67"/>
      <c r="J278" s="67"/>
    </row>
    <row r="279" spans="1:10" x14ac:dyDescent="0.2">
      <c r="A279" s="67"/>
      <c r="B279" s="67"/>
      <c r="C279" s="67"/>
      <c r="D279" s="67"/>
      <c r="E279" s="67"/>
      <c r="F279" s="67"/>
      <c r="G279" s="67"/>
      <c r="H279" s="67"/>
      <c r="I279" s="67"/>
      <c r="J279" s="67"/>
    </row>
    <row r="280" spans="1:10" x14ac:dyDescent="0.2">
      <c r="A280" s="67"/>
      <c r="B280" s="67"/>
      <c r="C280" s="67"/>
      <c r="D280" s="67"/>
      <c r="E280" s="67"/>
      <c r="F280" s="67"/>
      <c r="G280" s="67"/>
      <c r="H280" s="67"/>
      <c r="I280" s="67"/>
      <c r="J280" s="67"/>
    </row>
    <row r="281" spans="1:10" x14ac:dyDescent="0.2">
      <c r="A281" s="67"/>
      <c r="B281" s="67"/>
      <c r="C281" s="67"/>
      <c r="D281" s="67"/>
      <c r="E281" s="67"/>
      <c r="F281" s="67"/>
      <c r="G281" s="67"/>
      <c r="H281" s="67"/>
      <c r="I281" s="67"/>
      <c r="J281" s="67"/>
    </row>
    <row r="282" spans="1:10" x14ac:dyDescent="0.2">
      <c r="A282" s="67"/>
      <c r="B282" s="67"/>
      <c r="C282" s="67"/>
      <c r="D282" s="67"/>
      <c r="E282" s="67"/>
      <c r="F282" s="67"/>
      <c r="G282" s="67"/>
      <c r="H282" s="67"/>
      <c r="I282" s="67"/>
      <c r="J282" s="67"/>
    </row>
    <row r="283" spans="1:10" x14ac:dyDescent="0.2">
      <c r="A283" s="67"/>
      <c r="B283" s="67"/>
      <c r="C283" s="67"/>
      <c r="D283" s="67"/>
      <c r="E283" s="67"/>
      <c r="F283" s="67"/>
      <c r="G283" s="67"/>
      <c r="H283" s="67"/>
      <c r="I283" s="67"/>
      <c r="J283" s="67"/>
    </row>
    <row r="284" spans="1:10" x14ac:dyDescent="0.2">
      <c r="A284" s="67"/>
      <c r="B284" s="67"/>
      <c r="C284" s="67"/>
      <c r="D284" s="67"/>
      <c r="E284" s="67"/>
      <c r="F284" s="67"/>
      <c r="G284" s="67"/>
      <c r="H284" s="67"/>
      <c r="I284" s="67"/>
      <c r="J284" s="67"/>
    </row>
    <row r="285" spans="1:10" x14ac:dyDescent="0.2">
      <c r="A285" s="67"/>
      <c r="B285" s="67"/>
      <c r="C285" s="67"/>
      <c r="D285" s="67"/>
      <c r="E285" s="67"/>
      <c r="F285" s="67"/>
      <c r="G285" s="67"/>
      <c r="H285" s="67"/>
      <c r="I285" s="67"/>
      <c r="J285" s="67"/>
    </row>
    <row r="286" spans="1:10" x14ac:dyDescent="0.2">
      <c r="A286" s="67"/>
      <c r="B286" s="67"/>
      <c r="C286" s="67"/>
      <c r="D286" s="67"/>
      <c r="E286" s="67"/>
      <c r="F286" s="67"/>
      <c r="G286" s="67"/>
      <c r="H286" s="67"/>
      <c r="I286" s="67"/>
      <c r="J286" s="67"/>
    </row>
    <row r="287" spans="1:10" x14ac:dyDescent="0.2">
      <c r="A287" s="67"/>
      <c r="B287" s="67"/>
      <c r="C287" s="67"/>
      <c r="D287" s="67"/>
      <c r="E287" s="67"/>
      <c r="F287" s="67"/>
      <c r="G287" s="67"/>
      <c r="H287" s="67"/>
      <c r="I287" s="67"/>
      <c r="J287" s="67"/>
    </row>
    <row r="288" spans="1:10" x14ac:dyDescent="0.2">
      <c r="A288" s="67"/>
      <c r="B288" s="67"/>
      <c r="C288" s="67"/>
      <c r="D288" s="67"/>
      <c r="E288" s="67"/>
      <c r="F288" s="67"/>
      <c r="G288" s="67"/>
      <c r="H288" s="67"/>
      <c r="I288" s="67"/>
      <c r="J288" s="67"/>
    </row>
    <row r="289" spans="1:10" x14ac:dyDescent="0.2">
      <c r="A289" s="67"/>
      <c r="B289" s="67"/>
      <c r="C289" s="67"/>
      <c r="D289" s="67"/>
      <c r="E289" s="67"/>
      <c r="F289" s="67"/>
      <c r="G289" s="67"/>
      <c r="H289" s="67"/>
      <c r="I289" s="67"/>
      <c r="J289" s="67"/>
    </row>
    <row r="290" spans="1:10" x14ac:dyDescent="0.2">
      <c r="A290" s="67"/>
      <c r="B290" s="67"/>
      <c r="C290" s="67"/>
      <c r="D290" s="67"/>
      <c r="E290" s="67"/>
      <c r="F290" s="67"/>
      <c r="G290" s="67"/>
      <c r="H290" s="67"/>
      <c r="I290" s="67"/>
      <c r="J290" s="67"/>
    </row>
    <row r="291" spans="1:10" x14ac:dyDescent="0.2">
      <c r="A291" s="67"/>
      <c r="B291" s="67"/>
      <c r="C291" s="67"/>
      <c r="D291" s="67"/>
      <c r="E291" s="67"/>
      <c r="F291" s="67"/>
      <c r="G291" s="67"/>
      <c r="H291" s="67"/>
      <c r="I291" s="67"/>
      <c r="J291" s="67"/>
    </row>
    <row r="292" spans="1:10" x14ac:dyDescent="0.2">
      <c r="A292" s="67"/>
      <c r="B292" s="67"/>
      <c r="C292" s="67"/>
      <c r="D292" s="67"/>
      <c r="E292" s="67"/>
      <c r="F292" s="67"/>
      <c r="G292" s="67"/>
      <c r="H292" s="67"/>
      <c r="I292" s="67"/>
      <c r="J292" s="67"/>
    </row>
    <row r="293" spans="1:10" x14ac:dyDescent="0.2">
      <c r="A293" s="67"/>
      <c r="B293" s="67"/>
      <c r="C293" s="67"/>
      <c r="D293" s="67"/>
      <c r="E293" s="67"/>
      <c r="F293" s="67"/>
      <c r="G293" s="67"/>
      <c r="H293" s="67"/>
      <c r="I293" s="67"/>
      <c r="J293" s="67"/>
    </row>
    <row r="294" spans="1:10" x14ac:dyDescent="0.2">
      <c r="A294" s="67"/>
      <c r="B294" s="67"/>
      <c r="C294" s="67"/>
      <c r="D294" s="67"/>
      <c r="E294" s="67"/>
      <c r="F294" s="67"/>
      <c r="G294" s="67"/>
      <c r="H294" s="67"/>
      <c r="I294" s="67"/>
      <c r="J294" s="67"/>
    </row>
    <row r="295" spans="1:10" x14ac:dyDescent="0.2">
      <c r="A295" s="67"/>
      <c r="B295" s="67"/>
      <c r="C295" s="67"/>
      <c r="D295" s="67"/>
      <c r="E295" s="67"/>
      <c r="F295" s="67"/>
      <c r="G295" s="67"/>
      <c r="H295" s="67"/>
      <c r="I295" s="67"/>
      <c r="J295" s="67"/>
    </row>
    <row r="296" spans="1:10" x14ac:dyDescent="0.2">
      <c r="A296" s="67"/>
      <c r="B296" s="67"/>
      <c r="C296" s="67"/>
      <c r="D296" s="67"/>
      <c r="E296" s="67"/>
      <c r="F296" s="67"/>
      <c r="G296" s="67"/>
      <c r="H296" s="67"/>
      <c r="I296" s="67"/>
      <c r="J296" s="67"/>
    </row>
    <row r="297" spans="1:10" x14ac:dyDescent="0.2">
      <c r="A297" s="67"/>
      <c r="B297" s="67"/>
      <c r="C297" s="67"/>
      <c r="D297" s="67"/>
      <c r="E297" s="67"/>
      <c r="F297" s="67"/>
      <c r="G297" s="67"/>
      <c r="H297" s="67"/>
      <c r="I297" s="67"/>
      <c r="J297" s="67"/>
    </row>
    <row r="298" spans="1:10" x14ac:dyDescent="0.2">
      <c r="A298" s="67"/>
      <c r="B298" s="67"/>
      <c r="C298" s="67"/>
      <c r="D298" s="67"/>
      <c r="E298" s="67"/>
      <c r="F298" s="67"/>
      <c r="G298" s="67"/>
      <c r="H298" s="67"/>
      <c r="I298" s="67"/>
      <c r="J298" s="67"/>
    </row>
    <row r="299" spans="1:10" x14ac:dyDescent="0.2">
      <c r="A299" s="67"/>
      <c r="B299" s="67"/>
      <c r="C299" s="67"/>
      <c r="D299" s="67"/>
      <c r="E299" s="67"/>
      <c r="F299" s="67"/>
      <c r="G299" s="67"/>
      <c r="H299" s="67"/>
      <c r="I299" s="67"/>
      <c r="J299" s="67"/>
    </row>
    <row r="300" spans="1:10" x14ac:dyDescent="0.2">
      <c r="A300" s="67"/>
      <c r="B300" s="67"/>
      <c r="C300" s="67"/>
      <c r="D300" s="67"/>
      <c r="E300" s="67"/>
      <c r="F300" s="67"/>
      <c r="G300" s="67"/>
      <c r="H300" s="67"/>
      <c r="I300" s="67"/>
      <c r="J300" s="67"/>
    </row>
    <row r="301" spans="1:10" x14ac:dyDescent="0.2">
      <c r="A301" s="67"/>
      <c r="B301" s="67"/>
      <c r="C301" s="67"/>
      <c r="D301" s="67"/>
      <c r="E301" s="67"/>
      <c r="F301" s="67"/>
      <c r="G301" s="67"/>
      <c r="H301" s="67"/>
      <c r="I301" s="67"/>
      <c r="J301" s="67"/>
    </row>
    <row r="302" spans="1:10" x14ac:dyDescent="0.2">
      <c r="A302" s="67"/>
      <c r="B302" s="67"/>
      <c r="C302" s="67"/>
      <c r="D302" s="67"/>
      <c r="E302" s="67"/>
      <c r="F302" s="67"/>
      <c r="G302" s="67"/>
      <c r="H302" s="67"/>
      <c r="I302" s="67"/>
      <c r="J302" s="67"/>
    </row>
    <row r="303" spans="1:10" x14ac:dyDescent="0.2">
      <c r="A303" s="67"/>
      <c r="B303" s="67"/>
      <c r="C303" s="67"/>
      <c r="D303" s="67"/>
      <c r="E303" s="67"/>
      <c r="F303" s="67"/>
      <c r="G303" s="67"/>
      <c r="H303" s="67"/>
      <c r="I303" s="67"/>
      <c r="J303" s="67"/>
    </row>
    <row r="304" spans="1:10" x14ac:dyDescent="0.2">
      <c r="A304" s="67"/>
      <c r="B304" s="67"/>
      <c r="C304" s="67"/>
      <c r="D304" s="67"/>
      <c r="E304" s="67"/>
      <c r="F304" s="67"/>
      <c r="G304" s="67"/>
      <c r="H304" s="67"/>
      <c r="I304" s="67"/>
      <c r="J304" s="67"/>
    </row>
    <row r="305" spans="1:10" x14ac:dyDescent="0.2">
      <c r="A305" s="67"/>
      <c r="B305" s="67"/>
      <c r="C305" s="67"/>
      <c r="D305" s="67"/>
      <c r="E305" s="67"/>
      <c r="F305" s="67"/>
      <c r="G305" s="67"/>
      <c r="H305" s="67"/>
      <c r="I305" s="67"/>
      <c r="J305" s="67"/>
    </row>
    <row r="306" spans="1:10" x14ac:dyDescent="0.2">
      <c r="A306" s="67"/>
      <c r="B306" s="67"/>
      <c r="C306" s="67"/>
      <c r="D306" s="67"/>
      <c r="E306" s="67"/>
      <c r="F306" s="67"/>
      <c r="G306" s="67"/>
      <c r="H306" s="67"/>
      <c r="I306" s="67"/>
      <c r="J306" s="67"/>
    </row>
    <row r="307" spans="1:10" x14ac:dyDescent="0.2">
      <c r="A307" s="67"/>
      <c r="B307" s="67"/>
      <c r="C307" s="67"/>
      <c r="D307" s="67"/>
      <c r="E307" s="67"/>
      <c r="F307" s="67"/>
      <c r="G307" s="67"/>
      <c r="H307" s="67"/>
      <c r="I307" s="67"/>
      <c r="J307" s="67"/>
    </row>
    <row r="308" spans="1:10" x14ac:dyDescent="0.2">
      <c r="A308" s="67"/>
      <c r="B308" s="67"/>
      <c r="C308" s="67"/>
      <c r="D308" s="67"/>
      <c r="E308" s="67"/>
      <c r="F308" s="67"/>
      <c r="G308" s="67"/>
      <c r="H308" s="67"/>
      <c r="I308" s="67"/>
      <c r="J308" s="67"/>
    </row>
    <row r="309" spans="1:10" x14ac:dyDescent="0.2">
      <c r="A309" s="67"/>
      <c r="B309" s="67"/>
      <c r="C309" s="67"/>
      <c r="D309" s="67"/>
      <c r="E309" s="67"/>
      <c r="F309" s="67"/>
      <c r="G309" s="67"/>
      <c r="H309" s="67"/>
      <c r="I309" s="67"/>
      <c r="J309" s="67"/>
    </row>
    <row r="310" spans="1:10" x14ac:dyDescent="0.2">
      <c r="A310" s="67"/>
      <c r="B310" s="67"/>
      <c r="C310" s="67"/>
      <c r="D310" s="67"/>
      <c r="E310" s="67"/>
      <c r="F310" s="67"/>
      <c r="G310" s="67"/>
      <c r="H310" s="67"/>
      <c r="I310" s="67"/>
      <c r="J310" s="67"/>
    </row>
    <row r="311" spans="1:10" x14ac:dyDescent="0.2">
      <c r="A311" s="67"/>
      <c r="B311" s="67"/>
      <c r="C311" s="67"/>
      <c r="D311" s="67"/>
      <c r="E311" s="67"/>
      <c r="F311" s="67"/>
      <c r="G311" s="67"/>
      <c r="H311" s="67"/>
      <c r="I311" s="67"/>
      <c r="J311" s="67"/>
    </row>
    <row r="312" spans="1:10" x14ac:dyDescent="0.2">
      <c r="A312" s="67"/>
      <c r="B312" s="67"/>
      <c r="C312" s="67"/>
      <c r="D312" s="67"/>
      <c r="E312" s="67"/>
      <c r="F312" s="67"/>
      <c r="G312" s="67"/>
      <c r="H312" s="67"/>
      <c r="I312" s="67"/>
      <c r="J312" s="67"/>
    </row>
    <row r="313" spans="1:10" x14ac:dyDescent="0.2">
      <c r="A313" s="67"/>
      <c r="B313" s="67"/>
      <c r="I313" s="67"/>
      <c r="J313" s="67"/>
    </row>
    <row r="314" spans="1:10" x14ac:dyDescent="0.2">
      <c r="A314" s="67"/>
      <c r="B314" s="67"/>
      <c r="I314" s="67"/>
      <c r="J314" s="67"/>
    </row>
    <row r="315" spans="1:10" x14ac:dyDescent="0.2">
      <c r="I315" s="67"/>
      <c r="J315" s="67"/>
    </row>
    <row r="316" spans="1:10" x14ac:dyDescent="0.2">
      <c r="I316" s="67"/>
      <c r="J316" s="67"/>
    </row>
    <row r="317" spans="1:10" x14ac:dyDescent="0.2">
      <c r="I317" s="67"/>
      <c r="J317" s="67"/>
    </row>
    <row r="318" spans="1:10" x14ac:dyDescent="0.2">
      <c r="I318" s="67"/>
      <c r="J318" s="67"/>
    </row>
    <row r="319" spans="1:10" x14ac:dyDescent="0.2">
      <c r="I319" s="67"/>
      <c r="J319" s="67"/>
    </row>
    <row r="320" spans="1:10" x14ac:dyDescent="0.2">
      <c r="I320" s="67"/>
      <c r="J320" s="67"/>
    </row>
    <row r="321" spans="9:10" x14ac:dyDescent="0.2">
      <c r="I321" s="67"/>
      <c r="J321" s="67"/>
    </row>
    <row r="322" spans="9:10" x14ac:dyDescent="0.2">
      <c r="I322" s="67"/>
      <c r="J322" s="67"/>
    </row>
    <row r="323" spans="9:10" x14ac:dyDescent="0.2">
      <c r="I323" s="67"/>
      <c r="J323" s="67"/>
    </row>
    <row r="324" spans="9:10" x14ac:dyDescent="0.2">
      <c r="I324" s="67"/>
      <c r="J324" s="67"/>
    </row>
    <row r="325" spans="9:10" x14ac:dyDescent="0.2">
      <c r="I325" s="67"/>
      <c r="J325" s="67"/>
    </row>
    <row r="326" spans="9:10" x14ac:dyDescent="0.2">
      <c r="I326" s="67"/>
      <c r="J326" s="67"/>
    </row>
    <row r="327" spans="9:10" x14ac:dyDescent="0.2">
      <c r="I327" s="67"/>
      <c r="J327" s="67"/>
    </row>
    <row r="328" spans="9:10" x14ac:dyDescent="0.2">
      <c r="I328" s="67"/>
      <c r="J328" s="67"/>
    </row>
    <row r="329" spans="9:10" x14ac:dyDescent="0.2">
      <c r="I329" s="67"/>
      <c r="J329" s="67"/>
    </row>
    <row r="330" spans="9:10" x14ac:dyDescent="0.2">
      <c r="I330" s="67"/>
      <c r="J330" s="67"/>
    </row>
    <row r="331" spans="9:10" x14ac:dyDescent="0.2">
      <c r="I331" s="67"/>
      <c r="J331" s="67"/>
    </row>
    <row r="332" spans="9:10" x14ac:dyDescent="0.2">
      <c r="I332" s="67"/>
      <c r="J332" s="67"/>
    </row>
    <row r="333" spans="9:10" x14ac:dyDescent="0.2">
      <c r="I333" s="67"/>
      <c r="J333" s="67"/>
    </row>
    <row r="334" spans="9:10" x14ac:dyDescent="0.2">
      <c r="I334" s="67"/>
      <c r="J334" s="67"/>
    </row>
    <row r="335" spans="9:10" x14ac:dyDescent="0.2">
      <c r="I335" s="67"/>
      <c r="J335" s="67"/>
    </row>
    <row r="336" spans="9:10" x14ac:dyDescent="0.2">
      <c r="I336" s="67"/>
      <c r="J336" s="67"/>
    </row>
  </sheetData>
  <sheetProtection password="DACF" sheet="1" objects="1" scenarios="1" selectLockedCells="1"/>
  <mergeCells count="67">
    <mergeCell ref="A26:B26"/>
    <mergeCell ref="D26:E26"/>
    <mergeCell ref="A71:J71"/>
    <mergeCell ref="B73:H73"/>
    <mergeCell ref="E10:F10"/>
    <mergeCell ref="G12:H12"/>
    <mergeCell ref="D23:F23"/>
    <mergeCell ref="B65:E65"/>
    <mergeCell ref="F65:J65"/>
    <mergeCell ref="D42:E42"/>
    <mergeCell ref="B43:H43"/>
    <mergeCell ref="A62:J62"/>
    <mergeCell ref="A25:B25"/>
    <mergeCell ref="C12:D12"/>
    <mergeCell ref="A19:C19"/>
    <mergeCell ref="A21:B21"/>
    <mergeCell ref="A22:B22"/>
    <mergeCell ref="E12:F12"/>
    <mergeCell ref="E16:F16"/>
    <mergeCell ref="D24:G24"/>
    <mergeCell ref="C16:D16"/>
    <mergeCell ref="A16:B16"/>
    <mergeCell ref="A14:B14"/>
    <mergeCell ref="A23:B23"/>
    <mergeCell ref="A124:H124"/>
    <mergeCell ref="B44:H44"/>
    <mergeCell ref="F33:F34"/>
    <mergeCell ref="G33:G34"/>
    <mergeCell ref="H33:H34"/>
    <mergeCell ref="A113:H113"/>
    <mergeCell ref="F64:J64"/>
    <mergeCell ref="E41:H41"/>
    <mergeCell ref="A112:H112"/>
    <mergeCell ref="A82:H82"/>
    <mergeCell ref="A83:H83"/>
    <mergeCell ref="A85:H85"/>
    <mergeCell ref="A24:B24"/>
    <mergeCell ref="C17:F17"/>
    <mergeCell ref="A98:H98"/>
    <mergeCell ref="C46:F46"/>
    <mergeCell ref="A60:J60"/>
    <mergeCell ref="A33:B33"/>
    <mergeCell ref="A34:B34"/>
    <mergeCell ref="B64:E64"/>
    <mergeCell ref="A37:B37"/>
    <mergeCell ref="A39:B39"/>
    <mergeCell ref="E37:H37"/>
    <mergeCell ref="A35:B35"/>
    <mergeCell ref="A36:B36"/>
    <mergeCell ref="A40:B40"/>
    <mergeCell ref="A45:H45"/>
    <mergeCell ref="A31:C31"/>
    <mergeCell ref="A28:B28"/>
    <mergeCell ref="A1:J1"/>
    <mergeCell ref="A2:J2"/>
    <mergeCell ref="A5:J5"/>
    <mergeCell ref="A6:J6"/>
    <mergeCell ref="A7:J7"/>
    <mergeCell ref="E31:H31"/>
    <mergeCell ref="A27:B27"/>
    <mergeCell ref="D27:E27"/>
    <mergeCell ref="D28:G28"/>
    <mergeCell ref="G16:H16"/>
    <mergeCell ref="C14:E14"/>
    <mergeCell ref="C10:D10"/>
    <mergeCell ref="A10:B10"/>
    <mergeCell ref="A12:B12"/>
  </mergeCells>
  <phoneticPr fontId="0" type="noConversion"/>
  <dataValidations xWindow="220" yWindow="412" count="21">
    <dataValidation type="whole" operator="greaterThanOrEqual" allowBlank="1" showInputMessage="1" showErrorMessage="1" errorTitle="Insufficeint number of low units" error="A minimum of 50% of the affordable units must be priced to be affordable to low-income households." prompt="Enter the number of units that will be priced to be affordable to households earning less than 50% of the regional median income.  This number MUST BE AT LEAST HALF of the total number of affordable units in the development." sqref="C36">
      <formula1>C34*0.5</formula1>
    </dataValidation>
    <dataValidation type="whole" operator="equal" allowBlank="1" showInputMessage="1" showErrorMessage="1" errorTitle="Incorrect Number of Units" error="The sum of low units and mod units does not equal the total number of affordable units." prompt="Enter the number of units that will be priced to be affordable to households earning between 50% and 80% of regional median income.  This number may NOT exceed half of the number of affordable units in the development." sqref="C37">
      <formula1>C34-C36</formula1>
    </dataValidation>
    <dataValidation type="whole" operator="lessThanOrEqual" allowBlank="1" showInputMessage="1" showErrorMessage="1" errorTitle="Bedroom Distribution Error" error="Too Many One-Bedroom Units." prompt="Enter the number of AFFORDABLE one-bedroom units in the development.  Age-restricted developments are exempt from bedroom distribution requirements and may be all one-bedroom units." sqref="C39">
      <formula1>C34</formula1>
    </dataValidation>
    <dataValidation type="whole" operator="lessThanOrEqual" allowBlank="1" showInputMessage="1" showErrorMessage="1" errorTitle="Bedroom Distribution Error" error="Too Many Two-Bedroom Units." prompt="Enter the number of AFFORDABLE two-bedroom units in the development.  Age-restricted developments are exempt from bedroom distribution requirements and may be any combination of one and two-bedroom units." sqref="C40">
      <formula1>C34</formula1>
    </dataValidation>
    <dataValidation type="whole" operator="lessThanOrEqual" allowBlank="1" showInputMessage="1" showErrorMessage="1" errorTitle="Invalid Bedroom Distribution" error="You have entered an excessive number of one-bedroom units." sqref="B69">
      <formula1>C69</formula1>
    </dataValidation>
    <dataValidation type="whole" errorStyle="warning" operator="greaterThanOrEqual" showInputMessage="1" showErrorMessage="1" errorTitle="Bedroom distribution error" error="A minimum of 20% of the affordable units must have three or more bedrooms." sqref="C41">
      <formula1>IF(#REF!="",C34*0.2,(C34*0.2)-#REF!)</formula1>
    </dataValidation>
    <dataValidation operator="greaterThanOrEqual" showInputMessage="1" showErrorMessage="1" errorTitle="Insufficeint Units at 35%" error="A minimum of 10% of the affordable units must be priced to be available to families earning 35% or less of median income." sqref="F35"/>
    <dataValidation type="decimal" operator="lessThanOrEqual" allowBlank="1" showInputMessage="1" showErrorMessage="1" errorTitle="Range of Affordability Error" error="Units may not be priced higher than 70% of median income." sqref="H40">
      <formula1>0.7</formula1>
    </dataValidation>
    <dataValidation errorStyle="warning" operator="lessThanOrEqual" allowBlank="1" showInputMessage="1" showErrorMessage="1" errorTitle="Range of Affordability Error" error="Average affordability of all units may not exceed 55% of Regional Median Income." sqref="H42"/>
    <dataValidation type="decimal" operator="lessThanOrEqual" allowBlank="1" showInputMessage="1" showErrorMessage="1" errorTitle="Pricing Error" error="Low-income units may not be priced to exceed 50% of the regional median income." sqref="H35">
      <formula1>0.5</formula1>
    </dataValidation>
    <dataValidation type="decimal" operator="lessThanOrEqual" allowBlank="1" showInputMessage="1" showErrorMessage="1" errorTitle="Pricing Error" error="Low-income units may not be priced to exceed 50% of regional median income." sqref="H36">
      <formula1>0.5</formula1>
    </dataValidation>
    <dataValidation type="decimal" operator="lessThanOrEqual" allowBlank="1" showInputMessage="1" showErrorMessage="1" errorTitle="Pricing Error" error="Moderate-income units may not be priced to exceed 70% of regional median income." sqref="H38:H39">
      <formula1>0.7</formula1>
    </dataValidation>
    <dataValidation type="whole" showInputMessage="1" showErrorMessage="1" errorTitle="COAH region" error="COAH uses six statewide regions.  Number entered must be between 1 and 6." prompt="Enter COAH Region 1 through 6." sqref="C16:D16">
      <formula1>1</formula1>
      <formula2>6</formula2>
    </dataValidation>
    <dataValidation operator="greaterThan" allowBlank="1" showInputMessage="1" showErrorMessage="1" prompt="Enter the mortgage interest rate as a percentage.  For example, enter 7.25% as 7.25, NOT 0.0725. " sqref="C21"/>
    <dataValidation allowBlank="1" showInputMessage="1" showErrorMessage="1" prompt="Enter the monthly amount of anticipated homeowner association fees.  Make sure this amount has been verified through the public offering statement filed with the Planned Real Estate Development (PRED) division at DCA." sqref="C22"/>
    <dataValidation allowBlank="1" showInputMessage="1" showErrorMessage="1" prompt="Enter the GENERAL PROPERTY TAX RATE for the municipality in which the development is located.  This is the amount per $100 of assessed valuation available from the local tax office or use the link to the left to navigate to the State Division of Taxation." sqref="C23"/>
    <dataValidation allowBlank="1" showInputMessage="1" showErrorMessage="1" prompt="Enter the most recent equalization ratio for the municipality in which the development is located.  This figure is available from the County Board of Taxation or use the link to the left to navigate to the Division of Taxation and use the &quot;average ratio." sqref="C24"/>
    <dataValidation allowBlank="1" showInputMessage="1" showErrorMessage="1" prompt="Enter the montly cost of homeowners insurance.  " sqref="C25"/>
    <dataValidation allowBlank="1" showInputMessage="1" showErrorMessage="1" prompt="Enter the total number of units in the development.  This includes both market-rate and affordable units." sqref="C33"/>
    <dataValidation allowBlank="1" showInputMessage="1" showErrorMessage="1" prompt="Enter the total number of affordable units in the development." sqref="C34"/>
    <dataValidation operator="equal" allowBlank="1" showInputMessage="1" showErrorMessage="1" error="." sqref="G67:G68"/>
  </dataValidations>
  <hyperlinks>
    <hyperlink ref="D21:I21" r:id="rId1" display="Click this link to navigate to the Federal Reserve H15 rate and use the last figure in the right column"/>
    <hyperlink ref="A23:B23" r:id="rId2" display="PROPERTY TAX RATE"/>
    <hyperlink ref="A24:B24" r:id="rId3" display="EQUALIZATION RATIO"/>
  </hyperlinks>
  <printOptions horizontalCentered="1" verticalCentered="1"/>
  <pageMargins left="0.5" right="0.5" top="0.5" bottom="0.5" header="0.5" footer="0.5"/>
  <pageSetup scale="59" fitToHeight="0" orientation="portrait" horizontalDpi="300" verticalDpi="300" r:id="rId4"/>
  <headerFooter alignWithMargins="0">
    <oddFooter>&amp;CPage &amp;P</oddFooter>
  </headerFooter>
  <rowBreaks count="2" manualBreakCount="2">
    <brk id="45" max="9" man="1"/>
    <brk id="8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F7" sqref="F7:F12"/>
    </sheetView>
  </sheetViews>
  <sheetFormatPr defaultRowHeight="15" x14ac:dyDescent="0.2"/>
  <cols>
    <col min="1" max="1" width="2" bestFit="1" customWidth="1"/>
    <col min="2" max="2" width="29.5546875" bestFit="1" customWidth="1"/>
  </cols>
  <sheetData>
    <row r="1" spans="1:10" x14ac:dyDescent="0.2">
      <c r="A1" s="98"/>
      <c r="B1" s="98"/>
      <c r="C1" s="170" t="s">
        <v>115</v>
      </c>
      <c r="D1" s="170"/>
      <c r="E1" s="170"/>
      <c r="F1" s="170"/>
      <c r="G1" s="170"/>
      <c r="H1" s="170"/>
      <c r="I1" s="99"/>
      <c r="J1" s="99"/>
    </row>
    <row r="2" spans="1:10" x14ac:dyDescent="0.2">
      <c r="A2" s="98"/>
      <c r="B2" s="98"/>
      <c r="C2" s="100"/>
      <c r="D2" s="170" t="s">
        <v>50</v>
      </c>
      <c r="E2" s="170"/>
      <c r="F2" s="170"/>
      <c r="G2" s="170"/>
      <c r="H2" s="100"/>
      <c r="I2" s="100"/>
      <c r="J2" s="100"/>
    </row>
    <row r="3" spans="1:10" x14ac:dyDescent="0.2">
      <c r="A3" s="98"/>
      <c r="B3" s="98"/>
      <c r="C3" s="100"/>
      <c r="D3" s="170" t="s">
        <v>114</v>
      </c>
      <c r="E3" s="170"/>
      <c r="F3" s="170"/>
      <c r="G3" s="170"/>
      <c r="H3" s="100"/>
      <c r="I3" s="100"/>
      <c r="J3" s="100"/>
    </row>
    <row r="4" spans="1:10" x14ac:dyDescent="0.2">
      <c r="A4" s="98"/>
      <c r="B4" s="98"/>
      <c r="C4" s="100"/>
      <c r="D4" s="100"/>
      <c r="E4" s="100"/>
      <c r="F4" s="100"/>
      <c r="G4" s="100"/>
      <c r="H4" s="100"/>
      <c r="I4" s="100"/>
      <c r="J4" s="100"/>
    </row>
    <row r="5" spans="1:10" x14ac:dyDescent="0.2">
      <c r="A5" s="101"/>
      <c r="B5" s="102" t="s">
        <v>51</v>
      </c>
      <c r="C5" s="103" t="s">
        <v>52</v>
      </c>
      <c r="D5" s="103" t="s">
        <v>53</v>
      </c>
      <c r="E5" s="103" t="s">
        <v>54</v>
      </c>
      <c r="F5" s="103" t="s">
        <v>55</v>
      </c>
      <c r="G5" s="103"/>
      <c r="H5" s="103"/>
      <c r="I5" s="103"/>
      <c r="J5" s="103"/>
    </row>
    <row r="6" spans="1:10" x14ac:dyDescent="0.2">
      <c r="A6" s="101"/>
      <c r="B6" s="104"/>
      <c r="C6" s="100"/>
      <c r="D6" s="100"/>
      <c r="E6" s="100"/>
      <c r="F6" s="100"/>
      <c r="G6" s="100"/>
      <c r="H6" s="100"/>
      <c r="I6" s="100"/>
      <c r="J6" s="100"/>
    </row>
    <row r="7" spans="1:10" x14ac:dyDescent="0.2">
      <c r="A7" s="101">
        <v>1</v>
      </c>
      <c r="B7" s="105" t="s">
        <v>60</v>
      </c>
      <c r="C7" s="106">
        <f t="shared" ref="C7:C12" si="0">F7*0.7</f>
        <v>59095.399999999994</v>
      </c>
      <c r="D7" s="106">
        <f t="shared" ref="D7:D12" si="1">F7*0.8</f>
        <v>67537.600000000006</v>
      </c>
      <c r="E7" s="106">
        <f t="shared" ref="E7:E12" si="2">F7*0.9</f>
        <v>75979.8</v>
      </c>
      <c r="F7" s="114">
        <v>84422</v>
      </c>
      <c r="G7" s="106"/>
      <c r="H7" s="106"/>
      <c r="I7" s="106"/>
      <c r="J7" s="106"/>
    </row>
    <row r="8" spans="1:10" x14ac:dyDescent="0.2">
      <c r="A8" s="101">
        <v>2</v>
      </c>
      <c r="B8" s="105" t="s">
        <v>64</v>
      </c>
      <c r="C8" s="106">
        <f t="shared" si="0"/>
        <v>63429.799999999996</v>
      </c>
      <c r="D8" s="106">
        <f t="shared" si="1"/>
        <v>72491.199999999997</v>
      </c>
      <c r="E8" s="106">
        <f t="shared" si="2"/>
        <v>81552.600000000006</v>
      </c>
      <c r="F8" s="114">
        <v>90614</v>
      </c>
      <c r="G8" s="106"/>
      <c r="H8" s="106"/>
      <c r="I8" s="106"/>
      <c r="J8" s="106"/>
    </row>
    <row r="9" spans="1:10" x14ac:dyDescent="0.2">
      <c r="A9" s="101">
        <v>3</v>
      </c>
      <c r="B9" s="105" t="s">
        <v>61</v>
      </c>
      <c r="C9" s="106">
        <f t="shared" si="0"/>
        <v>73500</v>
      </c>
      <c r="D9" s="106">
        <f t="shared" si="1"/>
        <v>84000</v>
      </c>
      <c r="E9" s="106">
        <f t="shared" si="2"/>
        <v>94500</v>
      </c>
      <c r="F9" s="114">
        <v>105000</v>
      </c>
      <c r="G9" s="106"/>
      <c r="H9" s="106"/>
      <c r="I9" s="106"/>
      <c r="J9" s="106"/>
    </row>
    <row r="10" spans="1:10" x14ac:dyDescent="0.2">
      <c r="A10" s="101">
        <v>4</v>
      </c>
      <c r="B10" s="105" t="s">
        <v>62</v>
      </c>
      <c r="C10" s="106">
        <f t="shared" si="0"/>
        <v>64829.799999999996</v>
      </c>
      <c r="D10" s="106">
        <f t="shared" si="1"/>
        <v>74091.199999999997</v>
      </c>
      <c r="E10" s="106">
        <f t="shared" si="2"/>
        <v>83352.600000000006</v>
      </c>
      <c r="F10" s="114">
        <v>92614</v>
      </c>
      <c r="G10" s="106"/>
      <c r="H10" s="106"/>
      <c r="I10" s="106"/>
      <c r="J10" s="106"/>
    </row>
    <row r="11" spans="1:10" x14ac:dyDescent="0.2">
      <c r="A11" s="101">
        <v>5</v>
      </c>
      <c r="B11" s="105" t="s">
        <v>63</v>
      </c>
      <c r="C11" s="106">
        <f t="shared" si="0"/>
        <v>57050</v>
      </c>
      <c r="D11" s="106">
        <f t="shared" si="1"/>
        <v>65200</v>
      </c>
      <c r="E11" s="106">
        <f t="shared" si="2"/>
        <v>73350</v>
      </c>
      <c r="F11" s="114">
        <v>81500</v>
      </c>
      <c r="G11" s="106"/>
      <c r="H11" s="106"/>
      <c r="I11" s="106"/>
      <c r="J11" s="106"/>
    </row>
    <row r="12" spans="1:10" x14ac:dyDescent="0.2">
      <c r="A12" s="101">
        <v>6</v>
      </c>
      <c r="B12" s="105" t="s">
        <v>70</v>
      </c>
      <c r="C12" s="106">
        <f t="shared" si="0"/>
        <v>51085.299999999996</v>
      </c>
      <c r="D12" s="106">
        <f t="shared" si="1"/>
        <v>58383.200000000004</v>
      </c>
      <c r="E12" s="106">
        <f t="shared" si="2"/>
        <v>65681.100000000006</v>
      </c>
      <c r="F12" s="114">
        <v>72979</v>
      </c>
      <c r="G12" s="106"/>
      <c r="H12" s="106"/>
      <c r="I12" s="106"/>
      <c r="J12" s="106"/>
    </row>
  </sheetData>
  <mergeCells count="3">
    <mergeCell ref="C1:H1"/>
    <mergeCell ref="D2:G2"/>
    <mergeCell ref="D3:G3"/>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AR Sales Calculator</vt:lpstr>
      <vt:lpstr>Income Limits</vt:lpstr>
      <vt:lpstr>FINANCIAL</vt:lpstr>
      <vt:lpstr>PAYDOWN</vt:lpstr>
      <vt:lpstr>'AR Sales Calculator'!Print_Area</vt:lpstr>
      <vt:lpstr>'AR Sales Calculator'!Print_Area_MI</vt:lpstr>
    </vt:vector>
  </TitlesOfParts>
  <Company>State of NJ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Henderson</dc:creator>
  <cp:lastModifiedBy>Henderson, Keith</cp:lastModifiedBy>
  <cp:lastPrinted>2005-11-22T19:57:13Z</cp:lastPrinted>
  <dcterms:created xsi:type="dcterms:W3CDTF">2000-08-07T14:55:48Z</dcterms:created>
  <dcterms:modified xsi:type="dcterms:W3CDTF">2014-10-27T16:52:04Z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-153550630</vt:i4>
  </property>
  <property fmtid="{D5CDD505-2E9C-101B-9397-08002B2CF9AE}" pid="3" name="_NewReviewCycle">
    <vt:lpwstr/>
  </property>
  <property fmtid="{D5CDD505-2E9C-101B-9397-08002B2CF9AE}" pid="4" name="_EmailSubject">
    <vt:lpwstr>calcs</vt:lpwstr>
  </property>
  <property fmtid="{D5CDD505-2E9C-101B-9397-08002B2CF9AE}" pid="5" name="_AuthorEmail">
    <vt:lpwstr>KHenderson@DCA.state.nj.us</vt:lpwstr>
  </property>
  <property fmtid="{D5CDD505-2E9C-101B-9397-08002B2CF9AE}" pid="6" name="_AuthorEmailDisplayName">
    <vt:lpwstr>Henderson, Keith</vt:lpwstr>
  </property>
  <property fmtid="{D5CDD505-2E9C-101B-9397-08002B2CF9AE}" pid="7" name="_ReviewingToolsShownOnce">
    <vt:lpwstr/>
  </property>
</Properties>
</file>