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M:\AA Tuition\A41 A42\2015-16\"/>
    </mc:Choice>
  </mc:AlternateContent>
  <bookViews>
    <workbookView xWindow="0" yWindow="0" windowWidth="12800" windowHeight="7000" tabRatio="602" firstSheet="2" activeTab="3"/>
  </bookViews>
  <sheets>
    <sheet name="Alloc. Cover" sheetId="5" r:id="rId1"/>
    <sheet name="Allocation Methods Support Doc." sheetId="6" r:id="rId2"/>
    <sheet name="A4-1 Cover" sheetId="1" r:id="rId3"/>
    <sheet name="A4-1 with formulas" sheetId="2" r:id="rId4"/>
    <sheet name="A4-2 Cover" sheetId="3" r:id="rId5"/>
    <sheet name="A4-2 with formulas" sheetId="4" r:id="rId6"/>
    <sheet name="Lookup Table" sheetId="7" r:id="rId7"/>
  </sheets>
  <definedNames>
    <definedName name="_xlnm._FilterDatabase" localSheetId="3" hidden="1">'A4-1 with formulas'!$A$1:$A$976</definedName>
    <definedName name="_xlnm._FilterDatabase" localSheetId="5" hidden="1">'A4-2 with formulas'!$B$1:$B$1366</definedName>
    <definedName name="_Toc334793964" localSheetId="3">'A4-1 with formulas'!$H$961</definedName>
    <definedName name="_Toc334793965" localSheetId="3">'A4-1 with formulas'!$D$967</definedName>
    <definedName name="_Toc334793966" localSheetId="3">'A4-1 with formulas'!$G$967</definedName>
    <definedName name="Actual">'A4-2 with formulas'!$G$225</definedName>
    <definedName name="AllocNo">'Allocation Methods Support Doc.'!$A$12:$A$33</definedName>
    <definedName name="_xlnm.Print_Area" localSheetId="2">'A4-1 Cover'!$A$1:$U$32</definedName>
    <definedName name="_xlnm.Print_Area" localSheetId="3">'A4-1 with formulas'!$B$10:$L$936</definedName>
    <definedName name="_xlnm.Print_Area" localSheetId="4">'A4-2 Cover'!$A$1:$V$32</definedName>
    <definedName name="_xlnm.Print_Area" localSheetId="5">'A4-2 with formulas'!$B$10:$M$928</definedName>
    <definedName name="_xlnm.Print_Area" localSheetId="0">'Alloc. Cover'!$A$1:$U$32</definedName>
    <definedName name="_xlnm.Print_Area" localSheetId="1">'Allocation Methods Support Doc.'!$A$1:$X$76</definedName>
    <definedName name="_xlnm.Print_Area" localSheetId="6">'Lookup Table'!$A$1:$O$26</definedName>
    <definedName name="_xlnm.Print_Titles" localSheetId="5">'A4-2 with formulas'!$1:$9</definedName>
    <definedName name="Ratio" localSheetId="3">'Lookup Table'!$A$5:$O$27</definedName>
    <definedName name="Ratio" localSheetId="5">'Lookup Table'!$A$5:$O$27</definedName>
    <definedName name="ratio" localSheetId="1">'Allocation Methods Support Doc.'!$A$12</definedName>
    <definedName name="Ratio" localSheetId="6">'Lookup Table'!$A$5:$O$27</definedName>
    <definedName name="wrn.expend." localSheetId="3" hidden="1">{#N/A,#N/A,FALSE}</definedName>
    <definedName name="wrn.expend." localSheetId="5" hidden="1">{#N/A,#N/A,FALSE}</definedName>
    <definedName name="wrn.last." localSheetId="3" hidden="1">{#N/A,#N/A,FALSE}</definedName>
    <definedName name="wrn.last." localSheetId="5" hidden="1">{#N/A,#N/A,FALSE}</definedName>
    <definedName name="wrn.other." localSheetId="3" hidden="1">{#N/A,#N/A,FALSE}</definedName>
    <definedName name="wrn.other." localSheetId="5" hidden="1">{#N/A,#N/A,FALSE}</definedName>
    <definedName name="wrn.revenue." localSheetId="3" hidden="1">{#N/A,#N/A,FALSE}</definedName>
    <definedName name="wrn.revenue." localSheetId="5" hidden="1">{#N/A,#N/A,FALSE}</definedName>
  </definedNames>
  <calcPr calcId="152511"/>
</workbook>
</file>

<file path=xl/calcChain.xml><?xml version="1.0" encoding="utf-8"?>
<calcChain xmlns="http://schemas.openxmlformats.org/spreadsheetml/2006/main">
  <c r="K791" i="2" l="1"/>
  <c r="J791" i="2"/>
  <c r="I791" i="2"/>
  <c r="H791" i="2"/>
  <c r="G791" i="2"/>
  <c r="E791" i="2"/>
  <c r="J918" i="2" l="1"/>
  <c r="I918" i="2"/>
  <c r="H918" i="2"/>
  <c r="G918" i="2"/>
  <c r="E899" i="4"/>
  <c r="E897" i="4"/>
  <c r="E895" i="4"/>
  <c r="E893" i="4"/>
  <c r="E892" i="4"/>
  <c r="E888" i="4"/>
  <c r="E886" i="4"/>
  <c r="E884" i="4"/>
  <c r="E882" i="4"/>
  <c r="E880" i="4"/>
  <c r="E878" i="4"/>
  <c r="E664" i="4"/>
  <c r="E371" i="4"/>
  <c r="E369" i="4"/>
  <c r="E367" i="4"/>
  <c r="E365" i="4"/>
  <c r="E363" i="4"/>
  <c r="E361" i="4"/>
  <c r="E359" i="4"/>
  <c r="L917" i="4" l="1"/>
  <c r="L918" i="4" s="1"/>
  <c r="K917" i="4"/>
  <c r="K918" i="4" s="1"/>
  <c r="J917" i="4"/>
  <c r="J918" i="4" s="1"/>
  <c r="I917" i="4"/>
  <c r="I918" i="4" s="1"/>
  <c r="H917" i="4"/>
  <c r="H918" i="4" s="1"/>
  <c r="G917" i="4"/>
  <c r="G918" i="4" s="1"/>
  <c r="F790" i="4" l="1"/>
  <c r="L790" i="4" s="1"/>
  <c r="F789" i="4"/>
  <c r="E789" i="4"/>
  <c r="F788" i="4"/>
  <c r="J788" i="4" s="1"/>
  <c r="F787" i="4"/>
  <c r="E787" i="4"/>
  <c r="F786" i="4"/>
  <c r="L786" i="4" s="1"/>
  <c r="F785" i="4"/>
  <c r="E785" i="4"/>
  <c r="F722" i="4"/>
  <c r="L722" i="4" s="1"/>
  <c r="E722" i="4"/>
  <c r="E721" i="4"/>
  <c r="F640" i="4"/>
  <c r="K640" i="4" s="1"/>
  <c r="F597" i="4"/>
  <c r="I597" i="4" s="1"/>
  <c r="F596" i="4"/>
  <c r="E596" i="4"/>
  <c r="F599" i="4"/>
  <c r="L599" i="4" s="1"/>
  <c r="F598" i="4"/>
  <c r="E598" i="4"/>
  <c r="F585" i="4"/>
  <c r="K585" i="4" s="1"/>
  <c r="F584" i="4"/>
  <c r="E584" i="4"/>
  <c r="F569" i="4"/>
  <c r="L569" i="4" s="1"/>
  <c r="F568" i="4"/>
  <c r="E568" i="4"/>
  <c r="F547" i="4"/>
  <c r="L547" i="4" s="1"/>
  <c r="F546" i="4"/>
  <c r="E546" i="4"/>
  <c r="F543" i="4"/>
  <c r="J543" i="4" s="1"/>
  <c r="F542" i="4"/>
  <c r="E542" i="4"/>
  <c r="F529" i="4"/>
  <c r="I529" i="4" s="1"/>
  <c r="F528" i="4"/>
  <c r="E528" i="4"/>
  <c r="F501" i="4"/>
  <c r="I501" i="4" s="1"/>
  <c r="F499" i="4"/>
  <c r="I499" i="4" s="1"/>
  <c r="F484" i="4"/>
  <c r="L484" i="4" s="1"/>
  <c r="F483" i="4"/>
  <c r="E483" i="4"/>
  <c r="F464" i="4"/>
  <c r="L464" i="4" s="1"/>
  <c r="F463" i="4"/>
  <c r="E463" i="4"/>
  <c r="F444" i="4"/>
  <c r="L444" i="4" s="1"/>
  <c r="F443" i="4"/>
  <c r="E443" i="4"/>
  <c r="F421" i="4"/>
  <c r="I421" i="4" s="1"/>
  <c r="F420" i="4"/>
  <c r="E420" i="4"/>
  <c r="F378" i="4"/>
  <c r="L378" i="4" s="1"/>
  <c r="F377" i="4"/>
  <c r="E377" i="4"/>
  <c r="F364" i="4"/>
  <c r="L364" i="4" s="1"/>
  <c r="F363" i="4"/>
  <c r="F348" i="4"/>
  <c r="L348" i="4" s="1"/>
  <c r="F347" i="4"/>
  <c r="E347" i="4"/>
  <c r="F296" i="4"/>
  <c r="I296" i="4" s="1"/>
  <c r="F295" i="4"/>
  <c r="E295" i="4"/>
  <c r="F282" i="4"/>
  <c r="L282" i="4" s="1"/>
  <c r="F281" i="4"/>
  <c r="E281" i="4"/>
  <c r="F268" i="4"/>
  <c r="L268" i="4" s="1"/>
  <c r="F267" i="4"/>
  <c r="E267" i="4"/>
  <c r="F250" i="4"/>
  <c r="L250" i="4" s="1"/>
  <c r="F249" i="4"/>
  <c r="E249" i="4"/>
  <c r="F230" i="4"/>
  <c r="L230" i="4" s="1"/>
  <c r="F229" i="4"/>
  <c r="E229" i="4"/>
  <c r="F178" i="4"/>
  <c r="L178" i="4" s="1"/>
  <c r="F177" i="4"/>
  <c r="E177" i="4"/>
  <c r="C4" i="4"/>
  <c r="K879" i="2"/>
  <c r="E879" i="4" s="1"/>
  <c r="J879" i="2"/>
  <c r="I879" i="2"/>
  <c r="H879" i="2"/>
  <c r="G879" i="2"/>
  <c r="K790" i="2"/>
  <c r="E790" i="4" s="1"/>
  <c r="J790" i="2"/>
  <c r="I790" i="2"/>
  <c r="H790" i="2"/>
  <c r="G790" i="2"/>
  <c r="K788" i="2"/>
  <c r="E788" i="4" s="1"/>
  <c r="J788" i="2"/>
  <c r="I788" i="2"/>
  <c r="H788" i="2"/>
  <c r="G788" i="2"/>
  <c r="K786" i="2"/>
  <c r="E786" i="4" s="1"/>
  <c r="J786" i="2"/>
  <c r="I786" i="2"/>
  <c r="H786" i="2"/>
  <c r="G786" i="2"/>
  <c r="E723" i="2"/>
  <c r="J694" i="2"/>
  <c r="I694" i="2"/>
  <c r="H694" i="2"/>
  <c r="G694" i="2"/>
  <c r="K640" i="2"/>
  <c r="E640" i="4" s="1"/>
  <c r="J640" i="2"/>
  <c r="I640" i="2"/>
  <c r="H640" i="2"/>
  <c r="G640" i="2"/>
  <c r="K599" i="2"/>
  <c r="E599" i="4" s="1"/>
  <c r="J599" i="2"/>
  <c r="I599" i="2"/>
  <c r="H599" i="2"/>
  <c r="G599" i="2"/>
  <c r="K597" i="2"/>
  <c r="E597" i="4" s="1"/>
  <c r="J597" i="2"/>
  <c r="I597" i="2"/>
  <c r="H597" i="2"/>
  <c r="G597" i="2"/>
  <c r="K585" i="2"/>
  <c r="E585" i="4" s="1"/>
  <c r="J585" i="2"/>
  <c r="I585" i="2"/>
  <c r="H585" i="2"/>
  <c r="G585" i="2"/>
  <c r="K569" i="2"/>
  <c r="E569" i="4" s="1"/>
  <c r="J569" i="2"/>
  <c r="I569" i="2"/>
  <c r="H569" i="2"/>
  <c r="G569" i="2"/>
  <c r="K547" i="2"/>
  <c r="E547" i="4" s="1"/>
  <c r="J547" i="2"/>
  <c r="I547" i="2"/>
  <c r="H547" i="2"/>
  <c r="G547" i="2"/>
  <c r="K543" i="2"/>
  <c r="E543" i="4" s="1"/>
  <c r="J543" i="2"/>
  <c r="I543" i="2"/>
  <c r="H543" i="2"/>
  <c r="G543" i="2"/>
  <c r="K529" i="2"/>
  <c r="E529" i="4" s="1"/>
  <c r="J529" i="2"/>
  <c r="I529" i="2"/>
  <c r="H529" i="2"/>
  <c r="G529" i="2"/>
  <c r="K503" i="2"/>
  <c r="E503" i="4" s="1"/>
  <c r="J503" i="2"/>
  <c r="I503" i="2"/>
  <c r="H503" i="2"/>
  <c r="G503" i="2"/>
  <c r="K499" i="2"/>
  <c r="E499" i="4" s="1"/>
  <c r="J499" i="2"/>
  <c r="I499" i="2"/>
  <c r="H499" i="2"/>
  <c r="G499" i="2"/>
  <c r="J38" i="2"/>
  <c r="I38" i="2"/>
  <c r="H38" i="2"/>
  <c r="G38" i="2"/>
  <c r="L640" i="4" l="1"/>
  <c r="G543" i="4"/>
  <c r="K543" i="4"/>
  <c r="I178" i="4"/>
  <c r="I230" i="4"/>
  <c r="I250" i="4"/>
  <c r="H640" i="4"/>
  <c r="I348" i="4"/>
  <c r="I444" i="4"/>
  <c r="I464" i="4"/>
  <c r="I484" i="4"/>
  <c r="I640" i="4"/>
  <c r="K788" i="4"/>
  <c r="I364" i="4"/>
  <c r="I378" i="4"/>
  <c r="L543" i="4"/>
  <c r="I547" i="4"/>
  <c r="I569" i="4"/>
  <c r="H585" i="4"/>
  <c r="I786" i="4"/>
  <c r="G788" i="4"/>
  <c r="L788" i="4"/>
  <c r="I790" i="4"/>
  <c r="I585" i="4"/>
  <c r="H788" i="4"/>
  <c r="I282" i="4"/>
  <c r="H543" i="4"/>
  <c r="L585" i="4"/>
  <c r="I599" i="4"/>
  <c r="I788" i="4"/>
  <c r="J786" i="4"/>
  <c r="J790" i="4"/>
  <c r="G786" i="4"/>
  <c r="K786" i="4"/>
  <c r="G790" i="4"/>
  <c r="K790" i="4"/>
  <c r="H786" i="4"/>
  <c r="H790" i="4"/>
  <c r="J722" i="4"/>
  <c r="H722" i="4"/>
  <c r="I722" i="4"/>
  <c r="G722" i="4"/>
  <c r="K722" i="4"/>
  <c r="J640" i="4"/>
  <c r="G640" i="4"/>
  <c r="J597" i="4"/>
  <c r="G597" i="4"/>
  <c r="K597" i="4"/>
  <c r="H597" i="4"/>
  <c r="L597" i="4"/>
  <c r="J599" i="4"/>
  <c r="G599" i="4"/>
  <c r="K599" i="4"/>
  <c r="H599" i="4"/>
  <c r="J585" i="4"/>
  <c r="G585" i="4"/>
  <c r="J569" i="4"/>
  <c r="G569" i="4"/>
  <c r="K569" i="4"/>
  <c r="H569" i="4"/>
  <c r="J547" i="4"/>
  <c r="G547" i="4"/>
  <c r="K547" i="4"/>
  <c r="H547" i="4"/>
  <c r="I543" i="4"/>
  <c r="J529" i="4"/>
  <c r="G529" i="4"/>
  <c r="K529" i="4"/>
  <c r="H529" i="4"/>
  <c r="L529" i="4"/>
  <c r="J501" i="4"/>
  <c r="G501" i="4"/>
  <c r="K501" i="4"/>
  <c r="H501" i="4"/>
  <c r="L501" i="4"/>
  <c r="J499" i="4"/>
  <c r="G499" i="4"/>
  <c r="K499" i="4"/>
  <c r="H499" i="4"/>
  <c r="L499" i="4"/>
  <c r="J484" i="4"/>
  <c r="G484" i="4"/>
  <c r="K484" i="4"/>
  <c r="H484" i="4"/>
  <c r="J464" i="4"/>
  <c r="G464" i="4"/>
  <c r="K464" i="4"/>
  <c r="H464" i="4"/>
  <c r="J444" i="4"/>
  <c r="G444" i="4"/>
  <c r="K444" i="4"/>
  <c r="H444" i="4"/>
  <c r="J421" i="4"/>
  <c r="G421" i="4"/>
  <c r="K421" i="4"/>
  <c r="H421" i="4"/>
  <c r="L421" i="4"/>
  <c r="J378" i="4"/>
  <c r="G378" i="4"/>
  <c r="K378" i="4"/>
  <c r="H378" i="4"/>
  <c r="J364" i="4"/>
  <c r="G364" i="4"/>
  <c r="K364" i="4"/>
  <c r="H364" i="4"/>
  <c r="J348" i="4"/>
  <c r="G348" i="4"/>
  <c r="K348" i="4"/>
  <c r="H348" i="4"/>
  <c r="J296" i="4"/>
  <c r="G296" i="4"/>
  <c r="K296" i="4"/>
  <c r="H296" i="4"/>
  <c r="L296" i="4"/>
  <c r="J282" i="4"/>
  <c r="G282" i="4"/>
  <c r="K282" i="4"/>
  <c r="H282" i="4"/>
  <c r="J268" i="4"/>
  <c r="G268" i="4"/>
  <c r="K268" i="4"/>
  <c r="I268" i="4"/>
  <c r="H268" i="4"/>
  <c r="J250" i="4"/>
  <c r="G250" i="4"/>
  <c r="K250" i="4"/>
  <c r="H250" i="4"/>
  <c r="J230" i="4"/>
  <c r="G230" i="4"/>
  <c r="K230" i="4"/>
  <c r="H230" i="4"/>
  <c r="J178" i="4"/>
  <c r="G178" i="4"/>
  <c r="K178" i="4"/>
  <c r="H178" i="4"/>
  <c r="K484" i="2"/>
  <c r="E484" i="4" s="1"/>
  <c r="J484" i="2"/>
  <c r="I484" i="2"/>
  <c r="H484" i="2"/>
  <c r="G484" i="2"/>
  <c r="K464" i="2"/>
  <c r="E464" i="4" s="1"/>
  <c r="J464" i="2"/>
  <c r="I464" i="2"/>
  <c r="H464" i="2"/>
  <c r="G464" i="2"/>
  <c r="K444" i="2"/>
  <c r="E444" i="4" s="1"/>
  <c r="J444" i="2"/>
  <c r="I444" i="2"/>
  <c r="H444" i="2"/>
  <c r="G444" i="2"/>
  <c r="K421" i="2"/>
  <c r="E421" i="4" s="1"/>
  <c r="J421" i="2"/>
  <c r="I421" i="2"/>
  <c r="H421" i="2"/>
  <c r="G421" i="2"/>
  <c r="J401" i="2"/>
  <c r="I401" i="2"/>
  <c r="H401" i="2"/>
  <c r="G401" i="2"/>
  <c r="K378" i="2"/>
  <c r="E378" i="4" s="1"/>
  <c r="J378" i="2"/>
  <c r="I378" i="2"/>
  <c r="H378" i="2"/>
  <c r="G378" i="2"/>
  <c r="K364" i="2"/>
  <c r="E364" i="4" s="1"/>
  <c r="J364" i="2"/>
  <c r="I364" i="2"/>
  <c r="H364" i="2"/>
  <c r="G364" i="2"/>
  <c r="K348" i="2"/>
  <c r="E348" i="4" s="1"/>
  <c r="J348" i="2"/>
  <c r="I348" i="2"/>
  <c r="H348" i="2"/>
  <c r="G348" i="2"/>
  <c r="K346" i="2"/>
  <c r="J346" i="2"/>
  <c r="I346" i="2"/>
  <c r="H346" i="2"/>
  <c r="G346" i="2"/>
  <c r="E335" i="2"/>
  <c r="K296" i="2"/>
  <c r="E296" i="4" s="1"/>
  <c r="J296" i="2"/>
  <c r="I296" i="2"/>
  <c r="H296" i="2"/>
  <c r="G296" i="2"/>
  <c r="K282" i="2"/>
  <c r="E282" i="4" s="1"/>
  <c r="J282" i="2"/>
  <c r="I282" i="2"/>
  <c r="H282" i="2"/>
  <c r="G282" i="2"/>
  <c r="K268" i="2"/>
  <c r="E268" i="4" s="1"/>
  <c r="J268" i="2"/>
  <c r="I268" i="2"/>
  <c r="H268" i="2"/>
  <c r="G268" i="2"/>
  <c r="K250" i="2"/>
  <c r="E250" i="4" s="1"/>
  <c r="J250" i="2"/>
  <c r="I250" i="2"/>
  <c r="H250" i="2"/>
  <c r="G250" i="2"/>
  <c r="K230" i="2"/>
  <c r="E230" i="4" s="1"/>
  <c r="J230" i="2"/>
  <c r="I230" i="2"/>
  <c r="H230" i="2"/>
  <c r="G230" i="2"/>
  <c r="J210" i="2" l="1"/>
  <c r="I210" i="2"/>
  <c r="H210" i="2"/>
  <c r="G210" i="2"/>
  <c r="K178" i="2"/>
  <c r="J178" i="2"/>
  <c r="I178" i="2"/>
  <c r="H178" i="2"/>
  <c r="G178" i="2"/>
  <c r="E165" i="4" l="1"/>
  <c r="E144" i="4"/>
  <c r="E133" i="4"/>
  <c r="E111" i="4"/>
  <c r="E100" i="4"/>
  <c r="E89" i="4"/>
  <c r="E56" i="4"/>
  <c r="E78" i="4"/>
  <c r="E67" i="4"/>
  <c r="F77" i="4"/>
  <c r="F768" i="4" l="1"/>
  <c r="F767" i="4"/>
  <c r="F503" i="4"/>
  <c r="L503" i="4" s="1"/>
  <c r="F502" i="4"/>
  <c r="E803" i="4"/>
  <c r="E802" i="4"/>
  <c r="E767" i="4"/>
  <c r="K502" i="2"/>
  <c r="E502" i="4" s="1"/>
  <c r="J502" i="2"/>
  <c r="I502" i="2"/>
  <c r="H502" i="2"/>
  <c r="G502" i="2"/>
  <c r="K501" i="2"/>
  <c r="J501" i="2"/>
  <c r="I501" i="2"/>
  <c r="H501" i="2"/>
  <c r="G501" i="2"/>
  <c r="K768" i="2"/>
  <c r="E768" i="4" s="1"/>
  <c r="J768" i="2"/>
  <c r="I768" i="2"/>
  <c r="H768" i="2"/>
  <c r="G768" i="2"/>
  <c r="E6" i="5"/>
  <c r="F500" i="4"/>
  <c r="K500" i="4" s="1"/>
  <c r="K500" i="2"/>
  <c r="E500" i="4" s="1"/>
  <c r="J500" i="2"/>
  <c r="I500" i="2"/>
  <c r="H500" i="2"/>
  <c r="G500" i="2"/>
  <c r="E798" i="4"/>
  <c r="K708" i="2"/>
  <c r="E708" i="4" s="1"/>
  <c r="E707" i="4"/>
  <c r="J680" i="2"/>
  <c r="I680" i="2"/>
  <c r="H680" i="2"/>
  <c r="G680" i="2"/>
  <c r="E314" i="4"/>
  <c r="E315" i="4"/>
  <c r="M900" i="4"/>
  <c r="M904" i="4" s="1"/>
  <c r="M910" i="4" s="1"/>
  <c r="E630" i="4"/>
  <c r="E628" i="4"/>
  <c r="F630" i="4"/>
  <c r="F629" i="4"/>
  <c r="F628" i="4"/>
  <c r="F627" i="4"/>
  <c r="L627" i="4" s="1"/>
  <c r="E629" i="4"/>
  <c r="F840" i="4"/>
  <c r="G840" i="4" s="1"/>
  <c r="F595" i="4"/>
  <c r="J595" i="4" s="1"/>
  <c r="E662" i="2"/>
  <c r="K507" i="2"/>
  <c r="E507" i="4" s="1"/>
  <c r="J507" i="2"/>
  <c r="I507" i="2"/>
  <c r="H507" i="2"/>
  <c r="G507" i="2"/>
  <c r="F507" i="4"/>
  <c r="K507" i="4" s="1"/>
  <c r="K506" i="2"/>
  <c r="E506" i="4" s="1"/>
  <c r="J506" i="2"/>
  <c r="I506" i="2"/>
  <c r="H506" i="2"/>
  <c r="G506" i="2"/>
  <c r="F506" i="4"/>
  <c r="F498" i="4"/>
  <c r="K498" i="2"/>
  <c r="E498" i="4" s="1"/>
  <c r="J498" i="2"/>
  <c r="I498" i="2"/>
  <c r="H498" i="2"/>
  <c r="G498" i="2"/>
  <c r="F462" i="4"/>
  <c r="K462" i="4" s="1"/>
  <c r="F461" i="4"/>
  <c r="E461" i="4"/>
  <c r="K462" i="2"/>
  <c r="E462" i="4" s="1"/>
  <c r="J462" i="2"/>
  <c r="I462" i="2"/>
  <c r="H462" i="2"/>
  <c r="G462" i="2"/>
  <c r="F446" i="4"/>
  <c r="K446" i="4" s="1"/>
  <c r="F445" i="4"/>
  <c r="E445" i="4"/>
  <c r="K446" i="2"/>
  <c r="E446" i="4" s="1"/>
  <c r="J446" i="2"/>
  <c r="I446" i="2"/>
  <c r="H446" i="2"/>
  <c r="G446" i="2"/>
  <c r="F881" i="4"/>
  <c r="I881" i="4" s="1"/>
  <c r="F880" i="4"/>
  <c r="K883" i="2"/>
  <c r="E883" i="4" s="1"/>
  <c r="J883" i="2"/>
  <c r="I883" i="2"/>
  <c r="H883" i="2"/>
  <c r="G883" i="2"/>
  <c r="J682" i="2"/>
  <c r="I682" i="2"/>
  <c r="H682" i="2"/>
  <c r="G682" i="2"/>
  <c r="F710" i="4"/>
  <c r="K710" i="4" s="1"/>
  <c r="F709" i="4"/>
  <c r="E709" i="4"/>
  <c r="K710" i="2"/>
  <c r="E710" i="4" s="1"/>
  <c r="F362" i="4"/>
  <c r="G362" i="4" s="1"/>
  <c r="F361" i="4"/>
  <c r="K362" i="2"/>
  <c r="E362" i="4" s="1"/>
  <c r="J362" i="2"/>
  <c r="I362" i="2"/>
  <c r="H362" i="2"/>
  <c r="G362" i="2"/>
  <c r="F346" i="4"/>
  <c r="G346" i="4" s="1"/>
  <c r="F345" i="4"/>
  <c r="F344" i="4"/>
  <c r="I344" i="4" s="1"/>
  <c r="F343" i="4"/>
  <c r="F342" i="4"/>
  <c r="G342" i="4" s="1"/>
  <c r="F341" i="4"/>
  <c r="F340" i="4"/>
  <c r="F339" i="4"/>
  <c r="E346" i="4"/>
  <c r="E345" i="4"/>
  <c r="E343" i="4"/>
  <c r="E341" i="4"/>
  <c r="E339" i="4"/>
  <c r="K344" i="2"/>
  <c r="E344" i="4" s="1"/>
  <c r="J344" i="2"/>
  <c r="I344" i="2"/>
  <c r="H344" i="2"/>
  <c r="G344" i="2"/>
  <c r="K342" i="2"/>
  <c r="E342" i="4" s="1"/>
  <c r="J342" i="2"/>
  <c r="I342" i="2"/>
  <c r="H342" i="2"/>
  <c r="G342" i="2"/>
  <c r="K340" i="2"/>
  <c r="E340" i="4" s="1"/>
  <c r="J340" i="2"/>
  <c r="I340" i="2"/>
  <c r="H340" i="2"/>
  <c r="G340" i="2"/>
  <c r="F615" i="4"/>
  <c r="L615" i="4" s="1"/>
  <c r="F614" i="4"/>
  <c r="E614" i="4"/>
  <c r="K615" i="2"/>
  <c r="E615" i="4" s="1"/>
  <c r="J615" i="2"/>
  <c r="I615" i="2"/>
  <c r="H615" i="2"/>
  <c r="G615" i="2"/>
  <c r="K774" i="2"/>
  <c r="E774" i="4" s="1"/>
  <c r="J774" i="2"/>
  <c r="I774" i="2"/>
  <c r="H774" i="2"/>
  <c r="G774" i="2"/>
  <c r="F774" i="4"/>
  <c r="E773" i="4"/>
  <c r="E626" i="2"/>
  <c r="K595" i="2"/>
  <c r="E595" i="4" s="1"/>
  <c r="J595" i="2"/>
  <c r="I595" i="2"/>
  <c r="H595" i="2"/>
  <c r="G595" i="2"/>
  <c r="E594" i="4"/>
  <c r="K629" i="2"/>
  <c r="J629" i="2"/>
  <c r="I629" i="2"/>
  <c r="H629" i="2"/>
  <c r="K627" i="2"/>
  <c r="J627" i="2"/>
  <c r="I627" i="2"/>
  <c r="H627" i="2"/>
  <c r="G629" i="2"/>
  <c r="G627" i="2"/>
  <c r="K840" i="2"/>
  <c r="E840" i="4" s="1"/>
  <c r="E841" i="4"/>
  <c r="E839" i="4"/>
  <c r="F839" i="4"/>
  <c r="J840" i="2"/>
  <c r="I840" i="2"/>
  <c r="H840" i="2"/>
  <c r="G840" i="2"/>
  <c r="F313" i="4"/>
  <c r="I313" i="4" s="1"/>
  <c r="F312" i="4"/>
  <c r="F311" i="4"/>
  <c r="I311" i="4" s="1"/>
  <c r="F310" i="4"/>
  <c r="F309" i="4"/>
  <c r="F308" i="4"/>
  <c r="F307" i="4"/>
  <c r="I307" i="4" s="1"/>
  <c r="F306" i="4"/>
  <c r="E313" i="4"/>
  <c r="E312" i="4"/>
  <c r="E311" i="4"/>
  <c r="E310" i="4"/>
  <c r="E309" i="4"/>
  <c r="E308" i="4"/>
  <c r="E307" i="4"/>
  <c r="E306" i="4"/>
  <c r="E51" i="2"/>
  <c r="E51" i="4" s="1"/>
  <c r="E63" i="2"/>
  <c r="E74" i="2"/>
  <c r="E85" i="2"/>
  <c r="E96" i="2"/>
  <c r="E107" i="2"/>
  <c r="E118" i="2"/>
  <c r="E129" i="2"/>
  <c r="E140" i="2"/>
  <c r="E151" i="2"/>
  <c r="E161" i="2"/>
  <c r="E171" i="2"/>
  <c r="E191" i="2"/>
  <c r="E223" i="2"/>
  <c r="E243" i="2"/>
  <c r="E263" i="2"/>
  <c r="E277" i="2"/>
  <c r="E291" i="2"/>
  <c r="E305" i="2"/>
  <c r="E323" i="2"/>
  <c r="L323" i="2" s="1"/>
  <c r="L806" i="2" s="1"/>
  <c r="L335" i="2"/>
  <c r="E357" i="2"/>
  <c r="E373" i="2"/>
  <c r="E385" i="2"/>
  <c r="E392" i="2"/>
  <c r="K392" i="2" s="1"/>
  <c r="E412" i="2"/>
  <c r="E433" i="2"/>
  <c r="E457" i="2"/>
  <c r="E473" i="2"/>
  <c r="E495" i="2"/>
  <c r="E518" i="2"/>
  <c r="E538" i="2"/>
  <c r="E592" i="2"/>
  <c r="E627" i="4"/>
  <c r="E666" i="2"/>
  <c r="E695" i="2"/>
  <c r="E796" i="2"/>
  <c r="E800" i="2"/>
  <c r="E564" i="2"/>
  <c r="E580" i="2"/>
  <c r="G601" i="2"/>
  <c r="G603" i="2"/>
  <c r="G605" i="2"/>
  <c r="G607" i="2"/>
  <c r="G609" i="2"/>
  <c r="G611" i="2"/>
  <c r="G613" i="2"/>
  <c r="G617" i="2"/>
  <c r="G619" i="2"/>
  <c r="H601" i="2"/>
  <c r="H603" i="2"/>
  <c r="H605" i="2"/>
  <c r="H607" i="2"/>
  <c r="H609" i="2"/>
  <c r="H611" i="2"/>
  <c r="H613" i="2"/>
  <c r="H617" i="2"/>
  <c r="H619" i="2"/>
  <c r="I601" i="2"/>
  <c r="I603" i="2"/>
  <c r="I605" i="2"/>
  <c r="I607" i="2"/>
  <c r="I609" i="2"/>
  <c r="I611" i="2"/>
  <c r="I613" i="2"/>
  <c r="I617" i="2"/>
  <c r="I619" i="2"/>
  <c r="J601" i="2"/>
  <c r="J603" i="2"/>
  <c r="J605" i="2"/>
  <c r="J607" i="2"/>
  <c r="J609" i="2"/>
  <c r="J611" i="2"/>
  <c r="J613" i="2"/>
  <c r="J617" i="2"/>
  <c r="J619" i="2"/>
  <c r="K601" i="2"/>
  <c r="K603" i="2"/>
  <c r="E603" i="4" s="1"/>
  <c r="K605" i="2"/>
  <c r="E605" i="4" s="1"/>
  <c r="K607" i="2"/>
  <c r="E607" i="4" s="1"/>
  <c r="K609" i="2"/>
  <c r="E609" i="4" s="1"/>
  <c r="K611" i="2"/>
  <c r="E611" i="4" s="1"/>
  <c r="K613" i="2"/>
  <c r="E613" i="4" s="1"/>
  <c r="K617" i="2"/>
  <c r="E617" i="4" s="1"/>
  <c r="K619" i="2"/>
  <c r="E619" i="4" s="1"/>
  <c r="G621" i="2"/>
  <c r="H621" i="2"/>
  <c r="I621" i="2"/>
  <c r="J621" i="2"/>
  <c r="K621" i="2"/>
  <c r="E621" i="4" s="1"/>
  <c r="F601" i="4"/>
  <c r="F603" i="4"/>
  <c r="I603" i="4" s="1"/>
  <c r="F605" i="4"/>
  <c r="F607" i="4"/>
  <c r="G607" i="4" s="1"/>
  <c r="F609" i="4"/>
  <c r="G609" i="4" s="1"/>
  <c r="F611" i="4"/>
  <c r="F613" i="4"/>
  <c r="L613" i="4" s="1"/>
  <c r="F617" i="4"/>
  <c r="H617" i="4" s="1"/>
  <c r="F619" i="4"/>
  <c r="L619" i="4" s="1"/>
  <c r="F621" i="4"/>
  <c r="G621" i="4" s="1"/>
  <c r="E582" i="4"/>
  <c r="K583" i="2"/>
  <c r="E583" i="4" s="1"/>
  <c r="E586" i="4"/>
  <c r="K587" i="2"/>
  <c r="E587" i="4" s="1"/>
  <c r="E588" i="4"/>
  <c r="K589" i="2"/>
  <c r="E590" i="4"/>
  <c r="K591" i="2"/>
  <c r="E591" i="4" s="1"/>
  <c r="E600" i="4"/>
  <c r="E602" i="4"/>
  <c r="E604" i="4"/>
  <c r="E606" i="4"/>
  <c r="E608" i="4"/>
  <c r="E610" i="4"/>
  <c r="E612" i="4"/>
  <c r="E616" i="4"/>
  <c r="E618" i="4"/>
  <c r="E620" i="4"/>
  <c r="E622" i="4"/>
  <c r="K623" i="2"/>
  <c r="E623" i="4" s="1"/>
  <c r="E624" i="4"/>
  <c r="K625" i="2"/>
  <c r="E625" i="4" s="1"/>
  <c r="F861" i="4"/>
  <c r="L861" i="4" s="1"/>
  <c r="F863" i="4"/>
  <c r="L863" i="4" s="1"/>
  <c r="F865" i="4"/>
  <c r="J865" i="4" s="1"/>
  <c r="F867" i="4"/>
  <c r="E860" i="4"/>
  <c r="K861" i="2"/>
  <c r="E861" i="4" s="1"/>
  <c r="E862" i="4"/>
  <c r="K863" i="2"/>
  <c r="E863" i="4" s="1"/>
  <c r="E864" i="4"/>
  <c r="K865" i="2"/>
  <c r="E865" i="4" s="1"/>
  <c r="E866" i="4"/>
  <c r="K867" i="2"/>
  <c r="E867" i="4" s="1"/>
  <c r="F623" i="4"/>
  <c r="I623" i="4" s="1"/>
  <c r="F625" i="4"/>
  <c r="L625" i="4" s="1"/>
  <c r="F620" i="4"/>
  <c r="F622" i="4"/>
  <c r="F624" i="4"/>
  <c r="G857" i="2"/>
  <c r="H857" i="2"/>
  <c r="I857" i="2"/>
  <c r="J857" i="2"/>
  <c r="K857" i="2"/>
  <c r="E857" i="4" s="1"/>
  <c r="G859" i="2"/>
  <c r="H859" i="2"/>
  <c r="I859" i="2"/>
  <c r="J859" i="2"/>
  <c r="K859" i="2"/>
  <c r="E859" i="4" s="1"/>
  <c r="G861" i="2"/>
  <c r="H861" i="2"/>
  <c r="I861" i="2"/>
  <c r="J861" i="2"/>
  <c r="G863" i="2"/>
  <c r="H863" i="2"/>
  <c r="I863" i="2"/>
  <c r="J863" i="2"/>
  <c r="G865" i="2"/>
  <c r="H865" i="2"/>
  <c r="I865" i="2"/>
  <c r="J865" i="2"/>
  <c r="G867" i="2"/>
  <c r="H867" i="2"/>
  <c r="I867" i="2"/>
  <c r="J867" i="2"/>
  <c r="J623" i="2"/>
  <c r="J625" i="2"/>
  <c r="I623" i="2"/>
  <c r="I625" i="2"/>
  <c r="H623" i="2"/>
  <c r="H625" i="2"/>
  <c r="G623" i="2"/>
  <c r="G625" i="2"/>
  <c r="F226" i="4"/>
  <c r="F228" i="4"/>
  <c r="K228" i="4" s="1"/>
  <c r="F232" i="4"/>
  <c r="H232" i="4" s="1"/>
  <c r="F234" i="4"/>
  <c r="G234" i="4" s="1"/>
  <c r="F236" i="4"/>
  <c r="K236" i="4" s="1"/>
  <c r="F238" i="4"/>
  <c r="I238" i="4" s="1"/>
  <c r="F240" i="4"/>
  <c r="F242" i="4"/>
  <c r="J242" i="4" s="1"/>
  <c r="F246" i="4"/>
  <c r="I246" i="4" s="1"/>
  <c r="F248" i="4"/>
  <c r="K248" i="4" s="1"/>
  <c r="F252" i="4"/>
  <c r="K252" i="4" s="1"/>
  <c r="F254" i="4"/>
  <c r="G254" i="4" s="1"/>
  <c r="F256" i="4"/>
  <c r="L256" i="4" s="1"/>
  <c r="F258" i="4"/>
  <c r="I258" i="4" s="1"/>
  <c r="F260" i="4"/>
  <c r="H260" i="4" s="1"/>
  <c r="F262" i="4"/>
  <c r="I262" i="4" s="1"/>
  <c r="F266" i="4"/>
  <c r="F270" i="4"/>
  <c r="F272" i="4"/>
  <c r="I272" i="4" s="1"/>
  <c r="F274" i="4"/>
  <c r="H274" i="4" s="1"/>
  <c r="F276" i="4"/>
  <c r="I276" i="4" s="1"/>
  <c r="F280" i="4"/>
  <c r="K280" i="4" s="1"/>
  <c r="F284" i="4"/>
  <c r="I284" i="4" s="1"/>
  <c r="F286" i="4"/>
  <c r="F288" i="4"/>
  <c r="H288" i="4" s="1"/>
  <c r="F290" i="4"/>
  <c r="G290" i="4" s="1"/>
  <c r="F294" i="4"/>
  <c r="J294" i="4" s="1"/>
  <c r="F298" i="4"/>
  <c r="I298" i="4" s="1"/>
  <c r="F300" i="4"/>
  <c r="F302" i="4"/>
  <c r="L302" i="4" s="1"/>
  <c r="F304" i="4"/>
  <c r="I304" i="4" s="1"/>
  <c r="L63" i="4"/>
  <c r="L74" i="4"/>
  <c r="L85" i="4"/>
  <c r="L96" i="4"/>
  <c r="L107" i="4"/>
  <c r="L118" i="4"/>
  <c r="L129" i="4"/>
  <c r="L151" i="4"/>
  <c r="L161" i="4"/>
  <c r="L171" i="4"/>
  <c r="L202" i="4"/>
  <c r="F818" i="4"/>
  <c r="J818" i="4" s="1"/>
  <c r="F836" i="4"/>
  <c r="G836" i="4" s="1"/>
  <c r="F838" i="4"/>
  <c r="G838" i="4" s="1"/>
  <c r="F842" i="4"/>
  <c r="F844" i="4"/>
  <c r="K844" i="4" s="1"/>
  <c r="F848" i="4"/>
  <c r="J848" i="4" s="1"/>
  <c r="F850" i="4"/>
  <c r="J850" i="4" s="1"/>
  <c r="F852" i="4"/>
  <c r="H852" i="4" s="1"/>
  <c r="F853" i="4"/>
  <c r="I853" i="4" s="1"/>
  <c r="F855" i="4"/>
  <c r="G855" i="4" s="1"/>
  <c r="F857" i="4"/>
  <c r="L857" i="4" s="1"/>
  <c r="F859" i="4"/>
  <c r="K859" i="4" s="1"/>
  <c r="F872" i="4"/>
  <c r="H872" i="4" s="1"/>
  <c r="F877" i="4"/>
  <c r="G877" i="4" s="1"/>
  <c r="F879" i="4"/>
  <c r="F883" i="4"/>
  <c r="F885" i="4"/>
  <c r="L885" i="4" s="1"/>
  <c r="F887" i="4"/>
  <c r="I887" i="4" s="1"/>
  <c r="F889" i="4"/>
  <c r="J889" i="4" s="1"/>
  <c r="F892" i="4"/>
  <c r="I892" i="4" s="1"/>
  <c r="F894" i="4"/>
  <c r="G894" i="4" s="1"/>
  <c r="F896" i="4"/>
  <c r="H896" i="4" s="1"/>
  <c r="F898" i="4"/>
  <c r="L898" i="4" s="1"/>
  <c r="K63" i="4"/>
  <c r="K74" i="4"/>
  <c r="K85" i="4"/>
  <c r="K96" i="4"/>
  <c r="K107" i="4"/>
  <c r="K118" i="4"/>
  <c r="K129" i="4"/>
  <c r="K151" i="4"/>
  <c r="K161" i="4"/>
  <c r="K171" i="4"/>
  <c r="K202" i="4"/>
  <c r="J63" i="4"/>
  <c r="J74" i="4"/>
  <c r="J85" i="4"/>
  <c r="J96" i="4"/>
  <c r="J107" i="4"/>
  <c r="J118" i="4"/>
  <c r="J129" i="4"/>
  <c r="J151" i="4"/>
  <c r="J161" i="4"/>
  <c r="J171" i="4"/>
  <c r="J202" i="4"/>
  <c r="I63" i="4"/>
  <c r="I74" i="4"/>
  <c r="I85" i="4"/>
  <c r="I96" i="4"/>
  <c r="I107" i="4"/>
  <c r="I118" i="4"/>
  <c r="I129" i="4"/>
  <c r="I151" i="4"/>
  <c r="I161" i="4"/>
  <c r="I171" i="4"/>
  <c r="I202" i="4"/>
  <c r="H63" i="4"/>
  <c r="H74" i="4"/>
  <c r="H85" i="4"/>
  <c r="H96" i="4"/>
  <c r="H107" i="4"/>
  <c r="H118" i="4"/>
  <c r="H129" i="4"/>
  <c r="H151" i="4"/>
  <c r="H161" i="4"/>
  <c r="H171" i="4"/>
  <c r="H202" i="4"/>
  <c r="G63" i="4"/>
  <c r="G74" i="4"/>
  <c r="G85" i="4"/>
  <c r="G96" i="4"/>
  <c r="G107" i="4"/>
  <c r="G118" i="4"/>
  <c r="G129" i="4"/>
  <c r="G151" i="4"/>
  <c r="G161" i="4"/>
  <c r="G171" i="4"/>
  <c r="G202" i="4"/>
  <c r="K19" i="2"/>
  <c r="K21" i="2"/>
  <c r="K23" i="2"/>
  <c r="K25" i="2"/>
  <c r="K27" i="2"/>
  <c r="K29" i="2"/>
  <c r="K31" i="2"/>
  <c r="K33" i="2"/>
  <c r="K226" i="2"/>
  <c r="E226" i="4" s="1"/>
  <c r="K228" i="2"/>
  <c r="E228" i="4" s="1"/>
  <c r="K232" i="2"/>
  <c r="E232" i="4" s="1"/>
  <c r="K234" i="2"/>
  <c r="E234" i="4" s="1"/>
  <c r="K236" i="2"/>
  <c r="E236" i="4" s="1"/>
  <c r="K238" i="2"/>
  <c r="E238" i="4" s="1"/>
  <c r="K240" i="2"/>
  <c r="E240" i="4" s="1"/>
  <c r="K242" i="2"/>
  <c r="E242" i="4" s="1"/>
  <c r="E225" i="4"/>
  <c r="E227" i="4"/>
  <c r="E231" i="4"/>
  <c r="E233" i="4"/>
  <c r="E235" i="4"/>
  <c r="E237" i="4"/>
  <c r="E239" i="4"/>
  <c r="E241" i="4"/>
  <c r="K246" i="2"/>
  <c r="E246" i="4" s="1"/>
  <c r="K248" i="2"/>
  <c r="E248" i="4" s="1"/>
  <c r="K252" i="2"/>
  <c r="E252" i="4" s="1"/>
  <c r="K254" i="2"/>
  <c r="E254" i="4" s="1"/>
  <c r="K256" i="2"/>
  <c r="E256" i="4" s="1"/>
  <c r="K258" i="2"/>
  <c r="E258" i="4" s="1"/>
  <c r="K260" i="2"/>
  <c r="E260" i="4" s="1"/>
  <c r="K262" i="2"/>
  <c r="E262" i="4" s="1"/>
  <c r="E245" i="4"/>
  <c r="E247" i="4"/>
  <c r="E251" i="4"/>
  <c r="E253" i="4"/>
  <c r="E255" i="4"/>
  <c r="E257" i="4"/>
  <c r="E259" i="4"/>
  <c r="E261" i="4"/>
  <c r="K266" i="2"/>
  <c r="K270" i="2"/>
  <c r="E270" i="4" s="1"/>
  <c r="K272" i="2"/>
  <c r="E272" i="4" s="1"/>
  <c r="K274" i="2"/>
  <c r="E274" i="4" s="1"/>
  <c r="K276" i="2"/>
  <c r="E276" i="4" s="1"/>
  <c r="E265" i="4"/>
  <c r="E269" i="4"/>
  <c r="E271" i="4"/>
  <c r="E273" i="4"/>
  <c r="E275" i="4"/>
  <c r="K280" i="2"/>
  <c r="E280" i="4" s="1"/>
  <c r="K284" i="2"/>
  <c r="E284" i="4" s="1"/>
  <c r="K286" i="2"/>
  <c r="E286" i="4" s="1"/>
  <c r="K288" i="2"/>
  <c r="E288" i="4" s="1"/>
  <c r="K290" i="2"/>
  <c r="E290" i="4" s="1"/>
  <c r="E279" i="4"/>
  <c r="E283" i="4"/>
  <c r="E285" i="4"/>
  <c r="E287" i="4"/>
  <c r="E289" i="4"/>
  <c r="K294" i="2"/>
  <c r="E294" i="4" s="1"/>
  <c r="K298" i="2"/>
  <c r="K300" i="2"/>
  <c r="E300" i="4" s="1"/>
  <c r="K302" i="2"/>
  <c r="E302" i="4" s="1"/>
  <c r="K304" i="2"/>
  <c r="E304" i="4" s="1"/>
  <c r="E293" i="4"/>
  <c r="E297" i="4"/>
  <c r="E299" i="4"/>
  <c r="E301" i="4"/>
  <c r="E303" i="4"/>
  <c r="K338" i="2"/>
  <c r="E338" i="4" s="1"/>
  <c r="K350" i="2"/>
  <c r="E350" i="4" s="1"/>
  <c r="K352" i="2"/>
  <c r="K354" i="2"/>
  <c r="K356" i="2"/>
  <c r="E337" i="4"/>
  <c r="E349" i="4"/>
  <c r="E351" i="4"/>
  <c r="E353" i="4"/>
  <c r="E355" i="4"/>
  <c r="K376" i="2"/>
  <c r="K380" i="2"/>
  <c r="E380" i="4" s="1"/>
  <c r="K382" i="2"/>
  <c r="E382" i="4" s="1"/>
  <c r="K384" i="2"/>
  <c r="E384" i="4" s="1"/>
  <c r="E375" i="4"/>
  <c r="E379" i="4"/>
  <c r="E381" i="4"/>
  <c r="E383" i="4"/>
  <c r="K415" i="2"/>
  <c r="E415" i="4" s="1"/>
  <c r="K417" i="2"/>
  <c r="E417" i="4" s="1"/>
  <c r="K419" i="2"/>
  <c r="E419" i="4" s="1"/>
  <c r="K423" i="2"/>
  <c r="E423" i="4" s="1"/>
  <c r="K425" i="2"/>
  <c r="E425" i="4" s="1"/>
  <c r="K428" i="2"/>
  <c r="E428" i="4" s="1"/>
  <c r="K430" i="2"/>
  <c r="E430" i="4" s="1"/>
  <c r="K432" i="2"/>
  <c r="E432" i="4" s="1"/>
  <c r="E414" i="4"/>
  <c r="E416" i="4"/>
  <c r="E418" i="4"/>
  <c r="E422" i="4"/>
  <c r="E424" i="4"/>
  <c r="E426" i="4"/>
  <c r="E427" i="4"/>
  <c r="E429" i="4"/>
  <c r="E431" i="4"/>
  <c r="K436" i="2"/>
  <c r="E436" i="4" s="1"/>
  <c r="K438" i="2"/>
  <c r="E438" i="4" s="1"/>
  <c r="K440" i="2"/>
  <c r="E440" i="4" s="1"/>
  <c r="K442" i="2"/>
  <c r="E442" i="4" s="1"/>
  <c r="K448" i="2"/>
  <c r="E448" i="4" s="1"/>
  <c r="K450" i="2"/>
  <c r="E450" i="4" s="1"/>
  <c r="K452" i="2"/>
  <c r="E452" i="4" s="1"/>
  <c r="K454" i="2"/>
  <c r="K456" i="2"/>
  <c r="E456" i="4" s="1"/>
  <c r="E435" i="4"/>
  <c r="E437" i="4"/>
  <c r="E439" i="4"/>
  <c r="E441" i="4"/>
  <c r="E447" i="4"/>
  <c r="E449" i="4"/>
  <c r="E451" i="4"/>
  <c r="E453" i="4"/>
  <c r="E455" i="4"/>
  <c r="K460" i="2"/>
  <c r="E460" i="4" s="1"/>
  <c r="K466" i="2"/>
  <c r="E466" i="4" s="1"/>
  <c r="K468" i="2"/>
  <c r="E468" i="4" s="1"/>
  <c r="K470" i="2"/>
  <c r="E470" i="4" s="1"/>
  <c r="K472" i="2"/>
  <c r="E472" i="4" s="1"/>
  <c r="E459" i="4"/>
  <c r="E465" i="4"/>
  <c r="E467" i="4"/>
  <c r="E469" i="4"/>
  <c r="E471" i="4"/>
  <c r="K476" i="2"/>
  <c r="E476" i="4" s="1"/>
  <c r="K478" i="2"/>
  <c r="K480" i="2"/>
  <c r="E480" i="4" s="1"/>
  <c r="K482" i="2"/>
  <c r="E482" i="4" s="1"/>
  <c r="K486" i="2"/>
  <c r="E486" i="4" s="1"/>
  <c r="K488" i="2"/>
  <c r="E488" i="4" s="1"/>
  <c r="K490" i="2"/>
  <c r="E490" i="4" s="1"/>
  <c r="K492" i="2"/>
  <c r="E492" i="4" s="1"/>
  <c r="K494" i="2"/>
  <c r="E494" i="4" s="1"/>
  <c r="E475" i="4"/>
  <c r="E477" i="4"/>
  <c r="E479" i="4"/>
  <c r="E481" i="4"/>
  <c r="E485" i="4"/>
  <c r="E487" i="4"/>
  <c r="E489" i="4"/>
  <c r="E491" i="4"/>
  <c r="E493" i="4"/>
  <c r="K497" i="2"/>
  <c r="E497" i="4" s="1"/>
  <c r="K504" i="2"/>
  <c r="E504" i="4" s="1"/>
  <c r="K505" i="2"/>
  <c r="E505" i="4" s="1"/>
  <c r="K508" i="2"/>
  <c r="E508" i="4" s="1"/>
  <c r="K509" i="2"/>
  <c r="E509" i="4" s="1"/>
  <c r="K510" i="2"/>
  <c r="E510" i="4" s="1"/>
  <c r="K511" i="2"/>
  <c r="E511" i="4" s="1"/>
  <c r="K512" i="2"/>
  <c r="E512" i="4" s="1"/>
  <c r="K513" i="2"/>
  <c r="E513" i="4" s="1"/>
  <c r="K514" i="2"/>
  <c r="E514" i="4" s="1"/>
  <c r="K515" i="2"/>
  <c r="E515" i="4" s="1"/>
  <c r="K516" i="2"/>
  <c r="E516" i="4" s="1"/>
  <c r="K517" i="2"/>
  <c r="E517" i="4" s="1"/>
  <c r="K521" i="2"/>
  <c r="E521" i="4" s="1"/>
  <c r="K523" i="2"/>
  <c r="E523" i="4" s="1"/>
  <c r="K525" i="2"/>
  <c r="E525" i="4" s="1"/>
  <c r="K527" i="2"/>
  <c r="E527" i="4" s="1"/>
  <c r="K531" i="2"/>
  <c r="E531" i="4" s="1"/>
  <c r="K533" i="2"/>
  <c r="E533" i="4" s="1"/>
  <c r="K535" i="2"/>
  <c r="E535" i="4" s="1"/>
  <c r="K537" i="2"/>
  <c r="E537" i="4" s="1"/>
  <c r="E520" i="4"/>
  <c r="E522" i="4"/>
  <c r="E524" i="4"/>
  <c r="E526" i="4"/>
  <c r="E530" i="4"/>
  <c r="E532" i="4"/>
  <c r="E534" i="4"/>
  <c r="E536" i="4"/>
  <c r="K637" i="2"/>
  <c r="K639" i="2"/>
  <c r="E639" i="4" s="1"/>
  <c r="K648" i="2"/>
  <c r="E648" i="4" s="1"/>
  <c r="E636" i="4"/>
  <c r="E638" i="4"/>
  <c r="E647" i="4"/>
  <c r="K762" i="2"/>
  <c r="E762" i="4" s="1"/>
  <c r="K764" i="2"/>
  <c r="E764" i="4" s="1"/>
  <c r="K766" i="2"/>
  <c r="E766" i="4" s="1"/>
  <c r="K770" i="2"/>
  <c r="E770" i="4" s="1"/>
  <c r="K772" i="2"/>
  <c r="E772" i="4" s="1"/>
  <c r="K776" i="2"/>
  <c r="E776" i="4" s="1"/>
  <c r="K778" i="2"/>
  <c r="E778" i="4" s="1"/>
  <c r="K780" i="2"/>
  <c r="E780" i="4" s="1"/>
  <c r="K782" i="2"/>
  <c r="E782" i="4" s="1"/>
  <c r="K784" i="2"/>
  <c r="E784" i="4" s="1"/>
  <c r="E761" i="4"/>
  <c r="E763" i="4"/>
  <c r="E765" i="4"/>
  <c r="E769" i="4"/>
  <c r="E771" i="4"/>
  <c r="E775" i="4"/>
  <c r="E777" i="4"/>
  <c r="E779" i="4"/>
  <c r="E781" i="4"/>
  <c r="E783" i="4"/>
  <c r="K726" i="2"/>
  <c r="E726" i="4" s="1"/>
  <c r="K728" i="2"/>
  <c r="E728" i="4" s="1"/>
  <c r="K731" i="2"/>
  <c r="E731" i="4" s="1"/>
  <c r="K733" i="2"/>
  <c r="E733" i="4" s="1"/>
  <c r="K735" i="2"/>
  <c r="E735" i="4" s="1"/>
  <c r="K740" i="2"/>
  <c r="E740" i="4" s="1"/>
  <c r="K742" i="2"/>
  <c r="E742" i="4" s="1"/>
  <c r="K744" i="2"/>
  <c r="E744" i="4" s="1"/>
  <c r="K746" i="2"/>
  <c r="E746" i="4" s="1"/>
  <c r="K747" i="2"/>
  <c r="E747" i="4" s="1"/>
  <c r="K749" i="2"/>
  <c r="E749" i="4" s="1"/>
  <c r="K751" i="2"/>
  <c r="E751" i="4" s="1"/>
  <c r="K753" i="2"/>
  <c r="E753" i="4" s="1"/>
  <c r="K755" i="2"/>
  <c r="E755" i="4" s="1"/>
  <c r="K758" i="2"/>
  <c r="E758" i="4" s="1"/>
  <c r="E725" i="4"/>
  <c r="E727" i="4"/>
  <c r="E730" i="4"/>
  <c r="E732" i="4"/>
  <c r="E734" i="4"/>
  <c r="E736" i="4"/>
  <c r="M736" i="4" s="1"/>
  <c r="E739" i="4"/>
  <c r="E741" i="4"/>
  <c r="E743" i="4"/>
  <c r="E745" i="4"/>
  <c r="E748" i="4"/>
  <c r="E750" i="4"/>
  <c r="E752" i="4"/>
  <c r="E754" i="4"/>
  <c r="E757" i="4"/>
  <c r="K795" i="2"/>
  <c r="K796" i="2" s="1"/>
  <c r="E794" i="4"/>
  <c r="K541" i="2"/>
  <c r="E541" i="4" s="1"/>
  <c r="K545" i="2"/>
  <c r="E545" i="4" s="1"/>
  <c r="K549" i="2"/>
  <c r="E549" i="4" s="1"/>
  <c r="K551" i="2"/>
  <c r="E551" i="4" s="1"/>
  <c r="K553" i="2"/>
  <c r="E553" i="4" s="1"/>
  <c r="K555" i="2"/>
  <c r="E555" i="4" s="1"/>
  <c r="K557" i="2"/>
  <c r="E557" i="4" s="1"/>
  <c r="K559" i="2"/>
  <c r="K561" i="2"/>
  <c r="E561" i="4" s="1"/>
  <c r="K563" i="2"/>
  <c r="E563" i="4" s="1"/>
  <c r="E540" i="4"/>
  <c r="E544" i="4"/>
  <c r="E548" i="4"/>
  <c r="E550" i="4"/>
  <c r="E552" i="4"/>
  <c r="E554" i="4"/>
  <c r="E556" i="4"/>
  <c r="E558" i="4"/>
  <c r="E560" i="4"/>
  <c r="E562" i="4"/>
  <c r="K567" i="2"/>
  <c r="E567" i="4" s="1"/>
  <c r="K571" i="2"/>
  <c r="E571" i="4" s="1"/>
  <c r="K573" i="2"/>
  <c r="K575" i="2"/>
  <c r="E575" i="4" s="1"/>
  <c r="K577" i="2"/>
  <c r="E577" i="4" s="1"/>
  <c r="K579" i="2"/>
  <c r="E579" i="4" s="1"/>
  <c r="E566" i="4"/>
  <c r="E570" i="4"/>
  <c r="E572" i="4"/>
  <c r="E574" i="4"/>
  <c r="E576" i="4"/>
  <c r="E578" i="4"/>
  <c r="K387" i="2"/>
  <c r="E387" i="4" s="1"/>
  <c r="M387" i="4" s="1"/>
  <c r="K389" i="2"/>
  <c r="E389" i="4" s="1"/>
  <c r="M389" i="4" s="1"/>
  <c r="K390" i="2"/>
  <c r="E390" i="4" s="1"/>
  <c r="M390" i="4" s="1"/>
  <c r="K391" i="2"/>
  <c r="E391" i="4" s="1"/>
  <c r="M391" i="4" s="1"/>
  <c r="E797" i="4"/>
  <c r="E799" i="4"/>
  <c r="E801" i="4"/>
  <c r="K54" i="2"/>
  <c r="E54" i="4" s="1"/>
  <c r="K55" i="2"/>
  <c r="E55" i="4" s="1"/>
  <c r="K57" i="2"/>
  <c r="E57" i="4" s="1"/>
  <c r="K58" i="2"/>
  <c r="E58" i="4" s="1"/>
  <c r="K59" i="2"/>
  <c r="K60" i="2"/>
  <c r="E60" i="4" s="1"/>
  <c r="K61" i="2"/>
  <c r="E61" i="4" s="1"/>
  <c r="K62" i="2"/>
  <c r="E62" i="4" s="1"/>
  <c r="K65" i="2"/>
  <c r="E65" i="4" s="1"/>
  <c r="K66" i="2"/>
  <c r="E66" i="4" s="1"/>
  <c r="K68" i="2"/>
  <c r="K69" i="2"/>
  <c r="E69" i="4" s="1"/>
  <c r="K70" i="2"/>
  <c r="E70" i="4" s="1"/>
  <c r="K71" i="2"/>
  <c r="E71" i="4" s="1"/>
  <c r="K72" i="2"/>
  <c r="E72" i="4" s="1"/>
  <c r="K73" i="2"/>
  <c r="E73" i="4" s="1"/>
  <c r="K76" i="2"/>
  <c r="E76" i="4" s="1"/>
  <c r="K77" i="2"/>
  <c r="E77" i="4" s="1"/>
  <c r="K79" i="2"/>
  <c r="E79" i="4" s="1"/>
  <c r="K80" i="2"/>
  <c r="E80" i="4" s="1"/>
  <c r="K81" i="2"/>
  <c r="E81" i="4" s="1"/>
  <c r="K82" i="2"/>
  <c r="E82" i="4" s="1"/>
  <c r="K83" i="2"/>
  <c r="E83" i="4" s="1"/>
  <c r="K84" i="2"/>
  <c r="E84" i="4" s="1"/>
  <c r="K87" i="2"/>
  <c r="E87" i="4" s="1"/>
  <c r="K88" i="2"/>
  <c r="K90" i="2"/>
  <c r="E90" i="4" s="1"/>
  <c r="K91" i="2"/>
  <c r="E91" i="4" s="1"/>
  <c r="K92" i="2"/>
  <c r="E92" i="4" s="1"/>
  <c r="K93" i="2"/>
  <c r="E93" i="4" s="1"/>
  <c r="K94" i="2"/>
  <c r="E94" i="4" s="1"/>
  <c r="K95" i="2"/>
  <c r="E95" i="4" s="1"/>
  <c r="K98" i="2"/>
  <c r="E98" i="4" s="1"/>
  <c r="K99" i="2"/>
  <c r="K101" i="2"/>
  <c r="E101" i="4" s="1"/>
  <c r="K102" i="2"/>
  <c r="E102" i="4" s="1"/>
  <c r="K103" i="2"/>
  <c r="E103" i="4" s="1"/>
  <c r="K104" i="2"/>
  <c r="E104" i="4" s="1"/>
  <c r="K105" i="2"/>
  <c r="E105" i="4" s="1"/>
  <c r="K106" i="2"/>
  <c r="E106" i="4" s="1"/>
  <c r="K109" i="2"/>
  <c r="E109" i="4" s="1"/>
  <c r="K110" i="2"/>
  <c r="E110" i="4" s="1"/>
  <c r="K112" i="2"/>
  <c r="E112" i="4" s="1"/>
  <c r="K113" i="2"/>
  <c r="E113" i="4" s="1"/>
  <c r="K114" i="2"/>
  <c r="E114" i="4" s="1"/>
  <c r="K115" i="2"/>
  <c r="E115" i="4" s="1"/>
  <c r="K116" i="2"/>
  <c r="E116" i="4" s="1"/>
  <c r="K117" i="2"/>
  <c r="E117" i="4" s="1"/>
  <c r="K120" i="2"/>
  <c r="E120" i="4" s="1"/>
  <c r="K121" i="2"/>
  <c r="E121" i="4" s="1"/>
  <c r="K123" i="2"/>
  <c r="E123" i="4" s="1"/>
  <c r="K124" i="2"/>
  <c r="E124" i="4" s="1"/>
  <c r="K125" i="2"/>
  <c r="E125" i="4" s="1"/>
  <c r="K126" i="2"/>
  <c r="E126" i="4" s="1"/>
  <c r="K127" i="2"/>
  <c r="E127" i="4" s="1"/>
  <c r="K128" i="2"/>
  <c r="E128" i="4" s="1"/>
  <c r="K131" i="2"/>
  <c r="E131" i="4" s="1"/>
  <c r="M131" i="4" s="1"/>
  <c r="K132" i="2"/>
  <c r="E132" i="4" s="1"/>
  <c r="M132" i="4" s="1"/>
  <c r="K134" i="2"/>
  <c r="E134" i="4" s="1"/>
  <c r="M134" i="4" s="1"/>
  <c r="K135" i="2"/>
  <c r="E135" i="4" s="1"/>
  <c r="M135" i="4" s="1"/>
  <c r="K136" i="2"/>
  <c r="E136" i="4" s="1"/>
  <c r="M136" i="4" s="1"/>
  <c r="K137" i="2"/>
  <c r="E137" i="4" s="1"/>
  <c r="M137" i="4" s="1"/>
  <c r="K138" i="2"/>
  <c r="E138" i="4" s="1"/>
  <c r="M138" i="4" s="1"/>
  <c r="K139" i="2"/>
  <c r="E139" i="4" s="1"/>
  <c r="M139" i="4" s="1"/>
  <c r="K142" i="2"/>
  <c r="E142" i="4" s="1"/>
  <c r="K143" i="2"/>
  <c r="E143" i="4" s="1"/>
  <c r="K145" i="2"/>
  <c r="E145" i="4" s="1"/>
  <c r="K146" i="2"/>
  <c r="E146" i="4" s="1"/>
  <c r="K147" i="2"/>
  <c r="E147" i="4" s="1"/>
  <c r="K148" i="2"/>
  <c r="E148" i="4" s="1"/>
  <c r="K149" i="2"/>
  <c r="E149" i="4" s="1"/>
  <c r="K150" i="2"/>
  <c r="E150" i="4" s="1"/>
  <c r="K153" i="2"/>
  <c r="E153" i="4" s="1"/>
  <c r="K154" i="2"/>
  <c r="E154" i="4" s="1"/>
  <c r="K156" i="2"/>
  <c r="E156" i="4" s="1"/>
  <c r="K157" i="2"/>
  <c r="E157" i="4" s="1"/>
  <c r="K158" i="2"/>
  <c r="E158" i="4" s="1"/>
  <c r="K159" i="2"/>
  <c r="K160" i="2"/>
  <c r="E160" i="4" s="1"/>
  <c r="K163" i="2"/>
  <c r="E163" i="4" s="1"/>
  <c r="K164" i="2"/>
  <c r="E164" i="4" s="1"/>
  <c r="K166" i="2"/>
  <c r="E166" i="4" s="1"/>
  <c r="K167" i="2"/>
  <c r="E167" i="4" s="1"/>
  <c r="K168" i="2"/>
  <c r="K169" i="2"/>
  <c r="E169" i="4" s="1"/>
  <c r="K170" i="2"/>
  <c r="E170" i="4" s="1"/>
  <c r="E193" i="4"/>
  <c r="E194" i="4"/>
  <c r="E196" i="4"/>
  <c r="E197" i="4"/>
  <c r="E198" i="4"/>
  <c r="E199" i="4"/>
  <c r="E200" i="4"/>
  <c r="E201" i="4"/>
  <c r="K818" i="2"/>
  <c r="E818" i="4" s="1"/>
  <c r="K836" i="2"/>
  <c r="E836" i="4" s="1"/>
  <c r="K838" i="2"/>
  <c r="E838" i="4" s="1"/>
  <c r="K842" i="2"/>
  <c r="E842" i="4" s="1"/>
  <c r="K844" i="2"/>
  <c r="E844" i="4" s="1"/>
  <c r="K848" i="2"/>
  <c r="E848" i="4" s="1"/>
  <c r="K850" i="2"/>
  <c r="E850" i="4" s="1"/>
  <c r="K852" i="2"/>
  <c r="E852" i="4" s="1"/>
  <c r="K853" i="2"/>
  <c r="E853" i="4" s="1"/>
  <c r="K855" i="2"/>
  <c r="E855" i="4" s="1"/>
  <c r="K872" i="2"/>
  <c r="E872" i="4" s="1"/>
  <c r="E817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5" i="4"/>
  <c r="E837" i="4"/>
  <c r="E843" i="4"/>
  <c r="E847" i="4"/>
  <c r="E849" i="4"/>
  <c r="E851" i="4"/>
  <c r="E854" i="4"/>
  <c r="E856" i="4"/>
  <c r="E858" i="4"/>
  <c r="E871" i="4"/>
  <c r="K877" i="2"/>
  <c r="E877" i="4" s="1"/>
  <c r="K881" i="2"/>
  <c r="E881" i="4" s="1"/>
  <c r="K885" i="2"/>
  <c r="K887" i="2"/>
  <c r="K889" i="2"/>
  <c r="E889" i="4" s="1"/>
  <c r="K891" i="2"/>
  <c r="E891" i="4" s="1"/>
  <c r="K894" i="2"/>
  <c r="E894" i="4" s="1"/>
  <c r="K896" i="2"/>
  <c r="E896" i="4" s="1"/>
  <c r="K898" i="2"/>
  <c r="E898" i="4" s="1"/>
  <c r="E876" i="4"/>
  <c r="F338" i="4"/>
  <c r="K338" i="4" s="1"/>
  <c r="F350" i="4"/>
  <c r="H350" i="4" s="1"/>
  <c r="F352" i="4"/>
  <c r="F354" i="4"/>
  <c r="J354" i="4" s="1"/>
  <c r="F356" i="4"/>
  <c r="K356" i="4" s="1"/>
  <c r="F360" i="4"/>
  <c r="F366" i="4"/>
  <c r="F368" i="4"/>
  <c r="I368" i="4" s="1"/>
  <c r="F370" i="4"/>
  <c r="F372" i="4"/>
  <c r="F376" i="4"/>
  <c r="K376" i="4" s="1"/>
  <c r="F380" i="4"/>
  <c r="F382" i="4"/>
  <c r="I382" i="4" s="1"/>
  <c r="F384" i="4"/>
  <c r="K384" i="4" s="1"/>
  <c r="F415" i="4"/>
  <c r="J415" i="4" s="1"/>
  <c r="F417" i="4"/>
  <c r="L417" i="4" s="1"/>
  <c r="F419" i="4"/>
  <c r="F423" i="4"/>
  <c r="I423" i="4" s="1"/>
  <c r="F425" i="4"/>
  <c r="F428" i="4"/>
  <c r="H428" i="4" s="1"/>
  <c r="F430" i="4"/>
  <c r="G430" i="4" s="1"/>
  <c r="F432" i="4"/>
  <c r="G432" i="4" s="1"/>
  <c r="F436" i="4"/>
  <c r="G436" i="4" s="1"/>
  <c r="F438" i="4"/>
  <c r="K438" i="4" s="1"/>
  <c r="F440" i="4"/>
  <c r="H440" i="4" s="1"/>
  <c r="F442" i="4"/>
  <c r="F448" i="4"/>
  <c r="G448" i="4" s="1"/>
  <c r="F450" i="4"/>
  <c r="G450" i="4" s="1"/>
  <c r="F452" i="4"/>
  <c r="I452" i="4" s="1"/>
  <c r="F454" i="4"/>
  <c r="G454" i="4" s="1"/>
  <c r="F456" i="4"/>
  <c r="G456" i="4" s="1"/>
  <c r="F460" i="4"/>
  <c r="K460" i="4" s="1"/>
  <c r="F466" i="4"/>
  <c r="G466" i="4" s="1"/>
  <c r="F468" i="4"/>
  <c r="H468" i="4" s="1"/>
  <c r="F470" i="4"/>
  <c r="J470" i="4" s="1"/>
  <c r="F472" i="4"/>
  <c r="J472" i="4" s="1"/>
  <c r="F476" i="4"/>
  <c r="L476" i="4" s="1"/>
  <c r="F478" i="4"/>
  <c r="G478" i="4" s="1"/>
  <c r="F480" i="4"/>
  <c r="I480" i="4" s="1"/>
  <c r="F482" i="4"/>
  <c r="J482" i="4" s="1"/>
  <c r="F486" i="4"/>
  <c r="H486" i="4" s="1"/>
  <c r="F488" i="4"/>
  <c r="K488" i="4" s="1"/>
  <c r="F490" i="4"/>
  <c r="G490" i="4" s="1"/>
  <c r="F492" i="4"/>
  <c r="H492" i="4" s="1"/>
  <c r="F494" i="4"/>
  <c r="L494" i="4" s="1"/>
  <c r="F497" i="4"/>
  <c r="F504" i="4"/>
  <c r="G504" i="4" s="1"/>
  <c r="F505" i="4"/>
  <c r="F508" i="4"/>
  <c r="J508" i="4" s="1"/>
  <c r="F509" i="4"/>
  <c r="G509" i="4" s="1"/>
  <c r="F510" i="4"/>
  <c r="J510" i="4" s="1"/>
  <c r="F511" i="4"/>
  <c r="K511" i="4" s="1"/>
  <c r="F512" i="4"/>
  <c r="H512" i="4" s="1"/>
  <c r="F513" i="4"/>
  <c r="J513" i="4" s="1"/>
  <c r="F514" i="4"/>
  <c r="H514" i="4" s="1"/>
  <c r="F515" i="4"/>
  <c r="K515" i="4" s="1"/>
  <c r="F516" i="4"/>
  <c r="G516" i="4" s="1"/>
  <c r="F517" i="4"/>
  <c r="F521" i="4"/>
  <c r="F523" i="4"/>
  <c r="L523" i="4" s="1"/>
  <c r="F525" i="4"/>
  <c r="I525" i="4" s="1"/>
  <c r="F527" i="4"/>
  <c r="L527" i="4" s="1"/>
  <c r="F531" i="4"/>
  <c r="L531" i="4" s="1"/>
  <c r="F533" i="4"/>
  <c r="K533" i="4" s="1"/>
  <c r="F535" i="4"/>
  <c r="I535" i="4" s="1"/>
  <c r="F537" i="4"/>
  <c r="F583" i="4"/>
  <c r="G583" i="4" s="1"/>
  <c r="F587" i="4"/>
  <c r="I587" i="4" s="1"/>
  <c r="F589" i="4"/>
  <c r="K589" i="4" s="1"/>
  <c r="F591" i="4"/>
  <c r="F637" i="4"/>
  <c r="L637" i="4" s="1"/>
  <c r="F639" i="4"/>
  <c r="G639" i="4" s="1"/>
  <c r="F648" i="4"/>
  <c r="H648" i="4" s="1"/>
  <c r="F665" i="4"/>
  <c r="I665" i="4" s="1"/>
  <c r="I666" i="4" s="1"/>
  <c r="F762" i="4"/>
  <c r="F764" i="4"/>
  <c r="K764" i="4" s="1"/>
  <c r="F766" i="4"/>
  <c r="F770" i="4"/>
  <c r="H770" i="4" s="1"/>
  <c r="F772" i="4"/>
  <c r="G772" i="4" s="1"/>
  <c r="F776" i="4"/>
  <c r="F778" i="4"/>
  <c r="I778" i="4" s="1"/>
  <c r="F780" i="4"/>
  <c r="F782" i="4"/>
  <c r="G782" i="4" s="1"/>
  <c r="F784" i="4"/>
  <c r="I784" i="4" s="1"/>
  <c r="F726" i="4"/>
  <c r="H726" i="4" s="1"/>
  <c r="F728" i="4"/>
  <c r="I728" i="4" s="1"/>
  <c r="F731" i="4"/>
  <c r="F733" i="4"/>
  <c r="H733" i="4" s="1"/>
  <c r="F735" i="4"/>
  <c r="J735" i="4" s="1"/>
  <c r="F740" i="4"/>
  <c r="J740" i="4" s="1"/>
  <c r="F742" i="4"/>
  <c r="L742" i="4" s="1"/>
  <c r="F744" i="4"/>
  <c r="F746" i="4"/>
  <c r="I746" i="4" s="1"/>
  <c r="F747" i="4"/>
  <c r="K747" i="4" s="1"/>
  <c r="F749" i="4"/>
  <c r="F751" i="4"/>
  <c r="G751" i="4" s="1"/>
  <c r="F753" i="4"/>
  <c r="F755" i="4"/>
  <c r="G755" i="4" s="1"/>
  <c r="F758" i="4"/>
  <c r="H758" i="4" s="1"/>
  <c r="F795" i="4"/>
  <c r="J795" i="4" s="1"/>
  <c r="J796" i="4" s="1"/>
  <c r="F541" i="4"/>
  <c r="G541" i="4" s="1"/>
  <c r="F545" i="4"/>
  <c r="I545" i="4" s="1"/>
  <c r="F549" i="4"/>
  <c r="F551" i="4"/>
  <c r="F553" i="4"/>
  <c r="H553" i="4" s="1"/>
  <c r="F555" i="4"/>
  <c r="F557" i="4"/>
  <c r="G557" i="4" s="1"/>
  <c r="F559" i="4"/>
  <c r="H559" i="4" s="1"/>
  <c r="F561" i="4"/>
  <c r="F563" i="4"/>
  <c r="G563" i="4" s="1"/>
  <c r="F567" i="4"/>
  <c r="H567" i="4" s="1"/>
  <c r="F571" i="4"/>
  <c r="F573" i="4"/>
  <c r="L573" i="4" s="1"/>
  <c r="F575" i="4"/>
  <c r="K575" i="4" s="1"/>
  <c r="F577" i="4"/>
  <c r="F579" i="4"/>
  <c r="I579" i="4" s="1"/>
  <c r="L426" i="2"/>
  <c r="L433" i="2" s="1"/>
  <c r="L634" i="2"/>
  <c r="L635" i="2"/>
  <c r="L641" i="2"/>
  <c r="L642" i="2"/>
  <c r="L643" i="2"/>
  <c r="L644" i="2"/>
  <c r="L645" i="2"/>
  <c r="L646" i="2"/>
  <c r="L649" i="2"/>
  <c r="L651" i="2"/>
  <c r="L652" i="2"/>
  <c r="L653" i="2"/>
  <c r="L654" i="2"/>
  <c r="L655" i="2"/>
  <c r="L658" i="2"/>
  <c r="L659" i="2"/>
  <c r="L661" i="2"/>
  <c r="L797" i="2"/>
  <c r="L799" i="2"/>
  <c r="K360" i="2"/>
  <c r="E360" i="4" s="1"/>
  <c r="K366" i="2"/>
  <c r="E366" i="4" s="1"/>
  <c r="K368" i="2"/>
  <c r="E368" i="4" s="1"/>
  <c r="K370" i="2"/>
  <c r="E370" i="4" s="1"/>
  <c r="K372" i="2"/>
  <c r="E372" i="4" s="1"/>
  <c r="K665" i="2"/>
  <c r="K698" i="2"/>
  <c r="E698" i="4" s="1"/>
  <c r="K700" i="2"/>
  <c r="E700" i="4" s="1"/>
  <c r="K702" i="2"/>
  <c r="E702" i="4" s="1"/>
  <c r="K704" i="2"/>
  <c r="E704" i="4" s="1"/>
  <c r="K706" i="2"/>
  <c r="E706" i="4" s="1"/>
  <c r="K712" i="2"/>
  <c r="E712" i="4" s="1"/>
  <c r="K714" i="2"/>
  <c r="E714" i="4" s="1"/>
  <c r="K716" i="2"/>
  <c r="E716" i="4" s="1"/>
  <c r="K718" i="2"/>
  <c r="E718" i="4" s="1"/>
  <c r="K720" i="2"/>
  <c r="E720" i="4" s="1"/>
  <c r="J338" i="2"/>
  <c r="J350" i="2"/>
  <c r="J352" i="2"/>
  <c r="J354" i="2"/>
  <c r="J356" i="2"/>
  <c r="J360" i="2"/>
  <c r="J366" i="2"/>
  <c r="J368" i="2"/>
  <c r="J370" i="2"/>
  <c r="J372" i="2"/>
  <c r="J376" i="2"/>
  <c r="J380" i="2"/>
  <c r="J382" i="2"/>
  <c r="J384" i="2"/>
  <c r="J395" i="2"/>
  <c r="J397" i="2"/>
  <c r="J399" i="2"/>
  <c r="J403" i="2"/>
  <c r="J405" i="2"/>
  <c r="J407" i="2"/>
  <c r="J409" i="2"/>
  <c r="J411" i="2"/>
  <c r="J415" i="2"/>
  <c r="J417" i="2"/>
  <c r="J419" i="2"/>
  <c r="J423" i="2"/>
  <c r="J425" i="2"/>
  <c r="J428" i="2"/>
  <c r="J430" i="2"/>
  <c r="J432" i="2"/>
  <c r="J436" i="2"/>
  <c r="J438" i="2"/>
  <c r="J440" i="2"/>
  <c r="J442" i="2"/>
  <c r="J448" i="2"/>
  <c r="J450" i="2"/>
  <c r="J452" i="2"/>
  <c r="J454" i="2"/>
  <c r="J456" i="2"/>
  <c r="J460" i="2"/>
  <c r="J466" i="2"/>
  <c r="J468" i="2"/>
  <c r="J470" i="2"/>
  <c r="J472" i="2"/>
  <c r="J476" i="2"/>
  <c r="J478" i="2"/>
  <c r="J480" i="2"/>
  <c r="J482" i="2"/>
  <c r="J486" i="2"/>
  <c r="J488" i="2"/>
  <c r="J490" i="2"/>
  <c r="J492" i="2"/>
  <c r="J494" i="2"/>
  <c r="J497" i="2"/>
  <c r="J504" i="2"/>
  <c r="J505" i="2"/>
  <c r="J508" i="2"/>
  <c r="J509" i="2"/>
  <c r="J510" i="2"/>
  <c r="J511" i="2"/>
  <c r="J512" i="2"/>
  <c r="J513" i="2"/>
  <c r="J514" i="2"/>
  <c r="J515" i="2"/>
  <c r="J516" i="2"/>
  <c r="J517" i="2"/>
  <c r="J521" i="2"/>
  <c r="J523" i="2"/>
  <c r="J525" i="2"/>
  <c r="J527" i="2"/>
  <c r="J531" i="2"/>
  <c r="J533" i="2"/>
  <c r="J535" i="2"/>
  <c r="J537" i="2"/>
  <c r="J583" i="2"/>
  <c r="J587" i="2"/>
  <c r="J589" i="2"/>
  <c r="J591" i="2"/>
  <c r="J637" i="2"/>
  <c r="J639" i="2"/>
  <c r="J648" i="2"/>
  <c r="J665" i="2"/>
  <c r="J666" i="2" s="1"/>
  <c r="J762" i="2"/>
  <c r="J764" i="2"/>
  <c r="J766" i="2"/>
  <c r="J770" i="2"/>
  <c r="J772" i="2"/>
  <c r="J776" i="2"/>
  <c r="J778" i="2"/>
  <c r="J780" i="2"/>
  <c r="J782" i="2"/>
  <c r="J784" i="2"/>
  <c r="J726" i="2"/>
  <c r="J728" i="2"/>
  <c r="J731" i="2"/>
  <c r="J733" i="2"/>
  <c r="J735" i="2"/>
  <c r="J738" i="2"/>
  <c r="J740" i="2"/>
  <c r="J742" i="2"/>
  <c r="J744" i="2"/>
  <c r="J746" i="2"/>
  <c r="J747" i="2"/>
  <c r="J749" i="2"/>
  <c r="J751" i="2"/>
  <c r="J753" i="2"/>
  <c r="J755" i="2"/>
  <c r="J758" i="2"/>
  <c r="J670" i="2"/>
  <c r="J672" i="2"/>
  <c r="J674" i="2"/>
  <c r="J676" i="2"/>
  <c r="J678" i="2"/>
  <c r="J684" i="2"/>
  <c r="J686" i="2"/>
  <c r="J688" i="2"/>
  <c r="J690" i="2"/>
  <c r="J692" i="2"/>
  <c r="J795" i="2"/>
  <c r="J796" i="2" s="1"/>
  <c r="J541" i="2"/>
  <c r="J545" i="2"/>
  <c r="J549" i="2"/>
  <c r="J551" i="2"/>
  <c r="J553" i="2"/>
  <c r="J555" i="2"/>
  <c r="J557" i="2"/>
  <c r="J559" i="2"/>
  <c r="J561" i="2"/>
  <c r="J563" i="2"/>
  <c r="J567" i="2"/>
  <c r="J571" i="2"/>
  <c r="J573" i="2"/>
  <c r="J575" i="2"/>
  <c r="J577" i="2"/>
  <c r="J579" i="2"/>
  <c r="I338" i="2"/>
  <c r="I350" i="2"/>
  <c r="I352" i="2"/>
  <c r="I354" i="2"/>
  <c r="I356" i="2"/>
  <c r="I360" i="2"/>
  <c r="I366" i="2"/>
  <c r="I368" i="2"/>
  <c r="I370" i="2"/>
  <c r="I372" i="2"/>
  <c r="I376" i="2"/>
  <c r="I380" i="2"/>
  <c r="I382" i="2"/>
  <c r="I384" i="2"/>
  <c r="I395" i="2"/>
  <c r="I397" i="2"/>
  <c r="I399" i="2"/>
  <c r="I403" i="2"/>
  <c r="I405" i="2"/>
  <c r="I407" i="2"/>
  <c r="I409" i="2"/>
  <c r="I411" i="2"/>
  <c r="I415" i="2"/>
  <c r="I417" i="2"/>
  <c r="I419" i="2"/>
  <c r="I423" i="2"/>
  <c r="I425" i="2"/>
  <c r="I428" i="2"/>
  <c r="I430" i="2"/>
  <c r="I432" i="2"/>
  <c r="I436" i="2"/>
  <c r="I438" i="2"/>
  <c r="I440" i="2"/>
  <c r="I442" i="2"/>
  <c r="I448" i="2"/>
  <c r="I450" i="2"/>
  <c r="I452" i="2"/>
  <c r="I454" i="2"/>
  <c r="I456" i="2"/>
  <c r="I460" i="2"/>
  <c r="I466" i="2"/>
  <c r="I468" i="2"/>
  <c r="I470" i="2"/>
  <c r="I472" i="2"/>
  <c r="I476" i="2"/>
  <c r="I478" i="2"/>
  <c r="I480" i="2"/>
  <c r="I482" i="2"/>
  <c r="I486" i="2"/>
  <c r="I488" i="2"/>
  <c r="I490" i="2"/>
  <c r="I492" i="2"/>
  <c r="I494" i="2"/>
  <c r="I497" i="2"/>
  <c r="I504" i="2"/>
  <c r="I505" i="2"/>
  <c r="I508" i="2"/>
  <c r="I509" i="2"/>
  <c r="I510" i="2"/>
  <c r="I511" i="2"/>
  <c r="I512" i="2"/>
  <c r="I513" i="2"/>
  <c r="I514" i="2"/>
  <c r="I515" i="2"/>
  <c r="I516" i="2"/>
  <c r="I517" i="2"/>
  <c r="I521" i="2"/>
  <c r="I523" i="2"/>
  <c r="I525" i="2"/>
  <c r="I527" i="2"/>
  <c r="I531" i="2"/>
  <c r="I533" i="2"/>
  <c r="I535" i="2"/>
  <c r="I537" i="2"/>
  <c r="I583" i="2"/>
  <c r="I587" i="2"/>
  <c r="I589" i="2"/>
  <c r="I591" i="2"/>
  <c r="I637" i="2"/>
  <c r="I639" i="2"/>
  <c r="I648" i="2"/>
  <c r="I665" i="2"/>
  <c r="I666" i="2" s="1"/>
  <c r="I762" i="2"/>
  <c r="I764" i="2"/>
  <c r="I766" i="2"/>
  <c r="I770" i="2"/>
  <c r="I772" i="2"/>
  <c r="I776" i="2"/>
  <c r="I778" i="2"/>
  <c r="I780" i="2"/>
  <c r="I782" i="2"/>
  <c r="I784" i="2"/>
  <c r="I726" i="2"/>
  <c r="I728" i="2"/>
  <c r="I731" i="2"/>
  <c r="I733" i="2"/>
  <c r="I735" i="2"/>
  <c r="I738" i="2"/>
  <c r="I740" i="2"/>
  <c r="I742" i="2"/>
  <c r="I744" i="2"/>
  <c r="I746" i="2"/>
  <c r="I747" i="2"/>
  <c r="I749" i="2"/>
  <c r="I751" i="2"/>
  <c r="I753" i="2"/>
  <c r="I755" i="2"/>
  <c r="I758" i="2"/>
  <c r="I670" i="2"/>
  <c r="I672" i="2"/>
  <c r="I674" i="2"/>
  <c r="I676" i="2"/>
  <c r="I678" i="2"/>
  <c r="I684" i="2"/>
  <c r="I686" i="2"/>
  <c r="I688" i="2"/>
  <c r="I690" i="2"/>
  <c r="I692" i="2"/>
  <c r="I795" i="2"/>
  <c r="I796" i="2" s="1"/>
  <c r="I541" i="2"/>
  <c r="I545" i="2"/>
  <c r="I549" i="2"/>
  <c r="I551" i="2"/>
  <c r="I553" i="2"/>
  <c r="I555" i="2"/>
  <c r="I557" i="2"/>
  <c r="I559" i="2"/>
  <c r="I561" i="2"/>
  <c r="I563" i="2"/>
  <c r="I567" i="2"/>
  <c r="I571" i="2"/>
  <c r="I573" i="2"/>
  <c r="I575" i="2"/>
  <c r="I577" i="2"/>
  <c r="I579" i="2"/>
  <c r="H338" i="2"/>
  <c r="H350" i="2"/>
  <c r="H352" i="2"/>
  <c r="H354" i="2"/>
  <c r="H356" i="2"/>
  <c r="H360" i="2"/>
  <c r="H366" i="2"/>
  <c r="H368" i="2"/>
  <c r="H370" i="2"/>
  <c r="H372" i="2"/>
  <c r="H376" i="2"/>
  <c r="H380" i="2"/>
  <c r="H382" i="2"/>
  <c r="H384" i="2"/>
  <c r="H395" i="2"/>
  <c r="H397" i="2"/>
  <c r="H399" i="2"/>
  <c r="H403" i="2"/>
  <c r="H405" i="2"/>
  <c r="H407" i="2"/>
  <c r="H409" i="2"/>
  <c r="H411" i="2"/>
  <c r="H415" i="2"/>
  <c r="H417" i="2"/>
  <c r="H419" i="2"/>
  <c r="H423" i="2"/>
  <c r="H425" i="2"/>
  <c r="H428" i="2"/>
  <c r="H430" i="2"/>
  <c r="H432" i="2"/>
  <c r="H436" i="2"/>
  <c r="H438" i="2"/>
  <c r="H440" i="2"/>
  <c r="H442" i="2"/>
  <c r="H448" i="2"/>
  <c r="H450" i="2"/>
  <c r="H452" i="2"/>
  <c r="H454" i="2"/>
  <c r="H456" i="2"/>
  <c r="H460" i="2"/>
  <c r="H466" i="2"/>
  <c r="H468" i="2"/>
  <c r="H470" i="2"/>
  <c r="H472" i="2"/>
  <c r="H476" i="2"/>
  <c r="H478" i="2"/>
  <c r="H480" i="2"/>
  <c r="H482" i="2"/>
  <c r="H486" i="2"/>
  <c r="H488" i="2"/>
  <c r="H490" i="2"/>
  <c r="H492" i="2"/>
  <c r="H494" i="2"/>
  <c r="H497" i="2"/>
  <c r="H504" i="2"/>
  <c r="H505" i="2"/>
  <c r="H508" i="2"/>
  <c r="H509" i="2"/>
  <c r="H510" i="2"/>
  <c r="H511" i="2"/>
  <c r="H512" i="2"/>
  <c r="H513" i="2"/>
  <c r="H514" i="2"/>
  <c r="H515" i="2"/>
  <c r="H516" i="2"/>
  <c r="H517" i="2"/>
  <c r="H521" i="2"/>
  <c r="H523" i="2"/>
  <c r="H525" i="2"/>
  <c r="H527" i="2"/>
  <c r="H531" i="2"/>
  <c r="H533" i="2"/>
  <c r="H535" i="2"/>
  <c r="H537" i="2"/>
  <c r="H583" i="2"/>
  <c r="H587" i="2"/>
  <c r="H589" i="2"/>
  <c r="H591" i="2"/>
  <c r="H637" i="2"/>
  <c r="H639" i="2"/>
  <c r="H648" i="2"/>
  <c r="H665" i="2"/>
  <c r="H666" i="2" s="1"/>
  <c r="H762" i="2"/>
  <c r="H764" i="2"/>
  <c r="H766" i="2"/>
  <c r="H770" i="2"/>
  <c r="H772" i="2"/>
  <c r="H776" i="2"/>
  <c r="H778" i="2"/>
  <c r="H780" i="2"/>
  <c r="H782" i="2"/>
  <c r="H784" i="2"/>
  <c r="H726" i="2"/>
  <c r="H728" i="2"/>
  <c r="H731" i="2"/>
  <c r="H733" i="2"/>
  <c r="H735" i="2"/>
  <c r="H738" i="2"/>
  <c r="H740" i="2"/>
  <c r="H742" i="2"/>
  <c r="H744" i="2"/>
  <c r="H746" i="2"/>
  <c r="H747" i="2"/>
  <c r="H749" i="2"/>
  <c r="H751" i="2"/>
  <c r="H753" i="2"/>
  <c r="H755" i="2"/>
  <c r="H758" i="2"/>
  <c r="H670" i="2"/>
  <c r="H672" i="2"/>
  <c r="H674" i="2"/>
  <c r="H676" i="2"/>
  <c r="H678" i="2"/>
  <c r="H684" i="2"/>
  <c r="H686" i="2"/>
  <c r="H688" i="2"/>
  <c r="H690" i="2"/>
  <c r="H692" i="2"/>
  <c r="H795" i="2"/>
  <c r="H796" i="2" s="1"/>
  <c r="H541" i="2"/>
  <c r="H545" i="2"/>
  <c r="H549" i="2"/>
  <c r="H551" i="2"/>
  <c r="H553" i="2"/>
  <c r="H555" i="2"/>
  <c r="H557" i="2"/>
  <c r="H559" i="2"/>
  <c r="H561" i="2"/>
  <c r="H563" i="2"/>
  <c r="H567" i="2"/>
  <c r="H571" i="2"/>
  <c r="H573" i="2"/>
  <c r="H575" i="2"/>
  <c r="H577" i="2"/>
  <c r="H579" i="2"/>
  <c r="G338" i="2"/>
  <c r="G350" i="2"/>
  <c r="G352" i="2"/>
  <c r="G354" i="2"/>
  <c r="G356" i="2"/>
  <c r="G360" i="2"/>
  <c r="G366" i="2"/>
  <c r="G368" i="2"/>
  <c r="G370" i="2"/>
  <c r="G372" i="2"/>
  <c r="G376" i="2"/>
  <c r="G380" i="2"/>
  <c r="G382" i="2"/>
  <c r="G384" i="2"/>
  <c r="G395" i="2"/>
  <c r="G397" i="2"/>
  <c r="G399" i="2"/>
  <c r="G403" i="2"/>
  <c r="G405" i="2"/>
  <c r="G407" i="2"/>
  <c r="G409" i="2"/>
  <c r="G411" i="2"/>
  <c r="G415" i="2"/>
  <c r="G417" i="2"/>
  <c r="G419" i="2"/>
  <c r="G423" i="2"/>
  <c r="G425" i="2"/>
  <c r="G428" i="2"/>
  <c r="G430" i="2"/>
  <c r="G432" i="2"/>
  <c r="G436" i="2"/>
  <c r="G438" i="2"/>
  <c r="G440" i="2"/>
  <c r="G442" i="2"/>
  <c r="G448" i="2"/>
  <c r="G450" i="2"/>
  <c r="G452" i="2"/>
  <c r="G454" i="2"/>
  <c r="G456" i="2"/>
  <c r="G460" i="2"/>
  <c r="G466" i="2"/>
  <c r="G468" i="2"/>
  <c r="G470" i="2"/>
  <c r="G472" i="2"/>
  <c r="G476" i="2"/>
  <c r="G478" i="2"/>
  <c r="G480" i="2"/>
  <c r="G482" i="2"/>
  <c r="G486" i="2"/>
  <c r="G488" i="2"/>
  <c r="G490" i="2"/>
  <c r="G492" i="2"/>
  <c r="G494" i="2"/>
  <c r="G497" i="2"/>
  <c r="G504" i="2"/>
  <c r="G505" i="2"/>
  <c r="G508" i="2"/>
  <c r="G509" i="2"/>
  <c r="G510" i="2"/>
  <c r="G511" i="2"/>
  <c r="G512" i="2"/>
  <c r="G513" i="2"/>
  <c r="G514" i="2"/>
  <c r="G515" i="2"/>
  <c r="G516" i="2"/>
  <c r="G517" i="2"/>
  <c r="G521" i="2"/>
  <c r="G523" i="2"/>
  <c r="G525" i="2"/>
  <c r="G527" i="2"/>
  <c r="G531" i="2"/>
  <c r="G533" i="2"/>
  <c r="G535" i="2"/>
  <c r="G537" i="2"/>
  <c r="G583" i="2"/>
  <c r="G587" i="2"/>
  <c r="G589" i="2"/>
  <c r="G591" i="2"/>
  <c r="G637" i="2"/>
  <c r="G639" i="2"/>
  <c r="G648" i="2"/>
  <c r="G665" i="2"/>
  <c r="G666" i="2" s="1"/>
  <c r="G762" i="2"/>
  <c r="G764" i="2"/>
  <c r="G766" i="2"/>
  <c r="G770" i="2"/>
  <c r="G772" i="2"/>
  <c r="G776" i="2"/>
  <c r="G778" i="2"/>
  <c r="G780" i="2"/>
  <c r="G782" i="2"/>
  <c r="G784" i="2"/>
  <c r="G726" i="2"/>
  <c r="G728" i="2"/>
  <c r="G731" i="2"/>
  <c r="G733" i="2"/>
  <c r="G735" i="2"/>
  <c r="G738" i="2"/>
  <c r="G740" i="2"/>
  <c r="G742" i="2"/>
  <c r="G744" i="2"/>
  <c r="G746" i="2"/>
  <c r="G747" i="2"/>
  <c r="G749" i="2"/>
  <c r="G751" i="2"/>
  <c r="G753" i="2"/>
  <c r="G755" i="2"/>
  <c r="G758" i="2"/>
  <c r="G670" i="2"/>
  <c r="G672" i="2"/>
  <c r="G674" i="2"/>
  <c r="G676" i="2"/>
  <c r="G678" i="2"/>
  <c r="G684" i="2"/>
  <c r="G686" i="2"/>
  <c r="G688" i="2"/>
  <c r="G690" i="2"/>
  <c r="G692" i="2"/>
  <c r="G795" i="2"/>
  <c r="G796" i="2" s="1"/>
  <c r="G541" i="2"/>
  <c r="G545" i="2"/>
  <c r="G549" i="2"/>
  <c r="G551" i="2"/>
  <c r="G553" i="2"/>
  <c r="G555" i="2"/>
  <c r="G557" i="2"/>
  <c r="G559" i="2"/>
  <c r="G561" i="2"/>
  <c r="G563" i="2"/>
  <c r="G567" i="2"/>
  <c r="G571" i="2"/>
  <c r="G573" i="2"/>
  <c r="G575" i="2"/>
  <c r="G577" i="2"/>
  <c r="G579" i="2"/>
  <c r="J16" i="2"/>
  <c r="J19" i="2"/>
  <c r="J21" i="2"/>
  <c r="J23" i="2"/>
  <c r="J25" i="2"/>
  <c r="J27" i="2"/>
  <c r="J29" i="2"/>
  <c r="J31" i="2"/>
  <c r="J33" i="2"/>
  <c r="J36" i="2"/>
  <c r="J40" i="2"/>
  <c r="J42" i="2"/>
  <c r="J44" i="2"/>
  <c r="J46" i="2"/>
  <c r="J48" i="2"/>
  <c r="J50" i="2"/>
  <c r="I15" i="2"/>
  <c r="I19" i="2"/>
  <c r="I21" i="2"/>
  <c r="I23" i="2"/>
  <c r="I25" i="2"/>
  <c r="I27" i="2"/>
  <c r="I29" i="2"/>
  <c r="I31" i="2"/>
  <c r="I33" i="2"/>
  <c r="I36" i="2"/>
  <c r="I40" i="2"/>
  <c r="I42" i="2"/>
  <c r="I44" i="2"/>
  <c r="I46" i="2"/>
  <c r="I48" i="2"/>
  <c r="I50" i="2"/>
  <c r="H14" i="2"/>
  <c r="H19" i="2"/>
  <c r="H21" i="2"/>
  <c r="H23" i="2"/>
  <c r="H25" i="2"/>
  <c r="H27" i="2"/>
  <c r="H29" i="2"/>
  <c r="H31" i="2"/>
  <c r="H33" i="2"/>
  <c r="H36" i="2"/>
  <c r="H40" i="2"/>
  <c r="H42" i="2"/>
  <c r="H44" i="2"/>
  <c r="H46" i="2"/>
  <c r="H48" i="2"/>
  <c r="H50" i="2"/>
  <c r="G11" i="2"/>
  <c r="G13" i="2"/>
  <c r="G19" i="2"/>
  <c r="G21" i="2"/>
  <c r="G23" i="2"/>
  <c r="G25" i="2"/>
  <c r="G27" i="2"/>
  <c r="G29" i="2"/>
  <c r="G31" i="2"/>
  <c r="G33" i="2"/>
  <c r="G36" i="2"/>
  <c r="G40" i="2"/>
  <c r="G42" i="2"/>
  <c r="G44" i="2"/>
  <c r="G46" i="2"/>
  <c r="G48" i="2"/>
  <c r="G50" i="2"/>
  <c r="F893" i="4"/>
  <c r="J896" i="2"/>
  <c r="I896" i="2"/>
  <c r="H896" i="2"/>
  <c r="G896" i="2"/>
  <c r="G813" i="2"/>
  <c r="F578" i="4"/>
  <c r="F576" i="4"/>
  <c r="F574" i="4"/>
  <c r="F572" i="4"/>
  <c r="F570" i="4"/>
  <c r="F566" i="4"/>
  <c r="F562" i="4"/>
  <c r="F560" i="4"/>
  <c r="F558" i="4"/>
  <c r="F556" i="4"/>
  <c r="F554" i="4"/>
  <c r="F552" i="4"/>
  <c r="F550" i="4"/>
  <c r="F548" i="4"/>
  <c r="F544" i="4"/>
  <c r="F540" i="4"/>
  <c r="I4" i="4"/>
  <c r="G4" i="4"/>
  <c r="H4" i="2"/>
  <c r="C4" i="2"/>
  <c r="H6" i="6"/>
  <c r="J6" i="6"/>
  <c r="D6" i="6"/>
  <c r="B7" i="1"/>
  <c r="B7" i="3" s="1"/>
  <c r="B6" i="1"/>
  <c r="B5" i="1"/>
  <c r="B5" i="3" s="1"/>
  <c r="B4" i="1"/>
  <c r="B4" i="3" s="1"/>
  <c r="B3" i="1"/>
  <c r="B3" i="3"/>
  <c r="B2" i="1"/>
  <c r="B2" i="3" s="1"/>
  <c r="B21" i="1"/>
  <c r="B20" i="1"/>
  <c r="B20" i="3" s="1"/>
  <c r="O16" i="1"/>
  <c r="O16" i="3" s="1"/>
  <c r="N16" i="1"/>
  <c r="N16" i="3" s="1"/>
  <c r="M16" i="1"/>
  <c r="M16" i="3" s="1"/>
  <c r="L16" i="1"/>
  <c r="L16" i="3" s="1"/>
  <c r="K16" i="1"/>
  <c r="K16" i="3" s="1"/>
  <c r="J16" i="1"/>
  <c r="J16" i="3" s="1"/>
  <c r="I16" i="1"/>
  <c r="I16" i="3" s="1"/>
  <c r="H16" i="1"/>
  <c r="H16" i="3" s="1"/>
  <c r="G16" i="1"/>
  <c r="G16" i="3"/>
  <c r="F16" i="1"/>
  <c r="E16" i="1"/>
  <c r="E16" i="3" s="1"/>
  <c r="O12" i="1"/>
  <c r="O12" i="3" s="1"/>
  <c r="N12" i="1"/>
  <c r="N12" i="3" s="1"/>
  <c r="M12" i="1"/>
  <c r="M12" i="3" s="1"/>
  <c r="L12" i="1"/>
  <c r="L12" i="3"/>
  <c r="K12" i="1"/>
  <c r="K12" i="3" s="1"/>
  <c r="J12" i="1"/>
  <c r="J12" i="3" s="1"/>
  <c r="I12" i="1"/>
  <c r="I12" i="3" s="1"/>
  <c r="H12" i="1"/>
  <c r="H12" i="3" s="1"/>
  <c r="G12" i="1"/>
  <c r="G12" i="3" s="1"/>
  <c r="F12" i="1"/>
  <c r="E12" i="1"/>
  <c r="E12" i="3" s="1"/>
  <c r="R16" i="1"/>
  <c r="R16" i="3" s="1"/>
  <c r="Q16" i="1"/>
  <c r="Q16" i="3"/>
  <c r="P16" i="1"/>
  <c r="Q12" i="1"/>
  <c r="Q12" i="3" s="1"/>
  <c r="P12" i="1"/>
  <c r="P12" i="3" s="1"/>
  <c r="S16" i="1"/>
  <c r="S16" i="3" s="1"/>
  <c r="K900" i="2"/>
  <c r="E900" i="4" s="1"/>
  <c r="J877" i="2"/>
  <c r="J881" i="2"/>
  <c r="J885" i="2"/>
  <c r="J887" i="2"/>
  <c r="J889" i="2"/>
  <c r="J891" i="2"/>
  <c r="J894" i="2"/>
  <c r="J898" i="2"/>
  <c r="J900" i="2"/>
  <c r="I877" i="2"/>
  <c r="I881" i="2"/>
  <c r="I885" i="2"/>
  <c r="I887" i="2"/>
  <c r="I889" i="2"/>
  <c r="I891" i="2"/>
  <c r="I894" i="2"/>
  <c r="I898" i="2"/>
  <c r="I900" i="2"/>
  <c r="H877" i="2"/>
  <c r="H881" i="2"/>
  <c r="H885" i="2"/>
  <c r="H887" i="2"/>
  <c r="H889" i="2"/>
  <c r="H891" i="2"/>
  <c r="H894" i="2"/>
  <c r="H898" i="2"/>
  <c r="H900" i="2"/>
  <c r="G877" i="2"/>
  <c r="G881" i="2"/>
  <c r="G885" i="2"/>
  <c r="G887" i="2"/>
  <c r="G889" i="2"/>
  <c r="G891" i="2"/>
  <c r="G894" i="2"/>
  <c r="G898" i="2"/>
  <c r="G900" i="2"/>
  <c r="E901" i="2"/>
  <c r="K174" i="2"/>
  <c r="K176" i="2"/>
  <c r="K180" i="2"/>
  <c r="K182" i="2"/>
  <c r="K184" i="2"/>
  <c r="K186" i="2"/>
  <c r="K188" i="2"/>
  <c r="K190" i="2"/>
  <c r="K202" i="2"/>
  <c r="J174" i="2"/>
  <c r="J176" i="2"/>
  <c r="J180" i="2"/>
  <c r="J182" i="2"/>
  <c r="J184" i="2"/>
  <c r="J186" i="2"/>
  <c r="J188" i="2"/>
  <c r="J190" i="2"/>
  <c r="I174" i="2"/>
  <c r="I176" i="2"/>
  <c r="I180" i="2"/>
  <c r="I182" i="2"/>
  <c r="I184" i="2"/>
  <c r="I186" i="2"/>
  <c r="I188" i="2"/>
  <c r="I190" i="2"/>
  <c r="H174" i="2"/>
  <c r="H176" i="2"/>
  <c r="H180" i="2"/>
  <c r="H182" i="2"/>
  <c r="H184" i="2"/>
  <c r="H186" i="2"/>
  <c r="H188" i="2"/>
  <c r="H190" i="2"/>
  <c r="G174" i="2"/>
  <c r="G176" i="2"/>
  <c r="G180" i="2"/>
  <c r="G182" i="2"/>
  <c r="G184" i="2"/>
  <c r="G186" i="2"/>
  <c r="G188" i="2"/>
  <c r="G190" i="2"/>
  <c r="K834" i="2"/>
  <c r="K846" i="2"/>
  <c r="K914" i="2"/>
  <c r="E912" i="4" s="1"/>
  <c r="K915" i="2"/>
  <c r="E913" i="4" s="1"/>
  <c r="J206" i="2"/>
  <c r="J208" i="2"/>
  <c r="J212" i="2"/>
  <c r="J214" i="2"/>
  <c r="J216" i="2"/>
  <c r="J218" i="2"/>
  <c r="J220" i="2"/>
  <c r="J222" i="2"/>
  <c r="J226" i="2"/>
  <c r="J228" i="2"/>
  <c r="J232" i="2"/>
  <c r="J234" i="2"/>
  <c r="J236" i="2"/>
  <c r="J238" i="2"/>
  <c r="J240" i="2"/>
  <c r="J242" i="2"/>
  <c r="J246" i="2"/>
  <c r="J248" i="2"/>
  <c r="J252" i="2"/>
  <c r="J254" i="2"/>
  <c r="J256" i="2"/>
  <c r="J258" i="2"/>
  <c r="J260" i="2"/>
  <c r="J262" i="2"/>
  <c r="J266" i="2"/>
  <c r="J270" i="2"/>
  <c r="J272" i="2"/>
  <c r="J274" i="2"/>
  <c r="J276" i="2"/>
  <c r="J280" i="2"/>
  <c r="J284" i="2"/>
  <c r="J286" i="2"/>
  <c r="J288" i="2"/>
  <c r="J290" i="2"/>
  <c r="J294" i="2"/>
  <c r="J298" i="2"/>
  <c r="J300" i="2"/>
  <c r="J302" i="2"/>
  <c r="J304" i="2"/>
  <c r="J816" i="2"/>
  <c r="J818" i="2"/>
  <c r="J834" i="2"/>
  <c r="J836" i="2"/>
  <c r="J838" i="2"/>
  <c r="J842" i="2"/>
  <c r="J844" i="2"/>
  <c r="J846" i="2"/>
  <c r="J848" i="2"/>
  <c r="J850" i="2"/>
  <c r="J852" i="2"/>
  <c r="J853" i="2"/>
  <c r="J855" i="2"/>
  <c r="J872" i="2"/>
  <c r="J914" i="2"/>
  <c r="J915" i="2"/>
  <c r="I206" i="2"/>
  <c r="I208" i="2"/>
  <c r="I212" i="2"/>
  <c r="I214" i="2"/>
  <c r="I216" i="2"/>
  <c r="I218" i="2"/>
  <c r="I220" i="2"/>
  <c r="I222" i="2"/>
  <c r="I226" i="2"/>
  <c r="I228" i="2"/>
  <c r="I232" i="2"/>
  <c r="I234" i="2"/>
  <c r="I236" i="2"/>
  <c r="I238" i="2"/>
  <c r="I240" i="2"/>
  <c r="I242" i="2"/>
  <c r="I246" i="2"/>
  <c r="I248" i="2"/>
  <c r="I252" i="2"/>
  <c r="I254" i="2"/>
  <c r="I256" i="2"/>
  <c r="I258" i="2"/>
  <c r="I260" i="2"/>
  <c r="I262" i="2"/>
  <c r="I266" i="2"/>
  <c r="I270" i="2"/>
  <c r="I272" i="2"/>
  <c r="I274" i="2"/>
  <c r="I276" i="2"/>
  <c r="I280" i="2"/>
  <c r="I284" i="2"/>
  <c r="I286" i="2"/>
  <c r="I288" i="2"/>
  <c r="I290" i="2"/>
  <c r="I294" i="2"/>
  <c r="I298" i="2"/>
  <c r="I300" i="2"/>
  <c r="I302" i="2"/>
  <c r="I304" i="2"/>
  <c r="I815" i="2"/>
  <c r="I818" i="2"/>
  <c r="I834" i="2"/>
  <c r="I836" i="2"/>
  <c r="I838" i="2"/>
  <c r="I842" i="2"/>
  <c r="I844" i="2"/>
  <c r="I846" i="2"/>
  <c r="I848" i="2"/>
  <c r="I850" i="2"/>
  <c r="I852" i="2"/>
  <c r="I853" i="2"/>
  <c r="I855" i="2"/>
  <c r="I872" i="2"/>
  <c r="I914" i="2"/>
  <c r="I915" i="2"/>
  <c r="H206" i="2"/>
  <c r="H208" i="2"/>
  <c r="H212" i="2"/>
  <c r="H214" i="2"/>
  <c r="H216" i="2"/>
  <c r="H218" i="2"/>
  <c r="H220" i="2"/>
  <c r="H222" i="2"/>
  <c r="H226" i="2"/>
  <c r="H228" i="2"/>
  <c r="H232" i="2"/>
  <c r="H234" i="2"/>
  <c r="H236" i="2"/>
  <c r="H238" i="2"/>
  <c r="H240" i="2"/>
  <c r="H242" i="2"/>
  <c r="H246" i="2"/>
  <c r="H248" i="2"/>
  <c r="H252" i="2"/>
  <c r="H254" i="2"/>
  <c r="H256" i="2"/>
  <c r="H258" i="2"/>
  <c r="H260" i="2"/>
  <c r="H262" i="2"/>
  <c r="H266" i="2"/>
  <c r="H270" i="2"/>
  <c r="H272" i="2"/>
  <c r="H274" i="2"/>
  <c r="H276" i="2"/>
  <c r="H280" i="2"/>
  <c r="H284" i="2"/>
  <c r="H286" i="2"/>
  <c r="H288" i="2"/>
  <c r="H290" i="2"/>
  <c r="H294" i="2"/>
  <c r="H298" i="2"/>
  <c r="H300" i="2"/>
  <c r="H302" i="2"/>
  <c r="H304" i="2"/>
  <c r="H814" i="2"/>
  <c r="H818" i="2"/>
  <c r="H834" i="2"/>
  <c r="H836" i="2"/>
  <c r="H838" i="2"/>
  <c r="H842" i="2"/>
  <c r="H844" i="2"/>
  <c r="H846" i="2"/>
  <c r="H848" i="2"/>
  <c r="H850" i="2"/>
  <c r="H852" i="2"/>
  <c r="H853" i="2"/>
  <c r="H855" i="2"/>
  <c r="H872" i="2"/>
  <c r="H914" i="2"/>
  <c r="H915" i="2"/>
  <c r="G206" i="2"/>
  <c r="G208" i="2"/>
  <c r="G212" i="2"/>
  <c r="G214" i="2"/>
  <c r="G216" i="2"/>
  <c r="G218" i="2"/>
  <c r="G220" i="2"/>
  <c r="G222" i="2"/>
  <c r="G226" i="2"/>
  <c r="G228" i="2"/>
  <c r="G232" i="2"/>
  <c r="G234" i="2"/>
  <c r="G236" i="2"/>
  <c r="G238" i="2"/>
  <c r="G240" i="2"/>
  <c r="G242" i="2"/>
  <c r="G246" i="2"/>
  <c r="G248" i="2"/>
  <c r="G252" i="2"/>
  <c r="G254" i="2"/>
  <c r="G256" i="2"/>
  <c r="G258" i="2"/>
  <c r="G260" i="2"/>
  <c r="G262" i="2"/>
  <c r="G266" i="2"/>
  <c r="G270" i="2"/>
  <c r="G272" i="2"/>
  <c r="G274" i="2"/>
  <c r="G276" i="2"/>
  <c r="G280" i="2"/>
  <c r="G284" i="2"/>
  <c r="G286" i="2"/>
  <c r="G288" i="2"/>
  <c r="G290" i="2"/>
  <c r="G294" i="2"/>
  <c r="G298" i="2"/>
  <c r="G300" i="2"/>
  <c r="G302" i="2"/>
  <c r="G304" i="2"/>
  <c r="G812" i="2"/>
  <c r="G818" i="2"/>
  <c r="G834" i="2"/>
  <c r="G836" i="2"/>
  <c r="G838" i="2"/>
  <c r="G842" i="2"/>
  <c r="G844" i="2"/>
  <c r="G846" i="2"/>
  <c r="G848" i="2"/>
  <c r="G850" i="2"/>
  <c r="G852" i="2"/>
  <c r="G853" i="2"/>
  <c r="G855" i="2"/>
  <c r="G872" i="2"/>
  <c r="G914" i="2"/>
  <c r="G915" i="2"/>
  <c r="E874" i="2"/>
  <c r="E934" i="2"/>
  <c r="E935" i="2"/>
  <c r="E936" i="2"/>
  <c r="E937" i="2"/>
  <c r="L809" i="2"/>
  <c r="L868" i="2"/>
  <c r="L869" i="2"/>
  <c r="L870" i="2"/>
  <c r="L873" i="2"/>
  <c r="L892" i="2"/>
  <c r="L901" i="2" s="1"/>
  <c r="L903" i="2"/>
  <c r="L904" i="2"/>
  <c r="L907" i="2"/>
  <c r="L908" i="2"/>
  <c r="L911" i="2"/>
  <c r="L756" i="2"/>
  <c r="L729" i="2"/>
  <c r="L333" i="2"/>
  <c r="L332" i="2"/>
  <c r="L331" i="2"/>
  <c r="L330" i="2"/>
  <c r="L329" i="2"/>
  <c r="L328" i="2"/>
  <c r="L327" i="2"/>
  <c r="L326" i="2"/>
  <c r="L325" i="2"/>
  <c r="L322" i="2"/>
  <c r="L321" i="2"/>
  <c r="L320" i="2"/>
  <c r="L319" i="2"/>
  <c r="L317" i="2"/>
  <c r="J917" i="2"/>
  <c r="J922" i="2" s="1"/>
  <c r="J926" i="2" s="1"/>
  <c r="I917" i="2"/>
  <c r="I922" i="2" s="1"/>
  <c r="I926" i="2" s="1"/>
  <c r="H917" i="2"/>
  <c r="H922" i="2" s="1"/>
  <c r="H926" i="2" s="1"/>
  <c r="G917" i="2"/>
  <c r="G922" i="2" s="1"/>
  <c r="G926" i="2" s="1"/>
  <c r="E945" i="2"/>
  <c r="E944" i="2"/>
  <c r="E943" i="2"/>
  <c r="E942" i="2"/>
  <c r="E941" i="2"/>
  <c r="E940" i="2"/>
  <c r="B21" i="3"/>
  <c r="P16" i="3"/>
  <c r="F139" i="4"/>
  <c r="F138" i="4"/>
  <c r="F137" i="4"/>
  <c r="F136" i="4"/>
  <c r="F135" i="4"/>
  <c r="F134" i="4"/>
  <c r="F132" i="4"/>
  <c r="F131" i="4"/>
  <c r="F897" i="4"/>
  <c r="E911" i="4"/>
  <c r="F832" i="4"/>
  <c r="F831" i="4"/>
  <c r="F830" i="4"/>
  <c r="F829" i="4"/>
  <c r="F828" i="4"/>
  <c r="F826" i="4"/>
  <c r="F825" i="4"/>
  <c r="F824" i="4"/>
  <c r="F823" i="4"/>
  <c r="F822" i="4"/>
  <c r="F821" i="4"/>
  <c r="F190" i="4"/>
  <c r="F188" i="4"/>
  <c r="F186" i="4"/>
  <c r="J186" i="4" s="1"/>
  <c r="F184" i="4"/>
  <c r="F182" i="4"/>
  <c r="F180" i="4"/>
  <c r="G180" i="4" s="1"/>
  <c r="F176" i="4"/>
  <c r="F174" i="4"/>
  <c r="K174" i="4" s="1"/>
  <c r="F189" i="4"/>
  <c r="F187" i="4"/>
  <c r="F185" i="4"/>
  <c r="F183" i="4"/>
  <c r="F181" i="4"/>
  <c r="F179" i="4"/>
  <c r="F175" i="4"/>
  <c r="F173" i="4"/>
  <c r="E189" i="4"/>
  <c r="E187" i="4"/>
  <c r="E185" i="4"/>
  <c r="E183" i="4"/>
  <c r="E181" i="4"/>
  <c r="E179" i="4"/>
  <c r="E175" i="4"/>
  <c r="E173" i="4"/>
  <c r="M827" i="4"/>
  <c r="F720" i="4"/>
  <c r="G720" i="4" s="1"/>
  <c r="F718" i="4"/>
  <c r="H718" i="4" s="1"/>
  <c r="F716" i="4"/>
  <c r="J716" i="4" s="1"/>
  <c r="F714" i="4"/>
  <c r="L714" i="4" s="1"/>
  <c r="F712" i="4"/>
  <c r="F706" i="4"/>
  <c r="F704" i="4"/>
  <c r="L704" i="4" s="1"/>
  <c r="F702" i="4"/>
  <c r="H702" i="4" s="1"/>
  <c r="F700" i="4"/>
  <c r="J700" i="4" s="1"/>
  <c r="F698" i="4"/>
  <c r="J698" i="4" s="1"/>
  <c r="F895" i="4"/>
  <c r="F891" i="4"/>
  <c r="F888" i="4"/>
  <c r="F886" i="4"/>
  <c r="F884" i="4"/>
  <c r="F882" i="4"/>
  <c r="F878" i="4"/>
  <c r="F876" i="4"/>
  <c r="F871" i="4"/>
  <c r="F854" i="4"/>
  <c r="F851" i="4"/>
  <c r="F849" i="4"/>
  <c r="F847" i="4"/>
  <c r="F843" i="4"/>
  <c r="F841" i="4"/>
  <c r="F837" i="4"/>
  <c r="F835" i="4"/>
  <c r="F820" i="4"/>
  <c r="F817" i="4"/>
  <c r="F794" i="4"/>
  <c r="F783" i="4"/>
  <c r="F781" i="4"/>
  <c r="F779" i="4"/>
  <c r="F777" i="4"/>
  <c r="F775" i="4"/>
  <c r="F771" i="4"/>
  <c r="F769" i="4"/>
  <c r="F765" i="4"/>
  <c r="F763" i="4"/>
  <c r="F761" i="4"/>
  <c r="F757" i="4"/>
  <c r="F754" i="4"/>
  <c r="F748" i="4"/>
  <c r="F745" i="4"/>
  <c r="F743" i="4"/>
  <c r="F741" i="4"/>
  <c r="F739" i="4"/>
  <c r="F736" i="4"/>
  <c r="F734" i="4"/>
  <c r="F732" i="4"/>
  <c r="F730" i="4"/>
  <c r="F727" i="4"/>
  <c r="F725" i="4"/>
  <c r="F719" i="4"/>
  <c r="F717" i="4"/>
  <c r="F715" i="4"/>
  <c r="F713" i="4"/>
  <c r="F711" i="4"/>
  <c r="F705" i="4"/>
  <c r="F703" i="4"/>
  <c r="F701" i="4"/>
  <c r="F699" i="4"/>
  <c r="F697" i="4"/>
  <c r="F647" i="4"/>
  <c r="F636" i="4"/>
  <c r="F618" i="4"/>
  <c r="F616" i="4"/>
  <c r="F612" i="4"/>
  <c r="F610" i="4"/>
  <c r="F608" i="4"/>
  <c r="F606" i="4"/>
  <c r="F604" i="4"/>
  <c r="F602" i="4"/>
  <c r="F600" i="4"/>
  <c r="F590" i="4"/>
  <c r="F588" i="4"/>
  <c r="F586" i="4"/>
  <c r="F582" i="4"/>
  <c r="F536" i="4"/>
  <c r="F534" i="4"/>
  <c r="F532" i="4"/>
  <c r="F530" i="4"/>
  <c r="F526" i="4"/>
  <c r="F524" i="4"/>
  <c r="F522" i="4"/>
  <c r="F520" i="4"/>
  <c r="F493" i="4"/>
  <c r="F491" i="4"/>
  <c r="F489" i="4"/>
  <c r="F487" i="4"/>
  <c r="F485" i="4"/>
  <c r="F481" i="4"/>
  <c r="F479" i="4"/>
  <c r="F477" i="4"/>
  <c r="F475" i="4"/>
  <c r="F471" i="4"/>
  <c r="F469" i="4"/>
  <c r="F467" i="4"/>
  <c r="F465" i="4"/>
  <c r="F459" i="4"/>
  <c r="F455" i="4"/>
  <c r="F453" i="4"/>
  <c r="F451" i="4"/>
  <c r="F449" i="4"/>
  <c r="F447" i="4"/>
  <c r="F441" i="4"/>
  <c r="F439" i="4"/>
  <c r="F437" i="4"/>
  <c r="F435" i="4"/>
  <c r="F431" i="4"/>
  <c r="F429" i="4"/>
  <c r="F427" i="4"/>
  <c r="F426" i="4"/>
  <c r="F424" i="4"/>
  <c r="F422" i="4"/>
  <c r="F418" i="4"/>
  <c r="F416" i="4"/>
  <c r="F414" i="4"/>
  <c r="F383" i="4"/>
  <c r="F381" i="4"/>
  <c r="F379" i="4"/>
  <c r="F375" i="4"/>
  <c r="F371" i="4"/>
  <c r="F369" i="4"/>
  <c r="F367" i="4"/>
  <c r="F365" i="4"/>
  <c r="F359" i="4"/>
  <c r="F355" i="4"/>
  <c r="F353" i="4"/>
  <c r="F351" i="4"/>
  <c r="F349" i="4"/>
  <c r="F337" i="4"/>
  <c r="F303" i="4"/>
  <c r="F301" i="4"/>
  <c r="F299" i="4"/>
  <c r="F297" i="4"/>
  <c r="F293" i="4"/>
  <c r="F289" i="4"/>
  <c r="F287" i="4"/>
  <c r="F285" i="4"/>
  <c r="F283" i="4"/>
  <c r="F279" i="4"/>
  <c r="F275" i="4"/>
  <c r="F273" i="4"/>
  <c r="F271" i="4"/>
  <c r="F269" i="4"/>
  <c r="F265" i="4"/>
  <c r="F261" i="4"/>
  <c r="F259" i="4"/>
  <c r="F257" i="4"/>
  <c r="F255" i="4"/>
  <c r="F253" i="4"/>
  <c r="F251" i="4"/>
  <c r="F247" i="4"/>
  <c r="F245" i="4"/>
  <c r="F241" i="4"/>
  <c r="F239" i="4"/>
  <c r="F237" i="4"/>
  <c r="F235" i="4"/>
  <c r="F233" i="4"/>
  <c r="F231" i="4"/>
  <c r="F227" i="4"/>
  <c r="F225" i="4"/>
  <c r="F201" i="4"/>
  <c r="F200" i="4"/>
  <c r="F199" i="4"/>
  <c r="F198" i="4"/>
  <c r="F197" i="4"/>
  <c r="F196" i="4"/>
  <c r="F194" i="4"/>
  <c r="F193" i="4"/>
  <c r="F170" i="4"/>
  <c r="F169" i="4"/>
  <c r="F168" i="4"/>
  <c r="F167" i="4"/>
  <c r="F166" i="4"/>
  <c r="F164" i="4"/>
  <c r="F163" i="4"/>
  <c r="F160" i="4"/>
  <c r="F159" i="4"/>
  <c r="F158" i="4"/>
  <c r="F157" i="4"/>
  <c r="F156" i="4"/>
  <c r="F154" i="4"/>
  <c r="F153" i="4"/>
  <c r="F150" i="4"/>
  <c r="F149" i="4"/>
  <c r="F148" i="4"/>
  <c r="F147" i="4"/>
  <c r="F146" i="4"/>
  <c r="F145" i="4"/>
  <c r="F143" i="4"/>
  <c r="F142" i="4"/>
  <c r="F128" i="4"/>
  <c r="F127" i="4"/>
  <c r="F126" i="4"/>
  <c r="F125" i="4"/>
  <c r="F124" i="4"/>
  <c r="F123" i="4"/>
  <c r="F121" i="4"/>
  <c r="F120" i="4"/>
  <c r="F117" i="4"/>
  <c r="F116" i="4"/>
  <c r="F115" i="4"/>
  <c r="F114" i="4"/>
  <c r="F113" i="4"/>
  <c r="F112" i="4"/>
  <c r="F110" i="4"/>
  <c r="F109" i="4"/>
  <c r="F106" i="4"/>
  <c r="F105" i="4"/>
  <c r="F104" i="4"/>
  <c r="F103" i="4"/>
  <c r="F102" i="4"/>
  <c r="F101" i="4"/>
  <c r="F99" i="4"/>
  <c r="F98" i="4"/>
  <c r="F84" i="4"/>
  <c r="F83" i="4"/>
  <c r="F82" i="4"/>
  <c r="F81" i="4"/>
  <c r="F80" i="4"/>
  <c r="F79" i="4"/>
  <c r="F76" i="4"/>
  <c r="E719" i="4"/>
  <c r="E717" i="4"/>
  <c r="E715" i="4"/>
  <c r="E713" i="4"/>
  <c r="E711" i="4"/>
  <c r="E705" i="4"/>
  <c r="E703" i="4"/>
  <c r="E701" i="4"/>
  <c r="E699" i="4"/>
  <c r="E697" i="4"/>
  <c r="F62" i="4"/>
  <c r="F61" i="4"/>
  <c r="F60" i="4"/>
  <c r="F59" i="4"/>
  <c r="F58" i="4"/>
  <c r="F57" i="4"/>
  <c r="F55" i="4"/>
  <c r="F54" i="4"/>
  <c r="F73" i="4"/>
  <c r="F72" i="4"/>
  <c r="F71" i="4"/>
  <c r="F70" i="4"/>
  <c r="F69" i="4"/>
  <c r="F68" i="4"/>
  <c r="F66" i="4"/>
  <c r="F65" i="4"/>
  <c r="F95" i="4"/>
  <c r="F94" i="4"/>
  <c r="F93" i="4"/>
  <c r="F92" i="4"/>
  <c r="F91" i="4"/>
  <c r="F90" i="4"/>
  <c r="F88" i="4"/>
  <c r="F87" i="4"/>
  <c r="F391" i="4"/>
  <c r="F390" i="4"/>
  <c r="F389" i="4"/>
  <c r="F387" i="4"/>
  <c r="G7" i="4"/>
  <c r="H7" i="4"/>
  <c r="I7" i="4"/>
  <c r="J7" i="4"/>
  <c r="K7" i="4"/>
  <c r="L7" i="4"/>
  <c r="G8" i="4"/>
  <c r="H8" i="4"/>
  <c r="I8" i="4"/>
  <c r="J8" i="4"/>
  <c r="K8" i="4"/>
  <c r="L8" i="4"/>
  <c r="B904" i="4"/>
  <c r="I924" i="4"/>
  <c r="J924" i="4"/>
  <c r="K924" i="4"/>
  <c r="L924" i="4"/>
  <c r="N12" i="6"/>
  <c r="K12" i="6" s="1"/>
  <c r="X16" i="6"/>
  <c r="W16" i="6"/>
  <c r="V16" i="6"/>
  <c r="V17" i="6" s="1"/>
  <c r="U16" i="6"/>
  <c r="U17" i="6" s="1"/>
  <c r="K7" i="7" s="1"/>
  <c r="T16" i="6"/>
  <c r="T17" i="6" s="1"/>
  <c r="J7" i="7" s="1"/>
  <c r="S16" i="6"/>
  <c r="R16" i="6"/>
  <c r="R17" i="6" s="1"/>
  <c r="H7" i="7" s="1"/>
  <c r="Q16" i="6"/>
  <c r="P16" i="6"/>
  <c r="N70" i="6"/>
  <c r="K70" i="6"/>
  <c r="N68" i="6"/>
  <c r="K68" i="6" s="1"/>
  <c r="F68" i="6" s="1"/>
  <c r="N66" i="6"/>
  <c r="N64" i="6"/>
  <c r="K64" i="6" s="1"/>
  <c r="K65" i="6" s="1"/>
  <c r="N65" i="6" s="1"/>
  <c r="N62" i="6"/>
  <c r="K62" i="6" s="1"/>
  <c r="N60" i="6"/>
  <c r="K60" i="6" s="1"/>
  <c r="F60" i="6" s="1"/>
  <c r="N58" i="6"/>
  <c r="Y58" i="6" s="1"/>
  <c r="K58" i="6"/>
  <c r="N56" i="6"/>
  <c r="K56" i="6" s="1"/>
  <c r="K57" i="6" s="1"/>
  <c r="N57" i="6" s="1"/>
  <c r="Y57" i="6" s="1"/>
  <c r="N54" i="6"/>
  <c r="K54" i="6"/>
  <c r="N52" i="6"/>
  <c r="N50" i="6"/>
  <c r="K50" i="6" s="1"/>
  <c r="K32" i="6"/>
  <c r="N28" i="6"/>
  <c r="N24" i="6"/>
  <c r="N20" i="6"/>
  <c r="K20" i="6" s="1"/>
  <c r="N18" i="6"/>
  <c r="K18" i="6" s="1"/>
  <c r="F50" i="6"/>
  <c r="K51" i="6"/>
  <c r="N51" i="6" s="1"/>
  <c r="K61" i="6"/>
  <c r="N61" i="6" s="1"/>
  <c r="P51" i="6"/>
  <c r="F16" i="7" s="1"/>
  <c r="V6" i="6"/>
  <c r="P6" i="6"/>
  <c r="B6" i="6"/>
  <c r="A44" i="6" s="1"/>
  <c r="F1" i="6"/>
  <c r="S1" i="6" s="1"/>
  <c r="H53" i="6"/>
  <c r="C17" i="7" s="1"/>
  <c r="G53" i="6"/>
  <c r="X51" i="6"/>
  <c r="W51" i="6"/>
  <c r="V51" i="6"/>
  <c r="U51" i="6"/>
  <c r="T51" i="6"/>
  <c r="S51" i="6"/>
  <c r="I16" i="7" s="1"/>
  <c r="R51" i="6"/>
  <c r="H16" i="7" s="1"/>
  <c r="Q51" i="6"/>
  <c r="X33" i="6"/>
  <c r="W33" i="6"/>
  <c r="V33" i="6"/>
  <c r="U33" i="6"/>
  <c r="K15" i="7" s="1"/>
  <c r="T33" i="6"/>
  <c r="S33" i="6"/>
  <c r="I15" i="7" s="1"/>
  <c r="F32" i="6"/>
  <c r="R33" i="6"/>
  <c r="Q33" i="6"/>
  <c r="P33" i="6"/>
  <c r="K33" i="6"/>
  <c r="N33" i="6" s="1"/>
  <c r="Y33" i="6" s="1"/>
  <c r="J33" i="6"/>
  <c r="I33" i="6"/>
  <c r="H33" i="6"/>
  <c r="C15" i="7" s="1"/>
  <c r="G33" i="6"/>
  <c r="B15" i="7" s="1"/>
  <c r="J30" i="6"/>
  <c r="J31" i="6" s="1"/>
  <c r="E14" i="7" s="1"/>
  <c r="I30" i="6"/>
  <c r="I31" i="6" s="1"/>
  <c r="D14" i="7" s="1"/>
  <c r="H30" i="6"/>
  <c r="G30" i="6"/>
  <c r="G31" i="6" s="1"/>
  <c r="B14" i="7" s="1"/>
  <c r="X29" i="6"/>
  <c r="W29" i="6"/>
  <c r="V29" i="6"/>
  <c r="U29" i="6"/>
  <c r="K13" i="7" s="1"/>
  <c r="T29" i="6"/>
  <c r="S29" i="6"/>
  <c r="I13" i="7" s="1"/>
  <c r="R29" i="6"/>
  <c r="H13" i="7" s="1"/>
  <c r="Q29" i="6"/>
  <c r="G13" i="7" s="1"/>
  <c r="P29" i="6"/>
  <c r="F13" i="7" s="1"/>
  <c r="J29" i="6"/>
  <c r="E13" i="7" s="1"/>
  <c r="I29" i="6"/>
  <c r="D13" i="7" s="1"/>
  <c r="H29" i="6"/>
  <c r="G29" i="6"/>
  <c r="J26" i="6"/>
  <c r="J27" i="6" s="1"/>
  <c r="E12" i="7" s="1"/>
  <c r="I26" i="6"/>
  <c r="I27" i="6" s="1"/>
  <c r="D12" i="7" s="1"/>
  <c r="H26" i="6"/>
  <c r="H27" i="6" s="1"/>
  <c r="C12" i="7" s="1"/>
  <c r="G26" i="6"/>
  <c r="G27" i="6"/>
  <c r="B12" i="7" s="1"/>
  <c r="O12" i="7" s="1"/>
  <c r="X25" i="6"/>
  <c r="W25" i="6"/>
  <c r="V25" i="6"/>
  <c r="U25" i="6"/>
  <c r="K11" i="7" s="1"/>
  <c r="T25" i="6"/>
  <c r="J11" i="7" s="1"/>
  <c r="S25" i="6"/>
  <c r="I11" i="7" s="1"/>
  <c r="R25" i="6"/>
  <c r="Q25" i="6"/>
  <c r="G11" i="7" s="1"/>
  <c r="M11" i="7" s="1"/>
  <c r="P25" i="6"/>
  <c r="F11" i="7" s="1"/>
  <c r="J25" i="6"/>
  <c r="I25" i="6"/>
  <c r="H25" i="6"/>
  <c r="G25" i="6"/>
  <c r="B11" i="7" s="1"/>
  <c r="J22" i="6"/>
  <c r="J23" i="6" s="1"/>
  <c r="E10" i="7" s="1"/>
  <c r="G22" i="6"/>
  <c r="G23" i="6" s="1"/>
  <c r="B10" i="7" s="1"/>
  <c r="H22" i="6"/>
  <c r="I22" i="6"/>
  <c r="T21" i="6"/>
  <c r="J9" i="7" s="1"/>
  <c r="S21" i="6"/>
  <c r="I9" i="7" s="1"/>
  <c r="R21" i="6"/>
  <c r="H9" i="7" s="1"/>
  <c r="Q21" i="6"/>
  <c r="G9" i="7" s="1"/>
  <c r="P21" i="6"/>
  <c r="F9" i="7" s="1"/>
  <c r="J21" i="6"/>
  <c r="I21" i="6"/>
  <c r="D9" i="7" s="1"/>
  <c r="H21" i="6"/>
  <c r="C9" i="7" s="1"/>
  <c r="G21" i="6"/>
  <c r="X19" i="6"/>
  <c r="W19" i="6"/>
  <c r="V19" i="6"/>
  <c r="U19" i="6"/>
  <c r="K8" i="7" s="1"/>
  <c r="T19" i="6"/>
  <c r="S19" i="6"/>
  <c r="I8" i="7" s="1"/>
  <c r="R19" i="6"/>
  <c r="H8" i="7" s="1"/>
  <c r="Q19" i="6"/>
  <c r="P19" i="6"/>
  <c r="J19" i="6"/>
  <c r="E8" i="7" s="1"/>
  <c r="I19" i="6"/>
  <c r="D8" i="7" s="1"/>
  <c r="H19" i="6"/>
  <c r="C8" i="7" s="1"/>
  <c r="G19" i="6"/>
  <c r="X17" i="6"/>
  <c r="W17" i="6"/>
  <c r="S17" i="6"/>
  <c r="I7" i="7" s="1"/>
  <c r="X13" i="6"/>
  <c r="W13" i="6"/>
  <c r="V13" i="6"/>
  <c r="U13" i="6"/>
  <c r="K5" i="7" s="1"/>
  <c r="T13" i="6"/>
  <c r="J5" i="7" s="1"/>
  <c r="S13" i="6"/>
  <c r="I5" i="7" s="1"/>
  <c r="R13" i="6"/>
  <c r="H5" i="7" s="1"/>
  <c r="Q13" i="6"/>
  <c r="G5" i="7" s="1"/>
  <c r="J13" i="6"/>
  <c r="E5" i="7" s="1"/>
  <c r="I13" i="6"/>
  <c r="D5" i="7" s="1"/>
  <c r="H13" i="6"/>
  <c r="C5" i="7" s="1"/>
  <c r="G13" i="6"/>
  <c r="B5" i="7" s="1"/>
  <c r="X71" i="6"/>
  <c r="W71" i="6"/>
  <c r="V71" i="6"/>
  <c r="U71" i="6"/>
  <c r="T71" i="6"/>
  <c r="J26" i="7" s="1"/>
  <c r="S71" i="6"/>
  <c r="R71" i="6"/>
  <c r="H26" i="7" s="1"/>
  <c r="Q71" i="6"/>
  <c r="G26" i="7" s="1"/>
  <c r="P71" i="6"/>
  <c r="F26" i="7" s="1"/>
  <c r="J71" i="6"/>
  <c r="I71" i="6"/>
  <c r="D26" i="7" s="1"/>
  <c r="H71" i="6"/>
  <c r="G71" i="6"/>
  <c r="B26" i="7" s="1"/>
  <c r="X69" i="6"/>
  <c r="W69" i="6"/>
  <c r="V69" i="6"/>
  <c r="U69" i="6"/>
  <c r="T69" i="6"/>
  <c r="S69" i="6"/>
  <c r="I25" i="7" s="1"/>
  <c r="R69" i="6"/>
  <c r="H25" i="7" s="1"/>
  <c r="Q69" i="6"/>
  <c r="G25" i="7" s="1"/>
  <c r="P69" i="6"/>
  <c r="J69" i="6"/>
  <c r="I69" i="6"/>
  <c r="D25" i="7" s="1"/>
  <c r="H69" i="6"/>
  <c r="G69" i="6"/>
  <c r="X67" i="6"/>
  <c r="W67" i="6"/>
  <c r="V67" i="6"/>
  <c r="U67" i="6"/>
  <c r="T67" i="6"/>
  <c r="J24" i="7" s="1"/>
  <c r="S67" i="6"/>
  <c r="I24" i="7" s="1"/>
  <c r="R67" i="6"/>
  <c r="Q67" i="6"/>
  <c r="P67" i="6"/>
  <c r="F24" i="7" s="1"/>
  <c r="J67" i="6"/>
  <c r="E24" i="7" s="1"/>
  <c r="I67" i="6"/>
  <c r="H67" i="6"/>
  <c r="G67" i="6"/>
  <c r="B24" i="7" s="1"/>
  <c r="X65" i="6"/>
  <c r="W65" i="6"/>
  <c r="V65" i="6"/>
  <c r="U65" i="6"/>
  <c r="K23" i="7" s="1"/>
  <c r="T65" i="6"/>
  <c r="S65" i="6"/>
  <c r="I23" i="7" s="1"/>
  <c r="R65" i="6"/>
  <c r="Q65" i="6"/>
  <c r="G23" i="7" s="1"/>
  <c r="P65" i="6"/>
  <c r="F23" i="7" s="1"/>
  <c r="J65" i="6"/>
  <c r="I65" i="6"/>
  <c r="H65" i="6"/>
  <c r="G65" i="6"/>
  <c r="B23" i="7" s="1"/>
  <c r="X63" i="6"/>
  <c r="W63" i="6"/>
  <c r="V63" i="6"/>
  <c r="U63" i="6"/>
  <c r="K22" i="7" s="1"/>
  <c r="T63" i="6"/>
  <c r="S63" i="6"/>
  <c r="R63" i="6"/>
  <c r="Q63" i="6"/>
  <c r="G22" i="7" s="1"/>
  <c r="P63" i="6"/>
  <c r="J63" i="6"/>
  <c r="I63" i="6"/>
  <c r="D22" i="7" s="1"/>
  <c r="H63" i="6"/>
  <c r="C22" i="7" s="1"/>
  <c r="G63" i="6"/>
  <c r="X61" i="6"/>
  <c r="W61" i="6"/>
  <c r="V61" i="6"/>
  <c r="U61" i="6"/>
  <c r="K21" i="7" s="1"/>
  <c r="T61" i="6"/>
  <c r="S61" i="6"/>
  <c r="I21" i="7" s="1"/>
  <c r="R61" i="6"/>
  <c r="H21" i="7" s="1"/>
  <c r="Q61" i="6"/>
  <c r="P61" i="6"/>
  <c r="J61" i="6"/>
  <c r="E21" i="7" s="1"/>
  <c r="I61" i="6"/>
  <c r="D21" i="7" s="1"/>
  <c r="H61" i="6"/>
  <c r="G61" i="6"/>
  <c r="X59" i="6"/>
  <c r="W59" i="6"/>
  <c r="V59" i="6"/>
  <c r="U59" i="6"/>
  <c r="T59" i="6"/>
  <c r="S59" i="6"/>
  <c r="I20" i="7" s="1"/>
  <c r="R59" i="6"/>
  <c r="H20" i="7" s="1"/>
  <c r="Q59" i="6"/>
  <c r="P59" i="6"/>
  <c r="F20" i="7" s="1"/>
  <c r="J59" i="6"/>
  <c r="E20" i="7" s="1"/>
  <c r="I59" i="6"/>
  <c r="H59" i="6"/>
  <c r="G59" i="6"/>
  <c r="B20" i="7" s="1"/>
  <c r="X57" i="6"/>
  <c r="W57" i="6"/>
  <c r="V57" i="6"/>
  <c r="U57" i="6"/>
  <c r="K19" i="7" s="1"/>
  <c r="T57" i="6"/>
  <c r="J19" i="7" s="1"/>
  <c r="S57" i="6"/>
  <c r="R57" i="6"/>
  <c r="Q57" i="6"/>
  <c r="G19" i="7" s="1"/>
  <c r="P57" i="6"/>
  <c r="F19" i="7" s="1"/>
  <c r="J57" i="6"/>
  <c r="E19" i="7" s="1"/>
  <c r="I57" i="6"/>
  <c r="H57" i="6"/>
  <c r="C19" i="7" s="1"/>
  <c r="O19" i="7" s="1"/>
  <c r="G57" i="6"/>
  <c r="B19" i="7" s="1"/>
  <c r="X55" i="6"/>
  <c r="W55" i="6"/>
  <c r="V55" i="6"/>
  <c r="U55" i="6"/>
  <c r="K18" i="7" s="1"/>
  <c r="T55" i="6"/>
  <c r="S55" i="6"/>
  <c r="R55" i="6"/>
  <c r="H18" i="7" s="1"/>
  <c r="Q55" i="6"/>
  <c r="G18" i="7" s="1"/>
  <c r="P55" i="6"/>
  <c r="J55" i="6"/>
  <c r="I55" i="6"/>
  <c r="D18" i="7" s="1"/>
  <c r="H55" i="6"/>
  <c r="C18" i="7" s="1"/>
  <c r="G55" i="6"/>
  <c r="X53" i="6"/>
  <c r="W53" i="6"/>
  <c r="V53" i="6"/>
  <c r="U53" i="6"/>
  <c r="K17" i="7" s="1"/>
  <c r="T53" i="6"/>
  <c r="S53" i="6"/>
  <c r="I17" i="7" s="1"/>
  <c r="R53" i="6"/>
  <c r="H17" i="7" s="1"/>
  <c r="Q53" i="6"/>
  <c r="P53" i="6"/>
  <c r="J53" i="6"/>
  <c r="E17" i="7" s="1"/>
  <c r="I53" i="6"/>
  <c r="D17" i="7" s="1"/>
  <c r="G51" i="6"/>
  <c r="J51" i="6"/>
  <c r="I51" i="6"/>
  <c r="D16" i="7" s="1"/>
  <c r="H51" i="6"/>
  <c r="C16" i="7" s="1"/>
  <c r="Y70" i="6"/>
  <c r="Y60" i="6"/>
  <c r="Y56" i="6"/>
  <c r="Y54" i="6"/>
  <c r="Y50" i="6"/>
  <c r="Y32" i="6"/>
  <c r="Y31" i="6"/>
  <c r="Y30" i="6"/>
  <c r="Y27" i="6"/>
  <c r="Y26" i="6"/>
  <c r="Y23" i="6"/>
  <c r="Y22" i="6"/>
  <c r="U21" i="6"/>
  <c r="V21" i="6"/>
  <c r="W21" i="6"/>
  <c r="X21" i="6"/>
  <c r="Y20" i="6"/>
  <c r="Y15" i="6"/>
  <c r="Y14" i="6"/>
  <c r="G14" i="6"/>
  <c r="H14" i="6"/>
  <c r="H15" i="6"/>
  <c r="C6" i="7" s="1"/>
  <c r="I14" i="6"/>
  <c r="J14" i="6"/>
  <c r="J15" i="6" s="1"/>
  <c r="E6" i="7" s="1"/>
  <c r="I15" i="6"/>
  <c r="D6" i="7" s="1"/>
  <c r="P47" i="6"/>
  <c r="Q47" i="6"/>
  <c r="R47" i="6"/>
  <c r="S47" i="6"/>
  <c r="T47" i="6"/>
  <c r="U47" i="6"/>
  <c r="V47" i="6"/>
  <c r="W47" i="6"/>
  <c r="X47" i="6"/>
  <c r="P48" i="6"/>
  <c r="Q48" i="6"/>
  <c r="R48" i="6"/>
  <c r="S48" i="6"/>
  <c r="T48" i="6"/>
  <c r="U48" i="6"/>
  <c r="V48" i="6"/>
  <c r="W48" i="6"/>
  <c r="X48" i="6"/>
  <c r="F56" i="6"/>
  <c r="T44" i="6"/>
  <c r="C26" i="7"/>
  <c r="E26" i="7"/>
  <c r="I26" i="7"/>
  <c r="K26" i="7"/>
  <c r="B25" i="7"/>
  <c r="C25" i="7"/>
  <c r="E25" i="7"/>
  <c r="F25" i="7"/>
  <c r="J25" i="7"/>
  <c r="K25" i="7"/>
  <c r="C24" i="7"/>
  <c r="D24" i="7"/>
  <c r="G24" i="7"/>
  <c r="H24" i="7"/>
  <c r="K24" i="7"/>
  <c r="C23" i="7"/>
  <c r="D23" i="7"/>
  <c r="E23" i="7"/>
  <c r="H23" i="7"/>
  <c r="J23" i="7"/>
  <c r="B22" i="7"/>
  <c r="E22" i="7"/>
  <c r="F22" i="7"/>
  <c r="H22" i="7"/>
  <c r="I22" i="7"/>
  <c r="J22" i="7"/>
  <c r="B21" i="7"/>
  <c r="C21" i="7"/>
  <c r="O21" i="7" s="1"/>
  <c r="F21" i="7"/>
  <c r="G21" i="7"/>
  <c r="J21" i="7"/>
  <c r="C20" i="7"/>
  <c r="O20" i="7" s="1"/>
  <c r="D20" i="7"/>
  <c r="G20" i="7"/>
  <c r="J20" i="7"/>
  <c r="K20" i="7"/>
  <c r="M20" i="7" s="1"/>
  <c r="D19" i="7"/>
  <c r="H19" i="7"/>
  <c r="I19" i="7"/>
  <c r="B18" i="7"/>
  <c r="E18" i="7"/>
  <c r="F18" i="7"/>
  <c r="I18" i="7"/>
  <c r="J18" i="7"/>
  <c r="B17" i="7"/>
  <c r="F17" i="7"/>
  <c r="G17" i="7"/>
  <c r="J17" i="7"/>
  <c r="O17" i="7" s="1"/>
  <c r="B16" i="7"/>
  <c r="E16" i="7"/>
  <c r="G16" i="7"/>
  <c r="J16" i="7"/>
  <c r="K16" i="7"/>
  <c r="D15" i="7"/>
  <c r="E15" i="7"/>
  <c r="F15" i="7"/>
  <c r="G15" i="7"/>
  <c r="H15" i="7"/>
  <c r="J15" i="7"/>
  <c r="B13" i="7"/>
  <c r="C13" i="7"/>
  <c r="J13" i="7"/>
  <c r="C11" i="7"/>
  <c r="D11" i="7"/>
  <c r="E11" i="7"/>
  <c r="H11" i="7"/>
  <c r="B9" i="7"/>
  <c r="E9" i="7"/>
  <c r="K9" i="7"/>
  <c r="B8" i="7"/>
  <c r="F8" i="7"/>
  <c r="G8" i="7"/>
  <c r="J8" i="7"/>
  <c r="B6" i="7"/>
  <c r="M44" i="6"/>
  <c r="F39" i="6"/>
  <c r="I23" i="6"/>
  <c r="D10" i="7" s="1"/>
  <c r="O25" i="7"/>
  <c r="H924" i="4" l="1"/>
  <c r="K666" i="2"/>
  <c r="E665" i="4"/>
  <c r="E666" i="4" s="1"/>
  <c r="E885" i="4"/>
  <c r="E887" i="4"/>
  <c r="E373" i="4"/>
  <c r="E501" i="4"/>
  <c r="E518" i="4" s="1"/>
  <c r="E791" i="4"/>
  <c r="E759" i="2"/>
  <c r="E792" i="2" s="1"/>
  <c r="G518" i="2"/>
  <c r="E902" i="2"/>
  <c r="E631" i="2"/>
  <c r="I518" i="2"/>
  <c r="J518" i="2"/>
  <c r="K619" i="4"/>
  <c r="H751" i="4"/>
  <c r="K232" i="4"/>
  <c r="J232" i="4"/>
  <c r="G384" i="4"/>
  <c r="J509" i="4"/>
  <c r="J272" i="4"/>
  <c r="J894" i="4"/>
  <c r="I662" i="2"/>
  <c r="J853" i="4"/>
  <c r="J580" i="2"/>
  <c r="E356" i="4"/>
  <c r="J423" i="4"/>
  <c r="H294" i="4"/>
  <c r="I575" i="4"/>
  <c r="K263" i="2"/>
  <c r="H575" i="4"/>
  <c r="G284" i="4"/>
  <c r="H376" i="4"/>
  <c r="L284" i="4"/>
  <c r="L454" i="4"/>
  <c r="L252" i="4"/>
  <c r="I350" i="4"/>
  <c r="J254" i="4"/>
  <c r="L848" i="4"/>
  <c r="H252" i="4"/>
  <c r="G872" i="4"/>
  <c r="H432" i="4"/>
  <c r="J284" i="4"/>
  <c r="H818" i="4"/>
  <c r="H545" i="4"/>
  <c r="I877" i="4"/>
  <c r="G304" i="4"/>
  <c r="G376" i="4"/>
  <c r="K818" i="4"/>
  <c r="I595" i="4"/>
  <c r="J564" i="2"/>
  <c r="L500" i="4"/>
  <c r="I855" i="4"/>
  <c r="J887" i="4"/>
  <c r="E352" i="4"/>
  <c r="K855" i="4"/>
  <c r="L462" i="4"/>
  <c r="I232" i="4"/>
  <c r="I700" i="4"/>
  <c r="L818" i="4"/>
  <c r="K291" i="2"/>
  <c r="L470" i="4"/>
  <c r="K877" i="4"/>
  <c r="I625" i="4"/>
  <c r="I252" i="4"/>
  <c r="I710" i="4"/>
  <c r="L784" i="4"/>
  <c r="G567" i="4"/>
  <c r="L423" i="4"/>
  <c r="G702" i="4"/>
  <c r="J533" i="4"/>
  <c r="L887" i="4"/>
  <c r="H384" i="4"/>
  <c r="H625" i="4"/>
  <c r="H180" i="4"/>
  <c r="K872" i="4"/>
  <c r="J603" i="4"/>
  <c r="K238" i="4"/>
  <c r="E946" i="2"/>
  <c r="G280" i="4"/>
  <c r="H246" i="4"/>
  <c r="L438" i="4"/>
  <c r="K523" i="4"/>
  <c r="I564" i="2"/>
  <c r="I412" i="2"/>
  <c r="J695" i="2"/>
  <c r="J759" i="2" s="1"/>
  <c r="L800" i="2"/>
  <c r="K129" i="2"/>
  <c r="J589" i="4"/>
  <c r="I615" i="4"/>
  <c r="I848" i="4"/>
  <c r="J877" i="4"/>
  <c r="J619" i="4"/>
  <c r="I764" i="4"/>
  <c r="J523" i="4"/>
  <c r="J368" i="4"/>
  <c r="J180" i="4"/>
  <c r="G695" i="2"/>
  <c r="G759" i="2" s="1"/>
  <c r="L280" i="4"/>
  <c r="I573" i="4"/>
  <c r="G338" i="4"/>
  <c r="L440" i="4"/>
  <c r="H746" i="4"/>
  <c r="J280" i="4"/>
  <c r="K246" i="4"/>
  <c r="H452" i="4"/>
  <c r="H515" i="4"/>
  <c r="I515" i="4"/>
  <c r="G784" i="4"/>
  <c r="H639" i="4"/>
  <c r="J256" i="4"/>
  <c r="J276" i="4"/>
  <c r="G452" i="4"/>
  <c r="H742" i="4"/>
  <c r="G848" i="4"/>
  <c r="J855" i="4"/>
  <c r="H877" i="4"/>
  <c r="J852" i="4"/>
  <c r="J857" i="4"/>
  <c r="H438" i="4"/>
  <c r="G515" i="4"/>
  <c r="K254" i="4"/>
  <c r="I639" i="4"/>
  <c r="I523" i="4"/>
  <c r="K887" i="4"/>
  <c r="H533" i="4"/>
  <c r="J559" i="4"/>
  <c r="J480" i="4"/>
  <c r="G258" i="4"/>
  <c r="H704" i="4"/>
  <c r="J704" i="4"/>
  <c r="L561" i="4"/>
  <c r="K561" i="4"/>
  <c r="K553" i="4"/>
  <c r="L553" i="4"/>
  <c r="J753" i="4"/>
  <c r="I753" i="4"/>
  <c r="K778" i="4"/>
  <c r="L778" i="4"/>
  <c r="G778" i="4"/>
  <c r="G648" i="4"/>
  <c r="L648" i="4"/>
  <c r="I648" i="4"/>
  <c r="G486" i="4"/>
  <c r="L486" i="4"/>
  <c r="I486" i="4"/>
  <c r="H356" i="4"/>
  <c r="L356" i="4"/>
  <c r="G356" i="4"/>
  <c r="H842" i="4"/>
  <c r="L842" i="4"/>
  <c r="K842" i="4"/>
  <c r="L290" i="4"/>
  <c r="J290" i="4"/>
  <c r="I270" i="4"/>
  <c r="K270" i="4"/>
  <c r="H270" i="4"/>
  <c r="G270" i="4"/>
  <c r="I248" i="4"/>
  <c r="L248" i="4"/>
  <c r="J611" i="4"/>
  <c r="G611" i="4"/>
  <c r="K340" i="4"/>
  <c r="J340" i="4"/>
  <c r="G344" i="4"/>
  <c r="H344" i="4"/>
  <c r="K344" i="4"/>
  <c r="I498" i="4"/>
  <c r="G498" i="4"/>
  <c r="H502" i="4"/>
  <c r="L502" i="4"/>
  <c r="L603" i="4"/>
  <c r="K512" i="4"/>
  <c r="L726" i="4"/>
  <c r="H290" i="4"/>
  <c r="J452" i="4"/>
  <c r="K621" i="4"/>
  <c r="L498" i="4"/>
  <c r="I852" i="4"/>
  <c r="L452" i="4"/>
  <c r="H228" i="4"/>
  <c r="J382" i="4"/>
  <c r="G726" i="4"/>
  <c r="K258" i="4"/>
  <c r="J258" i="4"/>
  <c r="H706" i="4"/>
  <c r="K706" i="4"/>
  <c r="H744" i="4"/>
  <c r="J744" i="4"/>
  <c r="L733" i="4"/>
  <c r="I733" i="4"/>
  <c r="K733" i="4"/>
  <c r="J776" i="4"/>
  <c r="I776" i="4"/>
  <c r="G511" i="4"/>
  <c r="H511" i="4"/>
  <c r="I511" i="4"/>
  <c r="L492" i="4"/>
  <c r="J492" i="4"/>
  <c r="I450" i="4"/>
  <c r="K450" i="4"/>
  <c r="K380" i="4"/>
  <c r="H380" i="4"/>
  <c r="K838" i="4"/>
  <c r="H838" i="4"/>
  <c r="J246" i="4"/>
  <c r="G246" i="4"/>
  <c r="L226" i="4"/>
  <c r="H226" i="4"/>
  <c r="G867" i="4"/>
  <c r="L867" i="4"/>
  <c r="H861" i="4"/>
  <c r="G861" i="4"/>
  <c r="G619" i="4"/>
  <c r="I619" i="4"/>
  <c r="I609" i="4"/>
  <c r="K609" i="4"/>
  <c r="L609" i="4"/>
  <c r="J609" i="4"/>
  <c r="H609" i="4"/>
  <c r="K452" i="4"/>
  <c r="L589" i="4"/>
  <c r="K726" i="4"/>
  <c r="L611" i="4"/>
  <c r="I302" i="4"/>
  <c r="G226" i="4"/>
  <c r="K498" i="4"/>
  <c r="H619" i="4"/>
  <c r="J228" i="4"/>
  <c r="G857" i="4"/>
  <c r="J417" i="4"/>
  <c r="J486" i="4"/>
  <c r="G744" i="4"/>
  <c r="I751" i="4"/>
  <c r="I861" i="4"/>
  <c r="G482" i="4"/>
  <c r="L533" i="4"/>
  <c r="J226" i="4"/>
  <c r="L276" i="4"/>
  <c r="I476" i="4"/>
  <c r="J174" i="4"/>
  <c r="I174" i="4"/>
  <c r="K611" i="4"/>
  <c r="J298" i="4"/>
  <c r="H855" i="4"/>
  <c r="L877" i="4"/>
  <c r="L567" i="4"/>
  <c r="J436" i="4"/>
  <c r="J557" i="4"/>
  <c r="J234" i="4"/>
  <c r="I557" i="4"/>
  <c r="L855" i="4"/>
  <c r="L865" i="4"/>
  <c r="G627" i="4"/>
  <c r="K627" i="4"/>
  <c r="H506" i="4"/>
  <c r="J506" i="4"/>
  <c r="H627" i="4"/>
  <c r="L718" i="4"/>
  <c r="J706" i="4"/>
  <c r="L698" i="4"/>
  <c r="K506" i="4"/>
  <c r="L549" i="4"/>
  <c r="I549" i="4"/>
  <c r="I749" i="4"/>
  <c r="H749" i="4"/>
  <c r="I731" i="4"/>
  <c r="L731" i="4"/>
  <c r="G531" i="4"/>
  <c r="I531" i="4"/>
  <c r="G425" i="4"/>
  <c r="J425" i="4"/>
  <c r="G352" i="4"/>
  <c r="K352" i="4"/>
  <c r="E118" i="4"/>
  <c r="E800" i="4"/>
  <c r="H836" i="4"/>
  <c r="L836" i="4"/>
  <c r="G242" i="4"/>
  <c r="H242" i="4"/>
  <c r="L710" i="4"/>
  <c r="J710" i="4"/>
  <c r="J462" i="4"/>
  <c r="G462" i="4"/>
  <c r="K595" i="4"/>
  <c r="G595" i="4"/>
  <c r="H595" i="4"/>
  <c r="L298" i="4"/>
  <c r="K456" i="4"/>
  <c r="K718" i="4"/>
  <c r="G749" i="4"/>
  <c r="L446" i="4"/>
  <c r="I362" i="4"/>
  <c r="L376" i="4"/>
  <c r="K698" i="4"/>
  <c r="E795" i="4"/>
  <c r="E796" i="4" s="1"/>
  <c r="K510" i="4"/>
  <c r="L352" i="4"/>
  <c r="I567" i="4"/>
  <c r="L595" i="4"/>
  <c r="G446" i="4"/>
  <c r="K567" i="4"/>
  <c r="J583" i="4"/>
  <c r="J714" i="4"/>
  <c r="I714" i="4"/>
  <c r="K714" i="4"/>
  <c r="G714" i="4"/>
  <c r="I538" i="2"/>
  <c r="J555" i="4"/>
  <c r="H555" i="4"/>
  <c r="H517" i="4"/>
  <c r="L517" i="4"/>
  <c r="K509" i="4"/>
  <c r="L509" i="4"/>
  <c r="K360" i="4"/>
  <c r="H360" i="4"/>
  <c r="K894" i="4"/>
  <c r="I894" i="4"/>
  <c r="H284" i="4"/>
  <c r="K284" i="4"/>
  <c r="I260" i="4"/>
  <c r="G260" i="4"/>
  <c r="J240" i="4"/>
  <c r="L240" i="4"/>
  <c r="H298" i="4"/>
  <c r="G731" i="4"/>
  <c r="I627" i="4"/>
  <c r="J627" i="4"/>
  <c r="K470" i="4"/>
  <c r="I456" i="4"/>
  <c r="H698" i="4"/>
  <c r="G549" i="4"/>
  <c r="K433" i="2"/>
  <c r="K362" i="4"/>
  <c r="G706" i="4"/>
  <c r="I446" i="4"/>
  <c r="L254" i="4"/>
  <c r="L360" i="4"/>
  <c r="K423" i="4"/>
  <c r="I517" i="4"/>
  <c r="H714" i="4"/>
  <c r="L506" i="4"/>
  <c r="I555" i="4"/>
  <c r="H240" i="4"/>
  <c r="K240" i="4"/>
  <c r="K262" i="4"/>
  <c r="L872" i="4"/>
  <c r="I433" i="2"/>
  <c r="I385" i="2"/>
  <c r="J662" i="2"/>
  <c r="J592" i="2"/>
  <c r="J495" i="2"/>
  <c r="J473" i="2"/>
  <c r="J433" i="2"/>
  <c r="J412" i="2"/>
  <c r="I290" i="4"/>
  <c r="K603" i="4"/>
  <c r="K440" i="4"/>
  <c r="G589" i="4"/>
  <c r="K290" i="4"/>
  <c r="H621" i="4"/>
  <c r="G573" i="4"/>
  <c r="J494" i="4"/>
  <c r="H857" i="4"/>
  <c r="K486" i="4"/>
  <c r="L541" i="4"/>
  <c r="I356" i="4"/>
  <c r="K430" i="4"/>
  <c r="J270" i="4"/>
  <c r="G753" i="4"/>
  <c r="K525" i="4"/>
  <c r="J541" i="4"/>
  <c r="K373" i="2"/>
  <c r="J702" i="4"/>
  <c r="K702" i="4"/>
  <c r="J567" i="4"/>
  <c r="K476" i="4"/>
  <c r="H476" i="4"/>
  <c r="G476" i="4"/>
  <c r="J476" i="4"/>
  <c r="K466" i="4"/>
  <c r="L466" i="4"/>
  <c r="G382" i="4"/>
  <c r="K382" i="4"/>
  <c r="H382" i="4"/>
  <c r="J356" i="4"/>
  <c r="J842" i="4"/>
  <c r="G842" i="4"/>
  <c r="I842" i="4"/>
  <c r="I818" i="4"/>
  <c r="G818" i="4"/>
  <c r="L304" i="4"/>
  <c r="J304" i="4"/>
  <c r="K304" i="4"/>
  <c r="H304" i="4"/>
  <c r="I294" i="4"/>
  <c r="K294" i="4"/>
  <c r="G575" i="4"/>
  <c r="J575" i="4"/>
  <c r="L575" i="4"/>
  <c r="G764" i="4"/>
  <c r="H764" i="4"/>
  <c r="H587" i="4"/>
  <c r="G587" i="4"/>
  <c r="I533" i="4"/>
  <c r="G533" i="4"/>
  <c r="G523" i="4"/>
  <c r="H523" i="4"/>
  <c r="J515" i="4"/>
  <c r="L515" i="4"/>
  <c r="G368" i="4"/>
  <c r="L368" i="4"/>
  <c r="J338" i="4"/>
  <c r="L338" i="4"/>
  <c r="I889" i="4"/>
  <c r="K889" i="4"/>
  <c r="L270" i="4"/>
  <c r="J252" i="4"/>
  <c r="G252" i="4"/>
  <c r="L232" i="4"/>
  <c r="G232" i="4"/>
  <c r="J625" i="4"/>
  <c r="G625" i="4"/>
  <c r="K625" i="4"/>
  <c r="K605" i="4"/>
  <c r="H605" i="4"/>
  <c r="I462" i="4"/>
  <c r="H462" i="4"/>
  <c r="I504" i="4"/>
  <c r="H504" i="4"/>
  <c r="L504" i="4"/>
  <c r="J376" i="4"/>
  <c r="I376" i="4"/>
  <c r="H887" i="4"/>
  <c r="G887" i="4"/>
  <c r="K848" i="4"/>
  <c r="H848" i="4"/>
  <c r="J288" i="4"/>
  <c r="G288" i="4"/>
  <c r="L258" i="4"/>
  <c r="H258" i="4"/>
  <c r="J248" i="4"/>
  <c r="G248" i="4"/>
  <c r="H248" i="4"/>
  <c r="H712" i="4"/>
  <c r="J712" i="4"/>
  <c r="K180" i="4"/>
  <c r="L180" i="4"/>
  <c r="I541" i="4"/>
  <c r="G497" i="4"/>
  <c r="I497" i="4"/>
  <c r="J454" i="4"/>
  <c r="H454" i="4"/>
  <c r="H423" i="4"/>
  <c r="G423" i="4"/>
  <c r="L384" i="4"/>
  <c r="I384" i="4"/>
  <c r="J384" i="4"/>
  <c r="O18" i="7"/>
  <c r="O26" i="7"/>
  <c r="H23" i="6"/>
  <c r="C10" i="7" s="1"/>
  <c r="O10" i="7" s="1"/>
  <c r="F22" i="6"/>
  <c r="K51" i="2"/>
  <c r="I883" i="4"/>
  <c r="K883" i="4"/>
  <c r="K243" i="2"/>
  <c r="Y62" i="6"/>
  <c r="K24" i="6"/>
  <c r="K25" i="6" s="1"/>
  <c r="N25" i="6" s="1"/>
  <c r="Y25" i="6" s="1"/>
  <c r="Y24" i="6"/>
  <c r="K52" i="6"/>
  <c r="F52" i="6" s="1"/>
  <c r="Y52" i="6"/>
  <c r="Y65" i="6"/>
  <c r="I495" i="2"/>
  <c r="J538" i="2"/>
  <c r="L555" i="4"/>
  <c r="K555" i="4"/>
  <c r="I758" i="4"/>
  <c r="J758" i="4"/>
  <c r="L758" i="4"/>
  <c r="G742" i="4"/>
  <c r="J742" i="4"/>
  <c r="H731" i="4"/>
  <c r="K731" i="4"/>
  <c r="K762" i="4"/>
  <c r="G762" i="4"/>
  <c r="J637" i="4"/>
  <c r="H637" i="4"/>
  <c r="H662" i="4" s="1"/>
  <c r="L583" i="4"/>
  <c r="I583" i="4"/>
  <c r="J505" i="4"/>
  <c r="L505" i="4"/>
  <c r="I472" i="4"/>
  <c r="L472" i="4"/>
  <c r="K472" i="4"/>
  <c r="H419" i="4"/>
  <c r="L419" i="4"/>
  <c r="L372" i="4"/>
  <c r="K372" i="4"/>
  <c r="E88" i="4"/>
  <c r="E96" i="4" s="1"/>
  <c r="K96" i="2"/>
  <c r="K473" i="2"/>
  <c r="H772" i="4"/>
  <c r="G555" i="4"/>
  <c r="K742" i="4"/>
  <c r="G859" i="4"/>
  <c r="K749" i="4"/>
  <c r="J419" i="4"/>
  <c r="G419" i="4"/>
  <c r="G372" i="4"/>
  <c r="I482" i="4"/>
  <c r="I492" i="4"/>
  <c r="L430" i="4"/>
  <c r="K758" i="4"/>
  <c r="G505" i="4"/>
  <c r="G758" i="4"/>
  <c r="F14" i="6"/>
  <c r="Y64" i="6"/>
  <c r="K28" i="6"/>
  <c r="K29" i="6" s="1"/>
  <c r="N29" i="6" s="1"/>
  <c r="Y29" i="6" s="1"/>
  <c r="Y28" i="6"/>
  <c r="G277" i="2"/>
  <c r="H44" i="6"/>
  <c r="T6" i="6"/>
  <c r="I561" i="4"/>
  <c r="G561" i="4"/>
  <c r="J561" i="4"/>
  <c r="I553" i="4"/>
  <c r="G553" i="4"/>
  <c r="H665" i="4"/>
  <c r="H666" i="4" s="1"/>
  <c r="L665" i="4"/>
  <c r="L666" i="4" s="1"/>
  <c r="K517" i="4"/>
  <c r="J517" i="4"/>
  <c r="G517" i="4"/>
  <c r="K513" i="4"/>
  <c r="H513" i="4"/>
  <c r="I513" i="4"/>
  <c r="L513" i="4"/>
  <c r="H510" i="4"/>
  <c r="L510" i="4"/>
  <c r="K504" i="4"/>
  <c r="J504" i="4"/>
  <c r="K490" i="4"/>
  <c r="H490" i="4"/>
  <c r="L490" i="4"/>
  <c r="J490" i="4"/>
  <c r="L450" i="4"/>
  <c r="H450" i="4"/>
  <c r="L428" i="4"/>
  <c r="I428" i="4"/>
  <c r="L350" i="4"/>
  <c r="G350" i="4"/>
  <c r="K350" i="4"/>
  <c r="J350" i="4"/>
  <c r="I228" i="4"/>
  <c r="G228" i="4"/>
  <c r="L228" i="4"/>
  <c r="H623" i="4"/>
  <c r="J623" i="4"/>
  <c r="E601" i="4"/>
  <c r="E626" i="4" s="1"/>
  <c r="K626" i="2"/>
  <c r="L629" i="4"/>
  <c r="J629" i="4"/>
  <c r="H518" i="2"/>
  <c r="J500" i="4"/>
  <c r="H500" i="4"/>
  <c r="I440" i="4"/>
  <c r="J731" i="4"/>
  <c r="I742" i="4"/>
  <c r="J749" i="4"/>
  <c r="J621" i="4"/>
  <c r="K118" i="2"/>
  <c r="J456" i="4"/>
  <c r="L749" i="4"/>
  <c r="J553" i="4"/>
  <c r="H430" i="4"/>
  <c r="K623" i="4"/>
  <c r="G428" i="4"/>
  <c r="I438" i="4"/>
  <c r="H561" i="4"/>
  <c r="K482" i="4"/>
  <c r="K723" i="2"/>
  <c r="K759" i="2" s="1"/>
  <c r="L382" i="4"/>
  <c r="I490" i="4"/>
  <c r="G513" i="4"/>
  <c r="K583" i="4"/>
  <c r="K85" i="2"/>
  <c r="H583" i="4"/>
  <c r="J450" i="4"/>
  <c r="G700" i="4"/>
  <c r="Y12" i="6"/>
  <c r="L894" i="4"/>
  <c r="H894" i="4"/>
  <c r="J885" i="4"/>
  <c r="I885" i="4"/>
  <c r="K256" i="4"/>
  <c r="I256" i="4"/>
  <c r="L236" i="4"/>
  <c r="I236" i="4"/>
  <c r="J236" i="4"/>
  <c r="K861" i="4"/>
  <c r="J861" i="4"/>
  <c r="E291" i="4"/>
  <c r="M8" i="7"/>
  <c r="M18" i="7"/>
  <c r="M26" i="7"/>
  <c r="J260" i="4"/>
  <c r="L260" i="4"/>
  <c r="K260" i="4"/>
  <c r="I457" i="2"/>
  <c r="I473" i="2"/>
  <c r="G506" i="4"/>
  <c r="I506" i="4"/>
  <c r="O8" i="7"/>
  <c r="M13" i="7"/>
  <c r="K69" i="6"/>
  <c r="N69" i="6" s="1"/>
  <c r="Y69" i="6" s="1"/>
  <c r="K66" i="6"/>
  <c r="Y66" i="6"/>
  <c r="I203" i="4"/>
  <c r="L203" i="4"/>
  <c r="L874" i="2"/>
  <c r="L902" i="2" s="1"/>
  <c r="L906" i="2" s="1"/>
  <c r="L912" i="2" s="1"/>
  <c r="E938" i="2"/>
  <c r="H191" i="2"/>
  <c r="H203" i="2" s="1"/>
  <c r="H901" i="2"/>
  <c r="J51" i="2"/>
  <c r="G662" i="2"/>
  <c r="G592" i="2"/>
  <c r="G538" i="2"/>
  <c r="G473" i="2"/>
  <c r="G457" i="2"/>
  <c r="G433" i="2"/>
  <c r="G412" i="2"/>
  <c r="G385" i="2"/>
  <c r="G373" i="2"/>
  <c r="G357" i="2"/>
  <c r="H580" i="2"/>
  <c r="H662" i="2"/>
  <c r="H592" i="2"/>
  <c r="H495" i="2"/>
  <c r="H473" i="2"/>
  <c r="H433" i="2"/>
  <c r="H385" i="2"/>
  <c r="H373" i="2"/>
  <c r="I695" i="2"/>
  <c r="I759" i="2" s="1"/>
  <c r="M21" i="7"/>
  <c r="O24" i="7"/>
  <c r="F26" i="6"/>
  <c r="Y61" i="6"/>
  <c r="I592" i="2"/>
  <c r="I373" i="2"/>
  <c r="J385" i="2"/>
  <c r="K74" i="2"/>
  <c r="E433" i="4"/>
  <c r="G626" i="2"/>
  <c r="J357" i="2"/>
  <c r="I357" i="2"/>
  <c r="J373" i="2"/>
  <c r="L184" i="4"/>
  <c r="K184" i="4"/>
  <c r="H184" i="4"/>
  <c r="J780" i="4"/>
  <c r="K780" i="4"/>
  <c r="H780" i="4"/>
  <c r="G780" i="4"/>
  <c r="K770" i="4"/>
  <c r="L770" i="4"/>
  <c r="G770" i="4"/>
  <c r="I770" i="4"/>
  <c r="L537" i="4"/>
  <c r="H537" i="4"/>
  <c r="I537" i="4"/>
  <c r="E243" i="4"/>
  <c r="J892" i="4"/>
  <c r="K892" i="4"/>
  <c r="L853" i="4"/>
  <c r="H853" i="4"/>
  <c r="G286" i="4"/>
  <c r="L286" i="4"/>
  <c r="I266" i="4"/>
  <c r="J266" i="4"/>
  <c r="J601" i="4"/>
  <c r="K601" i="4"/>
  <c r="I601" i="4"/>
  <c r="E392" i="4"/>
  <c r="I859" i="4"/>
  <c r="I844" i="4"/>
  <c r="G853" i="4"/>
  <c r="L700" i="4"/>
  <c r="I747" i="4"/>
  <c r="L266" i="4"/>
  <c r="G601" i="4"/>
  <c r="H601" i="4"/>
  <c r="J286" i="4"/>
  <c r="K537" i="4"/>
  <c r="L516" i="4"/>
  <c r="I516" i="4"/>
  <c r="H516" i="4"/>
  <c r="E874" i="4"/>
  <c r="J879" i="4"/>
  <c r="L879" i="4"/>
  <c r="J300" i="4"/>
  <c r="G300" i="4"/>
  <c r="K300" i="4"/>
  <c r="I300" i="4"/>
  <c r="H300" i="4"/>
  <c r="L300" i="4"/>
  <c r="G617" i="4"/>
  <c r="K617" i="4"/>
  <c r="I617" i="4"/>
  <c r="K307" i="4"/>
  <c r="J307" i="4"/>
  <c r="J302" i="4"/>
  <c r="G256" i="4"/>
  <c r="L883" i="4"/>
  <c r="J549" i="4"/>
  <c r="H549" i="4"/>
  <c r="K549" i="4"/>
  <c r="I795" i="4"/>
  <c r="I796" i="4" s="1"/>
  <c r="K795" i="4"/>
  <c r="K796" i="4" s="1"/>
  <c r="L795" i="4"/>
  <c r="L796" i="4" s="1"/>
  <c r="H795" i="4"/>
  <c r="H796" i="4" s="1"/>
  <c r="G795" i="4"/>
  <c r="G796" i="4" s="1"/>
  <c r="J751" i="4"/>
  <c r="K751" i="4"/>
  <c r="L751" i="4"/>
  <c r="I744" i="4"/>
  <c r="L744" i="4"/>
  <c r="K744" i="4"/>
  <c r="J733" i="4"/>
  <c r="G733" i="4"/>
  <c r="H784" i="4"/>
  <c r="J784" i="4"/>
  <c r="K784" i="4"/>
  <c r="G776" i="4"/>
  <c r="H776" i="4"/>
  <c r="I280" i="4"/>
  <c r="H280" i="4"/>
  <c r="L234" i="4"/>
  <c r="H234" i="4"/>
  <c r="I234" i="4"/>
  <c r="I226" i="4"/>
  <c r="K226" i="4"/>
  <c r="K577" i="4"/>
  <c r="I577" i="4"/>
  <c r="G591" i="4"/>
  <c r="J591" i="4"/>
  <c r="K591" i="4"/>
  <c r="H591" i="4"/>
  <c r="H370" i="4"/>
  <c r="L370" i="4"/>
  <c r="I370" i="4"/>
  <c r="E538" i="4"/>
  <c r="G898" i="4"/>
  <c r="J898" i="4"/>
  <c r="K898" i="4"/>
  <c r="H898" i="4"/>
  <c r="G274" i="4"/>
  <c r="I274" i="4"/>
  <c r="H302" i="4"/>
  <c r="G883" i="4"/>
  <c r="G577" i="4"/>
  <c r="G238" i="4"/>
  <c r="K665" i="4"/>
  <c r="K666" i="4" s="1"/>
  <c r="J747" i="4"/>
  <c r="G747" i="4"/>
  <c r="J770" i="4"/>
  <c r="J577" i="4"/>
  <c r="H238" i="4"/>
  <c r="L702" i="4"/>
  <c r="I702" i="4"/>
  <c r="H525" i="4"/>
  <c r="L525" i="4"/>
  <c r="J525" i="4"/>
  <c r="G525" i="4"/>
  <c r="I512" i="4"/>
  <c r="G512" i="4"/>
  <c r="J512" i="4"/>
  <c r="L497" i="4"/>
  <c r="K497" i="4"/>
  <c r="L478" i="4"/>
  <c r="I478" i="4"/>
  <c r="K468" i="4"/>
  <c r="I468" i="4"/>
  <c r="G468" i="4"/>
  <c r="L468" i="4"/>
  <c r="G262" i="4"/>
  <c r="H262" i="4"/>
  <c r="L262" i="4"/>
  <c r="J311" i="4"/>
  <c r="K311" i="4"/>
  <c r="H311" i="4"/>
  <c r="J344" i="4"/>
  <c r="L344" i="4"/>
  <c r="I500" i="4"/>
  <c r="L311" i="4"/>
  <c r="L246" i="4"/>
  <c r="J498" i="4"/>
  <c r="H498" i="4"/>
  <c r="L859" i="4"/>
  <c r="H859" i="4"/>
  <c r="H478" i="4"/>
  <c r="L415" i="4"/>
  <c r="J238" i="4"/>
  <c r="I857" i="4"/>
  <c r="I879" i="4"/>
  <c r="L380" i="4"/>
  <c r="J497" i="4"/>
  <c r="I509" i="4"/>
  <c r="L591" i="4"/>
  <c r="G665" i="4"/>
  <c r="G666" i="4" s="1"/>
  <c r="H415" i="4"/>
  <c r="L436" i="4"/>
  <c r="K454" i="4"/>
  <c r="I720" i="4"/>
  <c r="K370" i="4"/>
  <c r="G370" i="4"/>
  <c r="H844" i="4"/>
  <c r="I780" i="4"/>
  <c r="H577" i="4"/>
  <c r="L307" i="4"/>
  <c r="G266" i="4"/>
  <c r="H892" i="4"/>
  <c r="H307" i="4"/>
  <c r="G892" i="4"/>
  <c r="K266" i="4"/>
  <c r="J617" i="4"/>
  <c r="G307" i="4"/>
  <c r="G537" i="4"/>
  <c r="K274" i="4"/>
  <c r="I286" i="4"/>
  <c r="J184" i="4"/>
  <c r="J537" i="4"/>
  <c r="J468" i="4"/>
  <c r="J262" i="4"/>
  <c r="G500" i="4"/>
  <c r="L512" i="4"/>
  <c r="G302" i="4"/>
  <c r="K302" i="4"/>
  <c r="G311" i="4"/>
  <c r="H256" i="4"/>
  <c r="L852" i="4"/>
  <c r="J859" i="4"/>
  <c r="K478" i="4"/>
  <c r="L577" i="4"/>
  <c r="I454" i="4"/>
  <c r="L747" i="4"/>
  <c r="K857" i="4"/>
  <c r="H879" i="4"/>
  <c r="H497" i="4"/>
  <c r="H509" i="4"/>
  <c r="I591" i="4"/>
  <c r="J665" i="4"/>
  <c r="J666" i="4" s="1"/>
  <c r="H425" i="4"/>
  <c r="I436" i="4"/>
  <c r="J370" i="4"/>
  <c r="L340" i="4"/>
  <c r="K853" i="4"/>
  <c r="L780" i="4"/>
  <c r="J720" i="4"/>
  <c r="L617" i="4"/>
  <c r="L274" i="4"/>
  <c r="H266" i="4"/>
  <c r="I898" i="4"/>
  <c r="J478" i="4"/>
  <c r="L892" i="4"/>
  <c r="G184" i="4"/>
  <c r="H340" i="4"/>
  <c r="L238" i="4"/>
  <c r="I184" i="4"/>
  <c r="L601" i="4"/>
  <c r="J274" i="4"/>
  <c r="H286" i="4"/>
  <c r="L706" i="4"/>
  <c r="I706" i="4"/>
  <c r="J531" i="4"/>
  <c r="H531" i="4"/>
  <c r="K531" i="4"/>
  <c r="K505" i="4"/>
  <c r="H505" i="4"/>
  <c r="I505" i="4"/>
  <c r="K492" i="4"/>
  <c r="G492" i="4"/>
  <c r="H482" i="4"/>
  <c r="L482" i="4"/>
  <c r="H472" i="4"/>
  <c r="G472" i="4"/>
  <c r="G440" i="4"/>
  <c r="J440" i="4"/>
  <c r="J430" i="4"/>
  <c r="I430" i="4"/>
  <c r="I419" i="4"/>
  <c r="K419" i="4"/>
  <c r="I372" i="4"/>
  <c r="H372" i="4"/>
  <c r="J372" i="4"/>
  <c r="H352" i="4"/>
  <c r="J352" i="4"/>
  <c r="I352" i="4"/>
  <c r="L838" i="4"/>
  <c r="J838" i="4"/>
  <c r="I838" i="4"/>
  <c r="G294" i="4"/>
  <c r="L294" i="4"/>
  <c r="K286" i="4"/>
  <c r="H276" i="4"/>
  <c r="G276" i="4"/>
  <c r="K276" i="4"/>
  <c r="G240" i="4"/>
  <c r="I240" i="4"/>
  <c r="H865" i="4"/>
  <c r="G865" i="4"/>
  <c r="I865" i="4"/>
  <c r="K865" i="4"/>
  <c r="H611" i="4"/>
  <c r="I611" i="4"/>
  <c r="G603" i="4"/>
  <c r="H603" i="4"/>
  <c r="J362" i="4"/>
  <c r="H362" i="4"/>
  <c r="L362" i="4"/>
  <c r="G710" i="4"/>
  <c r="H710" i="4"/>
  <c r="J446" i="4"/>
  <c r="H446" i="4"/>
  <c r="G174" i="4"/>
  <c r="H174" i="4"/>
  <c r="L174" i="4"/>
  <c r="J726" i="4"/>
  <c r="I726" i="4"/>
  <c r="G510" i="4"/>
  <c r="I510" i="4"/>
  <c r="G438" i="4"/>
  <c r="J438" i="4"/>
  <c r="K298" i="4"/>
  <c r="G298" i="4"/>
  <c r="I288" i="4"/>
  <c r="L288" i="4"/>
  <c r="K288" i="4"/>
  <c r="L272" i="4"/>
  <c r="G272" i="4"/>
  <c r="H272" i="4"/>
  <c r="K272" i="4"/>
  <c r="L621" i="4"/>
  <c r="I621" i="4"/>
  <c r="J502" i="4"/>
  <c r="G502" i="4"/>
  <c r="E151" i="4"/>
  <c r="E129" i="4"/>
  <c r="G442" i="4"/>
  <c r="H442" i="4"/>
  <c r="J442" i="4"/>
  <c r="K442" i="4"/>
  <c r="J774" i="4"/>
  <c r="K774" i="4"/>
  <c r="L507" i="4"/>
  <c r="J507" i="4"/>
  <c r="I503" i="4"/>
  <c r="I774" i="4"/>
  <c r="G507" i="4"/>
  <c r="I507" i="4"/>
  <c r="L774" i="4"/>
  <c r="H188" i="4"/>
  <c r="G188" i="4"/>
  <c r="J188" i="4"/>
  <c r="K188" i="4"/>
  <c r="I188" i="4"/>
  <c r="G191" i="2"/>
  <c r="G203" i="2" s="1"/>
  <c r="H538" i="2"/>
  <c r="K573" i="4"/>
  <c r="J573" i="4"/>
  <c r="H573" i="4"/>
  <c r="G551" i="4"/>
  <c r="I551" i="4"/>
  <c r="K551" i="4"/>
  <c r="L740" i="4"/>
  <c r="I740" i="4"/>
  <c r="K728" i="4"/>
  <c r="L728" i="4"/>
  <c r="J728" i="4"/>
  <c r="H728" i="4"/>
  <c r="G728" i="4"/>
  <c r="I514" i="4"/>
  <c r="G514" i="4"/>
  <c r="K354" i="4"/>
  <c r="H354" i="4"/>
  <c r="G354" i="4"/>
  <c r="E202" i="4"/>
  <c r="E473" i="4"/>
  <c r="I309" i="4"/>
  <c r="J309" i="4"/>
  <c r="L309" i="4"/>
  <c r="H309" i="4"/>
  <c r="K309" i="4"/>
  <c r="G309" i="4"/>
  <c r="H313" i="4"/>
  <c r="J313" i="4"/>
  <c r="K313" i="4"/>
  <c r="K615" i="4"/>
  <c r="J615" i="4"/>
  <c r="H615" i="4"/>
  <c r="G615" i="4"/>
  <c r="L342" i="4"/>
  <c r="J342" i="4"/>
  <c r="I342" i="4"/>
  <c r="K342" i="4"/>
  <c r="H342" i="4"/>
  <c r="I346" i="4"/>
  <c r="H346" i="4"/>
  <c r="J346" i="4"/>
  <c r="K346" i="4"/>
  <c r="L346" i="4"/>
  <c r="G629" i="4"/>
  <c r="I629" i="4"/>
  <c r="K629" i="4"/>
  <c r="H695" i="2"/>
  <c r="H759" i="2" s="1"/>
  <c r="J503" i="4"/>
  <c r="J551" i="4"/>
  <c r="H774" i="4"/>
  <c r="I354" i="4"/>
  <c r="H507" i="4"/>
  <c r="L442" i="4"/>
  <c r="G740" i="4"/>
  <c r="L313" i="4"/>
  <c r="G774" i="4"/>
  <c r="G313" i="4"/>
  <c r="L190" i="4"/>
  <c r="K190" i="4"/>
  <c r="I190" i="4"/>
  <c r="G190" i="4"/>
  <c r="H874" i="2"/>
  <c r="K191" i="2"/>
  <c r="I51" i="2"/>
  <c r="L662" i="2"/>
  <c r="J579" i="4"/>
  <c r="G579" i="4"/>
  <c r="K571" i="4"/>
  <c r="G571" i="4"/>
  <c r="J571" i="4"/>
  <c r="L571" i="4"/>
  <c r="H571" i="4"/>
  <c r="I571" i="4"/>
  <c r="K557" i="4"/>
  <c r="H557" i="4"/>
  <c r="L557" i="4"/>
  <c r="K541" i="4"/>
  <c r="H541" i="4"/>
  <c r="H753" i="4"/>
  <c r="K753" i="4"/>
  <c r="L753" i="4"/>
  <c r="L746" i="4"/>
  <c r="J746" i="4"/>
  <c r="K746" i="4"/>
  <c r="G746" i="4"/>
  <c r="J896" i="4"/>
  <c r="K896" i="4"/>
  <c r="I896" i="4"/>
  <c r="G896" i="4"/>
  <c r="L896" i="4"/>
  <c r="J883" i="4"/>
  <c r="H883" i="4"/>
  <c r="K867" i="4"/>
  <c r="J867" i="4"/>
  <c r="H867" i="4"/>
  <c r="I867" i="4"/>
  <c r="L607" i="4"/>
  <c r="H607" i="4"/>
  <c r="K607" i="4"/>
  <c r="J607" i="4"/>
  <c r="I607" i="4"/>
  <c r="J626" i="2"/>
  <c r="H626" i="2"/>
  <c r="J782" i="4"/>
  <c r="K782" i="4"/>
  <c r="L782" i="4"/>
  <c r="K494" i="4"/>
  <c r="I494" i="4"/>
  <c r="E168" i="4"/>
  <c r="E171" i="4" s="1"/>
  <c r="K171" i="2"/>
  <c r="M140" i="4"/>
  <c r="E376" i="4"/>
  <c r="E385" i="4" s="1"/>
  <c r="K385" i="2"/>
  <c r="K840" i="4"/>
  <c r="I840" i="4"/>
  <c r="L840" i="4"/>
  <c r="J840" i="4"/>
  <c r="H782" i="4"/>
  <c r="I442" i="4"/>
  <c r="H840" i="4"/>
  <c r="J191" i="2"/>
  <c r="J203" i="2" s="1"/>
  <c r="H564" i="2"/>
  <c r="K521" i="4"/>
  <c r="I521" i="4"/>
  <c r="L521" i="4"/>
  <c r="H521" i="4"/>
  <c r="J521" i="4"/>
  <c r="H460" i="4"/>
  <c r="G460" i="4"/>
  <c r="I460" i="4"/>
  <c r="L366" i="4"/>
  <c r="G366" i="4"/>
  <c r="I366" i="4"/>
  <c r="K366" i="4"/>
  <c r="H366" i="4"/>
  <c r="J514" i="4"/>
  <c r="L551" i="4"/>
  <c r="I782" i="4"/>
  <c r="H551" i="4"/>
  <c r="K514" i="4"/>
  <c r="H740" i="4"/>
  <c r="J366" i="4"/>
  <c r="G494" i="4"/>
  <c r="L354" i="4"/>
  <c r="H494" i="4"/>
  <c r="H747" i="4"/>
  <c r="G521" i="4"/>
  <c r="K740" i="4"/>
  <c r="K563" i="4"/>
  <c r="J563" i="4"/>
  <c r="L460" i="4"/>
  <c r="L188" i="4"/>
  <c r="H629" i="4"/>
  <c r="J460" i="4"/>
  <c r="L889" i="4"/>
  <c r="G889" i="4"/>
  <c r="H889" i="4"/>
  <c r="G852" i="4"/>
  <c r="K852" i="4"/>
  <c r="L844" i="4"/>
  <c r="G844" i="4"/>
  <c r="J844" i="4"/>
  <c r="K613" i="4"/>
  <c r="J613" i="4"/>
  <c r="I613" i="4"/>
  <c r="G613" i="4"/>
  <c r="H613" i="4"/>
  <c r="J605" i="4"/>
  <c r="G605" i="4"/>
  <c r="I605" i="4"/>
  <c r="L605" i="4"/>
  <c r="H720" i="4"/>
  <c r="L720" i="4"/>
  <c r="H176" i="4"/>
  <c r="J176" i="4"/>
  <c r="G176" i="4"/>
  <c r="H778" i="4"/>
  <c r="J778" i="4"/>
  <c r="G766" i="4"/>
  <c r="H766" i="4"/>
  <c r="I766" i="4"/>
  <c r="L766" i="4"/>
  <c r="K648" i="4"/>
  <c r="J648" i="4"/>
  <c r="H589" i="4"/>
  <c r="I589" i="4"/>
  <c r="G527" i="4"/>
  <c r="H527" i="4"/>
  <c r="I527" i="4"/>
  <c r="J527" i="4"/>
  <c r="G470" i="4"/>
  <c r="H470" i="4"/>
  <c r="H338" i="4"/>
  <c r="I338" i="4"/>
  <c r="E298" i="4"/>
  <c r="E305" i="4" s="1"/>
  <c r="K310" i="2"/>
  <c r="K312" i="2" s="1"/>
  <c r="I836" i="4"/>
  <c r="J836" i="4"/>
  <c r="K836" i="4"/>
  <c r="E589" i="4"/>
  <c r="E592" i="4" s="1"/>
  <c r="K592" i="2"/>
  <c r="K720" i="4"/>
  <c r="K766" i="4"/>
  <c r="I470" i="4"/>
  <c r="J766" i="4"/>
  <c r="K527" i="4"/>
  <c r="L176" i="4"/>
  <c r="G698" i="4"/>
  <c r="I698" i="4"/>
  <c r="G704" i="4"/>
  <c r="K704" i="4"/>
  <c r="I704" i="4"/>
  <c r="L776" i="4"/>
  <c r="K776" i="4"/>
  <c r="J764" i="4"/>
  <c r="L764" i="4"/>
  <c r="K639" i="4"/>
  <c r="L639" i="4"/>
  <c r="J639" i="4"/>
  <c r="L587" i="4"/>
  <c r="K587" i="4"/>
  <c r="J587" i="4"/>
  <c r="I488" i="4"/>
  <c r="G488" i="4"/>
  <c r="H488" i="4"/>
  <c r="J488" i="4"/>
  <c r="L488" i="4"/>
  <c r="H436" i="4"/>
  <c r="K436" i="4"/>
  <c r="L425" i="4"/>
  <c r="I425" i="4"/>
  <c r="K425" i="4"/>
  <c r="I415" i="4"/>
  <c r="K415" i="4"/>
  <c r="G415" i="4"/>
  <c r="I380" i="4"/>
  <c r="J380" i="4"/>
  <c r="G380" i="4"/>
  <c r="E637" i="4"/>
  <c r="E662" i="4" s="1"/>
  <c r="K662" i="2"/>
  <c r="H885" i="4"/>
  <c r="G885" i="4"/>
  <c r="K885" i="4"/>
  <c r="I872" i="4"/>
  <c r="J872" i="4"/>
  <c r="I254" i="4"/>
  <c r="H254" i="4"/>
  <c r="K242" i="4"/>
  <c r="I242" i="4"/>
  <c r="L242" i="4"/>
  <c r="K863" i="4"/>
  <c r="H863" i="4"/>
  <c r="G863" i="4"/>
  <c r="J863" i="4"/>
  <c r="I863" i="4"/>
  <c r="I626" i="2"/>
  <c r="I180" i="4"/>
  <c r="G874" i="2"/>
  <c r="G291" i="2"/>
  <c r="G243" i="2"/>
  <c r="G223" i="2"/>
  <c r="H310" i="2"/>
  <c r="H312" i="2" s="1"/>
  <c r="H291" i="2"/>
  <c r="H277" i="2"/>
  <c r="H263" i="2"/>
  <c r="H243" i="2"/>
  <c r="H223" i="2"/>
  <c r="I874" i="2"/>
  <c r="I291" i="2"/>
  <c r="I277" i="2"/>
  <c r="I263" i="2"/>
  <c r="I243" i="2"/>
  <c r="J874" i="2"/>
  <c r="J291" i="2"/>
  <c r="J277" i="2"/>
  <c r="J263" i="2"/>
  <c r="J243" i="2"/>
  <c r="J223" i="2"/>
  <c r="J466" i="4"/>
  <c r="K234" i="4"/>
  <c r="G340" i="4"/>
  <c r="I340" i="4"/>
  <c r="J457" i="2"/>
  <c r="L511" i="4"/>
  <c r="J511" i="4"/>
  <c r="M392" i="4"/>
  <c r="G879" i="4"/>
  <c r="K879" i="4"/>
  <c r="L623" i="4"/>
  <c r="G623" i="4"/>
  <c r="G901" i="2"/>
  <c r="J901" i="2"/>
  <c r="G51" i="2"/>
  <c r="H51" i="2"/>
  <c r="G580" i="2"/>
  <c r="G564" i="2"/>
  <c r="E140" i="4"/>
  <c r="K502" i="4"/>
  <c r="S39" i="6"/>
  <c r="O22" i="7"/>
  <c r="K59" i="6"/>
  <c r="N59" i="6" s="1"/>
  <c r="Y59" i="6" s="1"/>
  <c r="F58" i="6"/>
  <c r="N16" i="6"/>
  <c r="F16" i="6"/>
  <c r="P17" i="6" s="1"/>
  <c r="F7" i="7" s="1"/>
  <c r="Q17" i="6"/>
  <c r="G7" i="7" s="1"/>
  <c r="F12" i="6"/>
  <c r="E266" i="4"/>
  <c r="E277" i="4" s="1"/>
  <c r="K277" i="2"/>
  <c r="O16" i="7"/>
  <c r="O13" i="7"/>
  <c r="F18" i="6"/>
  <c r="K19" i="6"/>
  <c r="N19" i="6" s="1"/>
  <c r="Y19" i="6" s="1"/>
  <c r="E723" i="4"/>
  <c r="G716" i="4"/>
  <c r="K716" i="4"/>
  <c r="I716" i="4"/>
  <c r="G186" i="4"/>
  <c r="H186" i="4"/>
  <c r="L186" i="4"/>
  <c r="K186" i="4"/>
  <c r="G263" i="2"/>
  <c r="I310" i="2"/>
  <c r="I312" i="2" s="1"/>
  <c r="I223" i="2"/>
  <c r="J310" i="2"/>
  <c r="J312" i="2" s="1"/>
  <c r="G495" i="2"/>
  <c r="H412" i="2"/>
  <c r="I580" i="2"/>
  <c r="E99" i="4"/>
  <c r="E107" i="4" s="1"/>
  <c r="K107" i="2"/>
  <c r="E85" i="4"/>
  <c r="E59" i="4"/>
  <c r="E63" i="4" s="1"/>
  <c r="K63" i="2"/>
  <c r="E573" i="4"/>
  <c r="E580" i="4" s="1"/>
  <c r="K580" i="2"/>
  <c r="E559" i="4"/>
  <c r="E564" i="4" s="1"/>
  <c r="K564" i="2"/>
  <c r="M15" i="7"/>
  <c r="Y18" i="6"/>
  <c r="Y68" i="6"/>
  <c r="M24" i="7"/>
  <c r="O15" i="7"/>
  <c r="K53" i="6"/>
  <c r="N53" i="6" s="1"/>
  <c r="Y53" i="6" s="1"/>
  <c r="K735" i="4"/>
  <c r="H735" i="4"/>
  <c r="L735" i="4"/>
  <c r="G735" i="4"/>
  <c r="I735" i="4"/>
  <c r="L772" i="4"/>
  <c r="K772" i="4"/>
  <c r="I772" i="4"/>
  <c r="J772" i="4"/>
  <c r="H762" i="4"/>
  <c r="L762" i="4"/>
  <c r="I762" i="4"/>
  <c r="J762" i="4"/>
  <c r="J432" i="4"/>
  <c r="I432" i="4"/>
  <c r="K432" i="4"/>
  <c r="L432" i="4"/>
  <c r="M9" i="7"/>
  <c r="E478" i="4"/>
  <c r="E495" i="4" s="1"/>
  <c r="K495" i="2"/>
  <c r="E454" i="4"/>
  <c r="E457" i="4" s="1"/>
  <c r="K457" i="2"/>
  <c r="E354" i="4"/>
  <c r="E263" i="4"/>
  <c r="I850" i="4"/>
  <c r="G850" i="4"/>
  <c r="K850" i="4"/>
  <c r="K881" i="4"/>
  <c r="H881" i="4"/>
  <c r="J881" i="4"/>
  <c r="G881" i="4"/>
  <c r="K518" i="2"/>
  <c r="L850" i="4"/>
  <c r="M17" i="7"/>
  <c r="M22" i="7"/>
  <c r="G305" i="2"/>
  <c r="G307" i="2" s="1"/>
  <c r="H457" i="2"/>
  <c r="K357" i="2"/>
  <c r="E68" i="4"/>
  <c r="E74" i="4" s="1"/>
  <c r="K874" i="2"/>
  <c r="H850" i="4"/>
  <c r="L881" i="4"/>
  <c r="H716" i="4"/>
  <c r="L716" i="4"/>
  <c r="I186" i="4"/>
  <c r="O6" i="7"/>
  <c r="F28" i="6"/>
  <c r="O11" i="7"/>
  <c r="F30" i="6"/>
  <c r="H31" i="6"/>
  <c r="C14" i="7" s="1"/>
  <c r="O14" i="7" s="1"/>
  <c r="F24" i="6"/>
  <c r="I448" i="4"/>
  <c r="K448" i="4"/>
  <c r="J448" i="4"/>
  <c r="H448" i="4"/>
  <c r="L448" i="4"/>
  <c r="Y51" i="6"/>
  <c r="K71" i="6"/>
  <c r="N71" i="6" s="1"/>
  <c r="Y71" i="6" s="1"/>
  <c r="F70" i="6"/>
  <c r="K712" i="4"/>
  <c r="G712" i="4"/>
  <c r="I712" i="4"/>
  <c r="I182" i="4"/>
  <c r="G182" i="4"/>
  <c r="L182" i="4"/>
  <c r="K182" i="4"/>
  <c r="H755" i="4"/>
  <c r="I755" i="4"/>
  <c r="L535" i="4"/>
  <c r="K535" i="4"/>
  <c r="H535" i="4"/>
  <c r="I508" i="4"/>
  <c r="K508" i="4"/>
  <c r="H508" i="4"/>
  <c r="L480" i="4"/>
  <c r="K480" i="4"/>
  <c r="G480" i="4"/>
  <c r="E159" i="4"/>
  <c r="E161" i="4" s="1"/>
  <c r="K161" i="2"/>
  <c r="E759" i="4"/>
  <c r="K901" i="2"/>
  <c r="L514" i="4"/>
  <c r="I637" i="4"/>
  <c r="G637" i="4"/>
  <c r="K637" i="4"/>
  <c r="G718" i="4"/>
  <c r="K151" i="2"/>
  <c r="I718" i="4"/>
  <c r="G508" i="4"/>
  <c r="L755" i="4"/>
  <c r="H480" i="4"/>
  <c r="H182" i="4"/>
  <c r="G535" i="4"/>
  <c r="K755" i="4"/>
  <c r="O9" i="7"/>
  <c r="F64" i="6"/>
  <c r="M16" i="7"/>
  <c r="I176" i="4"/>
  <c r="K176" i="4"/>
  <c r="I191" i="2"/>
  <c r="I203" i="2" s="1"/>
  <c r="I901" i="2"/>
  <c r="G559" i="4"/>
  <c r="L559" i="4"/>
  <c r="K559" i="4"/>
  <c r="I559" i="4"/>
  <c r="J428" i="4"/>
  <c r="K428" i="4"/>
  <c r="I360" i="4"/>
  <c r="G360" i="4"/>
  <c r="J360" i="4"/>
  <c r="H357" i="2"/>
  <c r="F20" i="6"/>
  <c r="K21" i="6"/>
  <c r="N21" i="6" s="1"/>
  <c r="Y21" i="6" s="1"/>
  <c r="K55" i="6"/>
  <c r="N55" i="6" s="1"/>
  <c r="Y55" i="6" s="1"/>
  <c r="F54" i="6"/>
  <c r="I466" i="4"/>
  <c r="K538" i="2"/>
  <c r="J718" i="4"/>
  <c r="K140" i="2"/>
  <c r="H466" i="4"/>
  <c r="J182" i="4"/>
  <c r="J535" i="4"/>
  <c r="L508" i="4"/>
  <c r="L712" i="4"/>
  <c r="J755" i="4"/>
  <c r="M25" i="7"/>
  <c r="M19" i="7"/>
  <c r="O23" i="7"/>
  <c r="M23" i="7"/>
  <c r="K63" i="6"/>
  <c r="N63" i="6" s="1"/>
  <c r="Y63" i="6" s="1"/>
  <c r="F62" i="6"/>
  <c r="H700" i="4"/>
  <c r="K700" i="4"/>
  <c r="H190" i="4"/>
  <c r="J190" i="4"/>
  <c r="H579" i="4"/>
  <c r="L579" i="4"/>
  <c r="K579" i="4"/>
  <c r="L563" i="4"/>
  <c r="H563" i="4"/>
  <c r="I563" i="4"/>
  <c r="J545" i="4"/>
  <c r="K545" i="4"/>
  <c r="G545" i="4"/>
  <c r="L545" i="4"/>
  <c r="J516" i="4"/>
  <c r="K516" i="4"/>
  <c r="H456" i="4"/>
  <c r="L456" i="4"/>
  <c r="G417" i="4"/>
  <c r="I417" i="4"/>
  <c r="K417" i="4"/>
  <c r="H417" i="4"/>
  <c r="H368" i="4"/>
  <c r="K368" i="4"/>
  <c r="H236" i="4"/>
  <c r="G236" i="4"/>
  <c r="M6" i="6"/>
  <c r="H203" i="4"/>
  <c r="L768" i="4"/>
  <c r="H768" i="4"/>
  <c r="K768" i="4"/>
  <c r="G768" i="4"/>
  <c r="J768" i="4"/>
  <c r="I768" i="4"/>
  <c r="G203" i="4"/>
  <c r="K203" i="4"/>
  <c r="J203" i="4"/>
  <c r="I502" i="4"/>
  <c r="G503" i="4"/>
  <c r="K503" i="4"/>
  <c r="H503" i="4"/>
  <c r="O7" i="7" l="1"/>
  <c r="M7" i="7"/>
  <c r="K13" i="6"/>
  <c r="N13" i="6" s="1"/>
  <c r="P13" i="6"/>
  <c r="F5" i="7" s="1"/>
  <c r="J792" i="2"/>
  <c r="E804" i="2"/>
  <c r="G792" i="2"/>
  <c r="K631" i="2"/>
  <c r="J631" i="2"/>
  <c r="J804" i="2" s="1"/>
  <c r="J806" i="2" s="1"/>
  <c r="E357" i="4"/>
  <c r="G291" i="4"/>
  <c r="L662" i="4"/>
  <c r="H631" i="2"/>
  <c r="J902" i="2"/>
  <c r="K263" i="4"/>
  <c r="H385" i="4"/>
  <c r="I580" i="4"/>
  <c r="G277" i="4"/>
  <c r="I902" i="2"/>
  <c r="K792" i="2"/>
  <c r="K804" i="2" s="1"/>
  <c r="I662" i="4"/>
  <c r="I277" i="4"/>
  <c r="K385" i="4"/>
  <c r="G457" i="4"/>
  <c r="K305" i="4"/>
  <c r="H291" i="4"/>
  <c r="J291" i="4"/>
  <c r="H263" i="4"/>
  <c r="I263" i="4"/>
  <c r="I495" i="4"/>
  <c r="L305" i="4"/>
  <c r="G662" i="4"/>
  <c r="G385" i="4"/>
  <c r="J662" i="4"/>
  <c r="J263" i="4"/>
  <c r="J243" i="4"/>
  <c r="H495" i="4"/>
  <c r="I759" i="4"/>
  <c r="I243" i="4"/>
  <c r="G592" i="4"/>
  <c r="I631" i="2"/>
  <c r="J385" i="4"/>
  <c r="I592" i="4"/>
  <c r="L473" i="4"/>
  <c r="L263" i="4"/>
  <c r="I305" i="4"/>
  <c r="K495" i="4"/>
  <c r="J874" i="4"/>
  <c r="J592" i="4"/>
  <c r="J723" i="4"/>
  <c r="I385" i="4"/>
  <c r="H305" i="4"/>
  <c r="J759" i="4"/>
  <c r="L243" i="4"/>
  <c r="L385" i="4"/>
  <c r="K291" i="4"/>
  <c r="I357" i="4"/>
  <c r="G473" i="4"/>
  <c r="J305" i="4"/>
  <c r="F936" i="2"/>
  <c r="F937" i="2"/>
  <c r="F938" i="2"/>
  <c r="E951" i="2" s="1"/>
  <c r="F934" i="2"/>
  <c r="H874" i="4"/>
  <c r="G899" i="4"/>
  <c r="H759" i="4"/>
  <c r="H592" i="4"/>
  <c r="L373" i="4"/>
  <c r="J495" i="4"/>
  <c r="I291" i="4"/>
  <c r="I792" i="2"/>
  <c r="F935" i="2"/>
  <c r="G357" i="4"/>
  <c r="K357" i="4"/>
  <c r="J277" i="4"/>
  <c r="G305" i="4"/>
  <c r="K277" i="4"/>
  <c r="K473" i="4"/>
  <c r="L277" i="4"/>
  <c r="G631" i="2"/>
  <c r="K67" i="6"/>
  <c r="N67" i="6" s="1"/>
  <c r="Y67" i="6" s="1"/>
  <c r="F66" i="6"/>
  <c r="H243" i="4"/>
  <c r="I373" i="4"/>
  <c r="K243" i="4"/>
  <c r="H626" i="4"/>
  <c r="J580" i="4"/>
  <c r="H902" i="2"/>
  <c r="G263" i="4"/>
  <c r="J791" i="4"/>
  <c r="H457" i="4"/>
  <c r="L518" i="4"/>
  <c r="I538" i="4"/>
  <c r="I457" i="4"/>
  <c r="L433" i="4"/>
  <c r="H357" i="4"/>
  <c r="G874" i="4"/>
  <c r="L291" i="4"/>
  <c r="G518" i="4"/>
  <c r="H373" i="4"/>
  <c r="G433" i="4"/>
  <c r="J518" i="4"/>
  <c r="J564" i="4"/>
  <c r="K580" i="4"/>
  <c r="J373" i="4"/>
  <c r="L495" i="4"/>
  <c r="H538" i="4"/>
  <c r="L874" i="4"/>
  <c r="G759" i="4"/>
  <c r="E631" i="4"/>
  <c r="G626" i="4"/>
  <c r="J473" i="4"/>
  <c r="K592" i="4"/>
  <c r="J626" i="4"/>
  <c r="I899" i="4"/>
  <c r="L457" i="4"/>
  <c r="J357" i="4"/>
  <c r="H277" i="4"/>
  <c r="G243" i="4"/>
  <c r="H433" i="4"/>
  <c r="L580" i="4"/>
  <c r="G373" i="4"/>
  <c r="K662" i="4"/>
  <c r="L899" i="4"/>
  <c r="L900" i="4" s="1"/>
  <c r="K899" i="4"/>
  <c r="L626" i="4"/>
  <c r="L592" i="4"/>
  <c r="J538" i="4"/>
  <c r="K626" i="4"/>
  <c r="K631" i="4" s="1"/>
  <c r="H564" i="4"/>
  <c r="J457" i="4"/>
  <c r="K874" i="4"/>
  <c r="G538" i="4"/>
  <c r="J899" i="4"/>
  <c r="L357" i="4"/>
  <c r="H518" i="4"/>
  <c r="G564" i="4"/>
  <c r="H580" i="4"/>
  <c r="K538" i="4"/>
  <c r="L791" i="4"/>
  <c r="H792" i="2"/>
  <c r="K518" i="4"/>
  <c r="G791" i="4"/>
  <c r="K373" i="4"/>
  <c r="I433" i="4"/>
  <c r="K564" i="4"/>
  <c r="H723" i="4"/>
  <c r="L723" i="4"/>
  <c r="H473" i="4"/>
  <c r="I473" i="4"/>
  <c r="I723" i="4"/>
  <c r="G495" i="4"/>
  <c r="L538" i="4"/>
  <c r="G723" i="4"/>
  <c r="K457" i="4"/>
  <c r="H899" i="4"/>
  <c r="I874" i="4"/>
  <c r="H791" i="4"/>
  <c r="L759" i="4"/>
  <c r="G902" i="2"/>
  <c r="I626" i="4"/>
  <c r="G580" i="4"/>
  <c r="K791" i="4"/>
  <c r="K16" i="6"/>
  <c r="K17" i="6" s="1"/>
  <c r="N17" i="6" s="1"/>
  <c r="Y17" i="6" s="1"/>
  <c r="Y16" i="6"/>
  <c r="I518" i="4"/>
  <c r="L564" i="4"/>
  <c r="J433" i="4"/>
  <c r="K203" i="2"/>
  <c r="K433" i="4"/>
  <c r="K723" i="4"/>
  <c r="I564" i="4"/>
  <c r="K902" i="2"/>
  <c r="G310" i="2"/>
  <c r="G312" i="2" s="1"/>
  <c r="I791" i="4"/>
  <c r="K759" i="4"/>
  <c r="E792" i="4"/>
  <c r="E203" i="4"/>
  <c r="M5" i="7" l="1"/>
  <c r="O5" i="7"/>
  <c r="Y13" i="6"/>
  <c r="H804" i="2"/>
  <c r="H806" i="2" s="1"/>
  <c r="H906" i="2" s="1"/>
  <c r="H912" i="2" s="1"/>
  <c r="H916" i="2" s="1"/>
  <c r="G804" i="2"/>
  <c r="G806" i="2" s="1"/>
  <c r="G906" i="2" s="1"/>
  <c r="G912" i="2" s="1"/>
  <c r="G916" i="2" s="1"/>
  <c r="J906" i="2"/>
  <c r="J912" i="2" s="1"/>
  <c r="J916" i="2" s="1"/>
  <c r="I804" i="2"/>
  <c r="I806" i="2" s="1"/>
  <c r="I906" i="2" s="1"/>
  <c r="I912" i="2" s="1"/>
  <c r="I916" i="2" s="1"/>
  <c r="G792" i="4"/>
  <c r="J900" i="4"/>
  <c r="H900" i="4"/>
  <c r="H631" i="4"/>
  <c r="I792" i="4"/>
  <c r="K900" i="4"/>
  <c r="J631" i="4"/>
  <c r="E804" i="4"/>
  <c r="E806" i="4" s="1"/>
  <c r="E904" i="4" s="1"/>
  <c r="E910" i="4" s="1"/>
  <c r="J792" i="4"/>
  <c r="I631" i="4"/>
  <c r="G631" i="4"/>
  <c r="G900" i="4"/>
  <c r="H792" i="4"/>
  <c r="L631" i="4"/>
  <c r="I900" i="4"/>
  <c r="L792" i="4"/>
  <c r="K806" i="2"/>
  <c r="K906" i="2" s="1"/>
  <c r="K912" i="2" s="1"/>
  <c r="K916" i="2" s="1"/>
  <c r="K792" i="4"/>
  <c r="K804" i="4" s="1"/>
  <c r="K806" i="4" s="1"/>
  <c r="K904" i="4" s="1"/>
  <c r="K910" i="4" s="1"/>
  <c r="K912" i="4" l="1"/>
  <c r="K914" i="4" s="1"/>
  <c r="K916" i="4" s="1"/>
  <c r="E916" i="4"/>
  <c r="L804" i="4"/>
  <c r="L806" i="4" s="1"/>
  <c r="L904" i="4" s="1"/>
  <c r="L910" i="4" s="1"/>
  <c r="G804" i="4"/>
  <c r="G806" i="4" s="1"/>
  <c r="G904" i="4" s="1"/>
  <c r="G910" i="4" s="1"/>
  <c r="J804" i="4"/>
  <c r="J806" i="4" s="1"/>
  <c r="J904" i="4" s="1"/>
  <c r="J910" i="4" s="1"/>
  <c r="H804" i="4"/>
  <c r="H806" i="4" s="1"/>
  <c r="H904" i="4" s="1"/>
  <c r="H910" i="4" s="1"/>
  <c r="I804" i="4"/>
  <c r="I806" i="4" s="1"/>
  <c r="I904" i="4" s="1"/>
  <c r="I910" i="4" s="1"/>
  <c r="E202" i="2"/>
  <c r="E203" i="2"/>
  <c r="E806" i="2" s="1"/>
  <c r="E906" i="2" s="1"/>
  <c r="E912" i="2" s="1"/>
  <c r="E916" i="2" s="1"/>
  <c r="H912" i="4" l="1"/>
  <c r="H914" i="4" s="1"/>
  <c r="H916" i="4" s="1"/>
  <c r="J912" i="4"/>
  <c r="J914" i="4" s="1"/>
  <c r="J916" i="4" s="1"/>
  <c r="G912" i="4"/>
  <c r="G914" i="4" s="1"/>
  <c r="G916" i="4" s="1"/>
  <c r="I912" i="4"/>
  <c r="I914" i="4" s="1"/>
  <c r="I916" i="4" s="1"/>
  <c r="L912" i="4"/>
  <c r="L914" i="4" s="1"/>
  <c r="L916" i="4" s="1"/>
  <c r="G924" i="4"/>
</calcChain>
</file>

<file path=xl/sharedStrings.xml><?xml version="1.0" encoding="utf-8"?>
<sst xmlns="http://schemas.openxmlformats.org/spreadsheetml/2006/main" count="4277" uniqueCount="1090">
  <si>
    <t>EXTRAORD. EXP.</t>
  </si>
  <si>
    <t>MULTIPLY % Salaries for Pupil Trans. (Other than Between Home/School) by Total 2  =</t>
  </si>
  <si>
    <t>PRINTED NAME</t>
  </si>
  <si>
    <t xml:space="preserve">Total Undist. Expend.-Operation and Maint. Of Plant Serv.of Plant Serv. </t>
  </si>
  <si>
    <t>11-000-261-100</t>
  </si>
  <si>
    <t>11-000-261-420</t>
  </si>
  <si>
    <t>11-000-261-610</t>
  </si>
  <si>
    <t>11-000-261-800</t>
  </si>
  <si>
    <t>Total Undist.Expend-Allowable Maintenance for School Facilities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</si>
  <si>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</si>
  <si>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</si>
  <si>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</si>
  <si>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</si>
  <si>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</si>
  <si>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</si>
  <si>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</si>
  <si>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</si>
  <si>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</si>
  <si>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 xml:space="preserve">     Rental of Land &amp; Bldg.Other than Lease Pur Agrmt.</t>
  </si>
  <si>
    <t xml:space="preserve">     Rental of Land &amp; Bldg.Other than Lease Pur Agrmt. (Alloc.)</t>
  </si>
  <si>
    <t xml:space="preserve">     Group Insurance (Alloc.)</t>
  </si>
  <si>
    <t>A4-1</t>
  </si>
  <si>
    <t xml:space="preserve">NEW JERSEY STATE DEPARTMENT OF EDUCATION </t>
  </si>
  <si>
    <t>DIVISION OF FINANCE</t>
  </si>
  <si>
    <t>100 River View Plaza</t>
  </si>
  <si>
    <t>P.O. Box 500</t>
  </si>
  <si>
    <t>Trenton, New Jersey  08625-0500</t>
  </si>
  <si>
    <t>Regular Programs</t>
  </si>
  <si>
    <t>COUNTY</t>
  </si>
  <si>
    <t>DISTRICT</t>
  </si>
  <si>
    <t>THIS REPORT MUST BE SENT TO THE DIVISION OF FINANCE</t>
  </si>
  <si>
    <t xml:space="preserve">CHIEF SCHOOL ADMINISTRATOR </t>
  </si>
  <si>
    <t>DATE</t>
  </si>
  <si>
    <t>SIGNATURE</t>
  </si>
  <si>
    <t>BOARD SECRETARY/SCHOOL BUSINESS ADMINISTRATOR</t>
  </si>
  <si>
    <t>REGULAR PROGRAMS</t>
  </si>
  <si>
    <t>ACCOUNT</t>
  </si>
  <si>
    <t>APPLIC.</t>
  </si>
  <si>
    <t>PRE-SCHOOL</t>
  </si>
  <si>
    <t>GRADES</t>
  </si>
  <si>
    <t>UNDISTRIBUTED</t>
  </si>
  <si>
    <t>LINE</t>
  </si>
  <si>
    <t>ITEMS</t>
  </si>
  <si>
    <t>NO.</t>
  </si>
  <si>
    <t>EXPENDITURES</t>
  </si>
  <si>
    <t>RATIO</t>
  </si>
  <si>
    <t>KINDERGARTEN</t>
  </si>
  <si>
    <t>1-5</t>
  </si>
  <si>
    <t>6-8</t>
  </si>
  <si>
    <t>9-12</t>
  </si>
  <si>
    <t>CATEGORICAL</t>
  </si>
  <si>
    <t>COSTS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</si>
  <si>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</si>
  <si>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</si>
  <si>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</si>
  <si>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</si>
  <si>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</si>
  <si>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</si>
  <si>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</si>
  <si>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</si>
  <si>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</si>
  <si>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Regular Programs - Instruction (ACTUAL)</t>
  </si>
  <si>
    <t>11-110-100-101</t>
  </si>
  <si>
    <t>Actual</t>
  </si>
  <si>
    <t xml:space="preserve">     Grades 1-5 - Salaries of Teachers</t>
  </si>
  <si>
    <t>11-120-100-101</t>
  </si>
  <si>
    <t xml:space="preserve">     Grades 6-8 - Salaries of Teachers</t>
  </si>
  <si>
    <t>11-130-100-101</t>
  </si>
  <si>
    <t xml:space="preserve">     Grades 9-12 - Salaries of Teachers</t>
  </si>
  <si>
    <t>11-140-100-101</t>
  </si>
  <si>
    <t>Regular Programs - Undistributed Instruction (ACTUAL OR ALLOCATED)</t>
  </si>
  <si>
    <t xml:space="preserve">     Other Salaries for Instruction</t>
  </si>
  <si>
    <t>11-190-100-106</t>
  </si>
  <si>
    <t xml:space="preserve">     Other Salaries for Instruction (Alloc.)</t>
  </si>
  <si>
    <t xml:space="preserve">     Purchased Professional-Educational Services</t>
  </si>
  <si>
    <t>11-190-100-320</t>
  </si>
  <si>
    <t xml:space="preserve">     Purchased Professional-Educational Services (Alloc.)</t>
  </si>
  <si>
    <t xml:space="preserve">     Purchased Technical Services</t>
  </si>
  <si>
    <t>11-190-100-340</t>
  </si>
  <si>
    <t xml:space="preserve">     Purchased Technical Services (Alloc.)</t>
  </si>
  <si>
    <t xml:space="preserve">     Other Purchased Services (400-500 series)</t>
  </si>
  <si>
    <t>11-190-100-500</t>
  </si>
  <si>
    <t xml:space="preserve">     Other Purchased Services (400-500 series) (Alloc.)</t>
  </si>
  <si>
    <t xml:space="preserve">     General Supplies</t>
  </si>
  <si>
    <t>11-190-100-610</t>
  </si>
  <si>
    <t xml:space="preserve">     General Supplies (Alloc.)</t>
  </si>
  <si>
    <t xml:space="preserve">     Textbooks</t>
  </si>
  <si>
    <t>11-190-100-640</t>
  </si>
  <si>
    <t xml:space="preserve">     Textbooks (Alloc.)</t>
  </si>
  <si>
    <t xml:space="preserve">     Other Objects</t>
  </si>
  <si>
    <t>11-190-100-800</t>
  </si>
  <si>
    <t xml:space="preserve">     Other Objects (Alloc.)</t>
  </si>
  <si>
    <t>SPECIAL EDUCATION - INSTRUCTION (ACTUAL)</t>
  </si>
  <si>
    <t xml:space="preserve">     Salaries of Teachers</t>
  </si>
  <si>
    <t>11-201-100-101</t>
  </si>
  <si>
    <t>11-201-100-106</t>
  </si>
  <si>
    <t>11-201-100-320</t>
  </si>
  <si>
    <t>11-201-100-340</t>
  </si>
  <si>
    <t>11-201-100-500</t>
  </si>
  <si>
    <t>11-201-100-610</t>
  </si>
  <si>
    <t>11-201-100-640</t>
  </si>
  <si>
    <t>11-201-100-800</t>
  </si>
  <si>
    <t>11-202-100-101</t>
  </si>
  <si>
    <t>11-202-100-106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</si>
  <si>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</si>
  <si>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</si>
  <si>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</si>
  <si>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</si>
  <si>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</si>
  <si>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</si>
  <si>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</si>
  <si>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11-204-100-106</t>
  </si>
  <si>
    <t>11-204-100-320</t>
  </si>
  <si>
    <t>11-204-100-340</t>
  </si>
  <si>
    <t>11-204-100-500</t>
  </si>
  <si>
    <t>11-204-100-610</t>
  </si>
  <si>
    <t>11-204-100-640</t>
  </si>
  <si>
    <t>11-204-100-800</t>
  </si>
  <si>
    <t>11-206-100-101</t>
  </si>
  <si>
    <t>11-206-100-106</t>
  </si>
  <si>
    <t>11-206-100-320</t>
  </si>
  <si>
    <t>11-206-100-340</t>
  </si>
  <si>
    <t>11-206-100-500</t>
  </si>
  <si>
    <t>11-206-100-610</t>
  </si>
  <si>
    <t>11-206-100-640</t>
  </si>
  <si>
    <t>11-206-100-800</t>
  </si>
  <si>
    <t>11-207-100-101</t>
  </si>
  <si>
    <t>11-207-100-106</t>
  </si>
  <si>
    <t>11-207-100-320</t>
  </si>
  <si>
    <t>11-207-100-340</t>
  </si>
  <si>
    <t>11-207-100-500</t>
  </si>
  <si>
    <t>11-207-100-610</t>
  </si>
  <si>
    <t>11-207-100-640</t>
  </si>
  <si>
    <t>11-207-100-800</t>
  </si>
  <si>
    <t>11-209-100-101</t>
  </si>
  <si>
    <t>11-209-100-106</t>
  </si>
  <si>
    <t>11-209-100-320</t>
  </si>
  <si>
    <t>11-209-100-340</t>
  </si>
  <si>
    <t>11-209-100-500</t>
  </si>
  <si>
    <t>11-209-100-610</t>
  </si>
  <si>
    <t>11-209-100-640</t>
  </si>
  <si>
    <t>11-209-100-800</t>
  </si>
  <si>
    <t>11-212-100-101</t>
  </si>
  <si>
    <t>11-212-100-106</t>
  </si>
  <si>
    <t>11-212-100-320</t>
  </si>
  <si>
    <t>11-212-100-340</t>
  </si>
  <si>
    <t>11-212-100-500</t>
  </si>
  <si>
    <t>11-212-100-610</t>
  </si>
  <si>
    <t>11-212-100-640</t>
  </si>
  <si>
    <t>11-212-100-800</t>
  </si>
  <si>
    <t>Resource Room/Resource Center:</t>
  </si>
  <si>
    <t>11-213-100-101</t>
  </si>
  <si>
    <t>11-213-100-106</t>
  </si>
  <si>
    <t>11-213-100-320</t>
  </si>
  <si>
    <t>11-213-100-340</t>
  </si>
  <si>
    <t>11-213-100-500</t>
  </si>
  <si>
    <t>11-213-100-610</t>
  </si>
  <si>
    <t>11-213-100-640</t>
  </si>
  <si>
    <t>11-213-100-800</t>
  </si>
  <si>
    <t>Total Resource Room/Resource Center</t>
  </si>
  <si>
    <t>11-214-100-101</t>
  </si>
  <si>
    <t>11-214-100-106</t>
  </si>
  <si>
    <t>11-214-100-320</t>
  </si>
  <si>
    <t>11-214-100-340</t>
  </si>
  <si>
    <t>11-214-100-500</t>
  </si>
  <si>
    <t>11-214-100-610</t>
  </si>
  <si>
    <t>11-214-100-640</t>
  </si>
  <si>
    <t>11-214-100-800</t>
  </si>
  <si>
    <t>11-215-100-101</t>
  </si>
  <si>
    <t>11-215-100-106</t>
  </si>
  <si>
    <t>11-215-100-320</t>
  </si>
  <si>
    <t>11-215-100-340</t>
  </si>
  <si>
    <t>11-215-100-500</t>
  </si>
  <si>
    <t>11-215-100-800</t>
  </si>
  <si>
    <t>11-216-100-101</t>
  </si>
  <si>
    <t>11-216-100-106</t>
  </si>
  <si>
    <t>11-216-100-320</t>
  </si>
  <si>
    <t>11-216-100-340</t>
  </si>
  <si>
    <t>11-216-100-500</t>
  </si>
  <si>
    <t>11-216-100-800</t>
  </si>
  <si>
    <t xml:space="preserve">     Supplies and Materials</t>
  </si>
  <si>
    <t>11-222-100-101</t>
  </si>
  <si>
    <t>11-222-100-106</t>
  </si>
  <si>
    <t>11-222-100-320</t>
  </si>
  <si>
    <t>11-222-100-340</t>
  </si>
  <si>
    <t>11-222-100-500</t>
  </si>
  <si>
    <t>11-222-100-610</t>
  </si>
  <si>
    <t>11-222-100-640</t>
  </si>
  <si>
    <t>11-222-100-800</t>
  </si>
  <si>
    <t>Basic Skills/Remedial -Instruction (ACTUAL OR ALLOCATED)</t>
  </si>
  <si>
    <t>11-230-100-101</t>
  </si>
  <si>
    <t xml:space="preserve">     Salaries of Teachers (Alloc.)</t>
  </si>
  <si>
    <t>11-230-100-106</t>
  </si>
  <si>
    <t>11-230-100-320</t>
  </si>
  <si>
    <t>11-230-100-340</t>
  </si>
  <si>
    <t>11-230-100-500</t>
  </si>
  <si>
    <t>11-230-100-610</t>
  </si>
  <si>
    <t>11-230-100-640</t>
  </si>
  <si>
    <t>11-230-100-800</t>
  </si>
  <si>
    <t>Total Basic Skills/Remedial - Instruction</t>
  </si>
  <si>
    <t>Bilingual Education  - Instruction (ACTUAL OR ALLOCATED)</t>
  </si>
  <si>
    <t>11-240-100-101</t>
  </si>
  <si>
    <t>11-240-100-106</t>
  </si>
  <si>
    <t>11-240-100-320</t>
  </si>
  <si>
    <t>11-240-100-340</t>
  </si>
  <si>
    <t>11-240-100-500</t>
  </si>
  <si>
    <t>11-240-100-610</t>
  </si>
  <si>
    <t>11-240-100-640</t>
  </si>
  <si>
    <t>11-240-100-800</t>
  </si>
  <si>
    <t>Total Bilingual Education  - Instruction</t>
  </si>
  <si>
    <t>Vocational Programs - Local - Instruction (ACTUAL OR ALLOCATED)</t>
  </si>
  <si>
    <t>11-3XX-100-101</t>
  </si>
  <si>
    <t>11-3XX-100-106</t>
  </si>
  <si>
    <t>11-3XX-100-320</t>
  </si>
  <si>
    <t>11-3XX-100-340</t>
  </si>
  <si>
    <t>11-3XX-100-500</t>
  </si>
  <si>
    <t>11-3XX-100-610</t>
  </si>
  <si>
    <t>11-3XX-100-640</t>
  </si>
  <si>
    <t>11-3XX-100-800</t>
  </si>
  <si>
    <t>Total Vocational Programs - Local - Instruction</t>
  </si>
  <si>
    <t>School-Spon. Cocurricular Actvts. - Inst. (ACTUAL OR ALLOCATED)</t>
  </si>
  <si>
    <t xml:space="preserve">     Salaries</t>
  </si>
  <si>
    <t>11-401-100-100</t>
  </si>
  <si>
    <t xml:space="preserve">     Salaries (Alloc.)</t>
  </si>
  <si>
    <t xml:space="preserve">     Purchased Services (300-500 series)</t>
  </si>
  <si>
    <t>11-401-100-500</t>
  </si>
  <si>
    <t xml:space="preserve">     Purchased Services (300-500 series) (Alloc.)</t>
  </si>
  <si>
    <t>11-401-100-600</t>
  </si>
  <si>
    <t xml:space="preserve">     Supplies and Materials (Alloc.)</t>
  </si>
  <si>
    <t>11-401-100-800</t>
  </si>
  <si>
    <t xml:space="preserve">     Transfers to Cover Deficit (Agency Funds)</t>
  </si>
  <si>
    <t>11-401-100-930</t>
  </si>
  <si>
    <t xml:space="preserve">     Transfers to Cover Deficit (Agency Funds) (Alloc.)</t>
  </si>
  <si>
    <t>Total School-Spon. Cocurricular Actvts. - Inst.</t>
  </si>
  <si>
    <t>School-Sponsored Athletics - Instruction (ACTUAL OR ALLOCATED)</t>
  </si>
  <si>
    <t>11-402-100-100</t>
  </si>
  <si>
    <t>11-402-100-500</t>
  </si>
  <si>
    <t>11-402-100-600</t>
  </si>
  <si>
    <t>11-402-100-800</t>
  </si>
  <si>
    <t>11-402-100-930</t>
  </si>
  <si>
    <t>Total School-Sponsored Athletics - Instruction</t>
  </si>
  <si>
    <t>Other Instructional Programs - Instruction (ACTUAL OR ALLOCATED)</t>
  </si>
  <si>
    <t>11-4XX-100-100</t>
  </si>
  <si>
    <t>11-4XX-100-500</t>
  </si>
  <si>
    <t>11-4XX-100-600</t>
  </si>
  <si>
    <t>11-4XX-100-800</t>
  </si>
  <si>
    <t>11-4XX-100-930</t>
  </si>
  <si>
    <t>Total Other Instructional Programs - Instruction</t>
  </si>
  <si>
    <t>Community Services Programs/Operations</t>
  </si>
  <si>
    <t>11-800-330-100</t>
  </si>
  <si>
    <t>11-800-330-500</t>
  </si>
  <si>
    <t>11-800-330-600</t>
  </si>
  <si>
    <t>11-800-330-800</t>
  </si>
  <si>
    <t xml:space="preserve">     Transfers to Cover Deficit (Enterprise Funds)</t>
  </si>
  <si>
    <t>11-800-330-930</t>
  </si>
  <si>
    <t>Total Community Services Programs/Operations</t>
  </si>
  <si>
    <t>Undistributed Expenditures - Instruction</t>
  </si>
  <si>
    <t xml:space="preserve">     Tuition to Other LEAs Within the State-Regular</t>
  </si>
  <si>
    <t>11-000-100-561</t>
  </si>
  <si>
    <t xml:space="preserve">     Tuition to Other LEAs Within the State-Special</t>
  </si>
  <si>
    <t>11-000-100-562</t>
  </si>
  <si>
    <t xml:space="preserve">     Tuition to County Voc. School Dist.-Regular</t>
  </si>
  <si>
    <t>11-000-100-563</t>
  </si>
  <si>
    <t xml:space="preserve">     Tuition to County Voc. School Dist.-Special</t>
  </si>
  <si>
    <t>11-000-100-564</t>
  </si>
  <si>
    <t xml:space="preserve">     Tuition to CSSD &amp; Reg. Day Schools</t>
  </si>
  <si>
    <t>11-000-100-565</t>
  </si>
  <si>
    <t xml:space="preserve"> </t>
  </si>
  <si>
    <t>Actual Cost Adjustment</t>
  </si>
  <si>
    <t>Latest ASSA Data</t>
  </si>
  <si>
    <t>Covered Employee Salaries</t>
  </si>
  <si>
    <t xml:space="preserve">     Tuition to Priv. Sch. for the Handicap. W/I State</t>
  </si>
  <si>
    <t>11-000-100-566</t>
  </si>
  <si>
    <t xml:space="preserve">     Tuition to Priv Sch Handicap &amp; Oth LEAs-Spl,O/S St</t>
  </si>
  <si>
    <t>11-000-100-567</t>
  </si>
  <si>
    <t xml:space="preserve">     Tuition - State Facilities</t>
  </si>
  <si>
    <t>11-000-100-568</t>
  </si>
  <si>
    <t xml:space="preserve">     Tuition - Other</t>
  </si>
  <si>
    <t>11-000-100-569</t>
  </si>
  <si>
    <t>Total Undistributed Expenditures - Instruction</t>
  </si>
  <si>
    <t>Undistributed Expend. - Attend. &amp; Social Work (ACTUAL OR ALLOCATED)</t>
  </si>
  <si>
    <t>11-000-211-100</t>
  </si>
  <si>
    <t xml:space="preserve">     Purchased Professional and Technical Services</t>
  </si>
  <si>
    <t>11-000-211-300</t>
  </si>
  <si>
    <t xml:space="preserve">     Purchased Professional and Technical Services (Alloc.)</t>
  </si>
  <si>
    <t>11-000-211-500</t>
  </si>
  <si>
    <t>11-000-211-600</t>
  </si>
  <si>
    <t>11-000-211-800</t>
  </si>
  <si>
    <t xml:space="preserve">Total Undist. Expend. - Attendance and Social Work </t>
  </si>
  <si>
    <t>Undistributed Expenditures - Health Services (ACTUAL OR ALLOCATED)</t>
  </si>
  <si>
    <t>11-000-213-100</t>
  </si>
  <si>
    <t>11-000-213-300</t>
  </si>
  <si>
    <t>11-000-213-500</t>
  </si>
  <si>
    <t>11-000-213-600</t>
  </si>
  <si>
    <t>11-000-213-800</t>
  </si>
  <si>
    <t>Total Undist. Expenditures - Health Services</t>
  </si>
  <si>
    <t>Undist. Expend. - Other Supp. Serv. Students-Reg. (ACTUAL OR ALLOCATED)</t>
  </si>
  <si>
    <t xml:space="preserve">     Salaries of Other Professional Staff</t>
  </si>
  <si>
    <t>11-000-218-104</t>
  </si>
  <si>
    <t xml:space="preserve">     Salaries of Other Professional Staff (Alloc.)</t>
  </si>
  <si>
    <t xml:space="preserve">     Salaries of Secretarial and Clerical Assistants</t>
  </si>
  <si>
    <t>11-000-218-105</t>
  </si>
  <si>
    <t xml:space="preserve">     Salaries of Secretarial and Clerical Assistants (Alloc.)</t>
  </si>
  <si>
    <t xml:space="preserve">     Other Salaries</t>
  </si>
  <si>
    <t>11-000-218-110</t>
  </si>
  <si>
    <t xml:space="preserve">     Other Salaries (Alloc.)</t>
  </si>
  <si>
    <t xml:space="preserve">     Purchased Professional - Educational Services</t>
  </si>
  <si>
    <t>11-000-218-320</t>
  </si>
  <si>
    <t xml:space="preserve">     Purchased Professional - Educational Services (Alloc.)</t>
  </si>
  <si>
    <t xml:space="preserve">     Other Purchased Prof. and Tech. Services</t>
  </si>
  <si>
    <t>11-000-218-390</t>
  </si>
  <si>
    <t xml:space="preserve">     Other Purchased Prof. and Tech. Services (Alloc.)</t>
  </si>
  <si>
    <t>11-000-218-500</t>
  </si>
  <si>
    <t>11-000-218-600</t>
  </si>
  <si>
    <t>11-000-218-800</t>
  </si>
  <si>
    <t xml:space="preserve">Total Undist Expend-Oth Supp. Serv. Students-Reg. </t>
  </si>
  <si>
    <t>Undist. Expend.-Other Supp. Serv. Students-Spl. (ACTUAL OR ALLOCATED)</t>
  </si>
  <si>
    <t>11-000-219-104</t>
  </si>
  <si>
    <t>11-000-219-105</t>
  </si>
  <si>
    <t>11-000-219-110</t>
  </si>
  <si>
    <t>11-000-219-320</t>
  </si>
  <si>
    <t>11-000-219-390</t>
  </si>
  <si>
    <t xml:space="preserve">     Residential Costs</t>
  </si>
  <si>
    <t>11-000-219-591</t>
  </si>
  <si>
    <t xml:space="preserve">     Misc Pur Serv(400-500 series O/than Resid Costs)</t>
  </si>
  <si>
    <t>11-000-219-592</t>
  </si>
  <si>
    <t xml:space="preserve">     Misc Pur Serv(400-500 series O/than Resid Costs) (Alloc.)</t>
  </si>
  <si>
    <t>11-000-219-600</t>
  </si>
  <si>
    <t>11-000-219-800</t>
  </si>
  <si>
    <t xml:space="preserve">Total Undist Expend-Oth Supp. Serv. Students-Spl. </t>
  </si>
  <si>
    <t>Undist. Expend.-Improv. of Inst. Serv. (ACTUAL OR ALLOCATED)</t>
  </si>
  <si>
    <t xml:space="preserve">     Salaries of Supervisors of Instruction</t>
  </si>
  <si>
    <t>11-000-221-102</t>
  </si>
  <si>
    <t xml:space="preserve">     Salaries of Supervisors of Instruction (Alloc.)</t>
  </si>
  <si>
    <t>11-000-221-104</t>
  </si>
  <si>
    <t>11-000-221-105</t>
  </si>
  <si>
    <t>11-000-221-110</t>
  </si>
  <si>
    <t>11-000-221-320</t>
  </si>
  <si>
    <t>11-000-221-390</t>
  </si>
  <si>
    <t>11-000-221-500</t>
  </si>
  <si>
    <t>11-000-221-600</t>
  </si>
  <si>
    <t>11-000-221-800</t>
  </si>
  <si>
    <t>Total Undist. Expend.-Improv. of Inst. Serv.</t>
  </si>
  <si>
    <t>Undist. Expend.-Edu. Media Serv./Sch. Library (ACTUAL OR ALLOCATED)</t>
  </si>
  <si>
    <t>11-000-222-100</t>
  </si>
  <si>
    <t>11-000-222-300</t>
  </si>
  <si>
    <t>11-000-222-500</t>
  </si>
  <si>
    <t>11-000-222-600</t>
  </si>
  <si>
    <t>11-000-222-800</t>
  </si>
  <si>
    <t>Total Undist Expend-Edu. Media Serv./Sch. Library</t>
  </si>
  <si>
    <t>Undist. Expend.-Support Serv.-Gen. Admin. (ALLOCATED)</t>
  </si>
  <si>
    <t>11-000-230-100</t>
  </si>
  <si>
    <t xml:space="preserve">     Legal Services (Alloc.)</t>
  </si>
  <si>
    <t>11-000-230-331</t>
  </si>
  <si>
    <t xml:space="preserve">     Other Purchased Professional Services (Alloc.)</t>
  </si>
  <si>
    <t>11-000-230-339</t>
  </si>
  <si>
    <t>11-000-230-340</t>
  </si>
  <si>
    <t xml:space="preserve">     Communications / Telephone (Alloc.)</t>
  </si>
  <si>
    <t>11-000-230-530</t>
  </si>
  <si>
    <t xml:space="preserve">     Other Purch. Serv. (400-500 series other than 530) (Alloc.)</t>
  </si>
  <si>
    <t>11-000-230-590</t>
  </si>
  <si>
    <t xml:space="preserve">     Judgments Against The School District (Alloc.)</t>
  </si>
  <si>
    <t>11-000-230-820</t>
  </si>
  <si>
    <t xml:space="preserve">     Miscellaneous Expenditures (Alloc.)</t>
  </si>
  <si>
    <t>11-000-230-890</t>
  </si>
  <si>
    <t>Total Undist. Expend.-Support Serv.-Gen. Admin.</t>
  </si>
  <si>
    <t>Undist. Expend.-Support Serv.-School Admin. (ACTUAL OR ALLOCATED)</t>
  </si>
  <si>
    <t xml:space="preserve">     Salaries of Principals/Assistant Principals</t>
  </si>
  <si>
    <t>11-000-240-103</t>
  </si>
  <si>
    <t xml:space="preserve">     Salaries of Principals/Assistant Principals (Alloc.)</t>
  </si>
  <si>
    <t>11-000-240-104</t>
  </si>
  <si>
    <t>11-000-240-105</t>
  </si>
  <si>
    <t>11-000-240-110</t>
  </si>
  <si>
    <t>11-000-240-300</t>
  </si>
  <si>
    <t>11-000-240-500</t>
  </si>
  <si>
    <t>11-000-240-600</t>
  </si>
  <si>
    <t>11-000-240-800</t>
  </si>
  <si>
    <t>Total Undist. Expend.-Support Serv.-School Adm.</t>
  </si>
  <si>
    <t>Undist. Expend.-Operation of Plant Services (ACTUAL OR ALLOCATED)</t>
  </si>
  <si>
    <t xml:space="preserve">     Cleaning, Repair, and Maintenance Services</t>
  </si>
  <si>
    <t xml:space="preserve">     Cleaning, Repair, and Maintenance Services (Alloc.)</t>
  </si>
  <si>
    <t xml:space="preserve">     Other Purchased Property Services</t>
  </si>
  <si>
    <t xml:space="preserve">     Other Purchased Property Services (Alloc.)</t>
  </si>
  <si>
    <t xml:space="preserve">     Insurance</t>
  </si>
  <si>
    <t xml:space="preserve">     Insurance (Alloc.)</t>
  </si>
  <si>
    <t xml:space="preserve">     Miscellaneous Purchased Services</t>
  </si>
  <si>
    <t xml:space="preserve">     Miscellaneous Purchased Services (Alloc.)</t>
  </si>
  <si>
    <t xml:space="preserve">     Energy (Heat and Electricity)</t>
  </si>
  <si>
    <t xml:space="preserve">     Energy (Heat and Electricity) (Alloc.)</t>
  </si>
  <si>
    <t xml:space="preserve">Total Undist. Expend.-Operation of Plant Serv. </t>
  </si>
  <si>
    <t>Undist. Expend.-Student Transportation Serv. (ACTUAL OR ALLOCATED)</t>
  </si>
  <si>
    <t xml:space="preserve">     Sal. for Pupil Trans. (Bet. Home and Sch)-Reg.</t>
  </si>
  <si>
    <t>11-000-270-107</t>
  </si>
  <si>
    <t xml:space="preserve">     Sal. for Pupil Trans. (Bet. Home and Sch)-Spl. Ed.</t>
  </si>
  <si>
    <t>11-000-270-108</t>
  </si>
  <si>
    <t xml:space="preserve">     Sal. for Pupil Trans. (Oth. than Bet. Home &amp; Sch)</t>
  </si>
  <si>
    <t>11-000-270-109</t>
  </si>
  <si>
    <t xml:space="preserve">     Sal. for Pupil Trans. (Oth. than Bet. Home &amp; Sch) (Alloc.)</t>
  </si>
  <si>
    <t xml:space="preserve">     Cleaning, Repair, and Maint. Services</t>
  </si>
  <si>
    <t>11-000-270-420</t>
  </si>
  <si>
    <t xml:space="preserve">     Contract. Serv.(Bet. Home &amp; Sch.)-Vendors</t>
  </si>
  <si>
    <t>11-000-270-511</t>
  </si>
  <si>
    <t xml:space="preserve">     Contract. Serv.(Oth. than Bet. Home &amp; Sch.)-Vend.</t>
  </si>
  <si>
    <t>11-000-270-512</t>
  </si>
  <si>
    <t xml:space="preserve">     Contract. Serv.(Oth. than Bet. Home &amp; Sch.)-Vend. (Alloc.)</t>
  </si>
  <si>
    <t xml:space="preserve">     Contract. Serv.(Bet. Home &amp; Sch.)-Joint Agrmnts.</t>
  </si>
  <si>
    <t>11-000-270-513</t>
  </si>
  <si>
    <t xml:space="preserve">     Contract. Serv.(Spl. Ed. Students)-Vendors</t>
  </si>
  <si>
    <t>11-000-270-514</t>
  </si>
  <si>
    <t xml:space="preserve">     Contract. Serv.(Spl. Ed. Students)-Joint Agrmnts</t>
  </si>
  <si>
    <t>11-000-270-515</t>
  </si>
  <si>
    <t xml:space="preserve">     Misc. Purchased Serv. - Transportation</t>
  </si>
  <si>
    <t>11-000-270-593</t>
  </si>
  <si>
    <t>11-000-270-600</t>
  </si>
  <si>
    <t xml:space="preserve">     Miscellaneous Expenditures</t>
  </si>
  <si>
    <t>11-000-270-890</t>
  </si>
  <si>
    <t>Total Undist. Expend.-Student Trans. Serv.</t>
  </si>
  <si>
    <t>Undist. Expend.-Bus. &amp; Other Support Serv. (ACTUAL OR ALLOCATED)</t>
  </si>
  <si>
    <t xml:space="preserve">     Social Security Contributions</t>
  </si>
  <si>
    <t xml:space="preserve">     T.P.A.F. Contributions - ERIP</t>
  </si>
  <si>
    <t xml:space="preserve">     Other Retirement Contributions - Regular</t>
  </si>
  <si>
    <t xml:space="preserve">     Other Retirement Contributions - ERIP</t>
  </si>
  <si>
    <t xml:space="preserve">     Unemployment Compensation</t>
  </si>
  <si>
    <t xml:space="preserve">     Other Employee Benefits</t>
  </si>
  <si>
    <t xml:space="preserve">     Purchased Professional Services</t>
  </si>
  <si>
    <t xml:space="preserve">     Purchased Professional Services (Alloc.)</t>
  </si>
  <si>
    <t>Undistributed Expenditures-Food Services (ACTUAL OR ALLOCATED)</t>
  </si>
  <si>
    <t xml:space="preserve">     Transfers to Cover Deficit (Enterprise Fund)</t>
  </si>
  <si>
    <t>11-000-310-930</t>
  </si>
  <si>
    <t xml:space="preserve">     Transfers to Cover Deficit (Enterprise Fund) (Alloc.)</t>
  </si>
  <si>
    <t>Total Undistributed Expenditures-Food Services</t>
  </si>
  <si>
    <t>TPAF Pension (On-behalf)</t>
  </si>
  <si>
    <t>Non-Budgeted</t>
  </si>
  <si>
    <t>TPAF Social Security (Reimbursed)</t>
  </si>
  <si>
    <t>Total TPAF Pension/Social Security</t>
  </si>
  <si>
    <t>CAPITAL OUTLAY</t>
  </si>
  <si>
    <t>12-604 MEMO</t>
  </si>
  <si>
    <t>EQUIPMENT (ACTUAL OR ALLOCATED)</t>
  </si>
  <si>
    <t>Regular Programs - Instruction:</t>
  </si>
  <si>
    <t xml:space="preserve">     Preschool/Kindergarten</t>
  </si>
  <si>
    <t>12-110-100-730</t>
  </si>
  <si>
    <t xml:space="preserve">     Grades 1-5</t>
  </si>
  <si>
    <t>12-120-100-730</t>
  </si>
  <si>
    <t xml:space="preserve">     Grades 6-8</t>
  </si>
  <si>
    <t>12-130-100-730</t>
  </si>
  <si>
    <t xml:space="preserve">     Grades 9-12</t>
  </si>
  <si>
    <t>12-140-100-730</t>
  </si>
  <si>
    <t>Special Education - Instruction:</t>
  </si>
  <si>
    <t>12-201-100-730</t>
  </si>
  <si>
    <t>12-202-100-730</t>
  </si>
  <si>
    <t>12-204-100-730</t>
  </si>
  <si>
    <t>12-206-100-730</t>
  </si>
  <si>
    <t>12-207-100-730</t>
  </si>
  <si>
    <t>12-209-100-730</t>
  </si>
  <si>
    <t>12-212-100-730</t>
  </si>
  <si>
    <t xml:space="preserve">     Resource Room/Resource Center</t>
  </si>
  <si>
    <t>12-213-100-730</t>
  </si>
  <si>
    <t>12-214-100-730</t>
  </si>
  <si>
    <t>12-215-100-730</t>
  </si>
  <si>
    <t>12-216-100-730</t>
  </si>
  <si>
    <t xml:space="preserve">     Home Instruction</t>
  </si>
  <si>
    <t xml:space="preserve">     Day Training Eligible</t>
  </si>
  <si>
    <t>12-222-100-730</t>
  </si>
  <si>
    <t>Basic Skills/Remedial - Instruction</t>
  </si>
  <si>
    <t>12-230-100-730</t>
  </si>
  <si>
    <t>Basic Skills/Remedial - Instruction (Alloc.)</t>
  </si>
  <si>
    <t>Bilingual Education - Instruction</t>
  </si>
  <si>
    <t>12-240-100-730</t>
  </si>
  <si>
    <t>Bilingual Education - Instruction (Alloc.)</t>
  </si>
  <si>
    <t>Vocational Programs - Local - Instruction</t>
  </si>
  <si>
    <t>12-3XX-100-730</t>
  </si>
  <si>
    <t>Vocational Programs - Local - Instruction (Alloc.)</t>
  </si>
  <si>
    <t>School-Sponsored and Other Instructional Programs</t>
  </si>
  <si>
    <t>12-4XX-100-730</t>
  </si>
  <si>
    <t>School-Sponsored and Other Instruct. Programs (Alloc.)</t>
  </si>
  <si>
    <t>12-000-100-730</t>
  </si>
  <si>
    <t>Undistributed Expenditures - Instruction (Alloc.)</t>
  </si>
  <si>
    <t>12-000-210-730</t>
  </si>
  <si>
    <t>12-000-219-730</t>
  </si>
  <si>
    <t>Undist. Expend.-Support Serv. - Inst. Staff</t>
  </si>
  <si>
    <t>12-000-220-730</t>
  </si>
  <si>
    <t>Undist. Expend.-Support Serv. - Inst. Staff (Alloc.)</t>
  </si>
  <si>
    <t>12-000-230-730</t>
  </si>
  <si>
    <t>12-000-240-730</t>
  </si>
  <si>
    <t>Undist. Expend.-Student Trans.- Non-Inst. Equip.</t>
  </si>
  <si>
    <t>12-000-270-732</t>
  </si>
  <si>
    <t>12-000-270-733</t>
  </si>
  <si>
    <t>Undist. Expend.-Student Trans.- School Buses - Special</t>
  </si>
  <si>
    <t>12-000-270-734</t>
  </si>
  <si>
    <t>12-000-300-730</t>
  </si>
  <si>
    <t>Special Schools (All Programs)</t>
  </si>
  <si>
    <t>12-XXX-X00-730</t>
  </si>
  <si>
    <t>Facilities Acquisition and Construction Serv. (ACTUAL OR ALLOCATED)</t>
  </si>
  <si>
    <t>12-000-400-100</t>
  </si>
  <si>
    <t xml:space="preserve">     Legal Services</t>
  </si>
  <si>
    <t>12-000-400-331</t>
  </si>
  <si>
    <t>12-000-400-390</t>
  </si>
  <si>
    <t xml:space="preserve">     Construction Services</t>
  </si>
  <si>
    <t>12-000-400-450</t>
  </si>
  <si>
    <t xml:space="preserve">     Construction Services (Alloc.)</t>
  </si>
  <si>
    <t xml:space="preserve">     Land and Improvements</t>
  </si>
  <si>
    <t>12-000-400-710</t>
  </si>
  <si>
    <t xml:space="preserve">     Land and Improvements (Alloc.)</t>
  </si>
  <si>
    <t xml:space="preserve">     Lease Purchase Agreements - Principal</t>
  </si>
  <si>
    <t>12-000-400-721</t>
  </si>
  <si>
    <t xml:space="preserve">     Bldgs. Other than Lease Purchase Agreements</t>
  </si>
  <si>
    <t>12-000-400-722</t>
  </si>
  <si>
    <t xml:space="preserve">     Bldgs. Other than Lease Purchase Agreements (Alloc.)</t>
  </si>
  <si>
    <t>12-000-400-800</t>
  </si>
  <si>
    <t>Total Facilities Acquisition and Const. Serv.</t>
  </si>
  <si>
    <t>TOTAL SPECIAL SCHOOLS</t>
  </si>
  <si>
    <t>13-xxx-xxx-xxx</t>
  </si>
  <si>
    <t>TOTAL SPECIAL REVENUE FUNDS</t>
  </si>
  <si>
    <t>20-xxx-xxx-xxx</t>
  </si>
  <si>
    <t>TOTAL CAPITAL PROJECT FUNDS</t>
  </si>
  <si>
    <t>30-xxx-xxx-xxx</t>
  </si>
  <si>
    <t>TOTAL DEBT SERVICE FUNDS</t>
  </si>
  <si>
    <t>40-xxx-xxx-xxx</t>
  </si>
  <si>
    <t xml:space="preserve">     Building Use Charge</t>
  </si>
  <si>
    <t xml:space="preserve">     Building Use Charge (Allocated)</t>
  </si>
  <si>
    <t xml:space="preserve">     Transportation Cost Allocation (Other than Bet. Home &amp; Sch.) (Alloc.)</t>
  </si>
  <si>
    <t xml:space="preserve">     Average Daily Enrollment</t>
  </si>
  <si>
    <t>(A) Difference</t>
  </si>
  <si>
    <t>(B) Students received</t>
  </si>
  <si>
    <t xml:space="preserve">Total Impact (A) * (B) </t>
  </si>
  <si>
    <t>Description</t>
  </si>
  <si>
    <t>Account No.</t>
  </si>
  <si>
    <t>Amount</t>
  </si>
  <si>
    <t>%</t>
  </si>
  <si>
    <t>Total 1</t>
  </si>
  <si>
    <t>Total 2</t>
  </si>
  <si>
    <t>=</t>
  </si>
  <si>
    <t>A4-2</t>
  </si>
  <si>
    <t>Categorical Programs - Special Education</t>
  </si>
  <si>
    <t>CLASSIFICATIONS</t>
  </si>
  <si>
    <t>RESOURCE RM.</t>
  </si>
  <si>
    <t>PROGRAM</t>
  </si>
  <si>
    <t>(10)</t>
  </si>
  <si>
    <t>Regular Programs - Instruction</t>
  </si>
  <si>
    <t>A4-1/A4-2</t>
  </si>
  <si>
    <t>ALLOCATION METHODS SUPPORT DOCUMENT</t>
  </si>
  <si>
    <t>REGULAR AND SPECIAL EDUCATION PROGRAMS</t>
  </si>
  <si>
    <t>(Commonly Used District-Wide Methods)</t>
  </si>
  <si>
    <t>CATEGORICAL PROGRAMS - SPECIAL EDUCATION</t>
  </si>
  <si>
    <t>#</t>
  </si>
  <si>
    <t>METHOD</t>
  </si>
  <si>
    <t>DESCRIPTION</t>
  </si>
  <si>
    <t>TOTAL</t>
  </si>
  <si>
    <t>TOTALS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</si>
  <si>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</si>
  <si>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</si>
  <si>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</si>
  <si>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</si>
  <si>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</si>
  <si>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</si>
  <si>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</si>
  <si>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</si>
  <si>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</si>
  <si>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Average Daily Enrollment</t>
  </si>
  <si>
    <t>xx.x</t>
  </si>
  <si>
    <t>District-wide</t>
  </si>
  <si>
    <t>Percentage</t>
  </si>
  <si>
    <t>xx.xx%</t>
  </si>
  <si>
    <t>All Programs</t>
  </si>
  <si>
    <t>Number of Teachers (FTE)</t>
  </si>
  <si>
    <t>Teachers' Salaries</t>
  </si>
  <si>
    <t>Teach., Aides, Asst. Sal.</t>
  </si>
  <si>
    <t>Instructional Sq. Ft.</t>
  </si>
  <si>
    <t>Col. (1) # - Enter numbers in col. (3) of A4-1 and A4-2, as applicable.</t>
  </si>
  <si>
    <t>(Special Methods - Other Than District-Wide)</t>
  </si>
  <si>
    <t>Col. (1) # - Number consecutively beginning with 12.  When associated with special education programs use same number and area on page 2 of 2,</t>
  </si>
  <si>
    <t>otherwise enter xxx in columns (9) and (10).  Enter numbers in col. (3) of A4-1 and A4-2, as applicable.</t>
  </si>
  <si>
    <t>RATIO LOOKUP TABLE</t>
  </si>
  <si>
    <t>Pre-School</t>
  </si>
  <si>
    <t>Grades</t>
  </si>
  <si>
    <t>Column 4</t>
  </si>
  <si>
    <t>Column 5</t>
  </si>
  <si>
    <t>Column 6</t>
  </si>
  <si>
    <t>Column 7</t>
  </si>
  <si>
    <t>Column 8</t>
  </si>
  <si>
    <t>Column 9</t>
  </si>
  <si>
    <t>RATIO #</t>
  </si>
  <si>
    <t>Kindergarten</t>
  </si>
  <si>
    <t>SUBTOTAL</t>
  </si>
  <si>
    <t xml:space="preserve">     Local Contribution - Transfer to Special Revenue</t>
  </si>
  <si>
    <t>11-110-100-930</t>
  </si>
  <si>
    <t>11-150-100-101</t>
  </si>
  <si>
    <t>11-150-100-106</t>
  </si>
  <si>
    <t>11-150-100-320</t>
  </si>
  <si>
    <t>11-150-100-340</t>
  </si>
  <si>
    <t>11-150-100-500</t>
  </si>
  <si>
    <t>11-150-100-610</t>
  </si>
  <si>
    <t>11-150-100-640</t>
  </si>
  <si>
    <t>11-150-100-800</t>
  </si>
  <si>
    <t>Regular Programs - Home Instruction (ACTUAL OR ALLOCATED)</t>
  </si>
  <si>
    <t>Undist. Expend. - Other Supp. Serv. Students-Related Serv. (ACTUAL OR ALLOCATED)</t>
  </si>
  <si>
    <t>11-000-216-100</t>
  </si>
  <si>
    <t>11-000-216-320</t>
  </si>
  <si>
    <t>11-000-216-600</t>
  </si>
  <si>
    <t>11-000-216-800</t>
  </si>
  <si>
    <t>Total Undist Expend-Oth Supp Serv Students-Related Serv</t>
  </si>
  <si>
    <t>Undist. Expend. - Other Supp. Serv. Students-Extraordinary Serv. (ACTUAL OR ALLOCATED)</t>
  </si>
  <si>
    <t>Total Undist Expend-Oth Supp Serv Students-Extraordinary Serv</t>
  </si>
  <si>
    <t>11-000-217-100</t>
  </si>
  <si>
    <t>11-000-217-320</t>
  </si>
  <si>
    <t>11-000-217-600</t>
  </si>
  <si>
    <t>11-000-217-800</t>
  </si>
  <si>
    <t>Undist. Expend.-Instructional Staff Training Serv. (ACTUAL OR ALLOCATED)</t>
  </si>
  <si>
    <t>11-000-223-102</t>
  </si>
  <si>
    <t>11-000-223-104</t>
  </si>
  <si>
    <t>11-000-223-105</t>
  </si>
  <si>
    <t>11-000-223-110</t>
  </si>
  <si>
    <t>11-000-223-320</t>
  </si>
  <si>
    <t>11-000-223-390</t>
  </si>
  <si>
    <t>11-000-223-500</t>
  </si>
  <si>
    <t>11-000-223-600</t>
  </si>
  <si>
    <t>11-000-223-800</t>
  </si>
  <si>
    <t>Total Undist. Expend.-Instructional Staff Training Services</t>
  </si>
  <si>
    <t>11-000-270-350</t>
  </si>
  <si>
    <t>11-000-270-390</t>
  </si>
  <si>
    <t xml:space="preserve">     Rental Payments - School Buses</t>
  </si>
  <si>
    <t>11-000-270-442</t>
  </si>
  <si>
    <t xml:space="preserve">     Lease Purchase Payments - School Buses</t>
  </si>
  <si>
    <t>11-000-270-443</t>
  </si>
  <si>
    <t xml:space="preserve">     Contract. Serv.(Reg. Students)-ESCs</t>
  </si>
  <si>
    <t xml:space="preserve">     Contract. Serv.(Spl. Ed. Students)-ESCs</t>
  </si>
  <si>
    <t xml:space="preserve">     Contract. Serv.- Aid in Lieu of Payments</t>
  </si>
  <si>
    <t>11-000-270-517</t>
  </si>
  <si>
    <t>11-000-270-518</t>
  </si>
  <si>
    <t>ALLOCATED BENEFITS</t>
  </si>
  <si>
    <t xml:space="preserve">     Group Insurance</t>
  </si>
  <si>
    <t>11-1XX-100-210</t>
  </si>
  <si>
    <t>11-1XX-100-220</t>
  </si>
  <si>
    <t>11-1XX-100-232</t>
  </si>
  <si>
    <t>11-1XX-100-241</t>
  </si>
  <si>
    <t>11-1XX-100-242</t>
  </si>
  <si>
    <t>11-1XX-100-250</t>
  </si>
  <si>
    <t xml:space="preserve">     Workmen's Compensation</t>
  </si>
  <si>
    <t>11-1XX-100-260</t>
  </si>
  <si>
    <t xml:space="preserve">     Health Benefits</t>
  </si>
  <si>
    <t>11-1XX-100-270</t>
  </si>
  <si>
    <t xml:space="preserve">     Tuition Reimbursement</t>
  </si>
  <si>
    <t>11-1XX-100-280</t>
  </si>
  <si>
    <t>11-1XX-100-290</t>
  </si>
  <si>
    <t>Total Regular Programs - Instruction</t>
  </si>
  <si>
    <t>Special Programs - Instruction</t>
  </si>
  <si>
    <t>11-2XX-100-210</t>
  </si>
  <si>
    <t>11-2XX-100-220</t>
  </si>
  <si>
    <t>11-2XX-100-232</t>
  </si>
  <si>
    <t>11-2XX-100-241</t>
  </si>
  <si>
    <t>11-2XX-100-242</t>
  </si>
  <si>
    <t>11-2XX-100-250</t>
  </si>
  <si>
    <t>11-2XX-100-260</t>
  </si>
  <si>
    <t>11-2XX-100-270</t>
  </si>
  <si>
    <t>11-2XX-100-280</t>
  </si>
  <si>
    <t>11-2XX-100-290</t>
  </si>
  <si>
    <t>Total Special Programs - Instruction</t>
  </si>
  <si>
    <t>Total Vocational Programs - Instruction</t>
  </si>
  <si>
    <t>Total Attendance and Social Work Services</t>
  </si>
  <si>
    <t>Total Health Services</t>
  </si>
  <si>
    <t>Total Other Supp Serv - Students - Regular</t>
  </si>
  <si>
    <t>Total Other Supp Serv - Students - Special</t>
  </si>
  <si>
    <t>Total Improvement of Instruction Services</t>
  </si>
  <si>
    <t>Total Student Transportation Services</t>
  </si>
  <si>
    <t>UNALLOCATED BENEFITS</t>
  </si>
  <si>
    <t>11-000-291-210</t>
  </si>
  <si>
    <t>11-000-291-220</t>
  </si>
  <si>
    <t>11-000-291-232</t>
  </si>
  <si>
    <t>11-000-291-241</t>
  </si>
  <si>
    <t>11-000-291-242</t>
  </si>
  <si>
    <t>11-000-291-250</t>
  </si>
  <si>
    <t>11-000-291-260</t>
  </si>
  <si>
    <t>11-000-291-270</t>
  </si>
  <si>
    <t>11-000-291-280</t>
  </si>
  <si>
    <t>11-000-291-290</t>
  </si>
  <si>
    <t>TOTAL UNALLOCATED BENEFITS</t>
  </si>
  <si>
    <t>TOTAL PERSONAL SERVICES - EMPLOYEE BENEFITS</t>
  </si>
  <si>
    <t>12-150-100-730</t>
  </si>
  <si>
    <t>12-000-21X-730</t>
  </si>
  <si>
    <t>Transfer of funds to Charter Schools</t>
  </si>
  <si>
    <t>10-000-100-56X</t>
  </si>
  <si>
    <t>Other Allocated Benefits</t>
  </si>
  <si>
    <t>11-3XX-100-2XX</t>
  </si>
  <si>
    <t>11-4XX-100-2XX</t>
  </si>
  <si>
    <t>11-800-330-2XX</t>
  </si>
  <si>
    <t>11-000-211-2XX</t>
  </si>
  <si>
    <t>11-000-213-2XX</t>
  </si>
  <si>
    <t>11-000-216-2XX</t>
  </si>
  <si>
    <t>11-000-217-2XX</t>
  </si>
  <si>
    <t>11-000-218-2XX</t>
  </si>
  <si>
    <t>11-000-219-2XX</t>
  </si>
  <si>
    <t>11-000-221-2XX</t>
  </si>
  <si>
    <t>11-000-222-2XX</t>
  </si>
  <si>
    <t>11-000-223-2XX</t>
  </si>
  <si>
    <t>11-000-230-2XX</t>
  </si>
  <si>
    <t>11-000-240-2XX</t>
  </si>
  <si>
    <t>11-000-260-2XX</t>
  </si>
  <si>
    <t>11-000-270-2XX</t>
  </si>
  <si>
    <t>11-000-400-2XX</t>
  </si>
  <si>
    <t xml:space="preserve">Total Instructional Staff Training Services </t>
  </si>
  <si>
    <t>Total Instructional Staff Training Services (Alloc.)</t>
  </si>
  <si>
    <t>Total Improvement of Instruction Services (Alloc.)</t>
  </si>
  <si>
    <t>Total Other Supp Serv - Students - Special (Alloc.)</t>
  </si>
  <si>
    <t>Total Other Supp Serv - Students - Regular (Alloc.)</t>
  </si>
  <si>
    <t>Total Health Services (Alloc.)</t>
  </si>
  <si>
    <t>Total Attendance and Social Work Services (Alloc.)</t>
  </si>
  <si>
    <t>Total Other Instructional Programs - Instruction (Alloc.)</t>
  </si>
  <si>
    <t>Total Vocational Programs - Instruction (Alloc.)</t>
  </si>
  <si>
    <t xml:space="preserve">     Other Employee Benefits (Alloc.)</t>
  </si>
  <si>
    <t xml:space="preserve">     Tuition Reimbursement (Alloc.)</t>
  </si>
  <si>
    <t xml:space="preserve">     Health Benefits (Alloc.)</t>
  </si>
  <si>
    <t xml:space="preserve">     Workmen's Compensation (Alloc.)</t>
  </si>
  <si>
    <t xml:space="preserve">     Unemployment Compensation (Alloc.)</t>
  </si>
  <si>
    <t xml:space="preserve">     Other Retirement Contributions - ERIP (Alloc.)</t>
  </si>
  <si>
    <t xml:space="preserve">     Other Retirement Contributions - Regular (Alloc.)</t>
  </si>
  <si>
    <t xml:space="preserve">     T.P.A.F. Contributions - ERIP (Alloc.)</t>
  </si>
  <si>
    <t xml:space="preserve">     Social Security Contributions (Alloc.)</t>
  </si>
  <si>
    <t xml:space="preserve">     Management Fee - ESC Transportation Programs</t>
  </si>
  <si>
    <t xml:space="preserve">     Other Purchased Professional and Technical Services</t>
  </si>
  <si>
    <t>Special Programs</t>
  </si>
  <si>
    <t>Total Educ. Media Services - School Library</t>
  </si>
  <si>
    <t>Total Educ. Media Services - School Library (Alloc.)</t>
  </si>
  <si>
    <t xml:space="preserve">Total Other Supp Serv - Students - Extr. Serv </t>
  </si>
  <si>
    <t>Total Other Supp Serv - Students - Rel. Serv (Alloc.)</t>
  </si>
  <si>
    <t>Total Other Supp Serv - Students - Related Serv</t>
  </si>
  <si>
    <t>Total Support Services - Gen. Admin. (Alloc.)</t>
  </si>
  <si>
    <t>Total Support Services - School Admin.</t>
  </si>
  <si>
    <t>Total Operation and Maint. of Plant Serv</t>
  </si>
  <si>
    <t>Total Facilities Acq. and Construction Serv</t>
  </si>
  <si>
    <t>Total Facilities Acq. and Construction Serv (Alloc.)</t>
  </si>
  <si>
    <t>Total Operation and Maint. of Plant Serv (Alloc.)</t>
  </si>
  <si>
    <t>Total Support Services - School Admin. (Alloc.)</t>
  </si>
  <si>
    <t xml:space="preserve">     Home Instruction (Alloc.)</t>
  </si>
  <si>
    <t>Undist.Expend.-Supp.Serv.-Rel. &amp; Extr.</t>
  </si>
  <si>
    <t>Undist.Expend.-Supp.Serv.-Rel. &amp; Extr. (Alloc.)</t>
  </si>
  <si>
    <t>Undist. Expend.-Supp. Serv. - Students - Spl.</t>
  </si>
  <si>
    <t>Undist. Expend.-Supp. Serv. - Students - Spl. (Alloc.)</t>
  </si>
  <si>
    <t>Undist.Expend.-Supp. Serv. - Students - Reg.</t>
  </si>
  <si>
    <t>Undist.Expend.-Supp. Serv. - Students - Reg. (Alloc.)</t>
  </si>
  <si>
    <t>Undist. Expend. - General Admin. (Alloc.)</t>
  </si>
  <si>
    <t>Undist. Expend. - School Admin.</t>
  </si>
  <si>
    <t>Undist. Expend. - School Admin. (Alloc.)</t>
  </si>
  <si>
    <t>Undist. Expend.-Student Trans.- School Buses - Reg.</t>
  </si>
  <si>
    <t>Undist. Expend. - Non-Inst. Serv.</t>
  </si>
  <si>
    <t>Undist. Expend. - Non-Inst. Serv. (Alloc.)</t>
  </si>
  <si>
    <t>Total Cognitive Mild</t>
  </si>
  <si>
    <t>Total Learning and/or Language Disabilities</t>
  </si>
  <si>
    <t>Total Visual Impairments</t>
  </si>
  <si>
    <t>Total Auditorily Impairments</t>
  </si>
  <si>
    <t>Total Behavioral Disabilities</t>
  </si>
  <si>
    <t>Total Multiple Disabilities</t>
  </si>
  <si>
    <t>Total Autism</t>
  </si>
  <si>
    <t>Total Preschool Disabilities - Part-Time</t>
  </si>
  <si>
    <t>Total Preschool Disabilities - Full-Time</t>
  </si>
  <si>
    <t>Total Cognitive Severe</t>
  </si>
  <si>
    <t xml:space="preserve">COUNTY:        </t>
  </si>
  <si>
    <t xml:space="preserve">SCHOOL DISTRICT:         </t>
  </si>
  <si>
    <t>BUILDING USE CHARGE</t>
  </si>
  <si>
    <t xml:space="preserve">TRANSPORTATION COST ALLOCATION </t>
  </si>
  <si>
    <t xml:space="preserve">Cognitive Severe </t>
  </si>
  <si>
    <t>Home Instruction:</t>
  </si>
  <si>
    <t>Total Home Instruction</t>
  </si>
  <si>
    <t>11-219-100-101</t>
  </si>
  <si>
    <t>11-219-100-106</t>
  </si>
  <si>
    <t>11-219-100-320</t>
  </si>
  <si>
    <t>11-219-100-340</t>
  </si>
  <si>
    <t>11-219-100-500</t>
  </si>
  <si>
    <t>11-219-100-610</t>
  </si>
  <si>
    <t>11-219-100-640</t>
  </si>
  <si>
    <t>11-219-100-800</t>
  </si>
  <si>
    <t xml:space="preserve">     Cognitive Mild</t>
  </si>
  <si>
    <t xml:space="preserve">     Cognitive Moderate</t>
  </si>
  <si>
    <t xml:space="preserve">     Learning and/or Language Disablities</t>
  </si>
  <si>
    <t xml:space="preserve">     Visual Impairments</t>
  </si>
  <si>
    <t xml:space="preserve">     Auditory Impairments</t>
  </si>
  <si>
    <t xml:space="preserve">     Behavioral Disabilities</t>
  </si>
  <si>
    <t xml:space="preserve">     Multiple Disabilities</t>
  </si>
  <si>
    <t xml:space="preserve">     Autism</t>
  </si>
  <si>
    <t xml:space="preserve">     Preschool Disabilities - Part-Time</t>
  </si>
  <si>
    <t xml:space="preserve">     Preschool Disabilities - Full-Time</t>
  </si>
  <si>
    <t>12-219-100-730</t>
  </si>
  <si>
    <t xml:space="preserve">     Cost per Pupil</t>
  </si>
  <si>
    <t>TOTAL EXPENDITURES</t>
  </si>
  <si>
    <t>Visual Impairments</t>
  </si>
  <si>
    <t>Auditorily Impairments</t>
  </si>
  <si>
    <t>Learning and/or Language Disabilities</t>
  </si>
  <si>
    <t>Behavioral Disabilities</t>
  </si>
  <si>
    <t>Multiple Disabilities</t>
  </si>
  <si>
    <t xml:space="preserve">Autism </t>
  </si>
  <si>
    <t>Preschool Disabilities-Part Time</t>
  </si>
  <si>
    <t>Preschool Disabilities-Full Time</t>
  </si>
  <si>
    <t xml:space="preserve">TOTAL SPECIAL EDUCATION - INSTRUCTION </t>
  </si>
  <si>
    <t>Cognitive Moderate:</t>
  </si>
  <si>
    <t>Cognitive Mild:</t>
  </si>
  <si>
    <t>TOTAL ALLOCATED BENEFITS</t>
  </si>
  <si>
    <t>TOTAL EQUIPMENT</t>
  </si>
  <si>
    <t>ok</t>
  </si>
  <si>
    <t>TOTAL REGULAR PROGRAMS - INSTRUCTION</t>
  </si>
  <si>
    <t>7690+7695</t>
  </si>
  <si>
    <t xml:space="preserve">Increase in Capital Reserve  + Interest </t>
  </si>
  <si>
    <t>Retirement of ERIP Liability</t>
  </si>
  <si>
    <t>11-000-515-915</t>
  </si>
  <si>
    <t xml:space="preserve">     Preschool - Salaries of Teachers</t>
  </si>
  <si>
    <t xml:space="preserve">     Kindergarten - Salaries of Teachers</t>
  </si>
  <si>
    <t>11-000-230-332</t>
  </si>
  <si>
    <t xml:space="preserve">     Audit Fees (Alloc.)</t>
  </si>
  <si>
    <t xml:space="preserve">     BOE Other Purchased Services</t>
  </si>
  <si>
    <t>11-000-230-585</t>
  </si>
  <si>
    <t xml:space="preserve">     BOE In-House Training/Meeting Supplies</t>
  </si>
  <si>
    <t>11-000-230-610</t>
  </si>
  <si>
    <t>11-000-230-630</t>
  </si>
  <si>
    <t xml:space="preserve">     BOE Membership dues and fees</t>
  </si>
  <si>
    <t>11-000-230-895</t>
  </si>
  <si>
    <t>Undist. Expend. - Central Services</t>
  </si>
  <si>
    <t xml:space="preserve">      Salaries</t>
  </si>
  <si>
    <t>11-000-251-100</t>
  </si>
  <si>
    <t xml:space="preserve">      Purchased Professional Services</t>
  </si>
  <si>
    <t>11-000-251-330</t>
  </si>
  <si>
    <t xml:space="preserve">      Purchased Technical Services</t>
  </si>
  <si>
    <t>11-000-251-340</t>
  </si>
  <si>
    <t xml:space="preserve">     Miscellaneous Purchased Services (400-500 series)</t>
  </si>
  <si>
    <t>11-000-251-592</t>
  </si>
  <si>
    <t xml:space="preserve">      Sales/Lease-back Payments</t>
  </si>
  <si>
    <t>11-000-251-594</t>
  </si>
  <si>
    <t xml:space="preserve">      Supplies and Materials </t>
  </si>
  <si>
    <t>11-000-251-600</t>
  </si>
  <si>
    <t xml:space="preserve">      Interest on Current Loans</t>
  </si>
  <si>
    <t>11-000-251-831</t>
  </si>
  <si>
    <t xml:space="preserve">      Interest on Lease Purchase Agreements</t>
  </si>
  <si>
    <t>11-000-251-832</t>
  </si>
  <si>
    <t xml:space="preserve">      Interest on Bond Anticipation Notes (BANs)</t>
  </si>
  <si>
    <t>11-000-251-836</t>
  </si>
  <si>
    <t xml:space="preserve">      Other Objects</t>
  </si>
  <si>
    <t>11-000-251-890</t>
  </si>
  <si>
    <t>Total Undist. Expend. - Support Serv. - Central Admin.</t>
  </si>
  <si>
    <t>Undist. Expend. - Admin. Info. Technology</t>
  </si>
  <si>
    <t>11-000-252-100</t>
  </si>
  <si>
    <t>11-000-252-330</t>
  </si>
  <si>
    <t>11-000-252-340</t>
  </si>
  <si>
    <t xml:space="preserve">      Other Purchased Services (400-500 series)</t>
  </si>
  <si>
    <t>11-000-252-500</t>
  </si>
  <si>
    <t>11-000-252-600</t>
  </si>
  <si>
    <t>11-000-252-800</t>
  </si>
  <si>
    <t>Total Undist. Expend. - Admin. Info. Technology</t>
  </si>
  <si>
    <t xml:space="preserve">      Salaries (Alloc.)</t>
  </si>
  <si>
    <t xml:space="preserve">      Purchased Professional Services(Alloc.)</t>
  </si>
  <si>
    <t xml:space="preserve">      Purchased Technical Services(Alloc.)</t>
  </si>
  <si>
    <t xml:space="preserve">     Miscellaneous Purchased Services (400-500 series) (Alloc.)</t>
  </si>
  <si>
    <t xml:space="preserve">      Sales/Lease-back Payments (Alloc.)</t>
  </si>
  <si>
    <t xml:space="preserve">      Supplies and Materials  (Alloc.)</t>
  </si>
  <si>
    <t xml:space="preserve">      Interest on Current Loans (Alloc.)</t>
  </si>
  <si>
    <t xml:space="preserve">      Interest on Lease Purchase Agreements (Alloc.)</t>
  </si>
  <si>
    <t xml:space="preserve">      Interest on Bond Anticipation Notes (BANs) (Alloc.)</t>
  </si>
  <si>
    <t xml:space="preserve">      Other Objects (Alloc.)</t>
  </si>
  <si>
    <t xml:space="preserve">      Purchased Professional Services (Alloc.)</t>
  </si>
  <si>
    <t xml:space="preserve">      Purchased Technical Services (Alloc.)</t>
  </si>
  <si>
    <t xml:space="preserve">      Other Purchased Services (400-500 series) (Alloc.)</t>
  </si>
  <si>
    <t>11-000-270-160</t>
  </si>
  <si>
    <t>11-000-270-161</t>
  </si>
  <si>
    <t>11-000-270-162</t>
  </si>
  <si>
    <t xml:space="preserve">     Sal. for Pupil Trans. (Bet. Home and Sch) NonPublic</t>
  </si>
  <si>
    <t xml:space="preserve">     Sal. for Pupil Trans. (Bet. Home and Sch) NonPublic (Alloc.)</t>
  </si>
  <si>
    <t>11-000-270-163</t>
  </si>
  <si>
    <t>11-000-270-503</t>
  </si>
  <si>
    <t>11-000-270-504</t>
  </si>
  <si>
    <t>11-000-270-800</t>
  </si>
  <si>
    <t xml:space="preserve">      Preschool</t>
  </si>
  <si>
    <t>12-105-100-730</t>
  </si>
  <si>
    <t xml:space="preserve">      Undistributed Expenditures - Central Services</t>
  </si>
  <si>
    <t>12-000-251-730</t>
  </si>
  <si>
    <t xml:space="preserve">      Undistributed Expenditures - Central Services (Alloc.)</t>
  </si>
  <si>
    <t xml:space="preserve">      Undistributed Expenditures - Admin. Info. Tech.</t>
  </si>
  <si>
    <t>12-000-252-730</t>
  </si>
  <si>
    <t xml:space="preserve">      Undistributed Expenditures - Admin. Info. Tech. (Alloc.)</t>
  </si>
  <si>
    <t xml:space="preserve">      Intrastructure</t>
  </si>
  <si>
    <t>12-000-400-780</t>
  </si>
  <si>
    <t xml:space="preserve">      Intrastructure (Alloc.)</t>
  </si>
  <si>
    <r>
      <t xml:space="preserve">     </t>
    </r>
    <r>
      <rPr>
        <sz val="9"/>
        <rFont val="Tms Rmn"/>
      </rPr>
      <t>Increase in Sale/Leaseback Reserve</t>
    </r>
  </si>
  <si>
    <r>
      <t xml:space="preserve">     </t>
    </r>
    <r>
      <rPr>
        <sz val="9"/>
        <rFont val="Tms Rmn"/>
      </rPr>
      <t>Increase in Sale/Leaseback Reserve (Alloc.)</t>
    </r>
  </si>
  <si>
    <t>10-605</t>
  </si>
  <si>
    <t>Total Support Services - Central Services</t>
  </si>
  <si>
    <t>Total Support Services - Admin. Info. Technology</t>
  </si>
  <si>
    <t>11-000-251-2XX</t>
  </si>
  <si>
    <t>11-000-252-2XX</t>
  </si>
  <si>
    <t>Total Support Services - Admin. Info. Technology (Alloc.)</t>
  </si>
  <si>
    <t>Total Support Services - Central Services (Alloc.)</t>
  </si>
  <si>
    <t>Transfer of Property Sales Proceeds to Debt Svc Reserve</t>
  </si>
  <si>
    <t>11-000-520-934</t>
  </si>
  <si>
    <t xml:space="preserve">     Interest on Early Retirement Bonds</t>
  </si>
  <si>
    <t>40-701-510-835</t>
  </si>
  <si>
    <t xml:space="preserve">     Redemption of Principal - Early Retirement Bonds</t>
  </si>
  <si>
    <t>40-701-510-910</t>
  </si>
  <si>
    <t>11-000-262-107</t>
  </si>
  <si>
    <t>11-000-262-621</t>
  </si>
  <si>
    <t>11-000-262-624</t>
  </si>
  <si>
    <t xml:space="preserve">     Salaries of Non-Instructional Aides</t>
  </si>
  <si>
    <t xml:space="preserve">     Salaries of Non-Instructional Aides (Alloc.)</t>
  </si>
  <si>
    <t xml:space="preserve">     Energy (Natural Gas)</t>
  </si>
  <si>
    <t xml:space="preserve">     Energy (Natural Gas) (Alloc.)</t>
  </si>
  <si>
    <t xml:space="preserve">     Energy (Oil)</t>
  </si>
  <si>
    <t xml:space="preserve">     Energy (Oil) (Alloc.)</t>
  </si>
  <si>
    <t>Undist. Expend. - Required Maint for School Fac.</t>
  </si>
  <si>
    <t>Undist. Expend. - Custodial Services</t>
  </si>
  <si>
    <t>Undist. Expend. - Care and Upkeep of Grounds</t>
  </si>
  <si>
    <t>Undist. Expend. - Security</t>
  </si>
  <si>
    <t>12-000-261-730</t>
  </si>
  <si>
    <t>12-000-262-730</t>
  </si>
  <si>
    <t>12-000-263-730</t>
  </si>
  <si>
    <t>12-000-266-730</t>
  </si>
  <si>
    <t>TOTAL BEFORE/AFTER SCHOOL PROGRAMS</t>
  </si>
  <si>
    <t>TOTAL SUMMER SCHOOL</t>
  </si>
  <si>
    <t>TOTAL ALTERNATIVE EDUCATION PROGRAM</t>
  </si>
  <si>
    <t>TOTAL OTHER SUPPLEMENTAL/AT-RISK PROGRAMS</t>
  </si>
  <si>
    <t>General Fund contribution to School Based Budget</t>
  </si>
  <si>
    <t>At-Risk Programs</t>
  </si>
  <si>
    <t>12-42X-100-730</t>
  </si>
  <si>
    <t>`</t>
  </si>
  <si>
    <t>11-215-100-600</t>
  </si>
  <si>
    <t>11-216-100-600</t>
  </si>
  <si>
    <t>11-421-X00-XXX</t>
  </si>
  <si>
    <t>11-422-X00-XXX</t>
  </si>
  <si>
    <t>11-423-X00-XXX</t>
  </si>
  <si>
    <t>11-424-X00-XXX</t>
  </si>
  <si>
    <t xml:space="preserve">     TOTAL CARE AND UPKEEP OF GROUNDS</t>
  </si>
  <si>
    <t xml:space="preserve">     TOTAL SECURITY</t>
  </si>
  <si>
    <t>11-000-263-XXX</t>
  </si>
  <si>
    <t>11-000-266-XXX</t>
  </si>
  <si>
    <t xml:space="preserve">Total </t>
  </si>
  <si>
    <t>11-000-262-100</t>
  </si>
  <si>
    <t>11-000-291-249</t>
  </si>
  <si>
    <t xml:space="preserve">  Energy (Gasoline)</t>
  </si>
  <si>
    <t>11-000-262-626</t>
  </si>
  <si>
    <t xml:space="preserve">  Energy (Gasoline) (alloc.)</t>
  </si>
  <si>
    <t>Salaries of Drop-Out Prevention Officer/Coordinators</t>
  </si>
  <si>
    <t>11-000-211-171</t>
  </si>
  <si>
    <t>Salaries of Family Support Teams</t>
  </si>
  <si>
    <t>11-000-211-172</t>
  </si>
  <si>
    <t>Salaries of Family Liaisons/Comm. Parent Inv. Spec.</t>
  </si>
  <si>
    <t>11-000-211-173</t>
  </si>
  <si>
    <t>Salaries of Community/School Coordinators</t>
  </si>
  <si>
    <t>11-000-211-174</t>
  </si>
  <si>
    <t>Salaries of Drop-Out Prevention Officer/Coordinators (alloc)</t>
  </si>
  <si>
    <t>Salaries of Family Support Teams (alloc)</t>
  </si>
  <si>
    <t>Salaries of Family Liaisons/Comm. Parent Inv. Spec. (alloc)</t>
  </si>
  <si>
    <t>Salaries of Community/School Coordinators (alloc.)</t>
  </si>
  <si>
    <t>Salaries of Social Services Coordinators</t>
  </si>
  <si>
    <t>11-000-213-175</t>
  </si>
  <si>
    <t>Salaries of Social Services Coordinators (alloc)</t>
  </si>
  <si>
    <t>11-2XX-100-249</t>
  </si>
  <si>
    <t xml:space="preserve">     Other Retirement Contribution - Regular</t>
  </si>
  <si>
    <t>11-1XX-100-249</t>
  </si>
  <si>
    <t xml:space="preserve">     Other Retirement Contribution - Regular (Alloc.)</t>
  </si>
  <si>
    <t>Architectural/Engineering Services</t>
  </si>
  <si>
    <t>12-000-400-334</t>
  </si>
  <si>
    <t>Architectural/Engineering Services (alloc._)</t>
  </si>
  <si>
    <t>Sal of Facilitators, Math Coaches &amp; Literacy Coaches</t>
  </si>
  <si>
    <t>11-000-221-176</t>
  </si>
  <si>
    <t>Salaries of Technology Coordinators</t>
  </si>
  <si>
    <t>11-000-222-177</t>
  </si>
  <si>
    <t>Salaries of Technology Coordinators (alloc)</t>
  </si>
  <si>
    <t>11-000-230-108</t>
  </si>
  <si>
    <t>11-000-230-333</t>
  </si>
  <si>
    <t>Expenditure &amp; Internal Control Audit Fees (alloc)</t>
  </si>
  <si>
    <t>Salaries of Attorneys (alloc.)</t>
  </si>
  <si>
    <t>11-000-230-334</t>
  </si>
  <si>
    <t>Salaries of Non-Instructional Aides</t>
  </si>
  <si>
    <t>Transportation Supplies</t>
  </si>
  <si>
    <t>11-000-270-615</t>
  </si>
  <si>
    <t xml:space="preserve">     Other Retirement Contributions - PERS</t>
  </si>
  <si>
    <t xml:space="preserve">     Other Retirement Contributions - PERS (Alloc.)</t>
  </si>
  <si>
    <t xml:space="preserve">     Other Retirement Contributions - B702</t>
  </si>
  <si>
    <t>12-000-400-600</t>
  </si>
  <si>
    <t>12-000-400-932</t>
  </si>
  <si>
    <t xml:space="preserve">    Capital Outlay - Transfer to Capital Projects </t>
  </si>
  <si>
    <t xml:space="preserve">     Facilities Grant- Transfer to Capital Projects (Alloc.)</t>
  </si>
  <si>
    <t>OLD</t>
  </si>
  <si>
    <t>NEW</t>
  </si>
  <si>
    <t>76360 +76380</t>
  </si>
  <si>
    <t>TOTAL GENERAL CURRENT EXPENSE</t>
  </si>
  <si>
    <t>TOTAL CAPITAL OUTLAY</t>
  </si>
  <si>
    <t>GENERAL FUND GRAND TOTAL</t>
  </si>
  <si>
    <t>TOTAL UNDISTRIBUTED EXPENDITURES</t>
  </si>
  <si>
    <t>11-425-X00-XXX</t>
  </si>
  <si>
    <t>TOTAL OTHER ALTERNATIVE EDUC PROG</t>
  </si>
  <si>
    <t xml:space="preserve">      Contr Serv.-Aid in Lieu of Payments-Choice Stud.</t>
  </si>
  <si>
    <t>11-000-270-505</t>
  </si>
  <si>
    <t>Other Retirement Contributions – Deferred PERS Pymt</t>
  </si>
  <si>
    <t>11-1XX-100-248</t>
  </si>
  <si>
    <t>11-2XX-100-248</t>
  </si>
  <si>
    <t>TPAF Post Retirement Medical Benefits (On-behalf)</t>
  </si>
  <si>
    <t>new</t>
  </si>
  <si>
    <t>na</t>
  </si>
  <si>
    <t>Salaries of State Monitors</t>
  </si>
  <si>
    <t>11-000-230-180</t>
  </si>
  <si>
    <t xml:space="preserve">     Repayment of Principal - NJDOE Loan</t>
  </si>
  <si>
    <t>11-000-230-181</t>
  </si>
  <si>
    <t xml:space="preserve">     Interest Expense - NJDOE Loan</t>
  </si>
  <si>
    <t>11-000-230-182</t>
  </si>
  <si>
    <t xml:space="preserve">     T.P.A.F. /P.E.R.S. - Special Assessments</t>
  </si>
  <si>
    <t>11-000-291-233</t>
  </si>
  <si>
    <t xml:space="preserve">     T.P.A.F. /P.E.R.S. - Special Assessments (Alloc.)</t>
  </si>
  <si>
    <t>Transfer from GF Surplus to Debt Svc - Repay CDL</t>
  </si>
  <si>
    <t>11-000-520-937</t>
  </si>
  <si>
    <t>Estimated rate charged by district</t>
  </si>
  <si>
    <t xml:space="preserve"> Estimated rate charged by district</t>
  </si>
  <si>
    <t>2015-2016 Actual Costs Per Pupil Report</t>
  </si>
  <si>
    <t>Undist.Expend-Required Maintenance for School Facilities (ACTUAL OR ALLOCATED)</t>
  </si>
  <si>
    <t xml:space="preserve">     Unused Vacation Payment to Terminated/Retired Staff</t>
  </si>
  <si>
    <t>11-1XX-100-199</t>
  </si>
  <si>
    <t>11-201-100-199</t>
  </si>
  <si>
    <t>11-202-100-199</t>
  </si>
  <si>
    <t>11-204-100-199</t>
  </si>
  <si>
    <t>11-206-100-199</t>
  </si>
  <si>
    <t>11-207-100-199</t>
  </si>
  <si>
    <t>11-209-100-199</t>
  </si>
  <si>
    <t>11-213-100-199</t>
  </si>
  <si>
    <t>11-214-100-199</t>
  </si>
  <si>
    <t>11-215-100-199</t>
  </si>
  <si>
    <t>11-216-100-199</t>
  </si>
  <si>
    <t>11-219-100-199</t>
  </si>
  <si>
    <t>11-222-100-199</t>
  </si>
  <si>
    <t>11-230-100-199</t>
  </si>
  <si>
    <t>11-240-100-199</t>
  </si>
  <si>
    <t>11-3XX-100-199</t>
  </si>
  <si>
    <t>11-401-100-199</t>
  </si>
  <si>
    <t>11-402-100-199</t>
  </si>
  <si>
    <t>11-4XX-100-1</t>
  </si>
  <si>
    <t>11-800-330-199</t>
  </si>
  <si>
    <t>11-000-100-570</t>
  </si>
  <si>
    <t xml:space="preserve">   Tuition to non resident Renaissance School</t>
  </si>
  <si>
    <t>11-000-211-199</t>
  </si>
  <si>
    <t>11-000-213-199</t>
  </si>
  <si>
    <t>11-000-216-199</t>
  </si>
  <si>
    <t>11-000-217-199</t>
  </si>
  <si>
    <t>11-000-218-199</t>
  </si>
  <si>
    <t>11-000-219-199</t>
  </si>
  <si>
    <t>11-000-221-199</t>
  </si>
  <si>
    <t>11-000-222-199</t>
  </si>
  <si>
    <t>11-000-223-199</t>
  </si>
  <si>
    <t>11-000-230-109</t>
  </si>
  <si>
    <t>11-000-230-199</t>
  </si>
  <si>
    <t>11-000-240-199</t>
  </si>
  <si>
    <t>11-000-251-199</t>
  </si>
  <si>
    <t>11-000-251-335</t>
  </si>
  <si>
    <t>11-000-252-199</t>
  </si>
  <si>
    <t>11-000-261-199</t>
  </si>
  <si>
    <t>11-000-262-199</t>
  </si>
  <si>
    <t>11-000-270-199</t>
  </si>
  <si>
    <t>11-000-270-506</t>
  </si>
  <si>
    <t>11-1XX-100-299</t>
  </si>
  <si>
    <t>11-2XX-100-299</t>
  </si>
  <si>
    <t>11-000-291-297</t>
  </si>
  <si>
    <t>11-000-291-298</t>
  </si>
  <si>
    <t>11-000-291-299</t>
  </si>
  <si>
    <t>12-000-400-199</t>
  </si>
  <si>
    <t>11-212-100-199</t>
  </si>
  <si>
    <t>Total Cognitive - Moderate</t>
  </si>
  <si>
    <t xml:space="preserve">     Salaries of State Monitors</t>
  </si>
  <si>
    <t xml:space="preserve">     Salaries of Attorneys (alloc.)</t>
  </si>
  <si>
    <t xml:space="preserve">     Unused Sick Payment to Terminated/Retired Staff</t>
  </si>
  <si>
    <t xml:space="preserve">     Unused Sick Payment to Terminated/Retired Staff (alloc)</t>
  </si>
  <si>
    <t xml:space="preserve">     Unused Sick Payment to Terminated/Retired Staff mass sever</t>
  </si>
  <si>
    <t xml:space="preserve">     Unused Vacation Payment to Terminated/Retired Staff mass sever</t>
  </si>
  <si>
    <t xml:space="preserve">     Unused Vacation Payment to Terminated/Retired Staff (alloc)</t>
  </si>
  <si>
    <t>STEP</t>
  </si>
  <si>
    <t>Calculate total debt service paid during the fiscal year (combine</t>
  </si>
  <si>
    <t>interest and principal).</t>
  </si>
  <si>
    <t xml:space="preserve">    Interest</t>
  </si>
  <si>
    <t>Line 89600</t>
  </si>
  <si>
    <t>+  Principal</t>
  </si>
  <si>
    <t>Line 89620</t>
  </si>
  <si>
    <t>(A)</t>
  </si>
  <si>
    <t>Calculate the percentage of debt service that is covered by state aid.</t>
  </si>
  <si>
    <t>Debt Service Aid</t>
  </si>
  <si>
    <t>Line 0890</t>
  </si>
  <si>
    <t>(B)</t>
  </si>
  <si>
    <t>% State Aid</t>
  </si>
  <si>
    <t>Total Debt Service</t>
  </si>
  <si>
    <t>Apply the percentage to interest to calculate how much interest is</t>
  </si>
  <si>
    <t>covered by state aid.</t>
  </si>
  <si>
    <t>x  % State Aid</t>
  </si>
  <si>
    <t xml:space="preserve">         State Aid</t>
  </si>
  <si>
    <t>(C)</t>
  </si>
  <si>
    <t>Subtract the interest covered by state aid from the total interest amount to arrive at Building Use Charge.</t>
  </si>
  <si>
    <t xml:space="preserve">   Interest</t>
  </si>
  <si>
    <t xml:space="preserve">-  Interest covered by </t>
  </si>
  <si>
    <t>=  Total Debt Service</t>
  </si>
  <si>
    <t>=  Interest covered by</t>
  </si>
  <si>
    <t>=  Building Use Charge</t>
  </si>
  <si>
    <t xml:space="preserve">     Building Use Charge (see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</si>
</sst>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"/>
    <numFmt numFmtId="165" formatCode="#,##0.0_);\(#,##0.0\)"/>
    <numFmt numFmtId="166" formatCode="#,##0.0"/>
  </numFmts>
  <fonts count="27">
    <font>
      <sz val="10"/>
      <name val="Geneva"/>
    </font>
    <font>
      <sz val="10"/>
      <name val="Geneva"/>
    </font>
    <font>
      <sz val="10"/>
      <name val="Arial"/>
      <family val="2"/>
    </font>
    <font>
      <sz val="10"/>
      <name val="CG Times (W1)"/>
    </font>
    <font>
      <b/>
      <sz val="12"/>
      <name val="CG Times (W1)"/>
    </font>
    <font>
      <sz val="12"/>
      <name val="CG Times (W1)"/>
    </font>
    <font>
      <sz val="9"/>
      <name val="Tms Rmn"/>
    </font>
    <font>
      <sz val="9"/>
      <name val="Geneva"/>
    </font>
    <font>
      <b/>
      <sz val="12"/>
      <name val="Tms Rmn"/>
    </font>
    <font>
      <sz val="12"/>
      <name val="Geneva"/>
    </font>
    <font>
      <b/>
      <sz val="10"/>
      <name val="Tms Rmn"/>
    </font>
    <font>
      <b/>
      <u/>
      <sz val="9"/>
      <name val="Geneva"/>
    </font>
    <font>
      <b/>
      <sz val="9"/>
      <name val="Tms Rmn"/>
    </font>
    <font>
      <sz val="10"/>
      <name val="Tms Rmn"/>
    </font>
    <font>
      <b/>
      <u/>
      <sz val="9"/>
      <name val="Tms Rmn"/>
    </font>
    <font>
      <u/>
      <sz val="9"/>
      <name val="Tms Rmn"/>
    </font>
    <font>
      <sz val="12"/>
      <name val="Tms Rmn"/>
    </font>
    <font>
      <u/>
      <sz val="10"/>
      <name val="Tms Rmn"/>
    </font>
    <font>
      <sz val="9"/>
      <name val="MS Serif"/>
      <family val="1"/>
    </font>
    <font>
      <b/>
      <sz val="9"/>
      <name val="MS Serif"/>
      <family val="1"/>
    </font>
    <font>
      <b/>
      <sz val="8"/>
      <name val="Tms Rmn"/>
    </font>
    <font>
      <sz val="8"/>
      <name val="Tms Rmn"/>
    </font>
    <font>
      <b/>
      <sz val="9"/>
      <name val="Times New Roman"/>
      <family val="1"/>
    </font>
    <font>
      <sz val="9"/>
      <color theme="0"/>
      <name val="Tms Rmn"/>
    </font>
    <font>
      <sz val="10"/>
      <color rgb="FF000000"/>
      <name val="Times New Roman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72">
    <xf numFmtId="0" fontId="0" fillId="0" borderId="0" xfId="0"/>
    <xf numFmtId="0" fontId="3" fillId="0" borderId="0" xfId="3" applyFont="1"/>
    <xf numFmtId="0" fontId="4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3" fillId="0" borderId="0" xfId="3" applyFont="1" applyBorder="1"/>
    <xf numFmtId="0" fontId="3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3" xfId="3" applyFont="1" applyBorder="1"/>
    <xf numFmtId="0" fontId="3" fillId="0" borderId="1" xfId="3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9" fillId="0" borderId="0" xfId="0" applyNumberFormat="1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10" fillId="0" borderId="0" xfId="0" applyFont="1" applyBorder="1" applyProtection="1">
      <protection locked="0"/>
    </xf>
    <xf numFmtId="3" fontId="10" fillId="0" borderId="0" xfId="0" applyNumberFormat="1" applyFont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Border="1" applyProtection="1">
      <protection locked="0"/>
    </xf>
    <xf numFmtId="3" fontId="7" fillId="0" borderId="0" xfId="0" applyNumberFormat="1" applyFont="1" applyBorder="1" applyProtection="1"/>
    <xf numFmtId="0" fontId="7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applyNumberFormat="1" applyAlignment="1">
      <alignment horizontal="center"/>
    </xf>
    <xf numFmtId="3" fontId="6" fillId="0" borderId="0" xfId="0" quotePrefix="1" applyNumberFormat="1" applyFont="1" applyAlignment="1">
      <alignment horizontal="center"/>
    </xf>
    <xf numFmtId="3" fontId="6" fillId="2" borderId="2" xfId="0" applyNumberFormat="1" applyFont="1" applyFill="1" applyBorder="1"/>
    <xf numFmtId="3" fontId="6" fillId="0" borderId="2" xfId="0" applyNumberFormat="1" applyFont="1" applyBorder="1"/>
    <xf numFmtId="3" fontId="6" fillId="0" borderId="2" xfId="0" applyNumberFormat="1" applyFont="1" applyBorder="1" applyProtection="1">
      <protection locked="0"/>
    </xf>
    <xf numFmtId="3" fontId="6" fillId="2" borderId="2" xfId="0" applyNumberFormat="1" applyFont="1" applyFill="1" applyBorder="1" applyProtection="1"/>
    <xf numFmtId="3" fontId="6" fillId="0" borderId="2" xfId="0" applyNumberFormat="1" applyFont="1" applyBorder="1" applyProtection="1"/>
    <xf numFmtId="0" fontId="6" fillId="0" borderId="4" xfId="0" applyFont="1" applyBorder="1"/>
    <xf numFmtId="0" fontId="6" fillId="0" borderId="4" xfId="0" applyNumberFormat="1" applyFont="1" applyBorder="1" applyAlignment="1">
      <alignment horizontal="center"/>
    </xf>
    <xf numFmtId="3" fontId="6" fillId="0" borderId="2" xfId="0" applyNumberFormat="1" applyFont="1" applyFill="1" applyBorder="1"/>
    <xf numFmtId="0" fontId="0" fillId="0" borderId="0" xfId="0" applyBorder="1"/>
    <xf numFmtId="0" fontId="7" fillId="0" borderId="0" xfId="0" applyFont="1" applyBorder="1"/>
    <xf numFmtId="3" fontId="6" fillId="0" borderId="2" xfId="0" applyNumberFormat="1" applyFont="1" applyFill="1" applyBorder="1" applyProtection="1">
      <protection locked="0"/>
    </xf>
    <xf numFmtId="3" fontId="12" fillId="2" borderId="2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5" fontId="6" fillId="0" borderId="5" xfId="0" applyNumberFormat="1" applyFont="1" applyBorder="1"/>
    <xf numFmtId="0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5" fontId="6" fillId="0" borderId="2" xfId="0" applyNumberFormat="1" applyFont="1" applyBorder="1" applyProtection="1">
      <protection locked="0"/>
    </xf>
    <xf numFmtId="3" fontId="13" fillId="0" borderId="0" xfId="0" applyNumberFormat="1" applyFont="1"/>
    <xf numFmtId="3" fontId="10" fillId="0" borderId="0" xfId="0" applyNumberFormat="1" applyFont="1"/>
    <xf numFmtId="3" fontId="13" fillId="0" borderId="2" xfId="0" applyNumberFormat="1" applyFont="1" applyBorder="1" applyProtection="1">
      <protection locked="0"/>
    </xf>
    <xf numFmtId="5" fontId="13" fillId="0" borderId="6" xfId="0" applyNumberFormat="1" applyFont="1" applyBorder="1"/>
    <xf numFmtId="5" fontId="13" fillId="0" borderId="0" xfId="0" applyNumberFormat="1" applyFont="1"/>
    <xf numFmtId="0" fontId="14" fillId="0" borderId="0" xfId="0" applyFont="1"/>
    <xf numFmtId="0" fontId="6" fillId="0" borderId="2" xfId="0" quotePrefix="1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12" fillId="0" borderId="2" xfId="0" applyFont="1" applyBorder="1"/>
    <xf numFmtId="3" fontId="6" fillId="3" borderId="2" xfId="0" applyNumberFormat="1" applyFont="1" applyFill="1" applyBorder="1" applyProtection="1">
      <protection locked="0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5" fontId="10" fillId="0" borderId="1" xfId="0" applyNumberFormat="1" applyFont="1" applyBorder="1"/>
    <xf numFmtId="0" fontId="15" fillId="0" borderId="0" xfId="0" applyFont="1" applyAlignment="1">
      <alignment horizontal="center"/>
    </xf>
    <xf numFmtId="3" fontId="6" fillId="3" borderId="1" xfId="0" applyNumberFormat="1" applyFont="1" applyFill="1" applyBorder="1" applyProtection="1">
      <protection locked="0"/>
    </xf>
    <xf numFmtId="0" fontId="13" fillId="0" borderId="0" xfId="0" applyFont="1"/>
    <xf numFmtId="3" fontId="6" fillId="3" borderId="0" xfId="0" applyNumberFormat="1" applyFont="1" applyFill="1"/>
    <xf numFmtId="37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10" fontId="6" fillId="0" borderId="1" xfId="0" applyNumberFormat="1" applyFont="1" applyBorder="1"/>
    <xf numFmtId="5" fontId="10" fillId="0" borderId="7" xfId="0" applyNumberFormat="1" applyFont="1" applyBorder="1" applyAlignment="1">
      <alignment horizontal="right"/>
    </xf>
    <xf numFmtId="0" fontId="3" fillId="0" borderId="0" xfId="4" applyFont="1"/>
    <xf numFmtId="0" fontId="4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3" fillId="0" borderId="0" xfId="4" applyFont="1" applyBorder="1"/>
    <xf numFmtId="0" fontId="3" fillId="0" borderId="1" xfId="4" applyFont="1" applyBorder="1"/>
    <xf numFmtId="0" fontId="3" fillId="0" borderId="2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3" xfId="4" applyFont="1" applyBorder="1"/>
    <xf numFmtId="0" fontId="3" fillId="0" borderId="0" xfId="4" applyFont="1" applyBorder="1" applyAlignment="1">
      <alignment horizontal="centerContinuous"/>
    </xf>
    <xf numFmtId="0" fontId="3" fillId="0" borderId="1" xfId="4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left"/>
    </xf>
    <xf numFmtId="3" fontId="10" fillId="0" borderId="0" xfId="0" applyNumberFormat="1" applyFont="1" applyProtection="1"/>
    <xf numFmtId="3" fontId="7" fillId="0" borderId="0" xfId="0" applyNumberFormat="1" applyFont="1" applyProtection="1"/>
    <xf numFmtId="3" fontId="10" fillId="0" borderId="0" xfId="0" applyNumberFormat="1" applyFont="1" applyAlignment="1" applyProtection="1">
      <alignment horizontal="center"/>
    </xf>
    <xf numFmtId="0" fontId="7" fillId="0" borderId="0" xfId="0" applyFont="1" applyProtection="1"/>
    <xf numFmtId="3" fontId="12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7" fillId="0" borderId="8" xfId="0" applyNumberFormat="1" applyFont="1" applyBorder="1" applyAlignment="1" applyProtection="1">
      <alignment horizontal="center"/>
    </xf>
    <xf numFmtId="3" fontId="7" fillId="0" borderId="9" xfId="0" applyNumberFormat="1" applyFont="1" applyBorder="1" applyAlignment="1" applyProtection="1">
      <alignment horizontal="center"/>
    </xf>
    <xf numFmtId="0" fontId="12" fillId="0" borderId="9" xfId="0" applyFont="1" applyBorder="1" applyAlignment="1">
      <alignment horizontal="center"/>
    </xf>
    <xf numFmtId="3" fontId="6" fillId="0" borderId="10" xfId="0" quotePrefix="1" applyNumberFormat="1" applyFont="1" applyBorder="1" applyAlignment="1">
      <alignment horizontal="center"/>
    </xf>
    <xf numFmtId="3" fontId="6" fillId="0" borderId="11" xfId="0" quotePrefix="1" applyNumberFormat="1" applyFont="1" applyBorder="1" applyAlignment="1">
      <alignment horizontal="center"/>
    </xf>
    <xf numFmtId="3" fontId="6" fillId="0" borderId="12" xfId="0" quotePrefix="1" applyNumberFormat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2" borderId="2" xfId="0" applyFont="1" applyFill="1" applyBorder="1"/>
    <xf numFmtId="0" fontId="3" fillId="0" borderId="0" xfId="5" applyFont="1"/>
    <xf numFmtId="0" fontId="3" fillId="0" borderId="0" xfId="5" applyFont="1" applyAlignment="1">
      <alignment horizontal="centerContinuous"/>
    </xf>
    <xf numFmtId="0" fontId="3" fillId="0" borderId="0" xfId="5" applyFont="1" applyBorder="1" applyAlignment="1">
      <alignment horizontal="centerContinuous"/>
    </xf>
    <xf numFmtId="0" fontId="3" fillId="0" borderId="0" xfId="5" applyFont="1" applyBorder="1"/>
    <xf numFmtId="0" fontId="3" fillId="0" borderId="2" xfId="5" applyFont="1" applyBorder="1" applyAlignment="1">
      <alignment horizontal="centerContinuous"/>
    </xf>
    <xf numFmtId="0" fontId="3" fillId="0" borderId="3" xfId="5" applyFont="1" applyBorder="1"/>
    <xf numFmtId="0" fontId="3" fillId="0" borderId="1" xfId="5" applyFont="1" applyBorder="1"/>
    <xf numFmtId="0" fontId="3" fillId="0" borderId="1" xfId="5" applyFont="1" applyBorder="1" applyAlignment="1">
      <alignment horizontal="centerContinuous"/>
    </xf>
    <xf numFmtId="0" fontId="13" fillId="0" borderId="0" xfId="0" applyFont="1" applyAlignment="1">
      <alignment horizontal="center"/>
    </xf>
    <xf numFmtId="3" fontId="10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0" fontId="1" fillId="0" borderId="0" xfId="0" quotePrefix="1" applyFont="1" applyBorder="1" applyAlignment="1" applyProtection="1">
      <alignment horizontal="center"/>
      <protection locked="0"/>
    </xf>
    <xf numFmtId="165" fontId="13" fillId="0" borderId="13" xfId="0" applyNumberFormat="1" applyFont="1" applyBorder="1" applyProtection="1">
      <protection locked="0"/>
    </xf>
    <xf numFmtId="165" fontId="13" fillId="0" borderId="13" xfId="0" applyNumberFormat="1" applyFont="1" applyFill="1" applyBorder="1" applyProtection="1">
      <protection locked="0"/>
    </xf>
    <xf numFmtId="10" fontId="13" fillId="0" borderId="0" xfId="0" applyNumberFormat="1" applyFont="1" applyAlignment="1">
      <alignment horizontal="center"/>
    </xf>
    <xf numFmtId="3" fontId="13" fillId="0" borderId="13" xfId="0" applyNumberFormat="1" applyFont="1" applyBorder="1" applyProtection="1">
      <protection locked="0"/>
    </xf>
    <xf numFmtId="37" fontId="13" fillId="0" borderId="0" xfId="0" applyNumberFormat="1" applyFont="1" applyAlignment="1">
      <alignment horizontal="center"/>
    </xf>
    <xf numFmtId="0" fontId="17" fillId="0" borderId="11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10" fontId="13" fillId="0" borderId="0" xfId="0" applyNumberFormat="1" applyFont="1"/>
    <xf numFmtId="10" fontId="13" fillId="0" borderId="0" xfId="0" applyNumberFormat="1" applyFont="1" applyAlignment="1">
      <alignment horizontal="centerContinuous"/>
    </xf>
    <xf numFmtId="10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0" fontId="13" fillId="0" borderId="1" xfId="0" quotePrefix="1" applyNumberFormat="1" applyFont="1" applyBorder="1" applyAlignment="1">
      <alignment horizontal="center"/>
    </xf>
    <xf numFmtId="10" fontId="13" fillId="2" borderId="0" xfId="0" applyNumberFormat="1" applyFont="1" applyFill="1"/>
    <xf numFmtId="10" fontId="13" fillId="0" borderId="0" xfId="0" applyNumberFormat="1" applyFont="1" applyProtection="1"/>
    <xf numFmtId="3" fontId="6" fillId="3" borderId="2" xfId="0" applyNumberFormat="1" applyFont="1" applyFill="1" applyBorder="1"/>
    <xf numFmtId="0" fontId="6" fillId="3" borderId="2" xfId="0" applyFont="1" applyFill="1" applyBorder="1"/>
    <xf numFmtId="0" fontId="18" fillId="4" borderId="2" xfId="2" applyFont="1" applyFill="1" applyBorder="1" applyAlignment="1">
      <alignment horizontal="center" vertical="top"/>
    </xf>
    <xf numFmtId="0" fontId="19" fillId="4" borderId="2" xfId="2" applyFont="1" applyFill="1" applyBorder="1" applyAlignment="1">
      <alignment vertical="top"/>
    </xf>
    <xf numFmtId="0" fontId="18" fillId="4" borderId="2" xfId="2" applyFont="1" applyFill="1" applyBorder="1" applyAlignment="1">
      <alignment vertical="top"/>
    </xf>
    <xf numFmtId="0" fontId="18" fillId="3" borderId="2" xfId="2" applyFont="1" applyFill="1" applyBorder="1" applyAlignment="1">
      <alignment horizontal="center" vertical="top"/>
    </xf>
    <xf numFmtId="0" fontId="18" fillId="4" borderId="2" xfId="2" applyFont="1" applyFill="1" applyBorder="1" applyAlignment="1">
      <alignment horizontal="right" vertical="top"/>
    </xf>
    <xf numFmtId="1" fontId="18" fillId="4" borderId="2" xfId="2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13" fillId="2" borderId="13" xfId="0" applyFont="1" applyFill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3" fontId="10" fillId="0" borderId="0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16" fontId="13" fillId="0" borderId="0" xfId="0" quotePrefix="1" applyNumberFormat="1" applyFont="1" applyAlignment="1" applyProtection="1">
      <alignment horizontal="center"/>
      <protection locked="0"/>
    </xf>
    <xf numFmtId="0" fontId="13" fillId="0" borderId="0" xfId="0" quotePrefix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6" fontId="17" fillId="0" borderId="0" xfId="0" quotePrefix="1" applyNumberFormat="1" applyFont="1" applyAlignment="1" applyProtection="1">
      <alignment horizontal="center"/>
      <protection locked="0"/>
    </xf>
    <xf numFmtId="0" fontId="17" fillId="0" borderId="0" xfId="0" quotePrefix="1" applyFont="1" applyAlignment="1" applyProtection="1">
      <alignment horizontal="center"/>
      <protection locked="0"/>
    </xf>
    <xf numFmtId="0" fontId="13" fillId="0" borderId="0" xfId="0" quotePrefix="1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166" fontId="13" fillId="0" borderId="14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13" fillId="0" borderId="15" xfId="0" applyFont="1" applyBorder="1" applyProtection="1">
      <protection locked="0"/>
    </xf>
    <xf numFmtId="10" fontId="10" fillId="0" borderId="16" xfId="0" applyNumberFormat="1" applyFont="1" applyBorder="1" applyProtection="1">
      <protection locked="0"/>
    </xf>
    <xf numFmtId="10" fontId="10" fillId="0" borderId="0" xfId="0" applyNumberFormat="1" applyFont="1" applyBorder="1" applyAlignment="1" applyProtection="1">
      <alignment horizontal="center"/>
      <protection locked="0"/>
    </xf>
    <xf numFmtId="0" fontId="13" fillId="2" borderId="11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9" xfId="0" applyFont="1" applyBorder="1" applyProtection="1">
      <protection locked="0"/>
    </xf>
    <xf numFmtId="10" fontId="10" fillId="0" borderId="17" xfId="0" applyNumberFormat="1" applyFont="1" applyBorder="1" applyProtection="1">
      <protection locked="0"/>
    </xf>
    <xf numFmtId="10" fontId="10" fillId="0" borderId="16" xfId="0" applyNumberFormat="1" applyFont="1" applyFill="1" applyBorder="1" applyProtection="1">
      <protection locked="0"/>
    </xf>
    <xf numFmtId="10" fontId="10" fillId="0" borderId="1" xfId="0" applyNumberFormat="1" applyFont="1" applyBorder="1" applyAlignment="1" applyProtection="1">
      <alignment horizontal="center"/>
      <protection locked="0"/>
    </xf>
    <xf numFmtId="10" fontId="10" fillId="0" borderId="17" xfId="0" applyNumberFormat="1" applyFont="1" applyFill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Protection="1">
      <protection locked="0"/>
    </xf>
    <xf numFmtId="165" fontId="13" fillId="0" borderId="13" xfId="0" applyNumberFormat="1" applyFont="1" applyBorder="1" applyAlignment="1" applyProtection="1">
      <alignment horizontal="center"/>
    </xf>
    <xf numFmtId="10" fontId="10" fillId="0" borderId="16" xfId="0" applyNumberFormat="1" applyFont="1" applyBorder="1" applyAlignment="1" applyProtection="1">
      <alignment horizontal="center"/>
    </xf>
    <xf numFmtId="166" fontId="13" fillId="0" borderId="13" xfId="0" applyNumberFormat="1" applyFont="1" applyBorder="1" applyAlignment="1" applyProtection="1">
      <alignment horizontal="center"/>
    </xf>
    <xf numFmtId="3" fontId="13" fillId="0" borderId="13" xfId="0" applyNumberFormat="1" applyFont="1" applyBorder="1" applyAlignment="1" applyProtection="1">
      <alignment horizontal="center"/>
    </xf>
    <xf numFmtId="10" fontId="10" fillId="0" borderId="17" xfId="0" applyNumberFormat="1" applyFont="1" applyBorder="1" applyAlignment="1" applyProtection="1">
      <alignment horizontal="center"/>
    </xf>
    <xf numFmtId="10" fontId="10" fillId="0" borderId="16" xfId="0" applyNumberFormat="1" applyFont="1" applyBorder="1" applyProtection="1"/>
    <xf numFmtId="165" fontId="13" fillId="0" borderId="13" xfId="0" applyNumberFormat="1" applyFont="1" applyBorder="1" applyProtection="1"/>
    <xf numFmtId="0" fontId="13" fillId="2" borderId="13" xfId="0" applyFont="1" applyFill="1" applyBorder="1" applyProtection="1"/>
    <xf numFmtId="0" fontId="13" fillId="2" borderId="16" xfId="0" applyFont="1" applyFill="1" applyBorder="1" applyProtection="1"/>
    <xf numFmtId="3" fontId="13" fillId="3" borderId="13" xfId="0" applyNumberFormat="1" applyFont="1" applyFill="1" applyBorder="1" applyProtection="1"/>
    <xf numFmtId="10" fontId="10" fillId="3" borderId="16" xfId="0" applyNumberFormat="1" applyFont="1" applyFill="1" applyBorder="1" applyProtection="1"/>
    <xf numFmtId="10" fontId="10" fillId="0" borderId="0" xfId="0" applyNumberFormat="1" applyFont="1" applyBorder="1" applyAlignment="1" applyProtection="1">
      <alignment horizontal="center"/>
    </xf>
    <xf numFmtId="0" fontId="13" fillId="2" borderId="14" xfId="0" applyFont="1" applyFill="1" applyBorder="1" applyProtection="1"/>
    <xf numFmtId="0" fontId="13" fillId="2" borderId="0" xfId="0" applyFont="1" applyFill="1" applyBorder="1" applyProtection="1"/>
    <xf numFmtId="3" fontId="13" fillId="0" borderId="13" xfId="0" applyNumberFormat="1" applyFont="1" applyBorder="1" applyProtection="1"/>
    <xf numFmtId="0" fontId="13" fillId="0" borderId="13" xfId="0" applyFont="1" applyBorder="1" applyAlignment="1" applyProtection="1">
      <alignment horizontal="center"/>
    </xf>
    <xf numFmtId="0" fontId="13" fillId="0" borderId="15" xfId="0" applyFont="1" applyBorder="1" applyProtection="1"/>
    <xf numFmtId="0" fontId="13" fillId="0" borderId="0" xfId="0" applyFont="1" applyProtection="1"/>
    <xf numFmtId="0" fontId="13" fillId="0" borderId="15" xfId="0" applyFont="1" applyBorder="1" applyAlignment="1" applyProtection="1">
      <alignment horizontal="center"/>
    </xf>
    <xf numFmtId="10" fontId="10" fillId="0" borderId="16" xfId="0" applyNumberFormat="1" applyFont="1" applyFill="1" applyBorder="1" applyProtection="1"/>
    <xf numFmtId="10" fontId="10" fillId="0" borderId="2" xfId="0" applyNumberFormat="1" applyFont="1" applyBorder="1" applyProtection="1"/>
    <xf numFmtId="10" fontId="10" fillId="0" borderId="13" xfId="0" applyNumberFormat="1" applyFont="1" applyBorder="1" applyProtection="1"/>
    <xf numFmtId="0" fontId="20" fillId="0" borderId="8" xfId="0" applyFont="1" applyBorder="1" applyAlignment="1">
      <alignment horizontal="centerContinuous"/>
    </xf>
    <xf numFmtId="0" fontId="20" fillId="0" borderId="15" xfId="0" applyFont="1" applyBorder="1" applyAlignment="1">
      <alignment horizontal="centerContinuous"/>
    </xf>
    <xf numFmtId="0" fontId="6" fillId="2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6" fillId="3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quotePrefix="1" applyNumberFormat="1" applyFont="1" applyBorder="1" applyAlignment="1">
      <alignment horizontal="center"/>
    </xf>
    <xf numFmtId="0" fontId="12" fillId="0" borderId="2" xfId="0" quotePrefix="1" applyFont="1" applyBorder="1" applyAlignment="1">
      <alignment horizontal="left"/>
    </xf>
    <xf numFmtId="164" fontId="6" fillId="0" borderId="2" xfId="0" applyNumberFormat="1" applyFont="1" applyBorder="1" applyProtection="1"/>
    <xf numFmtId="5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3" fontId="6" fillId="2" borderId="2" xfId="0" quotePrefix="1" applyNumberFormat="1" applyFont="1" applyFill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13" fillId="3" borderId="0" xfId="0" applyNumberFormat="1" applyFont="1" applyFill="1"/>
    <xf numFmtId="0" fontId="13" fillId="0" borderId="0" xfId="0" applyFont="1" applyFill="1"/>
    <xf numFmtId="0" fontId="0" fillId="0" borderId="0" xfId="0" applyAlignment="1">
      <alignment horizontal="center"/>
    </xf>
    <xf numFmtId="37" fontId="21" fillId="0" borderId="2" xfId="0" quotePrefix="1" applyNumberFormat="1" applyFont="1" applyBorder="1" applyAlignment="1" applyProtection="1">
      <alignment horizontal="right"/>
    </xf>
    <xf numFmtId="37" fontId="21" fillId="0" borderId="2" xfId="0" applyNumberFormat="1" applyFont="1" applyBorder="1" applyAlignment="1" applyProtection="1">
      <alignment horizontal="right"/>
    </xf>
    <xf numFmtId="3" fontId="6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0" fillId="0" borderId="2" xfId="0" applyBorder="1"/>
    <xf numFmtId="10" fontId="13" fillId="0" borderId="0" xfId="0" applyNumberFormat="1" applyFont="1" applyFill="1"/>
    <xf numFmtId="0" fontId="0" fillId="0" borderId="2" xfId="0" applyBorder="1" applyAlignment="1">
      <alignment horizontal="center"/>
    </xf>
    <xf numFmtId="3" fontId="12" fillId="0" borderId="2" xfId="0" quotePrefix="1" applyNumberFormat="1" applyFont="1" applyBorder="1"/>
    <xf numFmtId="0" fontId="12" fillId="0" borderId="2" xfId="0" quotePrefix="1" applyFont="1" applyBorder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18" fillId="4" borderId="2" xfId="2" applyFont="1" applyFill="1" applyBorder="1" applyAlignment="1">
      <alignment horizontal="right" vertical="top" wrapText="1"/>
    </xf>
    <xf numFmtId="1" fontId="18" fillId="4" borderId="2" xfId="2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8" fillId="0" borderId="20" xfId="2" applyFont="1" applyFill="1" applyBorder="1" applyAlignment="1">
      <alignment horizontal="center" vertical="top"/>
    </xf>
    <xf numFmtId="0" fontId="18" fillId="0" borderId="21" xfId="2" applyFont="1" applyFill="1" applyBorder="1" applyAlignment="1">
      <alignment horizontal="right" vertical="top"/>
    </xf>
    <xf numFmtId="0" fontId="6" fillId="0" borderId="4" xfId="0" applyFont="1" applyBorder="1" applyAlignment="1">
      <alignment horizontal="right" wrapText="1"/>
    </xf>
    <xf numFmtId="0" fontId="18" fillId="0" borderId="22" xfId="2" applyFont="1" applyFill="1" applyBorder="1" applyAlignment="1">
      <alignment horizontal="center" vertical="top"/>
    </xf>
    <xf numFmtId="0" fontId="19" fillId="0" borderId="22" xfId="2" applyFont="1" applyFill="1" applyBorder="1" applyAlignment="1">
      <alignment vertical="top"/>
    </xf>
    <xf numFmtId="0" fontId="18" fillId="0" borderId="22" xfId="2" applyFont="1" applyFill="1" applyBorder="1" applyAlignment="1">
      <alignment vertical="top"/>
    </xf>
    <xf numFmtId="0" fontId="18" fillId="3" borderId="22" xfId="2" applyFont="1" applyFill="1" applyBorder="1" applyAlignment="1">
      <alignment horizontal="center" vertical="top"/>
    </xf>
    <xf numFmtId="0" fontId="18" fillId="0" borderId="22" xfId="2" applyFont="1" applyFill="1" applyBorder="1" applyAlignment="1">
      <alignment horizontal="right" vertical="top"/>
    </xf>
    <xf numFmtId="0" fontId="18" fillId="0" borderId="2" xfId="2" applyFont="1" applyFill="1" applyBorder="1" applyAlignment="1">
      <alignment horizontal="center" vertical="top"/>
    </xf>
    <xf numFmtId="0" fontId="18" fillId="0" borderId="23" xfId="2" applyFont="1" applyFill="1" applyBorder="1" applyAlignment="1">
      <alignment horizontal="right" vertical="top"/>
    </xf>
    <xf numFmtId="0" fontId="18" fillId="0" borderId="2" xfId="2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center"/>
    </xf>
    <xf numFmtId="0" fontId="18" fillId="0" borderId="22" xfId="2" quotePrefix="1" applyFont="1" applyFill="1" applyBorder="1" applyAlignment="1">
      <alignment horizontal="center" vertical="top"/>
    </xf>
    <xf numFmtId="0" fontId="18" fillId="0" borderId="24" xfId="2" applyFont="1" applyFill="1" applyBorder="1" applyAlignment="1">
      <alignment horizontal="right" vertical="top"/>
    </xf>
    <xf numFmtId="0" fontId="18" fillId="0" borderId="25" xfId="2" applyFont="1" applyFill="1" applyBorder="1" applyAlignment="1">
      <alignment vertical="top"/>
    </xf>
    <xf numFmtId="0" fontId="18" fillId="0" borderId="25" xfId="2" applyFont="1" applyFill="1" applyBorder="1" applyAlignment="1">
      <alignment horizontal="center" vertical="top"/>
    </xf>
    <xf numFmtId="0" fontId="6" fillId="0" borderId="8" xfId="0" applyFont="1" applyBorder="1" applyAlignment="1">
      <alignment horizontal="right" wrapText="1"/>
    </xf>
    <xf numFmtId="0" fontId="18" fillId="0" borderId="26" xfId="2" applyFont="1" applyFill="1" applyBorder="1" applyAlignment="1">
      <alignment vertical="top"/>
    </xf>
    <xf numFmtId="0" fontId="18" fillId="0" borderId="26" xfId="2" applyFont="1" applyFill="1" applyBorder="1" applyAlignment="1">
      <alignment horizontal="center" vertical="top"/>
    </xf>
    <xf numFmtId="37" fontId="21" fillId="0" borderId="8" xfId="0" quotePrefix="1" applyNumberFormat="1" applyFont="1" applyBorder="1" applyAlignment="1" applyProtection="1">
      <alignment horizontal="right"/>
    </xf>
    <xf numFmtId="0" fontId="18" fillId="0" borderId="25" xfId="0" applyFont="1" applyFill="1" applyBorder="1"/>
    <xf numFmtId="0" fontId="18" fillId="0" borderId="2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 wrapText="1"/>
    </xf>
    <xf numFmtId="3" fontId="6" fillId="5" borderId="2" xfId="0" applyNumberFormat="1" applyFont="1" applyFill="1" applyBorder="1"/>
    <xf numFmtId="0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37" fontId="21" fillId="6" borderId="2" xfId="0" quotePrefix="1" applyNumberFormat="1" applyFont="1" applyFill="1" applyBorder="1" applyAlignment="1" applyProtection="1">
      <alignment horizontal="right"/>
    </xf>
    <xf numFmtId="3" fontId="23" fillId="5" borderId="2" xfId="0" applyNumberFormat="1" applyFont="1" applyFill="1" applyBorder="1"/>
    <xf numFmtId="0" fontId="23" fillId="5" borderId="2" xfId="0" applyFont="1" applyFill="1" applyBorder="1" applyAlignment="1">
      <alignment horizontal="center"/>
    </xf>
    <xf numFmtId="0" fontId="18" fillId="5" borderId="25" xfId="2" applyFont="1" applyFill="1" applyBorder="1" applyAlignment="1">
      <alignment vertical="top"/>
    </xf>
    <xf numFmtId="0" fontId="18" fillId="5" borderId="25" xfId="2" applyFont="1" applyFill="1" applyBorder="1" applyAlignment="1">
      <alignment horizontal="center" vertical="top"/>
    </xf>
    <xf numFmtId="3" fontId="6" fillId="5" borderId="2" xfId="0" applyNumberFormat="1" applyFont="1" applyFill="1" applyBorder="1" applyAlignment="1">
      <alignment horizontal="right"/>
    </xf>
    <xf numFmtId="3" fontId="6" fillId="5" borderId="2" xfId="0" applyNumberFormat="1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 vertical="top"/>
    </xf>
    <xf numFmtId="0" fontId="18" fillId="5" borderId="25" xfId="2" applyFont="1" applyFill="1" applyBorder="1" applyAlignment="1">
      <alignment vertical="top"/>
    </xf>
    <xf numFmtId="0" fontId="18" fillId="5" borderId="25" xfId="2" applyFont="1" applyFill="1" applyBorder="1" applyAlignment="1">
      <alignment horizontal="right" vertical="top"/>
    </xf>
    <xf numFmtId="0" fontId="18" fillId="5" borderId="25" xfId="1" applyFont="1" applyFill="1" applyBorder="1" applyAlignment="1">
      <alignment horizontal="right"/>
    </xf>
    <xf numFmtId="0" fontId="18" fillId="5" borderId="25" xfId="2" applyFont="1" applyFill="1" applyBorder="1" applyAlignment="1">
      <alignment horizontal="center" vertical="top"/>
    </xf>
    <xf numFmtId="0" fontId="18" fillId="5" borderId="25" xfId="2" applyFont="1" applyFill="1" applyBorder="1" applyAlignment="1">
      <alignment vertical="top"/>
    </xf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2" applyFont="1" applyFill="1" applyBorder="1" applyAlignment="1">
      <alignment horizontal="center" vertical="top"/>
    </xf>
    <xf numFmtId="0" fontId="18" fillId="5" borderId="25" xfId="2" applyFont="1" applyFill="1" applyBorder="1" applyAlignment="1">
      <alignment vertical="top"/>
    </xf>
    <xf numFmtId="0" fontId="18" fillId="5" borderId="25" xfId="2" applyFont="1" applyFill="1" applyBorder="1" applyAlignment="1">
      <alignment horizontal="center" vertical="top"/>
    </xf>
    <xf numFmtId="0" fontId="18" fillId="5" borderId="25" xfId="2" applyFont="1" applyFill="1" applyBorder="1" applyAlignment="1">
      <alignment vertical="top"/>
    </xf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18" fillId="5" borderId="25" xfId="1" applyFont="1" applyFill="1" applyBorder="1" applyAlignment="1">
      <alignment horizontal="center"/>
    </xf>
    <xf numFmtId="0" fontId="18" fillId="5" borderId="25" xfId="1" applyFont="1" applyFill="1" applyBorder="1"/>
    <xf numFmtId="0" fontId="22" fillId="0" borderId="0" xfId="0" applyFont="1"/>
    <xf numFmtId="0" fontId="18" fillId="7" borderId="25" xfId="2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 wrapText="1"/>
    </xf>
    <xf numFmtId="0" fontId="18" fillId="5" borderId="25" xfId="0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 vertical="top" wrapText="1"/>
    </xf>
    <xf numFmtId="0" fontId="18" fillId="5" borderId="27" xfId="2" applyFont="1" applyFill="1" applyBorder="1" applyAlignment="1">
      <alignment horizontal="center" vertical="top"/>
    </xf>
    <xf numFmtId="0" fontId="18" fillId="5" borderId="0" xfId="2" applyFont="1" applyFill="1" applyBorder="1" applyAlignment="1">
      <alignment horizontal="center" vertical="top"/>
    </xf>
    <xf numFmtId="0" fontId="18" fillId="5" borderId="0" xfId="0" applyFont="1" applyFill="1" applyBorder="1" applyAlignment="1">
      <alignment horizontal="center"/>
    </xf>
    <xf numFmtId="0" fontId="19" fillId="5" borderId="0" xfId="2" applyFont="1" applyFill="1" applyBorder="1" applyAlignment="1">
      <alignment horizontal="center" vertical="top"/>
    </xf>
    <xf numFmtId="0" fontId="19" fillId="0" borderId="25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4" borderId="0" xfId="2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18" fillId="5" borderId="0" xfId="1" applyFont="1" applyFill="1" applyBorder="1" applyAlignment="1">
      <alignment horizontal="right"/>
    </xf>
    <xf numFmtId="0" fontId="18" fillId="5" borderId="25" xfId="0" applyFont="1" applyFill="1" applyBorder="1"/>
    <xf numFmtId="0" fontId="18" fillId="5" borderId="25" xfId="0" quotePrefix="1" applyFont="1" applyFill="1" applyBorder="1" applyAlignment="1">
      <alignment horizontal="center"/>
    </xf>
    <xf numFmtId="0" fontId="18" fillId="0" borderId="0" xfId="2" applyFont="1" applyFill="1" applyBorder="1" applyAlignment="1">
      <alignment horizontal="right" vertical="top"/>
    </xf>
    <xf numFmtId="0" fontId="18" fillId="0" borderId="21" xfId="2" applyFont="1" applyFill="1" applyBorder="1" applyAlignment="1">
      <alignment vertical="top"/>
    </xf>
    <xf numFmtId="0" fontId="18" fillId="0" borderId="22" xfId="2" applyFont="1" applyFill="1" applyBorder="1" applyAlignment="1">
      <alignment vertical="top" wrapText="1"/>
    </xf>
    <xf numFmtId="0" fontId="18" fillId="5" borderId="25" xfId="2" applyFont="1" applyFill="1" applyBorder="1" applyAlignment="1">
      <alignment vertical="top" wrapText="1"/>
    </xf>
    <xf numFmtId="0" fontId="18" fillId="5" borderId="25" xfId="2" quotePrefix="1" applyFont="1" applyFill="1" applyBorder="1" applyAlignment="1">
      <alignment horizontal="center" vertical="top"/>
    </xf>
    <xf numFmtId="0" fontId="18" fillId="5" borderId="28" xfId="0" applyFont="1" applyFill="1" applyBorder="1" applyAlignment="1">
      <alignment horizontal="center"/>
    </xf>
    <xf numFmtId="0" fontId="18" fillId="5" borderId="27" xfId="1" applyFont="1" applyFill="1" applyBorder="1" applyAlignment="1">
      <alignment horizontal="right"/>
    </xf>
    <xf numFmtId="0" fontId="18" fillId="5" borderId="9" xfId="1" applyFont="1" applyFill="1" applyBorder="1" applyAlignment="1">
      <alignment horizontal="right"/>
    </xf>
    <xf numFmtId="0" fontId="18" fillId="5" borderId="29" xfId="1" applyFont="1" applyFill="1" applyBorder="1" applyAlignment="1">
      <alignment horizontal="right"/>
    </xf>
    <xf numFmtId="0" fontId="18" fillId="5" borderId="30" xfId="1" applyFont="1" applyFill="1" applyBorder="1" applyAlignment="1">
      <alignment horizontal="right"/>
    </xf>
    <xf numFmtId="0" fontId="18" fillId="5" borderId="31" xfId="1" applyFont="1" applyFill="1" applyBorder="1" applyAlignment="1">
      <alignment horizontal="right"/>
    </xf>
    <xf numFmtId="0" fontId="18" fillId="7" borderId="25" xfId="0" applyFont="1" applyFill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9" fillId="5" borderId="25" xfId="2" applyFont="1" applyFill="1" applyBorder="1" applyAlignment="1">
      <alignment vertical="top"/>
    </xf>
    <xf numFmtId="3" fontId="7" fillId="6" borderId="2" xfId="0" applyNumberFormat="1" applyFont="1" applyFill="1" applyBorder="1"/>
    <xf numFmtId="5" fontId="6" fillId="0" borderId="13" xfId="0" applyNumberFormat="1" applyFont="1" applyBorder="1" applyProtection="1">
      <protection locked="0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left"/>
    </xf>
    <xf numFmtId="3" fontId="13" fillId="6" borderId="2" xfId="0" applyNumberFormat="1" applyFont="1" applyFill="1" applyBorder="1" applyAlignment="1">
      <alignment horizontal="left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33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quotePrefix="1" applyFont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0" xfId="0" quotePrefix="1" applyFont="1" applyAlignment="1">
      <alignment horizontal="justify" vertical="center" wrapText="1"/>
    </xf>
  </cellXfs>
  <cellStyles count="6">
    <cellStyle name="Normal" xfId="0" builtinId="0"/>
    <cellStyle name="Normal 2" xfId="1"/>
    <cellStyle name="Normal_97AUDSUM" xfId="2"/>
    <cellStyle name="Normal_A4-1 Cover" xfId="3"/>
    <cellStyle name="Normal_A4-2 Cover" xfId="4"/>
    <cellStyle name="Normal_Alloc. Cover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101600</xdr:rowOff>
    </xdr:from>
    <xdr:to>
      <xdr:col>10</xdr:col>
      <xdr:colOff>558800</xdr:colOff>
      <xdr:row>1</xdr:row>
      <xdr:rowOff>101600</xdr:rowOff>
    </xdr:to>
    <xdr:sp macro="" textlink="">
      <xdr:nvSpPr>
        <xdr:cNvPr id="1363" name="Line 4"/>
        <xdr:cNvSpPr>
          <a:spLocks noChangeShapeType="1"/>
        </xdr:cNvSpPr>
      </xdr:nvSpPr>
      <xdr:spPr bwMode="auto">
        <a:xfrm>
          <a:off x="5549900" y="254000"/>
          <a:ext cx="193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</xdr:row>
      <xdr:rowOff>44450</xdr:rowOff>
    </xdr:from>
    <xdr:to>
      <xdr:col>5</xdr:col>
      <xdr:colOff>57150</xdr:colOff>
      <xdr:row>1</xdr:row>
      <xdr:rowOff>114300</xdr:rowOff>
    </xdr:to>
    <xdr:sp macro="" textlink="">
      <xdr:nvSpPr>
        <xdr:cNvPr id="1364" name="Line 7"/>
        <xdr:cNvSpPr>
          <a:spLocks noChangeShapeType="1"/>
        </xdr:cNvSpPr>
      </xdr:nvSpPr>
      <xdr:spPr bwMode="auto">
        <a:xfrm>
          <a:off x="3505200" y="196850"/>
          <a:ext cx="0" cy="6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571500</xdr:colOff>
      <xdr:row>1</xdr:row>
      <xdr:rowOff>63500</xdr:rowOff>
    </xdr:from>
    <xdr:to>
      <xdr:col>10</xdr:col>
      <xdr:colOff>571500</xdr:colOff>
      <xdr:row>1</xdr:row>
      <xdr:rowOff>127000</xdr:rowOff>
    </xdr:to>
    <xdr:sp macro="" textlink="">
      <xdr:nvSpPr>
        <xdr:cNvPr id="1365" name="Line 9"/>
        <xdr:cNvSpPr>
          <a:spLocks noChangeShapeType="1"/>
        </xdr:cNvSpPr>
      </xdr:nvSpPr>
      <xdr:spPr bwMode="auto">
        <a:xfrm>
          <a:off x="7493000" y="215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69850</xdr:colOff>
      <xdr:row>1</xdr:row>
      <xdr:rowOff>88900</xdr:rowOff>
    </xdr:from>
    <xdr:to>
      <xdr:col>6</xdr:col>
      <xdr:colOff>241300</xdr:colOff>
      <xdr:row>1</xdr:row>
      <xdr:rowOff>88900</xdr:rowOff>
    </xdr:to>
    <xdr:sp macro="" textlink="">
      <xdr:nvSpPr>
        <xdr:cNvPr id="1366" name="Line 10"/>
        <xdr:cNvSpPr>
          <a:spLocks noChangeShapeType="1"/>
        </xdr:cNvSpPr>
      </xdr:nvSpPr>
      <xdr:spPr bwMode="auto">
        <a:xfrm>
          <a:off x="3517900" y="2413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1"/>
  <sheetViews>
    <sheetView workbookViewId="0">
      <selection activeCell="E12" sqref="E12"/>
    </sheetView>
  </sheetViews>
  <sheetFormatPr defaultColWidth="9.1796875" defaultRowHeight="13"/>
  <cols>
    <col min="1" max="1" width="12.1796875" style="106" customWidth="1"/>
    <col min="2" max="2" width="3.26953125" style="106" customWidth="1"/>
    <col min="3" max="3" width="9.1796875" style="106"/>
    <col min="4" max="4" width="2.81640625" style="106" customWidth="1"/>
    <col min="5" max="5" width="34.7265625" style="106" customWidth="1"/>
    <col min="6" max="6" width="6" style="106" customWidth="1"/>
    <col min="7" max="10" width="9.1796875" style="106"/>
    <col min="11" max="19" width="5.1796875" style="106" customWidth="1"/>
    <col min="20" max="21" width="4.7265625" style="106" customWidth="1"/>
    <col min="22" max="16384" width="9.1796875" style="106"/>
  </cols>
  <sheetData>
    <row r="1" spans="1:64" ht="15">
      <c r="A1" s="106" t="s">
        <v>539</v>
      </c>
      <c r="B1" s="2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64" ht="15.5">
      <c r="B2" s="4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64" ht="15.5">
      <c r="B3" s="4" t="s">
        <v>24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64" ht="15.5">
      <c r="B4" s="4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64" ht="15.5">
      <c r="B5" s="4" t="s">
        <v>26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64">
      <c r="B6" s="3"/>
      <c r="C6" s="107"/>
      <c r="D6" s="107"/>
      <c r="E6" s="107">
        <f>21*5</f>
        <v>105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64" ht="15.5">
      <c r="B7" s="4" t="s">
        <v>1005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64">
      <c r="B8" s="107" t="s">
        <v>540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64">
      <c r="B9" s="107" t="s">
        <v>541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8"/>
      <c r="Q9" s="108"/>
      <c r="R9" s="108"/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7.25" customHeight="1">
      <c r="C12" s="106" t="s">
        <v>28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10"/>
      <c r="Q12" s="110"/>
      <c r="R12" s="82"/>
      <c r="S12" s="82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64" ht="18.75" customHeight="1">
      <c r="C16" s="106" t="s">
        <v>29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10" t="s">
        <v>267</v>
      </c>
      <c r="Q16" s="110" t="s">
        <v>267</v>
      </c>
      <c r="R16" s="110" t="s">
        <v>267</v>
      </c>
      <c r="S16" s="110" t="s">
        <v>267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2:64"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</row>
    <row r="18" spans="2:64" ht="13.5" thickBot="1"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</row>
    <row r="19" spans="2:64" ht="13.5" thickTop="1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</row>
    <row r="20" spans="2:64">
      <c r="B20" s="3" t="s">
        <v>30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2:64">
      <c r="B21" s="3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2:64" ht="13.5" thickBot="1"/>
    <row r="23" spans="2:64" ht="13.5" thickTop="1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2:64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2:64" ht="30" customHeight="1">
      <c r="B25" s="112"/>
      <c r="C25" s="112"/>
      <c r="D25" s="112"/>
      <c r="E25" s="112"/>
      <c r="F25" s="109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09"/>
      <c r="R25" s="112"/>
      <c r="S25" s="112"/>
      <c r="T25" s="112"/>
      <c r="U25" s="112"/>
    </row>
    <row r="26" spans="2:64">
      <c r="B26" s="80" t="s">
        <v>31</v>
      </c>
      <c r="C26" s="3"/>
      <c r="D26" s="3"/>
      <c r="E26" s="3"/>
      <c r="F26" s="109"/>
      <c r="G26" s="107" t="s">
        <v>31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9"/>
      <c r="R26" s="107" t="s">
        <v>32</v>
      </c>
      <c r="S26" s="107"/>
      <c r="T26" s="107"/>
      <c r="U26" s="107"/>
    </row>
    <row r="27" spans="2:64">
      <c r="B27" s="80" t="s">
        <v>2</v>
      </c>
      <c r="C27" s="3"/>
      <c r="D27" s="3"/>
      <c r="E27" s="3"/>
      <c r="F27" s="109"/>
      <c r="G27" s="107" t="s">
        <v>33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9"/>
      <c r="R27" s="107"/>
      <c r="S27" s="107"/>
      <c r="T27" s="107"/>
      <c r="U27" s="107"/>
    </row>
    <row r="28" spans="2:64">
      <c r="B28" s="3"/>
      <c r="C28" s="3"/>
      <c r="D28" s="3"/>
      <c r="E28" s="3"/>
      <c r="F28" s="109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9"/>
      <c r="R28" s="107"/>
      <c r="S28" s="107"/>
      <c r="T28" s="107"/>
      <c r="U28" s="107"/>
    </row>
    <row r="29" spans="2:64" ht="41.25" customHeight="1">
      <c r="B29" s="9"/>
      <c r="C29" s="9"/>
      <c r="D29" s="9"/>
      <c r="E29" s="9"/>
      <c r="F29" s="109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09"/>
      <c r="R29" s="113"/>
      <c r="S29" s="113"/>
      <c r="T29" s="113"/>
      <c r="U29" s="113"/>
    </row>
    <row r="30" spans="2:64">
      <c r="B30" s="356" t="s">
        <v>34</v>
      </c>
      <c r="C30" s="356"/>
      <c r="D30" s="356"/>
      <c r="E30" s="356"/>
      <c r="F30" s="109"/>
      <c r="G30" s="107" t="s">
        <v>34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9"/>
      <c r="R30" s="107" t="s">
        <v>32</v>
      </c>
      <c r="S30" s="107"/>
      <c r="T30" s="107"/>
      <c r="U30" s="107"/>
    </row>
    <row r="31" spans="2:64">
      <c r="B31" s="357" t="s">
        <v>2</v>
      </c>
      <c r="C31" s="357"/>
      <c r="D31" s="357"/>
      <c r="E31" s="357"/>
      <c r="G31" s="107" t="s">
        <v>33</v>
      </c>
      <c r="H31" s="107"/>
      <c r="I31" s="107"/>
      <c r="J31" s="107"/>
      <c r="K31" s="107"/>
      <c r="L31" s="107"/>
      <c r="M31" s="107"/>
      <c r="N31" s="107"/>
      <c r="O31" s="107"/>
      <c r="P31" s="107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showZeros="0" workbookViewId="0">
      <selection activeCell="A12" sqref="A12"/>
    </sheetView>
  </sheetViews>
  <sheetFormatPr defaultColWidth="10.7265625" defaultRowHeight="12"/>
  <cols>
    <col min="1" max="1" width="4.7265625" style="129" customWidth="1"/>
    <col min="2" max="2" width="19.26953125" style="129" customWidth="1"/>
    <col min="3" max="3" width="4.7265625" style="129" customWidth="1"/>
    <col min="4" max="4" width="7.81640625" style="129" customWidth="1"/>
    <col min="5" max="5" width="17.7265625" style="129" customWidth="1"/>
    <col min="6" max="6" width="10.7265625" style="129" customWidth="1"/>
    <col min="7" max="7" width="18.7265625" style="129" customWidth="1"/>
    <col min="8" max="10" width="12.7265625" style="129" customWidth="1"/>
    <col min="11" max="11" width="18.26953125" style="129" customWidth="1"/>
    <col min="12" max="12" width="3.7265625" style="129" customWidth="1"/>
    <col min="13" max="13" width="7.81640625" style="129" customWidth="1"/>
    <col min="14" max="14" width="13.7265625" style="129" customWidth="1"/>
    <col min="15" max="15" width="1.7265625" style="129" customWidth="1"/>
    <col min="16" max="24" width="12.7265625" style="129" customWidth="1"/>
    <col min="25" max="25" width="5.81640625" style="156" customWidth="1"/>
    <col min="26" max="26" width="10.7265625" style="129" customWidth="1"/>
    <col min="27" max="27" width="12" style="129" customWidth="1"/>
    <col min="28" max="16384" width="10.7265625" style="129"/>
  </cols>
  <sheetData>
    <row r="1" spans="1:30" ht="15.5">
      <c r="F1" s="153" t="str">
        <f>'Alloc. Cover'!B7</f>
        <v>2015-2016 Actual Costs Per Pupil Report</v>
      </c>
      <c r="K1" s="154"/>
      <c r="Q1" s="155"/>
      <c r="S1" s="153" t="str">
        <f>F1</f>
        <v>2015-2016 Actual Costs Per Pupil Report</v>
      </c>
      <c r="V1" s="155"/>
      <c r="W1" s="155"/>
      <c r="X1" s="154"/>
    </row>
    <row r="2" spans="1:30" ht="15.5">
      <c r="F2" s="153" t="s">
        <v>540</v>
      </c>
      <c r="K2" s="157"/>
      <c r="Q2" s="155"/>
      <c r="S2" s="153" t="s">
        <v>540</v>
      </c>
      <c r="V2" s="157"/>
    </row>
    <row r="3" spans="1:30" ht="15.5">
      <c r="F3" s="153" t="s">
        <v>542</v>
      </c>
      <c r="K3" s="157"/>
      <c r="Q3" s="155"/>
      <c r="S3" s="153" t="s">
        <v>543</v>
      </c>
      <c r="V3" s="157"/>
    </row>
    <row r="4" spans="1:30" ht="15.5">
      <c r="F4" s="153"/>
      <c r="K4" s="157"/>
      <c r="Q4" s="153"/>
      <c r="V4" s="157"/>
    </row>
    <row r="5" spans="1:30">
      <c r="K5" s="157"/>
      <c r="V5" s="157"/>
    </row>
    <row r="6" spans="1:30" ht="13">
      <c r="A6" s="155"/>
      <c r="B6" s="20" t="str">
        <f>"COUNTY:   "&amp;'Alloc. Cover'!O14&amp;'Alloc. Cover'!P14&amp;"  "&amp;'Alloc. Cover'!D14&amp;'Alloc. Cover'!E14&amp;'Alloc. Cover'!F14&amp;'Alloc. Cover'!G14&amp;'Alloc. Cover'!H14&amp;'Alloc. Cover'!I14&amp;'Alloc. Cover'!J14</f>
        <v xml:space="preserve">COUNTY:     </v>
      </c>
      <c r="D6" s="129">
        <f>'Alloc. Cover'!E12</f>
        <v>0</v>
      </c>
      <c r="G6" s="155"/>
      <c r="H6" s="22" t="str">
        <f>"SCHOOL "</f>
        <v xml:space="preserve">SCHOOL </v>
      </c>
      <c r="I6" s="115"/>
      <c r="J6" s="155">
        <f>'Alloc. Cover'!E16</f>
        <v>0</v>
      </c>
      <c r="K6" s="20"/>
      <c r="M6" s="158" t="str">
        <f>B6</f>
        <v xml:space="preserve">COUNTY:     </v>
      </c>
      <c r="P6" s="129">
        <f>'Alloc. Cover'!E12</f>
        <v>0</v>
      </c>
      <c r="S6" s="155"/>
      <c r="T6" s="159" t="str">
        <f>H6</f>
        <v xml:space="preserve">SCHOOL </v>
      </c>
      <c r="U6" s="155"/>
      <c r="V6" s="158">
        <f>'Alloc. Cover'!E16</f>
        <v>0</v>
      </c>
      <c r="W6" s="155"/>
    </row>
    <row r="7" spans="1:30">
      <c r="K7" s="157"/>
    </row>
    <row r="8" spans="1:30" ht="1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60"/>
      <c r="Q8" s="155"/>
      <c r="R8" s="155"/>
      <c r="S8" s="156" t="s">
        <v>534</v>
      </c>
      <c r="T8" s="156"/>
      <c r="U8" s="156"/>
      <c r="V8" s="157"/>
    </row>
    <row r="9" spans="1:30" ht="13">
      <c r="A9" s="156" t="s">
        <v>544</v>
      </c>
      <c r="B9" s="156" t="s">
        <v>545</v>
      </c>
      <c r="C9" s="156"/>
      <c r="D9" s="156"/>
      <c r="E9" s="160" t="s">
        <v>546</v>
      </c>
      <c r="F9" s="156" t="s">
        <v>547</v>
      </c>
      <c r="G9" s="156" t="s">
        <v>38</v>
      </c>
      <c r="H9" s="156" t="s">
        <v>39</v>
      </c>
      <c r="I9" s="156" t="s">
        <v>39</v>
      </c>
      <c r="J9" s="156" t="s">
        <v>39</v>
      </c>
      <c r="K9" s="157"/>
      <c r="L9" s="156" t="s">
        <v>544</v>
      </c>
      <c r="M9" s="155"/>
      <c r="N9" s="156" t="s">
        <v>50</v>
      </c>
      <c r="O9" s="156"/>
      <c r="P9" s="116" t="s">
        <v>267</v>
      </c>
      <c r="Q9" s="116" t="s">
        <v>267</v>
      </c>
      <c r="R9" s="116" t="s">
        <v>267</v>
      </c>
      <c r="S9" s="116" t="s">
        <v>267</v>
      </c>
      <c r="T9" s="116" t="s">
        <v>267</v>
      </c>
      <c r="U9" s="116"/>
      <c r="V9" s="117"/>
      <c r="W9" s="116"/>
      <c r="X9" s="116"/>
      <c r="AA9" s="156"/>
      <c r="AB9" s="156"/>
      <c r="AC9" s="156"/>
      <c r="AD9" s="156"/>
    </row>
    <row r="10" spans="1:30" ht="13">
      <c r="G10" s="156" t="s">
        <v>46</v>
      </c>
      <c r="H10" s="161" t="s">
        <v>47</v>
      </c>
      <c r="I10" s="162" t="s">
        <v>48</v>
      </c>
      <c r="J10" s="162" t="s">
        <v>49</v>
      </c>
      <c r="K10" s="163" t="s">
        <v>50</v>
      </c>
      <c r="N10" s="156" t="s">
        <v>548</v>
      </c>
      <c r="P10" s="117"/>
      <c r="Q10" s="117"/>
      <c r="R10" s="117"/>
      <c r="S10" s="118"/>
      <c r="T10" s="119"/>
      <c r="U10" s="119"/>
      <c r="V10" s="117"/>
      <c r="W10" s="117"/>
      <c r="X10" s="117"/>
      <c r="Z10" s="164"/>
      <c r="AA10" s="165"/>
      <c r="AB10" s="166"/>
      <c r="AC10" s="167"/>
      <c r="AD10" s="167"/>
    </row>
    <row r="11" spans="1:30" ht="13">
      <c r="A11" s="162" t="s">
        <v>52</v>
      </c>
      <c r="B11" s="162" t="s">
        <v>53</v>
      </c>
      <c r="C11" s="162"/>
      <c r="D11" s="162"/>
      <c r="E11" s="162" t="s">
        <v>54</v>
      </c>
      <c r="F11" s="162" t="s">
        <v>55</v>
      </c>
      <c r="G11" s="162" t="s">
        <v>56</v>
      </c>
      <c r="H11" s="162" t="s">
        <v>57</v>
      </c>
      <c r="I11" s="162" t="s">
        <v>58</v>
      </c>
      <c r="J11" s="162" t="s">
        <v>59</v>
      </c>
      <c r="K11" s="168" t="s">
        <v>60</v>
      </c>
      <c r="L11" s="162"/>
      <c r="M11" s="155"/>
      <c r="N11" s="162" t="s">
        <v>537</v>
      </c>
      <c r="O11" s="162"/>
      <c r="P11" s="162" t="s">
        <v>549</v>
      </c>
      <c r="Q11" s="162" t="s">
        <v>550</v>
      </c>
      <c r="R11" s="162" t="s">
        <v>551</v>
      </c>
      <c r="S11" s="162" t="s">
        <v>552</v>
      </c>
      <c r="T11" s="162" t="s">
        <v>553</v>
      </c>
      <c r="U11" s="162" t="s">
        <v>554</v>
      </c>
      <c r="V11" s="168" t="s">
        <v>555</v>
      </c>
      <c r="W11" s="168" t="s">
        <v>556</v>
      </c>
      <c r="X11" s="168" t="s">
        <v>557</v>
      </c>
    </row>
    <row r="12" spans="1:30" ht="13">
      <c r="A12" s="169">
        <v>1</v>
      </c>
      <c r="B12" s="125" t="s">
        <v>558</v>
      </c>
      <c r="C12" s="126"/>
      <c r="D12" s="126" t="s">
        <v>559</v>
      </c>
      <c r="E12" s="126" t="s">
        <v>560</v>
      </c>
      <c r="F12" s="189">
        <f>SUM(G12:K12)</f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f>N12</f>
        <v>0</v>
      </c>
      <c r="L12" s="169">
        <v>1</v>
      </c>
      <c r="M12" s="170" t="s">
        <v>544</v>
      </c>
      <c r="N12" s="171">
        <f>SUM(P12:X12)</f>
        <v>0</v>
      </c>
      <c r="O12" s="120"/>
      <c r="P12" s="120"/>
      <c r="Q12" s="121">
        <v>0</v>
      </c>
      <c r="R12" s="120">
        <v>0</v>
      </c>
      <c r="S12" s="120">
        <v>0</v>
      </c>
      <c r="T12" s="120">
        <v>0</v>
      </c>
      <c r="U12" s="120"/>
      <c r="V12" s="120"/>
      <c r="W12" s="120"/>
      <c r="X12" s="120"/>
      <c r="Y12" s="172" t="str">
        <f>IF(N12=SUM(P12:X12),"ok",N12-SUM(P12:X12))</f>
        <v>ok</v>
      </c>
      <c r="Z12" s="155"/>
      <c r="AA12" s="155"/>
      <c r="AB12" s="155"/>
      <c r="AC12" s="155"/>
      <c r="AD12" s="155"/>
    </row>
    <row r="13" spans="1:30">
      <c r="A13" s="173"/>
      <c r="B13" s="129" t="s">
        <v>561</v>
      </c>
      <c r="D13" s="129" t="s">
        <v>562</v>
      </c>
      <c r="E13" s="129" t="s">
        <v>563</v>
      </c>
      <c r="F13" s="190">
        <v>1</v>
      </c>
      <c r="G13" s="194">
        <f>IF(G12&gt;0,ROUND(G12/$F12,8),0)</f>
        <v>0</v>
      </c>
      <c r="H13" s="194">
        <f>IF(H12&gt;0,ROUND(H12/$F12,8),0)</f>
        <v>0</v>
      </c>
      <c r="I13" s="194">
        <f>IF(I12&gt;0,ROUND(I12/$F12,8),0)</f>
        <v>0</v>
      </c>
      <c r="J13" s="194">
        <f>IF(J12&gt;0,ROUND(J12/$F12,8),0)</f>
        <v>0</v>
      </c>
      <c r="K13" s="194">
        <f>IF(K12&gt;0,ROUND(K12/$F12,8),0)</f>
        <v>0</v>
      </c>
      <c r="L13" s="173"/>
      <c r="M13" s="129" t="s">
        <v>562</v>
      </c>
      <c r="N13" s="200">
        <f>K13</f>
        <v>0</v>
      </c>
      <c r="O13" s="194"/>
      <c r="P13" s="194">
        <f t="shared" ref="P13:X13" si="0">IF(P12&gt;0,ROUND(P12/$F12,8),0)</f>
        <v>0</v>
      </c>
      <c r="Q13" s="194">
        <f t="shared" si="0"/>
        <v>0</v>
      </c>
      <c r="R13" s="194">
        <f t="shared" si="0"/>
        <v>0</v>
      </c>
      <c r="S13" s="194">
        <f t="shared" si="0"/>
        <v>0</v>
      </c>
      <c r="T13" s="194">
        <f t="shared" si="0"/>
        <v>0</v>
      </c>
      <c r="U13" s="194">
        <f t="shared" si="0"/>
        <v>0</v>
      </c>
      <c r="V13" s="194">
        <f t="shared" si="0"/>
        <v>0</v>
      </c>
      <c r="W13" s="194">
        <f t="shared" si="0"/>
        <v>0</v>
      </c>
      <c r="X13" s="194">
        <f t="shared" si="0"/>
        <v>0</v>
      </c>
      <c r="Y13" s="172" t="str">
        <f t="shared" ref="Y13:Y33" si="1">IF(N13=SUM(P13:X13),"ok",N13-SUM(P13:X13))</f>
        <v>ok</v>
      </c>
    </row>
    <row r="14" spans="1:30">
      <c r="A14" s="169">
        <v>2</v>
      </c>
      <c r="B14" s="125" t="s">
        <v>558</v>
      </c>
      <c r="C14" s="126"/>
      <c r="D14" s="126" t="s">
        <v>559</v>
      </c>
      <c r="E14" s="126" t="s">
        <v>560</v>
      </c>
      <c r="F14" s="191">
        <f>SUM(G14:J14)</f>
        <v>0</v>
      </c>
      <c r="G14" s="195">
        <f>'Allocation Methods Support Doc.'!$G$12</f>
        <v>0</v>
      </c>
      <c r="H14" s="195">
        <f>'Allocation Methods Support Doc.'!$H$12</f>
        <v>0</v>
      </c>
      <c r="I14" s="195">
        <f>'Allocation Methods Support Doc.'!$I$12</f>
        <v>0</v>
      </c>
      <c r="J14" s="195">
        <f>'Allocation Methods Support Doc.'!$J$12</f>
        <v>0</v>
      </c>
      <c r="K14" s="196"/>
      <c r="L14" s="169">
        <v>2</v>
      </c>
      <c r="M14" s="176"/>
      <c r="N14" s="201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72" t="str">
        <f t="shared" si="1"/>
        <v>ok</v>
      </c>
    </row>
    <row r="15" spans="1:30">
      <c r="A15" s="173"/>
      <c r="B15" s="129" t="s">
        <v>561</v>
      </c>
      <c r="D15" s="129" t="s">
        <v>562</v>
      </c>
      <c r="E15" s="129" t="s">
        <v>27</v>
      </c>
      <c r="F15" s="190">
        <v>1</v>
      </c>
      <c r="G15" s="194"/>
      <c r="H15" s="194">
        <f>IF(H14&gt;0,ROUND(H14/$F14,4),0)</f>
        <v>0</v>
      </c>
      <c r="I15" s="194">
        <f>IF(I14&gt;0,ROUND(I14/$F14,4),0)</f>
        <v>0</v>
      </c>
      <c r="J15" s="194">
        <f>IF(J14&gt;0,ROUND(J14/$F14,4),0)</f>
        <v>0</v>
      </c>
      <c r="K15" s="197"/>
      <c r="L15" s="173"/>
      <c r="M15" s="179"/>
      <c r="N15" s="202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72" t="str">
        <f t="shared" si="1"/>
        <v>ok</v>
      </c>
    </row>
    <row r="16" spans="1:30">
      <c r="A16" s="169">
        <v>3</v>
      </c>
      <c r="B16" s="125" t="s">
        <v>558</v>
      </c>
      <c r="C16" s="126"/>
      <c r="D16" s="126" t="s">
        <v>559</v>
      </c>
      <c r="E16" s="126" t="s">
        <v>560</v>
      </c>
      <c r="F16" s="191">
        <f>SUM(P16:X16)</f>
        <v>0</v>
      </c>
      <c r="G16" s="198"/>
      <c r="H16" s="198"/>
      <c r="I16" s="198"/>
      <c r="J16" s="198"/>
      <c r="K16" s="120">
        <f>N16</f>
        <v>0</v>
      </c>
      <c r="L16" s="169">
        <v>3</v>
      </c>
      <c r="M16" s="170" t="s">
        <v>544</v>
      </c>
      <c r="N16" s="171">
        <f>SUM(P16:X16)</f>
        <v>0</v>
      </c>
      <c r="O16" s="203"/>
      <c r="P16" s="195">
        <f>P12</f>
        <v>0</v>
      </c>
      <c r="Q16" s="195">
        <f>Q12</f>
        <v>0</v>
      </c>
      <c r="R16" s="195">
        <f>R12</f>
        <v>0</v>
      </c>
      <c r="S16" s="195">
        <f t="shared" ref="S16:X16" si="2">S12</f>
        <v>0</v>
      </c>
      <c r="T16" s="195">
        <f t="shared" si="2"/>
        <v>0</v>
      </c>
      <c r="U16" s="195">
        <f t="shared" si="2"/>
        <v>0</v>
      </c>
      <c r="V16" s="195">
        <f t="shared" si="2"/>
        <v>0</v>
      </c>
      <c r="W16" s="195">
        <f t="shared" si="2"/>
        <v>0</v>
      </c>
      <c r="X16" s="195">
        <f t="shared" si="2"/>
        <v>0</v>
      </c>
      <c r="Y16" s="172" t="str">
        <f t="shared" si="1"/>
        <v>ok</v>
      </c>
    </row>
    <row r="17" spans="1:25">
      <c r="A17" s="181"/>
      <c r="B17" s="129" t="s">
        <v>561</v>
      </c>
      <c r="D17" s="129" t="s">
        <v>562</v>
      </c>
      <c r="E17" s="129" t="s">
        <v>719</v>
      </c>
      <c r="F17" s="190">
        <v>1</v>
      </c>
      <c r="G17" s="199"/>
      <c r="H17" s="199"/>
      <c r="I17" s="199"/>
      <c r="J17" s="199"/>
      <c r="K17" s="194">
        <f>IF(K16&gt;0,ROUND(K16/$F16,8),0)</f>
        <v>0</v>
      </c>
      <c r="L17" s="181"/>
      <c r="M17" s="129" t="s">
        <v>562</v>
      </c>
      <c r="N17" s="200">
        <f>K17</f>
        <v>0</v>
      </c>
      <c r="O17" s="194"/>
      <c r="P17" s="194">
        <f t="shared" ref="P17:X17" si="3">IF(P16&gt;0,ROUND(P16/$F16,8),0)</f>
        <v>0</v>
      </c>
      <c r="Q17" s="194">
        <f t="shared" si="3"/>
        <v>0</v>
      </c>
      <c r="R17" s="194">
        <f t="shared" si="3"/>
        <v>0</v>
      </c>
      <c r="S17" s="194">
        <f t="shared" si="3"/>
        <v>0</v>
      </c>
      <c r="T17" s="194">
        <f t="shared" si="3"/>
        <v>0</v>
      </c>
      <c r="U17" s="194">
        <f t="shared" si="3"/>
        <v>0</v>
      </c>
      <c r="V17" s="194">
        <f t="shared" si="3"/>
        <v>0</v>
      </c>
      <c r="W17" s="194">
        <f t="shared" si="3"/>
        <v>0</v>
      </c>
      <c r="X17" s="194">
        <f t="shared" si="3"/>
        <v>0</v>
      </c>
      <c r="Y17" s="172" t="str">
        <f t="shared" si="1"/>
        <v>ok</v>
      </c>
    </row>
    <row r="18" spans="1:25">
      <c r="A18" s="169">
        <v>4</v>
      </c>
      <c r="B18" s="125" t="s">
        <v>564</v>
      </c>
      <c r="C18" s="126"/>
      <c r="D18" s="126"/>
      <c r="E18" s="126" t="s">
        <v>560</v>
      </c>
      <c r="F18" s="192">
        <f>SUM(G18:K18)</f>
        <v>0</v>
      </c>
      <c r="G18" s="123">
        <v>0</v>
      </c>
      <c r="H18" s="123">
        <v>0</v>
      </c>
      <c r="I18" s="123">
        <v>0</v>
      </c>
      <c r="J18" s="123">
        <v>0</v>
      </c>
      <c r="K18" s="120">
        <f>N18</f>
        <v>0</v>
      </c>
      <c r="L18" s="169">
        <v>4</v>
      </c>
      <c r="M18" s="170" t="s">
        <v>544</v>
      </c>
      <c r="N18" s="171">
        <f>SUM(P18:X18)</f>
        <v>0</v>
      </c>
      <c r="O18" s="123"/>
      <c r="P18" s="123">
        <v>0</v>
      </c>
      <c r="Q18" s="123">
        <v>0</v>
      </c>
      <c r="R18" s="123">
        <v>0</v>
      </c>
      <c r="S18" s="123"/>
      <c r="T18" s="123"/>
      <c r="U18" s="123"/>
      <c r="V18" s="123"/>
      <c r="W18" s="123"/>
      <c r="X18" s="123"/>
      <c r="Y18" s="172" t="str">
        <f t="shared" si="1"/>
        <v>ok</v>
      </c>
    </row>
    <row r="19" spans="1:25">
      <c r="A19" s="181"/>
      <c r="B19" s="129" t="s">
        <v>561</v>
      </c>
      <c r="D19" s="129" t="s">
        <v>562</v>
      </c>
      <c r="E19" s="129" t="s">
        <v>563</v>
      </c>
      <c r="F19" s="190">
        <v>1</v>
      </c>
      <c r="G19" s="194">
        <f>IF(G18&gt;0,ROUND(G18/$F18,8),0)</f>
        <v>0</v>
      </c>
      <c r="H19" s="194">
        <f>IF(H18&gt;0,ROUND(H18/$F18,8),0)</f>
        <v>0</v>
      </c>
      <c r="I19" s="194">
        <f>IF(I18&gt;0,ROUND(I18/$F18,8),0)</f>
        <v>0</v>
      </c>
      <c r="J19" s="194">
        <f>IF(J18&gt;0,ROUND(J18/$F18,8),0)</f>
        <v>0</v>
      </c>
      <c r="K19" s="194">
        <f>IF(K18&gt;0,ROUND(K18/$F18,8),0)</f>
        <v>0</v>
      </c>
      <c r="L19" s="181"/>
      <c r="M19" s="129" t="s">
        <v>562</v>
      </c>
      <c r="N19" s="200">
        <f>K19</f>
        <v>0</v>
      </c>
      <c r="O19" s="194"/>
      <c r="P19" s="194">
        <f t="shared" ref="P19:X19" si="4">IF(P18&gt;0,ROUND(P18/$F18,8),0)</f>
        <v>0</v>
      </c>
      <c r="Q19" s="194">
        <f t="shared" si="4"/>
        <v>0</v>
      </c>
      <c r="R19" s="194">
        <f t="shared" si="4"/>
        <v>0</v>
      </c>
      <c r="S19" s="194">
        <f t="shared" si="4"/>
        <v>0</v>
      </c>
      <c r="T19" s="194">
        <f t="shared" si="4"/>
        <v>0</v>
      </c>
      <c r="U19" s="194">
        <f t="shared" si="4"/>
        <v>0</v>
      </c>
      <c r="V19" s="194">
        <f t="shared" si="4"/>
        <v>0</v>
      </c>
      <c r="W19" s="194">
        <f t="shared" si="4"/>
        <v>0</v>
      </c>
      <c r="X19" s="194">
        <f t="shared" si="4"/>
        <v>0</v>
      </c>
      <c r="Y19" s="172" t="str">
        <f t="shared" si="1"/>
        <v>ok</v>
      </c>
    </row>
    <row r="20" spans="1:25">
      <c r="A20" s="169">
        <v>5</v>
      </c>
      <c r="B20" s="125" t="s">
        <v>565</v>
      </c>
      <c r="C20" s="126"/>
      <c r="D20" s="126"/>
      <c r="E20" s="126" t="s">
        <v>560</v>
      </c>
      <c r="F20" s="192">
        <f>SUM(G20:K20)</f>
        <v>0</v>
      </c>
      <c r="G20" s="123">
        <v>0</v>
      </c>
      <c r="H20" s="123">
        <v>0</v>
      </c>
      <c r="I20" s="123">
        <v>0</v>
      </c>
      <c r="J20" s="123">
        <v>0</v>
      </c>
      <c r="K20" s="120">
        <f>N20</f>
        <v>0</v>
      </c>
      <c r="L20" s="169">
        <v>5</v>
      </c>
      <c r="M20" s="170" t="s">
        <v>544</v>
      </c>
      <c r="N20" s="171">
        <f>SUM(P20:X20)</f>
        <v>0</v>
      </c>
      <c r="O20" s="123"/>
      <c r="P20" s="123">
        <v>0</v>
      </c>
      <c r="Q20" s="123">
        <v>0</v>
      </c>
      <c r="R20" s="123">
        <v>0</v>
      </c>
      <c r="S20" s="123"/>
      <c r="T20" s="123"/>
      <c r="U20" s="123"/>
      <c r="V20" s="123"/>
      <c r="W20" s="123"/>
      <c r="X20" s="123"/>
      <c r="Y20" s="172" t="str">
        <f t="shared" si="1"/>
        <v>ok</v>
      </c>
    </row>
    <row r="21" spans="1:25">
      <c r="A21" s="181"/>
      <c r="B21" s="129" t="s">
        <v>561</v>
      </c>
      <c r="D21" s="129" t="s">
        <v>562</v>
      </c>
      <c r="E21" s="129" t="s">
        <v>563</v>
      </c>
      <c r="F21" s="190">
        <v>1</v>
      </c>
      <c r="G21" s="194">
        <f>IF(G20&gt;0,ROUND(G20/$F20,8),0)</f>
        <v>0</v>
      </c>
      <c r="H21" s="194">
        <f>IF(H20&gt;0,ROUND(H20/$F20,8),0)</f>
        <v>0</v>
      </c>
      <c r="I21" s="194">
        <f>IF(I20&gt;0,ROUND(I20/$F20,8),0)</f>
        <v>0</v>
      </c>
      <c r="J21" s="194">
        <f>IF(J20&gt;0,ROUND(J20/$F20,8),0)</f>
        <v>0</v>
      </c>
      <c r="K21" s="194">
        <f>IF(K20&gt;0,ROUND(K20/$F20,8),0)</f>
        <v>0</v>
      </c>
      <c r="L21" s="181"/>
      <c r="M21" s="129" t="s">
        <v>562</v>
      </c>
      <c r="N21" s="175">
        <f>K21</f>
        <v>0</v>
      </c>
      <c r="O21" s="174"/>
      <c r="P21" s="194">
        <f>IF(P20&gt;0,ROUND(P20/$F20,8),0)</f>
        <v>0</v>
      </c>
      <c r="Q21" s="194">
        <f>IF(Q20&gt;0,ROUND(Q20/$F20,8),0)</f>
        <v>0</v>
      </c>
      <c r="R21" s="194">
        <f>IF(R20&gt;0,ROUND(R20/$F20,8),0)</f>
        <v>0</v>
      </c>
      <c r="S21" s="194">
        <f>IF(S20&gt;0,ROUND(S20/$F20,8),0)</f>
        <v>0</v>
      </c>
      <c r="T21" s="194">
        <f>IF(T20&gt;0,ROUND(T20/$F20,8),0)</f>
        <v>0</v>
      </c>
      <c r="U21" s="174">
        <f>IF(U20&gt;0,ROUND(U20/$F20,4),0)</f>
        <v>0</v>
      </c>
      <c r="V21" s="174">
        <f>IF(V20&gt;0,ROUND(V20/$F20,4),0)</f>
        <v>0</v>
      </c>
      <c r="W21" s="174">
        <f>IF(W20&gt;0,ROUND(W20/$F20,4),0)</f>
        <v>0</v>
      </c>
      <c r="X21" s="174">
        <f>IF(X20&gt;0,ROUND(X20/$F20,4),0)</f>
        <v>0</v>
      </c>
      <c r="Y21" s="172" t="str">
        <f t="shared" si="1"/>
        <v>ok</v>
      </c>
    </row>
    <row r="22" spans="1:25">
      <c r="A22" s="169">
        <v>6</v>
      </c>
      <c r="B22" s="125" t="s">
        <v>565</v>
      </c>
      <c r="C22" s="126"/>
      <c r="D22" s="126"/>
      <c r="E22" s="126" t="s">
        <v>560</v>
      </c>
      <c r="F22" s="192">
        <f>SUM(G22:J22)</f>
        <v>0</v>
      </c>
      <c r="G22" s="123">
        <f>'Allocation Methods Support Doc.'!G20</f>
        <v>0</v>
      </c>
      <c r="H22" s="123">
        <f>'Allocation Methods Support Doc.'!H20</f>
        <v>0</v>
      </c>
      <c r="I22" s="123">
        <f>'Allocation Methods Support Doc.'!I20</f>
        <v>0</v>
      </c>
      <c r="J22" s="123">
        <f>'Allocation Methods Support Doc.'!J20</f>
        <v>0</v>
      </c>
      <c r="K22" s="152"/>
      <c r="L22" s="169">
        <v>6</v>
      </c>
      <c r="M22" s="176"/>
      <c r="N22" s="177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72" t="str">
        <f t="shared" si="1"/>
        <v>ok</v>
      </c>
    </row>
    <row r="23" spans="1:25">
      <c r="A23" s="181"/>
      <c r="B23" s="129" t="s">
        <v>561</v>
      </c>
      <c r="D23" s="129" t="s">
        <v>562</v>
      </c>
      <c r="E23" s="129" t="s">
        <v>27</v>
      </c>
      <c r="F23" s="190">
        <v>1</v>
      </c>
      <c r="G23" s="194">
        <f>IF(G22&gt;0,ROUND(G22/$F22,8),0)</f>
        <v>0</v>
      </c>
      <c r="H23" s="194">
        <f>IF(H22&gt;0,ROUND(H22/$F22,8),0)</f>
        <v>0</v>
      </c>
      <c r="I23" s="194">
        <f>IF(I22&gt;0,ROUND(I22/$F22,8),0)</f>
        <v>0</v>
      </c>
      <c r="J23" s="194">
        <f>IF(J22&gt;0,ROUND(J22/$F22,8),0)</f>
        <v>0</v>
      </c>
      <c r="K23" s="178"/>
      <c r="L23" s="181"/>
      <c r="M23" s="179"/>
      <c r="N23" s="180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2" t="str">
        <f t="shared" si="1"/>
        <v>ok</v>
      </c>
    </row>
    <row r="24" spans="1:25">
      <c r="A24" s="169">
        <v>7</v>
      </c>
      <c r="B24" s="125" t="s">
        <v>566</v>
      </c>
      <c r="C24" s="126"/>
      <c r="D24" s="126"/>
      <c r="E24" s="126" t="s">
        <v>560</v>
      </c>
      <c r="F24" s="192">
        <f>SUM(G24:K24)</f>
        <v>0</v>
      </c>
      <c r="G24" s="123">
        <v>0</v>
      </c>
      <c r="H24" s="123">
        <v>0</v>
      </c>
      <c r="I24" s="123">
        <v>0</v>
      </c>
      <c r="J24" s="123">
        <v>0</v>
      </c>
      <c r="K24" s="120">
        <f>N24</f>
        <v>0</v>
      </c>
      <c r="L24" s="169">
        <v>7</v>
      </c>
      <c r="M24" s="170" t="s">
        <v>544</v>
      </c>
      <c r="N24" s="171">
        <f>SUM(P24:X24)</f>
        <v>0</v>
      </c>
      <c r="O24" s="123"/>
      <c r="P24" s="123">
        <v>0</v>
      </c>
      <c r="Q24" s="123">
        <v>0</v>
      </c>
      <c r="R24" s="123">
        <v>0</v>
      </c>
      <c r="S24" s="123"/>
      <c r="T24" s="123"/>
      <c r="U24" s="123"/>
      <c r="V24" s="123"/>
      <c r="W24" s="123"/>
      <c r="X24" s="123"/>
      <c r="Y24" s="172" t="str">
        <f t="shared" si="1"/>
        <v>ok</v>
      </c>
    </row>
    <row r="25" spans="1:25">
      <c r="A25" s="181"/>
      <c r="B25" s="129" t="s">
        <v>561</v>
      </c>
      <c r="D25" s="129" t="s">
        <v>562</v>
      </c>
      <c r="E25" s="129" t="s">
        <v>563</v>
      </c>
      <c r="F25" s="190">
        <v>1</v>
      </c>
      <c r="G25" s="194">
        <f>IF(G24&gt;0,ROUND(G24/$F24,8),0)</f>
        <v>0</v>
      </c>
      <c r="H25" s="194">
        <f>IF(H24&gt;0,ROUND(H24/$F24,8),0)</f>
        <v>0</v>
      </c>
      <c r="I25" s="194">
        <f>IF(I24&gt;0,ROUND(I24/$F24,8),0)</f>
        <v>0</v>
      </c>
      <c r="J25" s="194">
        <f>IF(J24&gt;0,ROUND(J24/$F24,8),0)</f>
        <v>0</v>
      </c>
      <c r="K25" s="194">
        <f>IF(K24&gt;0,ROUND(K24/$F24,8),0)</f>
        <v>0</v>
      </c>
      <c r="L25" s="181"/>
      <c r="M25" s="129" t="s">
        <v>562</v>
      </c>
      <c r="N25" s="175">
        <f>K25</f>
        <v>0</v>
      </c>
      <c r="O25" s="174"/>
      <c r="P25" s="183">
        <f t="shared" ref="P25:X25" si="5">IF(P24&gt;0,ROUND(P24/$F24,8),0)</f>
        <v>0</v>
      </c>
      <c r="Q25" s="183">
        <f t="shared" si="5"/>
        <v>0</v>
      </c>
      <c r="R25" s="183">
        <f t="shared" si="5"/>
        <v>0</v>
      </c>
      <c r="S25" s="183">
        <f t="shared" si="5"/>
        <v>0</v>
      </c>
      <c r="T25" s="183">
        <f t="shared" si="5"/>
        <v>0</v>
      </c>
      <c r="U25" s="183">
        <f t="shared" si="5"/>
        <v>0</v>
      </c>
      <c r="V25" s="183">
        <f t="shared" si="5"/>
        <v>0</v>
      </c>
      <c r="W25" s="183">
        <f t="shared" si="5"/>
        <v>0</v>
      </c>
      <c r="X25" s="183">
        <f t="shared" si="5"/>
        <v>0</v>
      </c>
      <c r="Y25" s="172" t="str">
        <f t="shared" si="1"/>
        <v>ok</v>
      </c>
    </row>
    <row r="26" spans="1:25">
      <c r="A26" s="169">
        <v>8</v>
      </c>
      <c r="B26" s="125" t="s">
        <v>566</v>
      </c>
      <c r="C26" s="126"/>
      <c r="D26" s="126"/>
      <c r="E26" s="126" t="s">
        <v>560</v>
      </c>
      <c r="F26" s="192">
        <f>SUM(G26:J26)</f>
        <v>0</v>
      </c>
      <c r="G26" s="123">
        <f>'Allocation Methods Support Doc.'!G24</f>
        <v>0</v>
      </c>
      <c r="H26" s="123">
        <f>'Allocation Methods Support Doc.'!H24</f>
        <v>0</v>
      </c>
      <c r="I26" s="123">
        <f>'Allocation Methods Support Doc.'!I24</f>
        <v>0</v>
      </c>
      <c r="J26" s="123">
        <f>'Allocation Methods Support Doc.'!J24</f>
        <v>0</v>
      </c>
      <c r="K26" s="152"/>
      <c r="L26" s="169">
        <v>8</v>
      </c>
      <c r="M26" s="176"/>
      <c r="N26" s="177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72" t="str">
        <f t="shared" si="1"/>
        <v>ok</v>
      </c>
    </row>
    <row r="27" spans="1:25">
      <c r="A27" s="181"/>
      <c r="B27" s="129" t="s">
        <v>561</v>
      </c>
      <c r="D27" s="129" t="s">
        <v>562</v>
      </c>
      <c r="E27" s="129" t="s">
        <v>27</v>
      </c>
      <c r="F27" s="190">
        <v>1</v>
      </c>
      <c r="G27" s="194">
        <f>IF(G26&gt;0,ROUND(G26/$F26,8),0)</f>
        <v>0</v>
      </c>
      <c r="H27" s="194">
        <f>IF(H26&gt;0,ROUND(H26/$F26,8),0)</f>
        <v>0</v>
      </c>
      <c r="I27" s="194">
        <f>IF(I26&gt;0,ROUND(I26/$F26,8),0)</f>
        <v>0</v>
      </c>
      <c r="J27" s="194">
        <f>IF(J26&gt;0,ROUND(J26/$F26,8),0)</f>
        <v>0</v>
      </c>
      <c r="K27" s="178"/>
      <c r="L27" s="181"/>
      <c r="M27" s="179"/>
      <c r="N27" s="180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2" t="str">
        <f t="shared" si="1"/>
        <v>ok</v>
      </c>
    </row>
    <row r="28" spans="1:25">
      <c r="A28" s="169">
        <v>9</v>
      </c>
      <c r="B28" s="125" t="s">
        <v>567</v>
      </c>
      <c r="C28" s="126"/>
      <c r="D28" s="126"/>
      <c r="E28" s="126" t="s">
        <v>560</v>
      </c>
      <c r="F28" s="192">
        <f>SUM(G28:K28)</f>
        <v>0</v>
      </c>
      <c r="G28" s="123"/>
      <c r="H28" s="123"/>
      <c r="I28" s="123"/>
      <c r="J28" s="123"/>
      <c r="K28" s="120">
        <f>N28</f>
        <v>0</v>
      </c>
      <c r="L28" s="169">
        <v>9</v>
      </c>
      <c r="M28" s="170" t="s">
        <v>544</v>
      </c>
      <c r="N28" s="171">
        <f>SUM(P28:X28)</f>
        <v>0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72" t="str">
        <f t="shared" si="1"/>
        <v>ok</v>
      </c>
    </row>
    <row r="29" spans="1:25">
      <c r="A29" s="181"/>
      <c r="B29" s="129" t="s">
        <v>561</v>
      </c>
      <c r="D29" s="129" t="s">
        <v>562</v>
      </c>
      <c r="E29" s="129" t="s">
        <v>563</v>
      </c>
      <c r="F29" s="190">
        <v>1</v>
      </c>
      <c r="G29" s="194">
        <f>IF(G28&gt;0,ROUND(G28/$F28,8),0)</f>
        <v>0</v>
      </c>
      <c r="H29" s="194">
        <f>IF(H28&gt;0,ROUND(H28/$F28,8),0)</f>
        <v>0</v>
      </c>
      <c r="I29" s="194">
        <f>IF(I28&gt;0,ROUND(I28/$F28,8),0)</f>
        <v>0</v>
      </c>
      <c r="J29" s="194">
        <f>IF(J28&gt;0,ROUND(J28/$F28,8),0)</f>
        <v>0</v>
      </c>
      <c r="K29" s="194">
        <f>IF(K28&gt;0,ROUND(K28/$F28,8),0)</f>
        <v>0</v>
      </c>
      <c r="L29" s="181"/>
      <c r="M29" s="129" t="s">
        <v>562</v>
      </c>
      <c r="N29" s="175">
        <f>K29</f>
        <v>0</v>
      </c>
      <c r="O29" s="174"/>
      <c r="P29" s="183">
        <f t="shared" ref="P29:X29" si="6">IF(P28&gt;0,ROUND(P28/$F28,8),0)</f>
        <v>0</v>
      </c>
      <c r="Q29" s="183">
        <f t="shared" si="6"/>
        <v>0</v>
      </c>
      <c r="R29" s="183">
        <f t="shared" si="6"/>
        <v>0</v>
      </c>
      <c r="S29" s="183">
        <f t="shared" si="6"/>
        <v>0</v>
      </c>
      <c r="T29" s="183">
        <f t="shared" si="6"/>
        <v>0</v>
      </c>
      <c r="U29" s="183">
        <f t="shared" si="6"/>
        <v>0</v>
      </c>
      <c r="V29" s="183">
        <f t="shared" si="6"/>
        <v>0</v>
      </c>
      <c r="W29" s="183">
        <f t="shared" si="6"/>
        <v>0</v>
      </c>
      <c r="X29" s="183">
        <f t="shared" si="6"/>
        <v>0</v>
      </c>
      <c r="Y29" s="172" t="str">
        <f t="shared" si="1"/>
        <v>ok</v>
      </c>
    </row>
    <row r="30" spans="1:25">
      <c r="A30" s="169">
        <v>10</v>
      </c>
      <c r="B30" s="125" t="s">
        <v>567</v>
      </c>
      <c r="C30" s="126"/>
      <c r="D30" s="126"/>
      <c r="E30" s="126" t="s">
        <v>560</v>
      </c>
      <c r="F30" s="192">
        <f>SUM(G30:J30)</f>
        <v>0</v>
      </c>
      <c r="G30" s="123">
        <f>'Allocation Methods Support Doc.'!G28</f>
        <v>0</v>
      </c>
      <c r="H30" s="123">
        <f>'Allocation Methods Support Doc.'!H28</f>
        <v>0</v>
      </c>
      <c r="I30" s="123">
        <f>'Allocation Methods Support Doc.'!I28</f>
        <v>0</v>
      </c>
      <c r="J30" s="123">
        <f>'Allocation Methods Support Doc.'!J28</f>
        <v>0</v>
      </c>
      <c r="K30" s="152"/>
      <c r="L30" s="169">
        <v>10</v>
      </c>
      <c r="M30" s="176"/>
      <c r="N30" s="177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72" t="str">
        <f t="shared" si="1"/>
        <v>ok</v>
      </c>
    </row>
    <row r="31" spans="1:25">
      <c r="A31" s="181"/>
      <c r="B31" s="129" t="s">
        <v>561</v>
      </c>
      <c r="D31" s="129" t="s">
        <v>562</v>
      </c>
      <c r="E31" s="129" t="s">
        <v>27</v>
      </c>
      <c r="F31" s="190">
        <v>1</v>
      </c>
      <c r="G31" s="194">
        <f>IF(G30&gt;0,ROUND(G30/$F30,8),0)</f>
        <v>0</v>
      </c>
      <c r="H31" s="194">
        <f>IF(H30&gt;0,ROUND(H30/$F30,8),0)</f>
        <v>0</v>
      </c>
      <c r="I31" s="194">
        <f>IF(I30&gt;0,ROUND(I30/$F30,8),0)</f>
        <v>0</v>
      </c>
      <c r="J31" s="194">
        <f>IF(J30&gt;0,ROUND(J30/$F30,8),0)</f>
        <v>0</v>
      </c>
      <c r="K31" s="178"/>
      <c r="L31" s="181"/>
      <c r="M31" s="179"/>
      <c r="N31" s="180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2" t="str">
        <f t="shared" si="1"/>
        <v>ok</v>
      </c>
    </row>
    <row r="32" spans="1:25">
      <c r="A32" s="169">
        <v>11</v>
      </c>
      <c r="B32" s="125" t="s">
        <v>268</v>
      </c>
      <c r="C32" s="126"/>
      <c r="D32" s="126"/>
      <c r="E32" s="126" t="s">
        <v>560</v>
      </c>
      <c r="F32" s="192">
        <f>SUM(G32:K32)</f>
        <v>0</v>
      </c>
      <c r="G32" s="123">
        <v>0</v>
      </c>
      <c r="H32" s="123">
        <v>0</v>
      </c>
      <c r="I32" s="123">
        <v>0</v>
      </c>
      <c r="J32" s="123">
        <v>0</v>
      </c>
      <c r="K32" s="120">
        <f>N32</f>
        <v>0</v>
      </c>
      <c r="L32" s="169">
        <v>11</v>
      </c>
      <c r="M32" s="187" t="s">
        <v>544</v>
      </c>
      <c r="N32" s="171">
        <v>0</v>
      </c>
      <c r="O32" s="123"/>
      <c r="P32" s="123">
        <v>0</v>
      </c>
      <c r="Q32" s="123">
        <v>0</v>
      </c>
      <c r="R32" s="123">
        <v>0</v>
      </c>
      <c r="S32" s="123"/>
      <c r="T32" s="123"/>
      <c r="U32" s="123"/>
      <c r="V32" s="123"/>
      <c r="W32" s="123"/>
      <c r="X32" s="123"/>
      <c r="Y32" s="172" t="str">
        <f t="shared" si="1"/>
        <v>ok</v>
      </c>
    </row>
    <row r="33" spans="1:25">
      <c r="A33" s="182"/>
      <c r="B33" s="130" t="s">
        <v>561</v>
      </c>
      <c r="C33" s="130"/>
      <c r="D33" s="130" t="s">
        <v>562</v>
      </c>
      <c r="E33" s="130" t="s">
        <v>563</v>
      </c>
      <c r="F33" s="193">
        <v>1</v>
      </c>
      <c r="G33" s="209">
        <f>IF(G32&gt;0,ROUND(G32/$F32,8),0)</f>
        <v>0</v>
      </c>
      <c r="H33" s="210">
        <f>IF(H32&gt;0,ROUND(H32/$F32,8),0)</f>
        <v>0</v>
      </c>
      <c r="I33" s="210">
        <f>IF(I32&gt;0,ROUND(I32/$F32,8),0)</f>
        <v>0</v>
      </c>
      <c r="J33" s="210">
        <f>IF(J32&gt;0,ROUND(J32/$F32,8),0)</f>
        <v>0</v>
      </c>
      <c r="K33" s="210">
        <f>IF(K32&gt;0,ROUND(K32/$F32,8),0)</f>
        <v>0</v>
      </c>
      <c r="L33" s="182"/>
      <c r="M33" s="188" t="s">
        <v>562</v>
      </c>
      <c r="N33" s="185">
        <f>K33</f>
        <v>0</v>
      </c>
      <c r="O33" s="183"/>
      <c r="P33" s="183">
        <f t="shared" ref="P33:X33" si="7">IF(P32&gt;0,ROUND(P32/$F32,8),0)</f>
        <v>0</v>
      </c>
      <c r="Q33" s="183">
        <f t="shared" si="7"/>
        <v>0</v>
      </c>
      <c r="R33" s="183">
        <f t="shared" si="7"/>
        <v>0</v>
      </c>
      <c r="S33" s="183">
        <f t="shared" si="7"/>
        <v>0</v>
      </c>
      <c r="T33" s="183">
        <f t="shared" si="7"/>
        <v>0</v>
      </c>
      <c r="U33" s="183">
        <f t="shared" si="7"/>
        <v>0</v>
      </c>
      <c r="V33" s="183">
        <f t="shared" si="7"/>
        <v>0</v>
      </c>
      <c r="W33" s="183">
        <f t="shared" si="7"/>
        <v>0</v>
      </c>
      <c r="X33" s="183">
        <f t="shared" si="7"/>
        <v>0</v>
      </c>
      <c r="Y33" s="172" t="str">
        <f t="shared" si="1"/>
        <v>ok</v>
      </c>
    </row>
    <row r="36" spans="1:25">
      <c r="B36" s="129" t="s">
        <v>568</v>
      </c>
    </row>
    <row r="39" spans="1:25" ht="15.5">
      <c r="F39" s="153" t="str">
        <f>F1</f>
        <v>2015-2016 Actual Costs Per Pupil Report</v>
      </c>
      <c r="K39" s="154"/>
      <c r="Q39" s="155"/>
      <c r="S39" s="153" t="str">
        <f>F1</f>
        <v>2015-2016 Actual Costs Per Pupil Report</v>
      </c>
      <c r="V39" s="155"/>
      <c r="W39" s="155"/>
      <c r="X39" s="154"/>
    </row>
    <row r="40" spans="1:25" ht="15.5">
      <c r="F40" s="153" t="s">
        <v>540</v>
      </c>
      <c r="K40" s="157"/>
      <c r="Q40" s="155"/>
      <c r="S40" s="153" t="s">
        <v>540</v>
      </c>
      <c r="V40" s="157"/>
    </row>
    <row r="41" spans="1:25" ht="15.5">
      <c r="F41" s="153" t="s">
        <v>569</v>
      </c>
      <c r="K41" s="157"/>
      <c r="Q41" s="155"/>
      <c r="S41" s="153" t="s">
        <v>543</v>
      </c>
      <c r="V41" s="157"/>
    </row>
    <row r="42" spans="1:25" ht="15.5">
      <c r="F42" s="153"/>
      <c r="K42" s="157"/>
      <c r="Q42" s="153"/>
      <c r="V42" s="157"/>
    </row>
    <row r="43" spans="1:25">
      <c r="K43" s="157"/>
      <c r="V43" s="157"/>
    </row>
    <row r="44" spans="1:25" ht="13">
      <c r="A44" s="158" t="str">
        <f>B6</f>
        <v xml:space="preserve">COUNTY:     </v>
      </c>
      <c r="H44" s="115" t="str">
        <f>H6</f>
        <v xml:space="preserve">SCHOOL </v>
      </c>
      <c r="I44" s="158"/>
      <c r="J44" s="155"/>
      <c r="K44" s="157"/>
      <c r="M44" s="158" t="str">
        <f>B6</f>
        <v xml:space="preserve">COUNTY:     </v>
      </c>
      <c r="S44" s="155"/>
      <c r="T44" s="115" t="str">
        <f>H6</f>
        <v xml:space="preserve">SCHOOL </v>
      </c>
      <c r="U44" s="157"/>
      <c r="V44" s="158"/>
      <c r="W44" s="155"/>
    </row>
    <row r="45" spans="1:25">
      <c r="K45" s="157"/>
    </row>
    <row r="46" spans="1:25" ht="13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6" t="s">
        <v>544</v>
      </c>
      <c r="M46" s="155"/>
      <c r="N46" s="155"/>
      <c r="O46" s="156"/>
      <c r="P46" s="160"/>
      <c r="Q46" s="155"/>
      <c r="R46" s="155"/>
      <c r="S46" s="156" t="s">
        <v>534</v>
      </c>
      <c r="T46" s="156"/>
      <c r="U46" s="156"/>
      <c r="V46" s="157"/>
    </row>
    <row r="47" spans="1:25" ht="13">
      <c r="A47" s="156" t="s">
        <v>544</v>
      </c>
      <c r="B47" s="156" t="s">
        <v>545</v>
      </c>
      <c r="C47" s="156"/>
      <c r="D47" s="156"/>
      <c r="E47" s="160" t="s">
        <v>546</v>
      </c>
      <c r="F47" s="156" t="s">
        <v>547</v>
      </c>
      <c r="G47" s="156" t="s">
        <v>38</v>
      </c>
      <c r="H47" s="156" t="s">
        <v>39</v>
      </c>
      <c r="I47" s="156" t="s">
        <v>39</v>
      </c>
      <c r="J47" s="156" t="s">
        <v>39</v>
      </c>
      <c r="K47" s="157"/>
      <c r="L47" s="156"/>
      <c r="M47" s="155"/>
      <c r="N47" s="156" t="s">
        <v>50</v>
      </c>
      <c r="O47" s="156"/>
      <c r="P47" s="116" t="str">
        <f t="shared" ref="P47:X47" si="8">IF(ISBLANK(P9)," ",P9)</f>
        <v xml:space="preserve"> </v>
      </c>
      <c r="Q47" s="116" t="str">
        <f t="shared" si="8"/>
        <v xml:space="preserve"> </v>
      </c>
      <c r="R47" s="116" t="str">
        <f t="shared" si="8"/>
        <v xml:space="preserve"> </v>
      </c>
      <c r="S47" s="116" t="str">
        <f t="shared" si="8"/>
        <v xml:space="preserve"> </v>
      </c>
      <c r="T47" s="116" t="str">
        <f t="shared" si="8"/>
        <v xml:space="preserve"> </v>
      </c>
      <c r="U47" s="116" t="str">
        <f t="shared" si="8"/>
        <v xml:space="preserve"> </v>
      </c>
      <c r="V47" s="116" t="str">
        <f t="shared" si="8"/>
        <v xml:space="preserve"> </v>
      </c>
      <c r="W47" s="116" t="str">
        <f t="shared" si="8"/>
        <v xml:space="preserve"> </v>
      </c>
      <c r="X47" s="116" t="str">
        <f t="shared" si="8"/>
        <v xml:space="preserve"> </v>
      </c>
    </row>
    <row r="48" spans="1:25" ht="13">
      <c r="G48" s="156" t="s">
        <v>46</v>
      </c>
      <c r="H48" s="161" t="s">
        <v>47</v>
      </c>
      <c r="I48" s="162" t="s">
        <v>48</v>
      </c>
      <c r="J48" s="162" t="s">
        <v>49</v>
      </c>
      <c r="K48" s="163" t="s">
        <v>50</v>
      </c>
      <c r="N48" s="156" t="s">
        <v>548</v>
      </c>
      <c r="P48" s="116" t="str">
        <f t="shared" ref="P48:X48" si="9">IF(ISBLANK(P10)," ",P10)</f>
        <v xml:space="preserve"> </v>
      </c>
      <c r="Q48" s="116" t="str">
        <f t="shared" si="9"/>
        <v xml:space="preserve"> </v>
      </c>
      <c r="R48" s="116" t="str">
        <f t="shared" si="9"/>
        <v xml:space="preserve"> </v>
      </c>
      <c r="S48" s="116" t="str">
        <f t="shared" si="9"/>
        <v xml:space="preserve"> </v>
      </c>
      <c r="T48" s="116" t="str">
        <f t="shared" si="9"/>
        <v xml:space="preserve"> </v>
      </c>
      <c r="U48" s="116" t="str">
        <f t="shared" si="9"/>
        <v xml:space="preserve"> </v>
      </c>
      <c r="V48" s="116" t="str">
        <f t="shared" si="9"/>
        <v xml:space="preserve"> </v>
      </c>
      <c r="W48" s="116" t="str">
        <f t="shared" si="9"/>
        <v xml:space="preserve"> </v>
      </c>
      <c r="X48" s="116" t="str">
        <f t="shared" si="9"/>
        <v xml:space="preserve"> </v>
      </c>
    </row>
    <row r="49" spans="1:25" ht="13">
      <c r="A49" s="162" t="s">
        <v>52</v>
      </c>
      <c r="B49" s="162" t="s">
        <v>53</v>
      </c>
      <c r="C49" s="162"/>
      <c r="D49" s="162"/>
      <c r="E49" s="162" t="s">
        <v>54</v>
      </c>
      <c r="F49" s="162" t="s">
        <v>55</v>
      </c>
      <c r="G49" s="162" t="s">
        <v>56</v>
      </c>
      <c r="H49" s="162" t="s">
        <v>57</v>
      </c>
      <c r="I49" s="162" t="s">
        <v>58</v>
      </c>
      <c r="J49" s="162" t="s">
        <v>59</v>
      </c>
      <c r="K49" s="168" t="s">
        <v>60</v>
      </c>
      <c r="L49" s="162"/>
      <c r="M49" s="155"/>
      <c r="N49" s="162" t="s">
        <v>537</v>
      </c>
      <c r="O49" s="162"/>
      <c r="P49" s="162" t="s">
        <v>549</v>
      </c>
      <c r="Q49" s="162" t="s">
        <v>550</v>
      </c>
      <c r="R49" s="162" t="s">
        <v>551</v>
      </c>
      <c r="S49" s="162" t="s">
        <v>552</v>
      </c>
      <c r="T49" s="162" t="s">
        <v>553</v>
      </c>
      <c r="U49" s="162" t="s">
        <v>554</v>
      </c>
      <c r="V49" s="168" t="s">
        <v>555</v>
      </c>
      <c r="W49" s="168" t="s">
        <v>556</v>
      </c>
      <c r="X49" s="168" t="s">
        <v>557</v>
      </c>
    </row>
    <row r="50" spans="1:25">
      <c r="A50" s="169">
        <v>12</v>
      </c>
      <c r="B50" s="125" t="s">
        <v>269</v>
      </c>
      <c r="C50" s="126"/>
      <c r="D50" s="126"/>
      <c r="E50" s="126"/>
      <c r="F50" s="204">
        <f>SUM(G50:K50)</f>
        <v>0</v>
      </c>
      <c r="G50" s="127"/>
      <c r="H50" s="127">
        <v>0</v>
      </c>
      <c r="I50" s="127">
        <v>0</v>
      </c>
      <c r="J50" s="127">
        <v>0</v>
      </c>
      <c r="K50" s="120">
        <f>N50</f>
        <v>0</v>
      </c>
      <c r="L50" s="169">
        <v>12</v>
      </c>
      <c r="M50" s="170" t="s">
        <v>544</v>
      </c>
      <c r="N50" s="171">
        <f>SUM(P50:X50)</f>
        <v>0</v>
      </c>
      <c r="O50" s="127"/>
      <c r="P50" s="127">
        <v>0</v>
      </c>
      <c r="Q50" s="128">
        <v>0</v>
      </c>
      <c r="R50" s="127">
        <v>0</v>
      </c>
      <c r="S50" s="127"/>
      <c r="T50" s="127"/>
      <c r="U50" s="127"/>
      <c r="V50" s="127"/>
      <c r="W50" s="127"/>
      <c r="X50" s="127"/>
      <c r="Y50" s="172" t="str">
        <f t="shared" ref="Y50:Y71" si="10">IF(N50=SUM(P50:X50),"ok",N50-SUM(P50:X50))</f>
        <v>ok</v>
      </c>
    </row>
    <row r="51" spans="1:25">
      <c r="A51" s="173"/>
      <c r="B51" s="129" t="s">
        <v>561</v>
      </c>
      <c r="D51" s="129" t="s">
        <v>562</v>
      </c>
      <c r="F51" s="190">
        <v>1</v>
      </c>
      <c r="G51" s="183">
        <f>IF(G50&gt;0,ROUND(G50/$F50,8),0)</f>
        <v>0</v>
      </c>
      <c r="H51" s="183">
        <f>IF(H50&gt;0,ROUND(H50/$F50,8),0)</f>
        <v>0</v>
      </c>
      <c r="I51" s="183">
        <f>IF(I50&gt;0,ROUND(I50/$F50,8),0)</f>
        <v>0</v>
      </c>
      <c r="J51" s="183">
        <f>IF(J50&gt;0,ROUND(J50/$F50,8),0)</f>
        <v>0</v>
      </c>
      <c r="K51" s="183">
        <f>IF(K50&gt;0,ROUND(K50/$F50,8),0)</f>
        <v>0</v>
      </c>
      <c r="L51" s="205"/>
      <c r="M51" s="206" t="s">
        <v>562</v>
      </c>
      <c r="N51" s="200">
        <f t="shared" ref="N51:N71" si="11">K51</f>
        <v>0</v>
      </c>
      <c r="O51" s="194"/>
      <c r="P51" s="183">
        <f t="shared" ref="P51:X51" si="12">IF(P50&gt;0,ROUND(P50/$F50,8),0)</f>
        <v>0</v>
      </c>
      <c r="Q51" s="183">
        <f t="shared" si="12"/>
        <v>0</v>
      </c>
      <c r="R51" s="183">
        <f t="shared" si="12"/>
        <v>0</v>
      </c>
      <c r="S51" s="183">
        <f t="shared" si="12"/>
        <v>0</v>
      </c>
      <c r="T51" s="183">
        <f t="shared" si="12"/>
        <v>0</v>
      </c>
      <c r="U51" s="183">
        <f t="shared" si="12"/>
        <v>0</v>
      </c>
      <c r="V51" s="183">
        <f t="shared" si="12"/>
        <v>0</v>
      </c>
      <c r="W51" s="183">
        <f t="shared" si="12"/>
        <v>0</v>
      </c>
      <c r="X51" s="183">
        <f t="shared" si="12"/>
        <v>0</v>
      </c>
      <c r="Y51" s="172" t="str">
        <f t="shared" si="10"/>
        <v>ok</v>
      </c>
    </row>
    <row r="52" spans="1:25">
      <c r="A52" s="169">
        <v>13</v>
      </c>
      <c r="B52" s="125" t="s">
        <v>270</v>
      </c>
      <c r="C52" s="126"/>
      <c r="D52" s="126"/>
      <c r="E52" s="126"/>
      <c r="F52" s="204">
        <f>SUM(G52:K52)</f>
        <v>0</v>
      </c>
      <c r="G52" s="127">
        <v>0</v>
      </c>
      <c r="H52" s="127">
        <v>0</v>
      </c>
      <c r="I52" s="127">
        <v>0</v>
      </c>
      <c r="J52" s="127">
        <v>0</v>
      </c>
      <c r="K52" s="120">
        <f>N52</f>
        <v>0</v>
      </c>
      <c r="L52" s="169">
        <v>13</v>
      </c>
      <c r="M52" s="170" t="s">
        <v>544</v>
      </c>
      <c r="N52" s="171">
        <f>SUM(P52:X52)</f>
        <v>0</v>
      </c>
      <c r="O52" s="128"/>
      <c r="P52" s="128">
        <v>0</v>
      </c>
      <c r="Q52" s="128">
        <v>0</v>
      </c>
      <c r="R52" s="128">
        <v>0</v>
      </c>
      <c r="S52" s="128"/>
      <c r="T52" s="128"/>
      <c r="U52" s="128"/>
      <c r="V52" s="128"/>
      <c r="W52" s="128"/>
      <c r="X52" s="128"/>
      <c r="Y52" s="172" t="str">
        <f t="shared" si="10"/>
        <v>ok</v>
      </c>
    </row>
    <row r="53" spans="1:25">
      <c r="A53" s="173"/>
      <c r="B53" s="129" t="s">
        <v>561</v>
      </c>
      <c r="D53" s="129" t="s">
        <v>562</v>
      </c>
      <c r="F53" s="190">
        <v>1</v>
      </c>
      <c r="G53" s="183">
        <f>IF(G52&gt;0,ROUND(G52/$F52,8),0)</f>
        <v>0</v>
      </c>
      <c r="H53" s="183">
        <f>IF(H52&gt;0,ROUND(H52/$F52,8),0)</f>
        <v>0</v>
      </c>
      <c r="I53" s="183">
        <f>IF(I52&gt;0,ROUND(I52/$F52,8),0)</f>
        <v>0</v>
      </c>
      <c r="J53" s="183">
        <f>IF(J52&gt;0,ROUND(J52/$F52,8),0)</f>
        <v>0</v>
      </c>
      <c r="K53" s="183">
        <f>IF(K52&gt;0,ROUND(K52/$F52,8),0)</f>
        <v>0</v>
      </c>
      <c r="L53" s="205"/>
      <c r="M53" s="206" t="s">
        <v>562</v>
      </c>
      <c r="N53" s="200">
        <f t="shared" si="11"/>
        <v>0</v>
      </c>
      <c r="O53" s="208"/>
      <c r="P53" s="183">
        <f t="shared" ref="P53:X53" si="13">IF(P52&gt;0,ROUND(P52/$F52,8),0)</f>
        <v>0</v>
      </c>
      <c r="Q53" s="183">
        <f t="shared" si="13"/>
        <v>0</v>
      </c>
      <c r="R53" s="183">
        <f t="shared" si="13"/>
        <v>0</v>
      </c>
      <c r="S53" s="183">
        <f t="shared" si="13"/>
        <v>0</v>
      </c>
      <c r="T53" s="183">
        <f t="shared" si="13"/>
        <v>0</v>
      </c>
      <c r="U53" s="183">
        <f t="shared" si="13"/>
        <v>0</v>
      </c>
      <c r="V53" s="183">
        <f t="shared" si="13"/>
        <v>0</v>
      </c>
      <c r="W53" s="183">
        <f t="shared" si="13"/>
        <v>0</v>
      </c>
      <c r="X53" s="183">
        <f t="shared" si="13"/>
        <v>0</v>
      </c>
      <c r="Y53" s="172" t="str">
        <f t="shared" si="10"/>
        <v>ok</v>
      </c>
    </row>
    <row r="54" spans="1:25">
      <c r="A54" s="169">
        <v>14</v>
      </c>
      <c r="B54" s="125"/>
      <c r="C54" s="126"/>
      <c r="D54" s="126"/>
      <c r="E54" s="126"/>
      <c r="F54" s="204">
        <f>SUM(G54:K54)</f>
        <v>0</v>
      </c>
      <c r="G54" s="127"/>
      <c r="H54" s="127"/>
      <c r="I54" s="127"/>
      <c r="J54" s="127"/>
      <c r="K54" s="120">
        <f>N54</f>
        <v>0</v>
      </c>
      <c r="L54" s="169">
        <v>14</v>
      </c>
      <c r="M54" s="170" t="s">
        <v>544</v>
      </c>
      <c r="N54" s="171">
        <f>SUM(P54:X54)</f>
        <v>0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72" t="str">
        <f t="shared" si="10"/>
        <v>ok</v>
      </c>
    </row>
    <row r="55" spans="1:25">
      <c r="A55" s="181"/>
      <c r="B55" s="129" t="s">
        <v>561</v>
      </c>
      <c r="D55" s="129" t="s">
        <v>562</v>
      </c>
      <c r="F55" s="190">
        <v>1</v>
      </c>
      <c r="G55" s="183">
        <f>IF(G54&gt;0,ROUND(G54/$F54,8),0)</f>
        <v>0</v>
      </c>
      <c r="H55" s="183">
        <f>IF(H54&gt;0,ROUND(H54/$F54,8),0)</f>
        <v>0</v>
      </c>
      <c r="I55" s="183">
        <f>IF(I54&gt;0,ROUND(I54/$F54,8),0)</f>
        <v>0</v>
      </c>
      <c r="J55" s="183">
        <f>IF(J54&gt;0,ROUND(J54/$F54,8),0)</f>
        <v>0</v>
      </c>
      <c r="K55" s="183">
        <f>IF(K54&gt;0,ROUND(K54/$F54,8),0)</f>
        <v>0</v>
      </c>
      <c r="L55" s="207"/>
      <c r="M55" s="206" t="s">
        <v>562</v>
      </c>
      <c r="N55" s="200">
        <f t="shared" si="11"/>
        <v>0</v>
      </c>
      <c r="O55" s="194"/>
      <c r="P55" s="183">
        <f t="shared" ref="P55:X55" si="14">IF(P54&gt;0,ROUND(P54/$F54,8),0)</f>
        <v>0</v>
      </c>
      <c r="Q55" s="183">
        <f t="shared" si="14"/>
        <v>0</v>
      </c>
      <c r="R55" s="183">
        <f t="shared" si="14"/>
        <v>0</v>
      </c>
      <c r="S55" s="183">
        <f t="shared" si="14"/>
        <v>0</v>
      </c>
      <c r="T55" s="183">
        <f t="shared" si="14"/>
        <v>0</v>
      </c>
      <c r="U55" s="183">
        <f t="shared" si="14"/>
        <v>0</v>
      </c>
      <c r="V55" s="183">
        <f t="shared" si="14"/>
        <v>0</v>
      </c>
      <c r="W55" s="183">
        <f t="shared" si="14"/>
        <v>0</v>
      </c>
      <c r="X55" s="183">
        <f t="shared" si="14"/>
        <v>0</v>
      </c>
      <c r="Y55" s="172" t="str">
        <f t="shared" si="10"/>
        <v>ok</v>
      </c>
    </row>
    <row r="56" spans="1:25">
      <c r="A56" s="169">
        <v>15</v>
      </c>
      <c r="B56" s="125"/>
      <c r="C56" s="126"/>
      <c r="D56" s="126"/>
      <c r="E56" s="126"/>
      <c r="F56" s="204">
        <f>SUM(G56:K56)</f>
        <v>0</v>
      </c>
      <c r="G56" s="127"/>
      <c r="H56" s="127"/>
      <c r="I56" s="127"/>
      <c r="J56" s="127"/>
      <c r="K56" s="120">
        <f>N56</f>
        <v>0</v>
      </c>
      <c r="L56" s="169">
        <v>15</v>
      </c>
      <c r="M56" s="170" t="s">
        <v>544</v>
      </c>
      <c r="N56" s="171">
        <f>SUM(P56:X56)</f>
        <v>0</v>
      </c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72" t="str">
        <f t="shared" si="10"/>
        <v>ok</v>
      </c>
    </row>
    <row r="57" spans="1:25">
      <c r="A57" s="181"/>
      <c r="B57" s="129" t="s">
        <v>561</v>
      </c>
      <c r="D57" s="129" t="s">
        <v>562</v>
      </c>
      <c r="F57" s="190">
        <v>1</v>
      </c>
      <c r="G57" s="183">
        <f>IF(G56&gt;0,ROUND(G56/$F56,8),0)</f>
        <v>0</v>
      </c>
      <c r="H57" s="183">
        <f>IF(H56&gt;0,ROUND(H56/$F56,8),0)</f>
        <v>0</v>
      </c>
      <c r="I57" s="183">
        <f>IF(I56&gt;0,ROUND(I56/$F56,8),0)</f>
        <v>0</v>
      </c>
      <c r="J57" s="183">
        <f>IF(J56&gt;0,ROUND(J56/$F56,8),0)</f>
        <v>0</v>
      </c>
      <c r="K57" s="183">
        <f>IF(K56&gt;0,ROUND(K56/$F56,8),0)</f>
        <v>0</v>
      </c>
      <c r="L57" s="207"/>
      <c r="M57" s="206" t="s">
        <v>562</v>
      </c>
      <c r="N57" s="200">
        <f t="shared" si="11"/>
        <v>0</v>
      </c>
      <c r="O57" s="194"/>
      <c r="P57" s="183">
        <f t="shared" ref="P57:X57" si="15">IF(P56&gt;0,ROUND(P56/$F56,8),0)</f>
        <v>0</v>
      </c>
      <c r="Q57" s="183">
        <f t="shared" si="15"/>
        <v>0</v>
      </c>
      <c r="R57" s="183">
        <f t="shared" si="15"/>
        <v>0</v>
      </c>
      <c r="S57" s="183">
        <f t="shared" si="15"/>
        <v>0</v>
      </c>
      <c r="T57" s="183">
        <f t="shared" si="15"/>
        <v>0</v>
      </c>
      <c r="U57" s="183">
        <f t="shared" si="15"/>
        <v>0</v>
      </c>
      <c r="V57" s="183">
        <f t="shared" si="15"/>
        <v>0</v>
      </c>
      <c r="W57" s="183">
        <f t="shared" si="15"/>
        <v>0</v>
      </c>
      <c r="X57" s="183">
        <f t="shared" si="15"/>
        <v>0</v>
      </c>
      <c r="Y57" s="172" t="str">
        <f t="shared" si="10"/>
        <v>ok</v>
      </c>
    </row>
    <row r="58" spans="1:25">
      <c r="A58" s="169">
        <v>16</v>
      </c>
      <c r="B58" s="125"/>
      <c r="C58" s="126"/>
      <c r="D58" s="126"/>
      <c r="E58" s="126"/>
      <c r="F58" s="204">
        <f>SUM(G58:K58)</f>
        <v>0</v>
      </c>
      <c r="G58" s="127"/>
      <c r="H58" s="127"/>
      <c r="I58" s="127"/>
      <c r="J58" s="127"/>
      <c r="K58" s="120">
        <f>N58</f>
        <v>0</v>
      </c>
      <c r="L58" s="169">
        <v>16</v>
      </c>
      <c r="M58" s="170" t="s">
        <v>544</v>
      </c>
      <c r="N58" s="171">
        <f>SUM(P58:X58)</f>
        <v>0</v>
      </c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72" t="str">
        <f t="shared" si="10"/>
        <v>ok</v>
      </c>
    </row>
    <row r="59" spans="1:25">
      <c r="A59" s="181"/>
      <c r="B59" s="129" t="s">
        <v>561</v>
      </c>
      <c r="D59" s="129" t="s">
        <v>562</v>
      </c>
      <c r="F59" s="190">
        <v>1</v>
      </c>
      <c r="G59" s="183">
        <f>IF(G58&gt;0,ROUND(G58/$F58,8),0)</f>
        <v>0</v>
      </c>
      <c r="H59" s="183">
        <f>IF(H58&gt;0,ROUND(H58/$F58,8),0)</f>
        <v>0</v>
      </c>
      <c r="I59" s="183">
        <f>IF(I58&gt;0,ROUND(I58/$F58,8),0)</f>
        <v>0</v>
      </c>
      <c r="J59" s="183">
        <f>IF(J58&gt;0,ROUND(J58/$F58,8),0)</f>
        <v>0</v>
      </c>
      <c r="K59" s="183">
        <f>IF(K58&gt;0,ROUND(K58/$F58,8),0)</f>
        <v>0</v>
      </c>
      <c r="L59" s="207"/>
      <c r="M59" s="206" t="s">
        <v>562</v>
      </c>
      <c r="N59" s="200">
        <f t="shared" si="11"/>
        <v>0</v>
      </c>
      <c r="O59" s="208"/>
      <c r="P59" s="183">
        <f t="shared" ref="P59:X59" si="16">IF(P58&gt;0,ROUND(P58/$F58,8),0)</f>
        <v>0</v>
      </c>
      <c r="Q59" s="183">
        <f t="shared" si="16"/>
        <v>0</v>
      </c>
      <c r="R59" s="183">
        <f t="shared" si="16"/>
        <v>0</v>
      </c>
      <c r="S59" s="183">
        <f t="shared" si="16"/>
        <v>0</v>
      </c>
      <c r="T59" s="183">
        <f t="shared" si="16"/>
        <v>0</v>
      </c>
      <c r="U59" s="183">
        <f t="shared" si="16"/>
        <v>0</v>
      </c>
      <c r="V59" s="183">
        <f t="shared" si="16"/>
        <v>0</v>
      </c>
      <c r="W59" s="183">
        <f t="shared" si="16"/>
        <v>0</v>
      </c>
      <c r="X59" s="183">
        <f t="shared" si="16"/>
        <v>0</v>
      </c>
      <c r="Y59" s="172" t="str">
        <f t="shared" si="10"/>
        <v>ok</v>
      </c>
    </row>
    <row r="60" spans="1:25">
      <c r="A60" s="169">
        <v>17</v>
      </c>
      <c r="B60" s="125"/>
      <c r="C60" s="126"/>
      <c r="D60" s="126"/>
      <c r="E60" s="126"/>
      <c r="F60" s="204">
        <f>SUM(G60:K60)</f>
        <v>0</v>
      </c>
      <c r="G60" s="127"/>
      <c r="H60" s="127"/>
      <c r="I60" s="127"/>
      <c r="J60" s="127"/>
      <c r="K60" s="120">
        <f>N60</f>
        <v>0</v>
      </c>
      <c r="L60" s="169">
        <v>17</v>
      </c>
      <c r="M60" s="170" t="s">
        <v>544</v>
      </c>
      <c r="N60" s="171">
        <f>SUM(P60:X60)</f>
        <v>0</v>
      </c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72" t="str">
        <f t="shared" si="10"/>
        <v>ok</v>
      </c>
    </row>
    <row r="61" spans="1:25">
      <c r="A61" s="181"/>
      <c r="B61" s="129" t="s">
        <v>561</v>
      </c>
      <c r="D61" s="129" t="s">
        <v>562</v>
      </c>
      <c r="F61" s="190">
        <v>1</v>
      </c>
      <c r="G61" s="183">
        <f>IF(G60&gt;0,ROUND(G60/$F60,8),0)</f>
        <v>0</v>
      </c>
      <c r="H61" s="183">
        <f>IF(H60&gt;0,ROUND(H60/$F60,8),0)</f>
        <v>0</v>
      </c>
      <c r="I61" s="183">
        <f>IF(I60&gt;0,ROUND(I60/$F60,8),0)</f>
        <v>0</v>
      </c>
      <c r="J61" s="183">
        <f>IF(J60&gt;0,ROUND(J60/$F60,8),0)</f>
        <v>0</v>
      </c>
      <c r="K61" s="183">
        <f>IF(K60&gt;0,ROUND(K60/$F60,8),0)</f>
        <v>0</v>
      </c>
      <c r="L61" s="207"/>
      <c r="M61" s="206" t="s">
        <v>562</v>
      </c>
      <c r="N61" s="200">
        <f t="shared" si="11"/>
        <v>0</v>
      </c>
      <c r="O61" s="194"/>
      <c r="P61" s="183">
        <f t="shared" ref="P61:X61" si="17">IF(P60&gt;0,ROUND(P60/$F60,8),0)</f>
        <v>0</v>
      </c>
      <c r="Q61" s="183">
        <f t="shared" si="17"/>
        <v>0</v>
      </c>
      <c r="R61" s="183">
        <f t="shared" si="17"/>
        <v>0</v>
      </c>
      <c r="S61" s="183">
        <f t="shared" si="17"/>
        <v>0</v>
      </c>
      <c r="T61" s="183">
        <f t="shared" si="17"/>
        <v>0</v>
      </c>
      <c r="U61" s="183">
        <f t="shared" si="17"/>
        <v>0</v>
      </c>
      <c r="V61" s="183">
        <f t="shared" si="17"/>
        <v>0</v>
      </c>
      <c r="W61" s="183">
        <f t="shared" si="17"/>
        <v>0</v>
      </c>
      <c r="X61" s="183">
        <f t="shared" si="17"/>
        <v>0</v>
      </c>
      <c r="Y61" s="172" t="str">
        <f t="shared" si="10"/>
        <v>ok</v>
      </c>
    </row>
    <row r="62" spans="1:25">
      <c r="A62" s="169">
        <v>18</v>
      </c>
      <c r="B62" s="125"/>
      <c r="C62" s="126"/>
      <c r="D62" s="126"/>
      <c r="E62" s="126"/>
      <c r="F62" s="204">
        <f>SUM(G62:K62)</f>
        <v>0</v>
      </c>
      <c r="G62" s="127"/>
      <c r="H62" s="127"/>
      <c r="I62" s="127"/>
      <c r="J62" s="127"/>
      <c r="K62" s="120">
        <f>N62</f>
        <v>0</v>
      </c>
      <c r="L62" s="169">
        <v>18</v>
      </c>
      <c r="M62" s="170" t="s">
        <v>544</v>
      </c>
      <c r="N62" s="171">
        <f>SUM(P62:X62)</f>
        <v>0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72" t="str">
        <f t="shared" si="10"/>
        <v>ok</v>
      </c>
    </row>
    <row r="63" spans="1:25">
      <c r="A63" s="181"/>
      <c r="B63" s="129" t="s">
        <v>561</v>
      </c>
      <c r="D63" s="129" t="s">
        <v>562</v>
      </c>
      <c r="F63" s="190">
        <v>1</v>
      </c>
      <c r="G63" s="183">
        <f>IF(G62&gt;0,ROUND(G62/$F62,8),0)</f>
        <v>0</v>
      </c>
      <c r="H63" s="183">
        <f>IF(H62&gt;0,ROUND(H62/$F62,8),0)</f>
        <v>0</v>
      </c>
      <c r="I63" s="183">
        <f>IF(I62&gt;0,ROUND(I62/$F62,8),0)</f>
        <v>0</v>
      </c>
      <c r="J63" s="183">
        <f>IF(J62&gt;0,ROUND(J62/$F62,8),0)</f>
        <v>0</v>
      </c>
      <c r="K63" s="183">
        <f>IF(K62&gt;0,ROUND(K62/$F62,8),0)</f>
        <v>0</v>
      </c>
      <c r="L63" s="207"/>
      <c r="M63" s="206" t="s">
        <v>562</v>
      </c>
      <c r="N63" s="200">
        <f t="shared" si="11"/>
        <v>0</v>
      </c>
      <c r="O63" s="208"/>
      <c r="P63" s="183">
        <f t="shared" ref="P63:X63" si="18">IF(P62&gt;0,ROUND(P62/$F62,8),0)</f>
        <v>0</v>
      </c>
      <c r="Q63" s="183">
        <f t="shared" si="18"/>
        <v>0</v>
      </c>
      <c r="R63" s="183">
        <f t="shared" si="18"/>
        <v>0</v>
      </c>
      <c r="S63" s="183">
        <f t="shared" si="18"/>
        <v>0</v>
      </c>
      <c r="T63" s="183">
        <f t="shared" si="18"/>
        <v>0</v>
      </c>
      <c r="U63" s="183">
        <f t="shared" si="18"/>
        <v>0</v>
      </c>
      <c r="V63" s="183">
        <f t="shared" si="18"/>
        <v>0</v>
      </c>
      <c r="W63" s="183">
        <f t="shared" si="18"/>
        <v>0</v>
      </c>
      <c r="X63" s="183">
        <f t="shared" si="18"/>
        <v>0</v>
      </c>
      <c r="Y63" s="172" t="str">
        <f t="shared" si="10"/>
        <v>ok</v>
      </c>
    </row>
    <row r="64" spans="1:25">
      <c r="A64" s="169">
        <v>19</v>
      </c>
      <c r="B64" s="125"/>
      <c r="C64" s="126"/>
      <c r="D64" s="126"/>
      <c r="E64" s="126"/>
      <c r="F64" s="204">
        <f>SUM(G64:K64)</f>
        <v>0</v>
      </c>
      <c r="G64" s="127"/>
      <c r="H64" s="127"/>
      <c r="I64" s="127"/>
      <c r="J64" s="127"/>
      <c r="K64" s="120">
        <f>N64</f>
        <v>0</v>
      </c>
      <c r="L64" s="169">
        <v>19</v>
      </c>
      <c r="M64" s="170" t="s">
        <v>544</v>
      </c>
      <c r="N64" s="171">
        <f>SUM(P64:X64)</f>
        <v>0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72" t="str">
        <f t="shared" si="10"/>
        <v>ok</v>
      </c>
    </row>
    <row r="65" spans="1:25">
      <c r="A65" s="181"/>
      <c r="B65" s="129" t="s">
        <v>561</v>
      </c>
      <c r="D65" s="129" t="s">
        <v>562</v>
      </c>
      <c r="F65" s="190">
        <v>1</v>
      </c>
      <c r="G65" s="183">
        <f>IF(G64&gt;0,ROUND(G64/$F64,8),0)</f>
        <v>0</v>
      </c>
      <c r="H65" s="183">
        <f>IF(H64&gt;0,ROUND(H64/$F64,8),0)</f>
        <v>0</v>
      </c>
      <c r="I65" s="183">
        <f>IF(I64&gt;0,ROUND(I64/$F64,8),0)</f>
        <v>0</v>
      </c>
      <c r="J65" s="183">
        <f>IF(J64&gt;0,ROUND(J64/$F64,8),0)</f>
        <v>0</v>
      </c>
      <c r="K65" s="183">
        <f>IF(K64&gt;0,ROUND(K64/$F64,8),0)</f>
        <v>0</v>
      </c>
      <c r="L65" s="181"/>
      <c r="M65" s="129" t="s">
        <v>562</v>
      </c>
      <c r="N65" s="175">
        <f t="shared" si="11"/>
        <v>0</v>
      </c>
      <c r="O65" s="174"/>
      <c r="P65" s="183">
        <f t="shared" ref="P65:X65" si="19">IF(P64&gt;0,ROUND(P64/$F64,8),0)</f>
        <v>0</v>
      </c>
      <c r="Q65" s="183">
        <f t="shared" si="19"/>
        <v>0</v>
      </c>
      <c r="R65" s="183">
        <f t="shared" si="19"/>
        <v>0</v>
      </c>
      <c r="S65" s="183">
        <f t="shared" si="19"/>
        <v>0</v>
      </c>
      <c r="T65" s="183">
        <f t="shared" si="19"/>
        <v>0</v>
      </c>
      <c r="U65" s="183">
        <f t="shared" si="19"/>
        <v>0</v>
      </c>
      <c r="V65" s="183">
        <f t="shared" si="19"/>
        <v>0</v>
      </c>
      <c r="W65" s="183">
        <f t="shared" si="19"/>
        <v>0</v>
      </c>
      <c r="X65" s="183">
        <f t="shared" si="19"/>
        <v>0</v>
      </c>
      <c r="Y65" s="172" t="str">
        <f t="shared" si="10"/>
        <v>ok</v>
      </c>
    </row>
    <row r="66" spans="1:25">
      <c r="A66" s="169">
        <v>20</v>
      </c>
      <c r="B66" s="125"/>
      <c r="C66" s="126"/>
      <c r="D66" s="126"/>
      <c r="E66" s="126"/>
      <c r="F66" s="204">
        <f>SUM(G66:K66)</f>
        <v>0</v>
      </c>
      <c r="G66" s="127"/>
      <c r="H66" s="127"/>
      <c r="I66" s="127"/>
      <c r="J66" s="127"/>
      <c r="K66" s="120">
        <f>N66</f>
        <v>0</v>
      </c>
      <c r="L66" s="169">
        <v>20</v>
      </c>
      <c r="M66" s="170" t="s">
        <v>544</v>
      </c>
      <c r="N66" s="171">
        <f>SUM(P66:X66)</f>
        <v>0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72" t="str">
        <f t="shared" si="10"/>
        <v>ok</v>
      </c>
    </row>
    <row r="67" spans="1:25">
      <c r="A67" s="181"/>
      <c r="B67" s="129" t="s">
        <v>561</v>
      </c>
      <c r="D67" s="129" t="s">
        <v>562</v>
      </c>
      <c r="F67" s="190">
        <v>1</v>
      </c>
      <c r="G67" s="183">
        <f>IF(G66&gt;0,ROUND(G66/$F66,8),0)</f>
        <v>0</v>
      </c>
      <c r="H67" s="183">
        <f>IF(H66&gt;0,ROUND(H66/$F66,8),0)</f>
        <v>0</v>
      </c>
      <c r="I67" s="183">
        <f>IF(I66&gt;0,ROUND(I66/$F66,8),0)</f>
        <v>0</v>
      </c>
      <c r="J67" s="183">
        <f>IF(J66&gt;0,ROUND(J66/$F66,8),0)</f>
        <v>0</v>
      </c>
      <c r="K67" s="183">
        <f>IF(K66&gt;0,ROUND(K66/$F66,8),0)</f>
        <v>0</v>
      </c>
      <c r="L67" s="181"/>
      <c r="M67" s="129" t="s">
        <v>562</v>
      </c>
      <c r="N67" s="175">
        <f t="shared" si="11"/>
        <v>0</v>
      </c>
      <c r="O67" s="184"/>
      <c r="P67" s="183">
        <f t="shared" ref="P67:X67" si="20">IF(P66&gt;0,ROUND(P66/$F66,8),0)</f>
        <v>0</v>
      </c>
      <c r="Q67" s="183">
        <f t="shared" si="20"/>
        <v>0</v>
      </c>
      <c r="R67" s="183">
        <f t="shared" si="20"/>
        <v>0</v>
      </c>
      <c r="S67" s="183">
        <f t="shared" si="20"/>
        <v>0</v>
      </c>
      <c r="T67" s="183">
        <f t="shared" si="20"/>
        <v>0</v>
      </c>
      <c r="U67" s="183">
        <f t="shared" si="20"/>
        <v>0</v>
      </c>
      <c r="V67" s="183">
        <f t="shared" si="20"/>
        <v>0</v>
      </c>
      <c r="W67" s="183">
        <f t="shared" si="20"/>
        <v>0</v>
      </c>
      <c r="X67" s="183">
        <f t="shared" si="20"/>
        <v>0</v>
      </c>
      <c r="Y67" s="172" t="str">
        <f t="shared" si="10"/>
        <v>ok</v>
      </c>
    </row>
    <row r="68" spans="1:25">
      <c r="A68" s="169">
        <v>21</v>
      </c>
      <c r="B68" s="125"/>
      <c r="C68" s="126"/>
      <c r="D68" s="126"/>
      <c r="E68" s="126"/>
      <c r="F68" s="204">
        <f>SUM(G68:K68)</f>
        <v>0</v>
      </c>
      <c r="G68" s="127"/>
      <c r="H68" s="127"/>
      <c r="I68" s="127"/>
      <c r="J68" s="127"/>
      <c r="K68" s="120">
        <f>N68</f>
        <v>0</v>
      </c>
      <c r="L68" s="169">
        <v>21</v>
      </c>
      <c r="M68" s="170" t="s">
        <v>544</v>
      </c>
      <c r="N68" s="171">
        <f>SUM(P68:X68)</f>
        <v>0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72" t="str">
        <f t="shared" si="10"/>
        <v>ok</v>
      </c>
    </row>
    <row r="69" spans="1:25">
      <c r="A69" s="181"/>
      <c r="B69" s="129" t="s">
        <v>561</v>
      </c>
      <c r="D69" s="129" t="s">
        <v>562</v>
      </c>
      <c r="F69" s="190">
        <v>1</v>
      </c>
      <c r="G69" s="183">
        <f>IF(G68&gt;0,ROUND(G68/$F68,8),0)</f>
        <v>0</v>
      </c>
      <c r="H69" s="183">
        <f>IF(H68&gt;0,ROUND(H68/$F68,8),0)</f>
        <v>0</v>
      </c>
      <c r="I69" s="183">
        <f>IF(I68&gt;0,ROUND(I68/$F68,8),0)</f>
        <v>0</v>
      </c>
      <c r="J69" s="183">
        <f>IF(J68&gt;0,ROUND(J68/$F68,8),0)</f>
        <v>0</v>
      </c>
      <c r="K69" s="183">
        <f>IF(K68&gt;0,ROUND(K68/$F68,8),0)</f>
        <v>0</v>
      </c>
      <c r="L69" s="181"/>
      <c r="M69" s="129" t="s">
        <v>562</v>
      </c>
      <c r="N69" s="175">
        <f t="shared" si="11"/>
        <v>0</v>
      </c>
      <c r="O69" s="174"/>
      <c r="P69" s="183">
        <f t="shared" ref="P69:X69" si="21">IF(P68&gt;0,ROUND(P68/$F68,8),0)</f>
        <v>0</v>
      </c>
      <c r="Q69" s="183">
        <f t="shared" si="21"/>
        <v>0</v>
      </c>
      <c r="R69" s="183">
        <f t="shared" si="21"/>
        <v>0</v>
      </c>
      <c r="S69" s="183">
        <f t="shared" si="21"/>
        <v>0</v>
      </c>
      <c r="T69" s="183">
        <f t="shared" si="21"/>
        <v>0</v>
      </c>
      <c r="U69" s="183">
        <f t="shared" si="21"/>
        <v>0</v>
      </c>
      <c r="V69" s="183">
        <f t="shared" si="21"/>
        <v>0</v>
      </c>
      <c r="W69" s="183">
        <f t="shared" si="21"/>
        <v>0</v>
      </c>
      <c r="X69" s="183">
        <f t="shared" si="21"/>
        <v>0</v>
      </c>
      <c r="Y69" s="172" t="str">
        <f t="shared" si="10"/>
        <v>ok</v>
      </c>
    </row>
    <row r="70" spans="1:25">
      <c r="A70" s="169">
        <v>22</v>
      </c>
      <c r="B70" s="125"/>
      <c r="C70" s="126"/>
      <c r="D70" s="126"/>
      <c r="E70" s="126"/>
      <c r="F70" s="204">
        <f>SUM(G70:K70)</f>
        <v>0</v>
      </c>
      <c r="G70" s="127"/>
      <c r="H70" s="127"/>
      <c r="I70" s="127"/>
      <c r="J70" s="127"/>
      <c r="K70" s="120">
        <f>N70</f>
        <v>0</v>
      </c>
      <c r="L70" s="169">
        <v>22</v>
      </c>
      <c r="M70" s="170" t="s">
        <v>544</v>
      </c>
      <c r="N70" s="171">
        <f>SUM(P70:X70)</f>
        <v>0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72" t="str">
        <f t="shared" si="10"/>
        <v>ok</v>
      </c>
    </row>
    <row r="71" spans="1:25">
      <c r="A71" s="182"/>
      <c r="B71" s="130" t="s">
        <v>561</v>
      </c>
      <c r="C71" s="130"/>
      <c r="D71" s="130" t="s">
        <v>562</v>
      </c>
      <c r="E71" s="130"/>
      <c r="F71" s="193">
        <v>1</v>
      </c>
      <c r="G71" s="183">
        <f>IF(G70&gt;0,ROUND(G70/$F70,8),0)</f>
        <v>0</v>
      </c>
      <c r="H71" s="183">
        <f>IF(H70&gt;0,ROUND(H70/$F70,8),0)</f>
        <v>0</v>
      </c>
      <c r="I71" s="183">
        <f>IF(I70&gt;0,ROUND(I70/$F70,8),0)</f>
        <v>0</v>
      </c>
      <c r="J71" s="183">
        <f>IF(J70&gt;0,ROUND(J70/$F70,8),0)</f>
        <v>0</v>
      </c>
      <c r="K71" s="183">
        <f>IF(K70&gt;0,ROUND(K70/$F70,8),0)</f>
        <v>0</v>
      </c>
      <c r="L71" s="182"/>
      <c r="M71" s="130" t="s">
        <v>562</v>
      </c>
      <c r="N71" s="185">
        <f t="shared" si="11"/>
        <v>0</v>
      </c>
      <c r="O71" s="186"/>
      <c r="P71" s="183">
        <f t="shared" ref="P71:X71" si="22">IF(P70&gt;0,ROUND(P70/$F70,8),0)</f>
        <v>0</v>
      </c>
      <c r="Q71" s="183">
        <f t="shared" si="22"/>
        <v>0</v>
      </c>
      <c r="R71" s="183">
        <f t="shared" si="22"/>
        <v>0</v>
      </c>
      <c r="S71" s="183">
        <f t="shared" si="22"/>
        <v>0</v>
      </c>
      <c r="T71" s="183">
        <f t="shared" si="22"/>
        <v>0</v>
      </c>
      <c r="U71" s="183">
        <f t="shared" si="22"/>
        <v>0</v>
      </c>
      <c r="V71" s="183">
        <f t="shared" si="22"/>
        <v>0</v>
      </c>
      <c r="W71" s="183">
        <f t="shared" si="22"/>
        <v>0</v>
      </c>
      <c r="X71" s="183">
        <f t="shared" si="22"/>
        <v>0</v>
      </c>
      <c r="Y71" s="172" t="str">
        <f t="shared" si="10"/>
        <v>ok</v>
      </c>
    </row>
    <row r="74" spans="1:25">
      <c r="B74" s="129" t="s">
        <v>570</v>
      </c>
    </row>
    <row r="75" spans="1:25">
      <c r="B75" s="129" t="s">
        <v>571</v>
      </c>
    </row>
  </sheetData>
  <sheetProtection password="AB5A"/>
  <phoneticPr fontId="0" type="noConversion"/>
  <printOptions horizontalCentered="1" verticalCentered="1" gridLinesSet="0"/>
  <pageMargins left="0.5" right="0.5" top="0.5" bottom="0.25" header="0.5" footer="0.25"/>
  <pageSetup orientation="landscape" r:id="rId1"/>
  <headerFooter alignWithMargins="0">
    <oddHeader>&amp;R&amp;8Page &amp;P</oddHeader>
  </headerFooter>
  <rowBreaks count="1" manualBreakCount="1">
    <brk id="38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Zeros="0" workbookViewId="0">
      <selection activeCell="B7" sqref="B7"/>
    </sheetView>
  </sheetViews>
  <sheetFormatPr defaultColWidth="9.1796875" defaultRowHeight="13"/>
  <cols>
    <col min="1" max="1" width="7.1796875" style="1" customWidth="1"/>
    <col min="2" max="2" width="8.26953125" style="1" customWidth="1"/>
    <col min="3" max="3" width="9.1796875" style="1"/>
    <col min="4" max="4" width="3.54296875" style="1" customWidth="1"/>
    <col min="5" max="5" width="43.7265625" style="1" customWidth="1"/>
    <col min="6" max="6" width="6" style="1" customWidth="1"/>
    <col min="7" max="10" width="9.1796875" style="1"/>
    <col min="11" max="19" width="5.1796875" style="1" customWidth="1"/>
    <col min="20" max="20" width="3.54296875" style="1" customWidth="1"/>
    <col min="21" max="21" width="3.1796875" style="1" customWidth="1"/>
    <col min="22" max="16384" width="9.1796875" style="1"/>
  </cols>
  <sheetData>
    <row r="1" spans="1:64" ht="15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64" ht="15.5">
      <c r="B2" s="4" t="str">
        <f>'Alloc. Cover'!B2</f>
        <v>DIVISION OF FINANCE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ht="15.5">
      <c r="B3" s="4" t="str">
        <f>'Alloc. Cover'!B3</f>
        <v>100 River View Plaza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64" ht="15.5">
      <c r="B4" s="4" t="str">
        <f>'Alloc. Cover'!B4</f>
        <v>P.O. Box 500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64" ht="15.5">
      <c r="B5" s="4" t="str">
        <f>'Alloc. Cover'!B5</f>
        <v>Trenton, New Jersey  08625-0500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64" ht="15.5">
      <c r="B6" s="4">
        <f>'Alloc. Cover'!B6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64" ht="15.5">
      <c r="B7" s="4" t="str">
        <f>'Alloc. Cover'!B7</f>
        <v>2015-2016 Actual Costs Per Pupil Report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64" ht="15.5">
      <c r="B8" s="4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64"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7.25" customHeight="1">
      <c r="C12" s="1" t="s">
        <v>28</v>
      </c>
      <c r="E12" s="6" t="str">
        <f>IF('Alloc. Cover'!E12=0," ",'Alloc. Cover'!E12)</f>
        <v xml:space="preserve"> </v>
      </c>
      <c r="F12" s="6" t="str">
        <f>IF('Alloc. Cover'!F12=0," ",'Alloc. Cover'!F12)</f>
        <v xml:space="preserve"> </v>
      </c>
      <c r="G12" s="6" t="str">
        <f>IF('Alloc. Cover'!G12=0," ",'Alloc. Cover'!G12)</f>
        <v xml:space="preserve"> </v>
      </c>
      <c r="H12" s="6" t="str">
        <f>IF('Alloc. Cover'!H12=0," ",'Alloc. Cover'!H12)</f>
        <v xml:space="preserve"> </v>
      </c>
      <c r="I12" s="6" t="str">
        <f>IF('Alloc. Cover'!I12=0," ",'Alloc. Cover'!I12)</f>
        <v xml:space="preserve"> </v>
      </c>
      <c r="J12" s="6" t="str">
        <f>IF('Alloc. Cover'!J12=0," ",'Alloc. Cover'!J12)</f>
        <v xml:space="preserve"> </v>
      </c>
      <c r="K12" s="6" t="str">
        <f>IF('Alloc. Cover'!K12=0," ",'Alloc. Cover'!K12)</f>
        <v xml:space="preserve"> </v>
      </c>
      <c r="L12" s="6" t="str">
        <f>IF('Alloc. Cover'!L12=0," ",'Alloc. Cover'!L12)</f>
        <v xml:space="preserve"> </v>
      </c>
      <c r="M12" s="6" t="str">
        <f>IF('Alloc. Cover'!M12=0," ",'Alloc. Cover'!M12)</f>
        <v xml:space="preserve"> </v>
      </c>
      <c r="N12" s="6" t="str">
        <f>IF('Alloc. Cover'!N12=0," ",'Alloc. Cover'!N12)</f>
        <v xml:space="preserve"> </v>
      </c>
      <c r="O12" s="6" t="str">
        <f>IF('Alloc. Cover'!O12=0," ",'Alloc. Cover'!O12)</f>
        <v xml:space="preserve"> </v>
      </c>
      <c r="P12" s="7">
        <f>'Alloc. Cover'!P12</f>
        <v>0</v>
      </c>
      <c r="Q12" s="7">
        <f>'Alloc. Cover'!Q12</f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8.75" customHeight="1">
      <c r="C16" s="1" t="s">
        <v>29</v>
      </c>
      <c r="E16" s="6" t="str">
        <f>IF('Alloc. Cover'!E16=0," ",'Alloc. Cover'!E16)</f>
        <v xml:space="preserve"> </v>
      </c>
      <c r="F16" s="6" t="str">
        <f>IF('Alloc. Cover'!F16=0," ",'Alloc. Cover'!F16)</f>
        <v xml:space="preserve"> </v>
      </c>
      <c r="G16" s="6" t="str">
        <f>IF('Alloc. Cover'!G16=0," ",'Alloc. Cover'!G16)</f>
        <v xml:space="preserve"> </v>
      </c>
      <c r="H16" s="6" t="str">
        <f>IF('Alloc. Cover'!H16=0," ",'Alloc. Cover'!H16)</f>
        <v xml:space="preserve"> </v>
      </c>
      <c r="I16" s="6" t="str">
        <f>IF('Alloc. Cover'!I16=0," ",'Alloc. Cover'!I16)</f>
        <v xml:space="preserve"> </v>
      </c>
      <c r="J16" s="6" t="str">
        <f>IF('Alloc. Cover'!J16=0," ",'Alloc. Cover'!J16)</f>
        <v xml:space="preserve"> </v>
      </c>
      <c r="K16" s="6" t="str">
        <f>IF('Alloc. Cover'!K16=0," ",'Alloc. Cover'!K16)</f>
        <v xml:space="preserve"> </v>
      </c>
      <c r="L16" s="6" t="str">
        <f>IF('Alloc. Cover'!L16=0," ",'Alloc. Cover'!L16)</f>
        <v xml:space="preserve"> </v>
      </c>
      <c r="M16" s="6" t="str">
        <f>IF('Alloc. Cover'!M16=0," ",'Alloc. Cover'!M16)</f>
        <v xml:space="preserve"> </v>
      </c>
      <c r="N16" s="6" t="str">
        <f>IF('Alloc. Cover'!N16=0," ",'Alloc. Cover'!N16)</f>
        <v xml:space="preserve"> </v>
      </c>
      <c r="O16" s="6" t="str">
        <f>IF('Alloc. Cover'!O16=0," ",'Alloc. Cover'!O16)</f>
        <v xml:space="preserve"> </v>
      </c>
      <c r="P16" s="7" t="str">
        <f>'Alloc. Cover'!P16</f>
        <v xml:space="preserve"> </v>
      </c>
      <c r="Q16" s="7" t="str">
        <f>'Alloc. Cover'!Q16</f>
        <v xml:space="preserve"> </v>
      </c>
      <c r="R16" s="7" t="str">
        <f>'Alloc. Cover'!R16</f>
        <v xml:space="preserve"> </v>
      </c>
      <c r="S16" s="7" t="str">
        <f>'Alloc. Cover'!S16</f>
        <v xml:space="preserve"> 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2:64"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2:64" ht="13.5" thickBot="1"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64" ht="13.5" thickTop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64">
      <c r="B20" s="3" t="str">
        <f>'Alloc. Cover'!B20</f>
        <v>THIS REPORT MUST BE SENT TO THE DIVISION OF FINANCE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64">
      <c r="B21" s="3">
        <f>'Alloc. Cover'!B21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64" ht="13.5" thickBot="1"/>
    <row r="23" spans="2:64" ht="13.5" thickTop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6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64" ht="30" customHeight="1">
      <c r="B25" s="6"/>
      <c r="C25" s="6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6"/>
      <c r="S25" s="6"/>
      <c r="T25" s="6"/>
      <c r="U25" s="6"/>
    </row>
    <row r="26" spans="2:64">
      <c r="B26" s="80" t="s">
        <v>31</v>
      </c>
      <c r="C26" s="3"/>
      <c r="D26" s="3"/>
      <c r="E26" s="3"/>
      <c r="F26" s="5"/>
      <c r="G26" s="3" t="s">
        <v>31</v>
      </c>
      <c r="H26" s="3"/>
      <c r="I26" s="3"/>
      <c r="J26" s="3"/>
      <c r="K26" s="3"/>
      <c r="L26" s="3"/>
      <c r="M26" s="3"/>
      <c r="N26" s="3"/>
      <c r="O26" s="3"/>
      <c r="P26" s="3"/>
      <c r="Q26" s="5"/>
      <c r="R26" s="3" t="s">
        <v>32</v>
      </c>
      <c r="S26" s="3"/>
      <c r="T26" s="3"/>
      <c r="U26" s="3"/>
    </row>
    <row r="27" spans="2:64">
      <c r="B27" s="80" t="s">
        <v>2</v>
      </c>
      <c r="C27" s="3"/>
      <c r="D27" s="3"/>
      <c r="E27" s="3"/>
      <c r="F27" s="5"/>
      <c r="G27" s="3" t="s">
        <v>33</v>
      </c>
      <c r="H27" s="3"/>
      <c r="I27" s="3"/>
      <c r="J27" s="3"/>
      <c r="K27" s="3"/>
      <c r="L27" s="3"/>
      <c r="M27" s="3"/>
      <c r="N27" s="3"/>
      <c r="O27" s="3"/>
      <c r="P27" s="3"/>
      <c r="Q27" s="5"/>
      <c r="R27" s="3"/>
      <c r="S27" s="3"/>
      <c r="T27" s="3"/>
      <c r="U27" s="3"/>
    </row>
    <row r="28" spans="2:64">
      <c r="B28" s="3"/>
      <c r="C28" s="3"/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R28" s="3"/>
      <c r="S28" s="3"/>
      <c r="T28" s="3"/>
      <c r="U28" s="3"/>
    </row>
    <row r="29" spans="2:64" ht="41.25" customHeight="1">
      <c r="B29" s="9"/>
      <c r="C29" s="9"/>
      <c r="D29" s="9"/>
      <c r="E29" s="9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9"/>
      <c r="S29" s="9"/>
      <c r="T29" s="9"/>
      <c r="U29" s="9"/>
    </row>
    <row r="30" spans="2:64">
      <c r="B30" s="356" t="s">
        <v>34</v>
      </c>
      <c r="C30" s="356"/>
      <c r="D30" s="356"/>
      <c r="E30" s="356"/>
      <c r="F30" s="5"/>
      <c r="G30" s="3" t="s">
        <v>34</v>
      </c>
      <c r="H30" s="3"/>
      <c r="I30" s="3"/>
      <c r="J30" s="3"/>
      <c r="K30" s="3"/>
      <c r="L30" s="3"/>
      <c r="M30" s="3"/>
      <c r="N30" s="3"/>
      <c r="O30" s="3"/>
      <c r="P30" s="3"/>
      <c r="Q30" s="5"/>
      <c r="R30" s="3" t="s">
        <v>32</v>
      </c>
      <c r="S30" s="3"/>
      <c r="T30" s="3"/>
      <c r="U30" s="3"/>
    </row>
    <row r="31" spans="2:64">
      <c r="B31" s="357" t="s">
        <v>2</v>
      </c>
      <c r="C31" s="357"/>
      <c r="D31" s="357"/>
      <c r="E31" s="357"/>
      <c r="G31" s="3" t="s">
        <v>33</v>
      </c>
      <c r="H31" s="3"/>
      <c r="I31" s="3"/>
      <c r="J31" s="3"/>
      <c r="K31" s="3"/>
      <c r="L31" s="3"/>
      <c r="M31" s="3"/>
      <c r="N31" s="3"/>
      <c r="O31" s="3"/>
      <c r="P31" s="3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84"/>
  <sheetViews>
    <sheetView showGridLines="0" tabSelected="1" zoomScaleNormal="100" workbookViewId="0">
      <selection activeCell="E906" sqref="E906"/>
    </sheetView>
  </sheetViews>
  <sheetFormatPr defaultColWidth="10.7265625" defaultRowHeight="12"/>
  <cols>
    <col min="1" max="1" width="7.7265625" style="319" customWidth="1"/>
    <col min="2" max="2" width="5.7265625" style="243" customWidth="1"/>
    <col min="3" max="3" width="40.08984375" style="11" customWidth="1"/>
    <col min="4" max="4" width="14.453125" style="25" customWidth="1"/>
    <col min="5" max="5" width="15.7265625" style="18" customWidth="1"/>
    <col min="6" max="6" width="7.81640625" style="19" bestFit="1" customWidth="1"/>
    <col min="7" max="7" width="16" style="18" customWidth="1"/>
    <col min="8" max="10" width="13.54296875" style="18" customWidth="1"/>
    <col min="11" max="11" width="15.7265625" style="18" customWidth="1"/>
    <col min="12" max="12" width="14.26953125" style="18" customWidth="1"/>
    <col min="13" max="13" width="9.26953125" style="11" bestFit="1" customWidth="1"/>
    <col min="14" max="253" width="11.453125" style="11" customWidth="1"/>
    <col min="254" max="16384" width="10.7265625" style="11"/>
  </cols>
  <sheetData>
    <row r="1" spans="1:253" ht="14.15" customHeight="1">
      <c r="C1" s="12" t="s">
        <v>1005</v>
      </c>
      <c r="D1" s="13"/>
      <c r="E1" s="14"/>
      <c r="F1" s="15"/>
      <c r="G1" s="16"/>
      <c r="H1" s="14"/>
      <c r="I1" s="14"/>
      <c r="J1" s="14"/>
      <c r="K1" s="14"/>
      <c r="L1" s="14"/>
      <c r="M1"/>
      <c r="N1"/>
      <c r="O1"/>
      <c r="P1"/>
      <c r="Q1"/>
      <c r="R1"/>
      <c r="S1"/>
      <c r="T1"/>
      <c r="U1"/>
      <c r="V1"/>
      <c r="W1"/>
      <c r="X1"/>
      <c r="Y1"/>
      <c r="Z1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5.5">
      <c r="C2" s="12" t="s">
        <v>35</v>
      </c>
      <c r="D2" s="13"/>
      <c r="E2" s="14"/>
      <c r="F2" s="15"/>
      <c r="G2" s="16"/>
      <c r="H2" s="14"/>
      <c r="I2" s="14"/>
      <c r="J2" s="14"/>
      <c r="K2" s="14"/>
      <c r="L2" s="14"/>
      <c r="M2"/>
      <c r="N2"/>
      <c r="O2"/>
      <c r="P2"/>
      <c r="Q2"/>
      <c r="R2"/>
      <c r="S2"/>
      <c r="T2"/>
      <c r="U2"/>
      <c r="V2"/>
      <c r="W2"/>
      <c r="X2"/>
      <c r="Y2"/>
      <c r="Z2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3" ht="7.5" customHeight="1">
      <c r="D3" s="17"/>
      <c r="M3"/>
      <c r="N3"/>
      <c r="O3"/>
      <c r="P3"/>
      <c r="Q3"/>
      <c r="R3"/>
      <c r="S3"/>
      <c r="T3"/>
      <c r="U3"/>
      <c r="V3"/>
      <c r="W3"/>
      <c r="X3"/>
      <c r="Y3"/>
      <c r="Z3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ht="15.5">
      <c r="A4" s="20" t="s">
        <v>755</v>
      </c>
      <c r="C4" s="129">
        <f>'Alloc. Cover'!E12</f>
        <v>0</v>
      </c>
      <c r="D4" s="17"/>
      <c r="E4" s="21"/>
      <c r="G4" s="22" t="s">
        <v>756</v>
      </c>
      <c r="H4" s="18">
        <f>'Alloc. Cover'!E16</f>
        <v>0</v>
      </c>
      <c r="K4" s="23"/>
      <c r="L4" s="24"/>
      <c r="M4"/>
      <c r="N4"/>
      <c r="O4"/>
      <c r="P4"/>
      <c r="Q4"/>
      <c r="R4"/>
      <c r="S4"/>
      <c r="T4"/>
      <c r="U4"/>
      <c r="V4"/>
      <c r="W4"/>
      <c r="X4"/>
      <c r="Y4"/>
      <c r="Z4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ht="12" customHeight="1">
      <c r="D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ht="8.25" customHeight="1">
      <c r="A6" s="321"/>
      <c r="M6"/>
      <c r="N6"/>
      <c r="O6"/>
      <c r="P6"/>
      <c r="Q6"/>
      <c r="R6"/>
      <c r="S6"/>
      <c r="T6"/>
      <c r="U6"/>
      <c r="V6"/>
      <c r="W6"/>
      <c r="X6"/>
      <c r="Y6"/>
      <c r="Z6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ht="12" customHeight="1">
      <c r="B7" s="244"/>
      <c r="C7" s="10"/>
      <c r="D7" s="26" t="s">
        <v>36</v>
      </c>
      <c r="E7" s="27"/>
      <c r="F7" s="28" t="s">
        <v>37</v>
      </c>
      <c r="G7" s="27" t="s">
        <v>38</v>
      </c>
      <c r="H7" s="27" t="s">
        <v>39</v>
      </c>
      <c r="I7" s="27" t="s">
        <v>39</v>
      </c>
      <c r="J7" s="27" t="s">
        <v>39</v>
      </c>
      <c r="K7" s="27"/>
      <c r="L7" s="27" t="s">
        <v>40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ht="13">
      <c r="A8" s="313" t="s">
        <v>976</v>
      </c>
      <c r="B8" s="313" t="s">
        <v>975</v>
      </c>
      <c r="C8" s="28" t="s">
        <v>42</v>
      </c>
      <c r="D8" s="26" t="s">
        <v>43</v>
      </c>
      <c r="E8" s="27" t="s">
        <v>44</v>
      </c>
      <c r="F8" s="28" t="s">
        <v>45</v>
      </c>
      <c r="G8" s="27" t="s">
        <v>46</v>
      </c>
      <c r="H8" s="29" t="s">
        <v>47</v>
      </c>
      <c r="I8" s="29" t="s">
        <v>48</v>
      </c>
      <c r="J8" s="29" t="s">
        <v>49</v>
      </c>
      <c r="K8" s="27" t="s">
        <v>50</v>
      </c>
      <c r="L8" s="27" t="s">
        <v>51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ht="13">
      <c r="A9" s="313" t="s">
        <v>41</v>
      </c>
      <c r="B9" s="313" t="s">
        <v>41</v>
      </c>
      <c r="C9" s="30" t="s">
        <v>52</v>
      </c>
      <c r="D9" s="31"/>
      <c r="E9" s="32" t="s">
        <v>53</v>
      </c>
      <c r="F9" s="30" t="s">
        <v>54</v>
      </c>
      <c r="G9" s="32" t="s">
        <v>55</v>
      </c>
      <c r="H9" s="32" t="s">
        <v>56</v>
      </c>
      <c r="I9" s="32" t="s">
        <v>57</v>
      </c>
      <c r="J9" s="32" t="s">
        <v>58</v>
      </c>
      <c r="K9" s="32" t="s">
        <v>59</v>
      </c>
      <c r="L9" s="32" t="s">
        <v>60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13">
      <c r="A10" s="297"/>
      <c r="B10" s="245"/>
      <c r="C10" s="59" t="s">
        <v>61</v>
      </c>
      <c r="D10" s="213"/>
      <c r="E10" s="33"/>
      <c r="F10" s="218"/>
      <c r="G10" s="33"/>
      <c r="H10" s="33"/>
      <c r="I10" s="33"/>
      <c r="J10" s="33"/>
      <c r="K10" s="33"/>
      <c r="L10" s="3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ht="13">
      <c r="A11" s="297">
        <v>2000</v>
      </c>
      <c r="B11" s="245">
        <v>2505</v>
      </c>
      <c r="C11" s="46" t="s">
        <v>802</v>
      </c>
      <c r="D11" s="58" t="s">
        <v>62</v>
      </c>
      <c r="E11" s="40">
        <v>0</v>
      </c>
      <c r="F11" s="228" t="s">
        <v>63</v>
      </c>
      <c r="G11" s="34">
        <f>'A4-1 with formulas'!$E$11</f>
        <v>0</v>
      </c>
      <c r="H11" s="33"/>
      <c r="I11" s="33"/>
      <c r="J11" s="33"/>
      <c r="K11" s="33"/>
      <c r="L11" s="3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13">
      <c r="A12" s="297">
        <v>2260</v>
      </c>
      <c r="B12" s="245">
        <v>2506</v>
      </c>
      <c r="C12" s="46" t="s">
        <v>584</v>
      </c>
      <c r="D12" s="58" t="s">
        <v>585</v>
      </c>
      <c r="E12" s="40">
        <v>0</v>
      </c>
      <c r="F12" s="228" t="s">
        <v>63</v>
      </c>
      <c r="G12" s="34"/>
      <c r="H12" s="40"/>
      <c r="I12" s="40"/>
      <c r="J12" s="40"/>
      <c r="K12" s="40"/>
      <c r="L12" s="3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ht="13">
      <c r="A13" s="297">
        <v>2020</v>
      </c>
      <c r="B13" s="245">
        <v>2510</v>
      </c>
      <c r="C13" s="46" t="s">
        <v>803</v>
      </c>
      <c r="D13" s="58" t="s">
        <v>62</v>
      </c>
      <c r="E13" s="234">
        <v>0</v>
      </c>
      <c r="F13" s="223" t="s">
        <v>63</v>
      </c>
      <c r="G13" s="34">
        <f>'A4-1 with formulas'!$E$13</f>
        <v>0</v>
      </c>
      <c r="H13" s="33"/>
      <c r="I13" s="33"/>
      <c r="J13" s="33"/>
      <c r="K13" s="33"/>
      <c r="L13" s="33"/>
      <c r="M13" s="124"/>
      <c r="N13"/>
      <c r="O13"/>
      <c r="P13"/>
      <c r="Q13"/>
      <c r="R13"/>
      <c r="S13"/>
      <c r="T13"/>
      <c r="U13"/>
      <c r="V13"/>
      <c r="W13"/>
      <c r="X13"/>
      <c r="Y13"/>
      <c r="Z13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ht="13">
      <c r="A14" s="297">
        <v>2040</v>
      </c>
      <c r="B14" s="245">
        <v>2520</v>
      </c>
      <c r="C14" s="46" t="s">
        <v>64</v>
      </c>
      <c r="D14" s="58" t="s">
        <v>65</v>
      </c>
      <c r="E14" s="234">
        <v>0</v>
      </c>
      <c r="F14" s="223" t="s">
        <v>63</v>
      </c>
      <c r="G14" s="33"/>
      <c r="H14" s="34">
        <f>'A4-1 with formulas'!$E$14</f>
        <v>0</v>
      </c>
      <c r="I14" s="33"/>
      <c r="J14" s="33"/>
      <c r="K14" s="33"/>
      <c r="L14" s="33"/>
      <c r="M14" s="124"/>
      <c r="N14"/>
      <c r="O14"/>
      <c r="P14"/>
      <c r="Q14"/>
      <c r="R14"/>
      <c r="S14"/>
      <c r="T14"/>
      <c r="U14"/>
      <c r="V14"/>
      <c r="W14"/>
      <c r="X14"/>
      <c r="Y14"/>
      <c r="Z14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ht="13">
      <c r="A15" s="297">
        <v>2060</v>
      </c>
      <c r="B15" s="245">
        <v>2530</v>
      </c>
      <c r="C15" s="46" t="s">
        <v>66</v>
      </c>
      <c r="D15" s="58" t="s">
        <v>67</v>
      </c>
      <c r="E15" s="234">
        <v>0</v>
      </c>
      <c r="F15" s="223" t="s">
        <v>63</v>
      </c>
      <c r="G15" s="33"/>
      <c r="H15" s="33"/>
      <c r="I15" s="34">
        <f>'A4-1 with formulas'!$E$15</f>
        <v>0</v>
      </c>
      <c r="J15" s="33"/>
      <c r="K15" s="33"/>
      <c r="L15" s="33"/>
      <c r="M15" s="124"/>
      <c r="N15"/>
      <c r="O15"/>
      <c r="P15"/>
      <c r="Q15"/>
      <c r="R15"/>
      <c r="S15"/>
      <c r="T15"/>
      <c r="U15"/>
      <c r="V15"/>
      <c r="W15"/>
      <c r="X15"/>
      <c r="Y15"/>
      <c r="Z1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ht="13">
      <c r="A16" s="297">
        <v>2080</v>
      </c>
      <c r="B16" s="245">
        <v>2540</v>
      </c>
      <c r="C16" s="46" t="s">
        <v>68</v>
      </c>
      <c r="D16" s="58" t="s">
        <v>69</v>
      </c>
      <c r="E16" s="234">
        <v>0</v>
      </c>
      <c r="F16" s="223" t="s">
        <v>63</v>
      </c>
      <c r="G16" s="33"/>
      <c r="H16" s="33"/>
      <c r="I16" s="33"/>
      <c r="J16" s="34">
        <f>'A4-1 with formulas'!$E$16</f>
        <v>0</v>
      </c>
      <c r="K16" s="33"/>
      <c r="L16" s="33"/>
      <c r="M16" s="124"/>
      <c r="N16"/>
      <c r="O16"/>
      <c r="P16"/>
      <c r="Q16"/>
      <c r="R16"/>
      <c r="S16"/>
      <c r="T16"/>
      <c r="U16"/>
      <c r="V16"/>
      <c r="W16"/>
      <c r="X16"/>
      <c r="Y16"/>
      <c r="Z1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ht="13">
      <c r="A17" s="297"/>
      <c r="B17" s="245"/>
      <c r="C17" s="59" t="s">
        <v>594</v>
      </c>
      <c r="D17" s="217"/>
      <c r="E17" s="33"/>
      <c r="F17" s="150"/>
      <c r="G17" s="33"/>
      <c r="H17" s="33"/>
      <c r="I17" s="33"/>
      <c r="J17" s="33"/>
      <c r="K17" s="33"/>
      <c r="L17" s="33"/>
      <c r="M17" s="124"/>
      <c r="N17"/>
      <c r="O17"/>
      <c r="P17"/>
      <c r="Q17"/>
      <c r="R17"/>
      <c r="S17"/>
      <c r="T17"/>
      <c r="U17"/>
      <c r="V17"/>
      <c r="W17"/>
      <c r="X17"/>
      <c r="Y17"/>
      <c r="Z1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ht="13">
      <c r="A18" s="297">
        <v>2500</v>
      </c>
      <c r="B18" s="245">
        <v>2621</v>
      </c>
      <c r="C18" s="46" t="s">
        <v>93</v>
      </c>
      <c r="D18" s="214" t="s">
        <v>586</v>
      </c>
      <c r="E18" s="234">
        <v>0</v>
      </c>
      <c r="F18" s="223" t="s">
        <v>63</v>
      </c>
      <c r="G18" s="40"/>
      <c r="H18" s="40"/>
      <c r="I18" s="40"/>
      <c r="J18" s="40"/>
      <c r="K18" s="40"/>
      <c r="L18" s="33"/>
      <c r="M18" s="124"/>
      <c r="N18"/>
      <c r="O18"/>
      <c r="P18"/>
      <c r="Q18"/>
      <c r="R18"/>
      <c r="S18"/>
      <c r="T18"/>
      <c r="U18"/>
      <c r="V18"/>
      <c r="W18"/>
      <c r="X18"/>
      <c r="Y18"/>
      <c r="Z1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ht="13">
      <c r="A19" s="297"/>
      <c r="B19" s="245"/>
      <c r="C19" s="46" t="s">
        <v>191</v>
      </c>
      <c r="D19" s="214" t="s">
        <v>586</v>
      </c>
      <c r="E19" s="234">
        <v>0</v>
      </c>
      <c r="F19" s="233"/>
      <c r="G19" s="34">
        <f>IF(ISBLANK($F19),0,ROUND($E19*(VLOOKUP($F19,Ratio,2)),0))</f>
        <v>0</v>
      </c>
      <c r="H19" s="34">
        <f>IF(ISBLANK($F19),0,ROUND($E19*(VLOOKUP($F19,Ratio,3)),0))</f>
        <v>0</v>
      </c>
      <c r="I19" s="34">
        <f>IF(ISBLANK($F19),0,ROUND($E19*(VLOOKUP($F19,Ratio,4)),0))</f>
        <v>0</v>
      </c>
      <c r="J19" s="34">
        <f>IF(ISBLANK($F19),0,ROUND($E19*(VLOOKUP($F19,Ratio,5)),0))</f>
        <v>0</v>
      </c>
      <c r="K19" s="34">
        <f>IF(ISBLANK($F19),0,ROUND($E19*(VLOOKUP($F19,Ratio,13)),0))</f>
        <v>0</v>
      </c>
      <c r="L19" s="33"/>
      <c r="M19" s="124"/>
      <c r="N19"/>
      <c r="O19"/>
      <c r="P19"/>
      <c r="Q19"/>
      <c r="R19"/>
      <c r="S19"/>
      <c r="T19"/>
      <c r="U19"/>
      <c r="V19"/>
      <c r="W19"/>
      <c r="X19"/>
      <c r="Y19"/>
      <c r="Z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ht="13">
      <c r="A20" s="297">
        <v>2520</v>
      </c>
      <c r="B20" s="245">
        <v>2622</v>
      </c>
      <c r="C20" s="46" t="s">
        <v>71</v>
      </c>
      <c r="D20" s="214" t="s">
        <v>587</v>
      </c>
      <c r="E20" s="234">
        <v>0</v>
      </c>
      <c r="F20" s="223" t="s">
        <v>63</v>
      </c>
      <c r="G20" s="40"/>
      <c r="H20" s="40"/>
      <c r="I20" s="40"/>
      <c r="J20" s="40"/>
      <c r="K20" s="40"/>
      <c r="L20" s="33"/>
      <c r="M20" s="124"/>
      <c r="N20"/>
      <c r="O20"/>
      <c r="P20"/>
      <c r="Q20"/>
      <c r="R20"/>
      <c r="S20"/>
      <c r="T20"/>
      <c r="U20"/>
      <c r="V20"/>
      <c r="W20"/>
      <c r="X20"/>
      <c r="Y20"/>
      <c r="Z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ht="13">
      <c r="A21" s="297"/>
      <c r="B21" s="245"/>
      <c r="C21" s="46" t="s">
        <v>73</v>
      </c>
      <c r="D21" s="214" t="s">
        <v>587</v>
      </c>
      <c r="E21" s="234">
        <v>0</v>
      </c>
      <c r="F21" s="223"/>
      <c r="G21" s="34">
        <f>IF(ISBLANK($F21),0,ROUND($E21*(VLOOKUP($F21,Ratio,2)),0))</f>
        <v>0</v>
      </c>
      <c r="H21" s="34">
        <f>IF(ISBLANK($F21),0,ROUND($E21*(VLOOKUP($F21,Ratio,3)),0))</f>
        <v>0</v>
      </c>
      <c r="I21" s="34">
        <f>IF(ISBLANK($F21),0,ROUND($E21*(VLOOKUP($F21,Ratio,4)),0))</f>
        <v>0</v>
      </c>
      <c r="J21" s="34">
        <f>IF(ISBLANK($F21),0,ROUND($E21*(VLOOKUP($F21,Ratio,5)),0))</f>
        <v>0</v>
      </c>
      <c r="K21" s="34">
        <f>IF(ISBLANK($F21),0,ROUND($E21*(VLOOKUP($F21,Ratio,13)),0))</f>
        <v>0</v>
      </c>
      <c r="L21" s="33"/>
      <c r="M21" s="124"/>
      <c r="N21"/>
      <c r="O21"/>
      <c r="P21"/>
      <c r="Q21"/>
      <c r="R21"/>
      <c r="S21"/>
      <c r="T21"/>
      <c r="U21"/>
      <c r="V21"/>
      <c r="W21"/>
      <c r="X21"/>
      <c r="Y21"/>
      <c r="Z21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ht="13">
      <c r="A22" s="297">
        <v>2540</v>
      </c>
      <c r="B22" s="245">
        <v>2623</v>
      </c>
      <c r="C22" s="46" t="s">
        <v>74</v>
      </c>
      <c r="D22" s="214" t="s">
        <v>588</v>
      </c>
      <c r="E22" s="234">
        <v>0</v>
      </c>
      <c r="F22" s="223" t="s">
        <v>63</v>
      </c>
      <c r="G22" s="40"/>
      <c r="H22" s="40"/>
      <c r="I22" s="40"/>
      <c r="J22" s="40"/>
      <c r="K22" s="40"/>
      <c r="L22" s="33"/>
      <c r="M22" s="124"/>
      <c r="N22"/>
      <c r="O22"/>
      <c r="P22"/>
      <c r="Q22"/>
      <c r="R22"/>
      <c r="S22"/>
      <c r="T22"/>
      <c r="U22"/>
      <c r="V22"/>
      <c r="W22"/>
      <c r="X22"/>
      <c r="Y22"/>
      <c r="Z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13">
      <c r="A23" s="297"/>
      <c r="B23" s="245"/>
      <c r="C23" s="46" t="s">
        <v>76</v>
      </c>
      <c r="D23" s="214" t="s">
        <v>588</v>
      </c>
      <c r="E23" s="234">
        <v>0</v>
      </c>
      <c r="F23" s="223"/>
      <c r="G23" s="34">
        <f>IF(ISBLANK($F23),0,ROUND($E23*(VLOOKUP($F23,Ratio,2)),0))</f>
        <v>0</v>
      </c>
      <c r="H23" s="34">
        <f>IF(ISBLANK($F23),0,ROUND($E23*(VLOOKUP($F23,Ratio,3)),0))</f>
        <v>0</v>
      </c>
      <c r="I23" s="34">
        <f>IF(ISBLANK($F23),0,ROUND($E23*(VLOOKUP($F23,Ratio,4)),0))</f>
        <v>0</v>
      </c>
      <c r="J23" s="34">
        <f>IF(ISBLANK($F23),0,ROUND($E23*(VLOOKUP($F23,Ratio,5)),0))</f>
        <v>0</v>
      </c>
      <c r="K23" s="34">
        <f>IF(ISBLANK($F23),0,ROUND($E23*(VLOOKUP($F23,Ratio,13)),0))</f>
        <v>0</v>
      </c>
      <c r="L23" s="33"/>
      <c r="M23" s="124"/>
      <c r="N23"/>
      <c r="O23"/>
      <c r="P23"/>
      <c r="Q23"/>
      <c r="R23"/>
      <c r="S23"/>
      <c r="T23"/>
      <c r="U23"/>
      <c r="V23"/>
      <c r="W23"/>
      <c r="X23"/>
      <c r="Y23"/>
      <c r="Z2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ht="13">
      <c r="A24" s="297">
        <v>2560</v>
      </c>
      <c r="B24" s="245">
        <v>2624</v>
      </c>
      <c r="C24" s="46" t="s">
        <v>77</v>
      </c>
      <c r="D24" s="214" t="s">
        <v>589</v>
      </c>
      <c r="E24" s="234">
        <v>0</v>
      </c>
      <c r="F24" s="223" t="s">
        <v>63</v>
      </c>
      <c r="G24" s="40"/>
      <c r="H24" s="40"/>
      <c r="I24" s="40"/>
      <c r="J24" s="40"/>
      <c r="K24" s="40"/>
      <c r="L24" s="33"/>
      <c r="M24" s="124"/>
      <c r="N24"/>
      <c r="O24"/>
      <c r="P24"/>
      <c r="Q24"/>
      <c r="R24"/>
      <c r="S24"/>
      <c r="T24"/>
      <c r="U24"/>
      <c r="V24"/>
      <c r="W24"/>
      <c r="X24"/>
      <c r="Y24"/>
      <c r="Z24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ht="13">
      <c r="A25" s="297"/>
      <c r="B25" s="245"/>
      <c r="C25" s="46" t="s">
        <v>79</v>
      </c>
      <c r="D25" s="214" t="s">
        <v>589</v>
      </c>
      <c r="E25" s="234">
        <v>0</v>
      </c>
      <c r="F25" s="223"/>
      <c r="G25" s="34">
        <f>IF(ISBLANK($F25),0,ROUND($E25*(VLOOKUP($F25,Ratio,2)),0))</f>
        <v>0</v>
      </c>
      <c r="H25" s="34">
        <f>IF(ISBLANK($F25),0,ROUND($E25*(VLOOKUP($F25,Ratio,3)),0))</f>
        <v>0</v>
      </c>
      <c r="I25" s="34">
        <f>IF(ISBLANK($F25),0,ROUND($E25*(VLOOKUP($F25,Ratio,4)),0))</f>
        <v>0</v>
      </c>
      <c r="J25" s="34">
        <f>IF(ISBLANK($F25),0,ROUND($E25*(VLOOKUP($F25,Ratio,5)),0))</f>
        <v>0</v>
      </c>
      <c r="K25" s="34">
        <f>IF(ISBLANK($F25),0,ROUND($E25*(VLOOKUP($F25,Ratio,13)),0))</f>
        <v>0</v>
      </c>
      <c r="L25" s="33"/>
      <c r="M25" s="124"/>
      <c r="N25"/>
      <c r="O25"/>
      <c r="P25"/>
      <c r="Q25"/>
      <c r="R25"/>
      <c r="S25"/>
      <c r="T25"/>
      <c r="U25"/>
      <c r="V25"/>
      <c r="W25"/>
      <c r="X25"/>
      <c r="Y25"/>
      <c r="Z2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ht="13">
      <c r="A26" s="297">
        <v>2580</v>
      </c>
      <c r="B26" s="245">
        <v>2625</v>
      </c>
      <c r="C26" s="46" t="s">
        <v>80</v>
      </c>
      <c r="D26" s="214" t="s">
        <v>590</v>
      </c>
      <c r="E26" s="234">
        <v>0</v>
      </c>
      <c r="F26" s="223" t="s">
        <v>63</v>
      </c>
      <c r="G26" s="40"/>
      <c r="H26" s="40"/>
      <c r="I26" s="40"/>
      <c r="J26" s="40"/>
      <c r="K26" s="40"/>
      <c r="L26" s="33"/>
      <c r="M26" s="124"/>
      <c r="N26"/>
      <c r="O26"/>
      <c r="P26"/>
      <c r="Q26"/>
      <c r="R26"/>
      <c r="S26"/>
      <c r="T26"/>
      <c r="U26"/>
      <c r="V26"/>
      <c r="W26"/>
      <c r="X26"/>
      <c r="Y26"/>
      <c r="Z26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ht="13">
      <c r="A27" s="297"/>
      <c r="B27" s="245"/>
      <c r="C27" s="46" t="s">
        <v>82</v>
      </c>
      <c r="D27" s="214" t="s">
        <v>590</v>
      </c>
      <c r="E27" s="234">
        <v>0</v>
      </c>
      <c r="F27" s="223"/>
      <c r="G27" s="34">
        <f>IF(ISBLANK($F27),0,ROUND($E27*(VLOOKUP($F27,Ratio,2)),0))</f>
        <v>0</v>
      </c>
      <c r="H27" s="34">
        <f>IF(ISBLANK($F27),0,ROUND($E27*(VLOOKUP($F27,Ratio,3)),0))</f>
        <v>0</v>
      </c>
      <c r="I27" s="34">
        <f>IF(ISBLANK($F27),0,ROUND($E27*(VLOOKUP($F27,Ratio,4)),0))</f>
        <v>0</v>
      </c>
      <c r="J27" s="34">
        <f>IF(ISBLANK($F27),0,ROUND($E27*(VLOOKUP($F27,Ratio,5)),0))</f>
        <v>0</v>
      </c>
      <c r="K27" s="34">
        <f>IF(ISBLANK($F27),0,ROUND($E27*(VLOOKUP($F27,Ratio,13)),0))</f>
        <v>0</v>
      </c>
      <c r="L27" s="33"/>
      <c r="M27" s="124"/>
      <c r="N27"/>
      <c r="O27"/>
      <c r="P27"/>
      <c r="Q27"/>
      <c r="R27"/>
      <c r="S27"/>
      <c r="T27"/>
      <c r="U27"/>
      <c r="V27"/>
      <c r="W27"/>
      <c r="X27"/>
      <c r="Y27"/>
      <c r="Z2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ht="13">
      <c r="A28" s="297">
        <v>2600</v>
      </c>
      <c r="B28" s="245">
        <v>2626</v>
      </c>
      <c r="C28" s="46" t="s">
        <v>83</v>
      </c>
      <c r="D28" s="214" t="s">
        <v>591</v>
      </c>
      <c r="E28" s="234">
        <v>0</v>
      </c>
      <c r="F28" s="223" t="s">
        <v>63</v>
      </c>
      <c r="G28" s="40"/>
      <c r="H28" s="40"/>
      <c r="I28" s="40"/>
      <c r="J28" s="40"/>
      <c r="K28" s="40"/>
      <c r="L28" s="33"/>
      <c r="M28" s="124"/>
      <c r="N28"/>
      <c r="O28"/>
      <c r="P28"/>
      <c r="Q28"/>
      <c r="R28"/>
      <c r="S28"/>
      <c r="T28"/>
      <c r="U28"/>
      <c r="V28"/>
      <c r="W28"/>
      <c r="X28"/>
      <c r="Y28"/>
      <c r="Z2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ht="13">
      <c r="A29" s="297"/>
      <c r="B29" s="245"/>
      <c r="C29" s="46" t="s">
        <v>85</v>
      </c>
      <c r="D29" s="214" t="s">
        <v>591</v>
      </c>
      <c r="E29" s="234">
        <v>0</v>
      </c>
      <c r="F29" s="223"/>
      <c r="G29" s="34">
        <f>IF(ISBLANK($F29),0,ROUND($E29*(VLOOKUP($F29,Ratio,2)),0))</f>
        <v>0</v>
      </c>
      <c r="H29" s="34">
        <f>IF(ISBLANK($F29),0,ROUND($E29*(VLOOKUP($F29,Ratio,3)),0))</f>
        <v>0</v>
      </c>
      <c r="I29" s="34">
        <f>IF(ISBLANK($F29),0,ROUND($E29*(VLOOKUP($F29,Ratio,4)),0))</f>
        <v>0</v>
      </c>
      <c r="J29" s="34">
        <f>IF(ISBLANK($F29),0,ROUND($E29*(VLOOKUP($F29,Ratio,5)),0))</f>
        <v>0</v>
      </c>
      <c r="K29" s="34">
        <f>IF(ISBLANK($F29),0,ROUND($E29*(VLOOKUP($F29,Ratio,13)),0))</f>
        <v>0</v>
      </c>
      <c r="L29" s="33"/>
      <c r="M29" s="124"/>
      <c r="N29"/>
      <c r="O29"/>
      <c r="P29"/>
      <c r="Q29"/>
      <c r="R29"/>
      <c r="S29"/>
      <c r="T29"/>
      <c r="U29"/>
      <c r="V29"/>
      <c r="W29"/>
      <c r="X29"/>
      <c r="Y29"/>
      <c r="Z2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ht="13">
      <c r="A30" s="297">
        <v>2620</v>
      </c>
      <c r="B30" s="245">
        <v>2627</v>
      </c>
      <c r="C30" s="46" t="s">
        <v>86</v>
      </c>
      <c r="D30" s="214" t="s">
        <v>592</v>
      </c>
      <c r="E30" s="234">
        <v>0</v>
      </c>
      <c r="F30" s="223" t="s">
        <v>63</v>
      </c>
      <c r="G30" s="40"/>
      <c r="H30" s="40"/>
      <c r="I30" s="40"/>
      <c r="J30" s="40"/>
      <c r="K30" s="40"/>
      <c r="L30" s="33"/>
      <c r="M30" s="124"/>
      <c r="N30"/>
      <c r="O30"/>
      <c r="P30"/>
      <c r="Q30"/>
      <c r="R30"/>
      <c r="S30"/>
      <c r="T30"/>
      <c r="U30"/>
      <c r="V30"/>
      <c r="W30"/>
      <c r="X30"/>
      <c r="Y30"/>
      <c r="Z3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ht="13">
      <c r="A31" s="297"/>
      <c r="B31" s="245"/>
      <c r="C31" s="46" t="s">
        <v>88</v>
      </c>
      <c r="D31" s="214" t="s">
        <v>592</v>
      </c>
      <c r="E31" s="234">
        <v>0</v>
      </c>
      <c r="F31" s="223"/>
      <c r="G31" s="34">
        <f>IF(ISBLANK($F31),0,ROUND($E31*(VLOOKUP($F31,Ratio,2)),0))</f>
        <v>0</v>
      </c>
      <c r="H31" s="34">
        <f>IF(ISBLANK($F31),0,ROUND($E31*(VLOOKUP($F31,Ratio,3)),0))</f>
        <v>0</v>
      </c>
      <c r="I31" s="34">
        <f>IF(ISBLANK($F31),0,ROUND($E31*(VLOOKUP($F31,Ratio,4)),0))</f>
        <v>0</v>
      </c>
      <c r="J31" s="34">
        <f>IF(ISBLANK($F31),0,ROUND($E31*(VLOOKUP($F31,Ratio,5)),0))</f>
        <v>0</v>
      </c>
      <c r="K31" s="34">
        <f>IF(ISBLANK($F31),0,ROUND($E31*(VLOOKUP($F31,Ratio,13)),0))</f>
        <v>0</v>
      </c>
      <c r="L31" s="33"/>
      <c r="M31" s="124"/>
      <c r="N31"/>
      <c r="O31"/>
      <c r="P31"/>
      <c r="Q31"/>
      <c r="R31"/>
      <c r="S31"/>
      <c r="T31"/>
      <c r="U31"/>
      <c r="V31"/>
      <c r="W31"/>
      <c r="X31"/>
      <c r="Y31"/>
      <c r="Z3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ht="13">
      <c r="A32" s="297">
        <v>2640</v>
      </c>
      <c r="B32" s="245">
        <v>2628</v>
      </c>
      <c r="C32" s="46" t="s">
        <v>89</v>
      </c>
      <c r="D32" s="214" t="s">
        <v>593</v>
      </c>
      <c r="E32" s="234">
        <v>0</v>
      </c>
      <c r="F32" s="223" t="s">
        <v>63</v>
      </c>
      <c r="G32" s="40"/>
      <c r="H32" s="40"/>
      <c r="I32" s="40"/>
      <c r="J32" s="40"/>
      <c r="K32" s="40"/>
      <c r="L32" s="33"/>
      <c r="M32" s="124"/>
      <c r="N32"/>
      <c r="O32"/>
      <c r="P32"/>
      <c r="Q32"/>
      <c r="R32"/>
      <c r="S32"/>
      <c r="T32"/>
      <c r="U32"/>
      <c r="V32"/>
      <c r="W32"/>
      <c r="X32"/>
      <c r="Y32"/>
      <c r="Z3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ht="13">
      <c r="A33" s="297"/>
      <c r="B33" s="245"/>
      <c r="C33" s="46" t="s">
        <v>91</v>
      </c>
      <c r="D33" s="214" t="s">
        <v>593</v>
      </c>
      <c r="E33" s="234">
        <v>0</v>
      </c>
      <c r="F33" s="223"/>
      <c r="G33" s="34">
        <f>IF(ISBLANK($F33),0,ROUND($E33*(VLOOKUP($F33,Ratio,2)),0))</f>
        <v>0</v>
      </c>
      <c r="H33" s="34">
        <f>IF(ISBLANK($F33),0,ROUND($E33*(VLOOKUP($F33,Ratio,3)),0))</f>
        <v>0</v>
      </c>
      <c r="I33" s="34">
        <f>IF(ISBLANK($F33),0,ROUND($E33*(VLOOKUP($F33,Ratio,4)),0))</f>
        <v>0</v>
      </c>
      <c r="J33" s="34">
        <f>IF(ISBLANK($F33),0,ROUND($E33*(VLOOKUP($F33,Ratio,5)),0))</f>
        <v>0</v>
      </c>
      <c r="K33" s="34">
        <f>IF(ISBLANK($F33),0,ROUND($E33*(VLOOKUP($F33,Ratio,13)),0))</f>
        <v>0</v>
      </c>
      <c r="L33" s="33"/>
      <c r="M33" s="124"/>
      <c r="N33"/>
      <c r="O33"/>
      <c r="P33"/>
      <c r="Q33"/>
      <c r="R33"/>
      <c r="S33"/>
      <c r="T33"/>
      <c r="U33"/>
      <c r="V33"/>
      <c r="W33"/>
      <c r="X33"/>
      <c r="Y33"/>
      <c r="Z33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ht="13">
      <c r="A34" s="297"/>
      <c r="B34" s="245"/>
      <c r="C34" s="59" t="s">
        <v>70</v>
      </c>
      <c r="D34" s="217"/>
      <c r="E34" s="33"/>
      <c r="F34" s="218"/>
      <c r="G34" s="33"/>
      <c r="H34" s="33"/>
      <c r="I34" s="33"/>
      <c r="J34" s="33"/>
      <c r="K34" s="140"/>
      <c r="L34" s="33"/>
      <c r="M34" s="124"/>
      <c r="N34"/>
      <c r="O34"/>
      <c r="P34"/>
      <c r="Q34"/>
      <c r="R34"/>
      <c r="S34"/>
      <c r="T34"/>
      <c r="U34"/>
      <c r="V34"/>
      <c r="W34"/>
      <c r="X34"/>
      <c r="Y34"/>
      <c r="Z34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ht="13">
      <c r="A35" s="297">
        <v>3000</v>
      </c>
      <c r="B35" s="245">
        <v>2640</v>
      </c>
      <c r="C35" s="46" t="s">
        <v>71</v>
      </c>
      <c r="D35" s="58" t="s">
        <v>72</v>
      </c>
      <c r="E35" s="234">
        <v>0</v>
      </c>
      <c r="F35" s="223" t="s">
        <v>63</v>
      </c>
      <c r="G35" s="35"/>
      <c r="H35" s="35"/>
      <c r="I35" s="35"/>
      <c r="J35" s="35"/>
      <c r="K35" s="33"/>
      <c r="L35" s="33"/>
      <c r="M35" s="124"/>
      <c r="N35"/>
      <c r="O35"/>
      <c r="P35"/>
      <c r="Q35"/>
      <c r="R35"/>
      <c r="S35"/>
      <c r="T35"/>
      <c r="U35"/>
      <c r="V35"/>
      <c r="W35"/>
      <c r="X35"/>
      <c r="Y35"/>
      <c r="Z35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ht="13">
      <c r="A36" s="297"/>
      <c r="B36" s="245"/>
      <c r="C36" s="46" t="s">
        <v>73</v>
      </c>
      <c r="D36" s="58" t="s">
        <v>72</v>
      </c>
      <c r="E36" s="234">
        <v>0</v>
      </c>
      <c r="F36" s="233"/>
      <c r="G36" s="34">
        <f>IF(ISBLANK($F36),0,ROUND($E36*(VLOOKUP($F36,Ratio,2)),0))</f>
        <v>0</v>
      </c>
      <c r="H36" s="34">
        <f>IF(ISBLANK($F36),0,ROUND($E36*(VLOOKUP($F36,Ratio,3)),0))</f>
        <v>0</v>
      </c>
      <c r="I36" s="34">
        <f>IF(ISBLANK($F36),0,ROUND($E36*(VLOOKUP($F36,Ratio,4)),0))</f>
        <v>0</v>
      </c>
      <c r="J36" s="34">
        <f>IF(ISBLANK($F36),0,ROUND($E36*(VLOOKUP($F36,Ratio,5)),0))</f>
        <v>0</v>
      </c>
      <c r="K36" s="36"/>
      <c r="L36" s="36"/>
      <c r="M36" s="124"/>
      <c r="N36"/>
      <c r="O36"/>
      <c r="P36"/>
      <c r="Q36"/>
      <c r="R36"/>
      <c r="S36"/>
      <c r="T36"/>
      <c r="U36"/>
      <c r="V36"/>
      <c r="W36"/>
      <c r="X36"/>
      <c r="Y36"/>
      <c r="Z3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3">
      <c r="A37" s="314">
        <v>3005</v>
      </c>
      <c r="B37" s="245"/>
      <c r="C37" s="298" t="s">
        <v>1007</v>
      </c>
      <c r="D37" s="334" t="s">
        <v>1008</v>
      </c>
      <c r="E37" s="234">
        <v>0</v>
      </c>
      <c r="F37" s="223" t="s">
        <v>63</v>
      </c>
      <c r="G37" s="34"/>
      <c r="H37" s="34"/>
      <c r="I37" s="34"/>
      <c r="J37" s="34"/>
      <c r="K37" s="36"/>
      <c r="L37" s="36"/>
      <c r="M37" s="124"/>
      <c r="N37"/>
      <c r="O37"/>
      <c r="P37"/>
      <c r="Q37"/>
      <c r="R37"/>
      <c r="S37"/>
      <c r="T37"/>
      <c r="U37"/>
      <c r="V37"/>
      <c r="W37"/>
      <c r="X37"/>
      <c r="Y37"/>
      <c r="Z37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ht="13">
      <c r="A38" s="297"/>
      <c r="B38" s="245"/>
      <c r="C38" s="298" t="s">
        <v>1007</v>
      </c>
      <c r="D38" s="334" t="s">
        <v>1008</v>
      </c>
      <c r="E38" s="234">
        <v>0</v>
      </c>
      <c r="F38" s="233"/>
      <c r="G38" s="34">
        <f>IF(ISBLANK($F38),0,ROUND($E38*(VLOOKUP($F38,Ratio,2)),0))</f>
        <v>0</v>
      </c>
      <c r="H38" s="34">
        <f>IF(ISBLANK($F38),0,ROUND($E38*(VLOOKUP($F38,Ratio,3)),0))</f>
        <v>0</v>
      </c>
      <c r="I38" s="34">
        <f>IF(ISBLANK($F38),0,ROUND($E38*(VLOOKUP($F38,Ratio,4)),0))</f>
        <v>0</v>
      </c>
      <c r="J38" s="34">
        <f>IF(ISBLANK($F38),0,ROUND($E38*(VLOOKUP($F38,Ratio,5)),0))</f>
        <v>0</v>
      </c>
      <c r="K38" s="36"/>
      <c r="L38" s="36"/>
      <c r="M38" s="124"/>
      <c r="N38"/>
      <c r="O38"/>
      <c r="P38"/>
      <c r="Q38"/>
      <c r="R38"/>
      <c r="S38"/>
      <c r="T38"/>
      <c r="U38"/>
      <c r="V38"/>
      <c r="W38"/>
      <c r="X38"/>
      <c r="Y38"/>
      <c r="Z38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ht="13">
      <c r="A39" s="297">
        <v>3020</v>
      </c>
      <c r="B39" s="245">
        <v>2650</v>
      </c>
      <c r="C39" s="46" t="s">
        <v>74</v>
      </c>
      <c r="D39" s="58" t="s">
        <v>75</v>
      </c>
      <c r="E39" s="234">
        <v>0</v>
      </c>
      <c r="F39" s="223" t="s">
        <v>63</v>
      </c>
      <c r="G39" s="35"/>
      <c r="H39" s="35"/>
      <c r="I39" s="35"/>
      <c r="J39" s="35"/>
      <c r="K39" s="33"/>
      <c r="L39" s="33"/>
      <c r="M39" s="124"/>
      <c r="N39"/>
      <c r="O39"/>
      <c r="P39"/>
      <c r="Q39"/>
      <c r="R39"/>
      <c r="S39"/>
      <c r="T39"/>
      <c r="U39"/>
      <c r="V39"/>
      <c r="W39"/>
      <c r="X39"/>
      <c r="Y39"/>
      <c r="Z3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ht="13">
      <c r="A40" s="297"/>
      <c r="B40" s="245"/>
      <c r="C40" s="46" t="s">
        <v>76</v>
      </c>
      <c r="D40" s="58" t="s">
        <v>75</v>
      </c>
      <c r="E40" s="234">
        <v>0</v>
      </c>
      <c r="F40" s="233"/>
      <c r="G40" s="34">
        <f>IF(ISBLANK($F40),0,ROUND($E40*(VLOOKUP($F40,Ratio,2)),0))</f>
        <v>0</v>
      </c>
      <c r="H40" s="34">
        <f>IF(ISBLANK($F40),0,ROUND($E40*(VLOOKUP($F40,Ratio,3)),0))</f>
        <v>0</v>
      </c>
      <c r="I40" s="34">
        <f>IF(ISBLANK($F40),0,ROUND($E40*(VLOOKUP($F40,Ratio,4)),0))</f>
        <v>0</v>
      </c>
      <c r="J40" s="34">
        <f>IF(ISBLANK($F40),0,ROUND($E40*(VLOOKUP($F40,Ratio,5)),0))</f>
        <v>0</v>
      </c>
      <c r="K40" s="33"/>
      <c r="L40" s="33"/>
      <c r="M40" s="124"/>
      <c r="N40"/>
      <c r="O40"/>
      <c r="P40"/>
      <c r="Q40"/>
      <c r="R40"/>
      <c r="S40"/>
      <c r="T40"/>
      <c r="U40"/>
      <c r="V40"/>
      <c r="W40"/>
      <c r="X40"/>
      <c r="Y40"/>
      <c r="Z4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ht="13">
      <c r="A41" s="297">
        <v>3040</v>
      </c>
      <c r="B41" s="245">
        <v>2660</v>
      </c>
      <c r="C41" s="46" t="s">
        <v>77</v>
      </c>
      <c r="D41" s="58" t="s">
        <v>78</v>
      </c>
      <c r="E41" s="234">
        <v>0</v>
      </c>
      <c r="F41" s="223" t="s">
        <v>63</v>
      </c>
      <c r="G41" s="35"/>
      <c r="H41" s="35"/>
      <c r="I41" s="35"/>
      <c r="J41" s="35"/>
      <c r="K41" s="33"/>
      <c r="L41" s="33"/>
      <c r="M41" s="124"/>
      <c r="N41"/>
      <c r="O41"/>
      <c r="P41"/>
      <c r="Q41"/>
      <c r="R41"/>
      <c r="S41"/>
      <c r="T41"/>
      <c r="U41"/>
      <c r="V41"/>
      <c r="W41"/>
      <c r="X41"/>
      <c r="Y41"/>
      <c r="Z41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ht="13">
      <c r="A42" s="297"/>
      <c r="B42" s="245"/>
      <c r="C42" s="46" t="s">
        <v>79</v>
      </c>
      <c r="D42" s="58" t="s">
        <v>78</v>
      </c>
      <c r="E42" s="234">
        <v>0</v>
      </c>
      <c r="F42" s="233"/>
      <c r="G42" s="34">
        <f>IF(ISBLANK($F42),0,ROUND($E42*(VLOOKUP($F42,Ratio,2)),0))</f>
        <v>0</v>
      </c>
      <c r="H42" s="34">
        <f>IF(ISBLANK($F42),0,ROUND($E42*(VLOOKUP($F42,Ratio,3)),0))</f>
        <v>0</v>
      </c>
      <c r="I42" s="34">
        <f>IF(ISBLANK($F42),0,ROUND($E42*(VLOOKUP($F42,Ratio,4)),0))</f>
        <v>0</v>
      </c>
      <c r="J42" s="34">
        <f>IF(ISBLANK($F42),0,ROUND($E42*(VLOOKUP($F42,Ratio,5)),0))</f>
        <v>0</v>
      </c>
      <c r="K42" s="33"/>
      <c r="L42" s="33"/>
      <c r="M42" s="124"/>
      <c r="N42"/>
      <c r="O42"/>
      <c r="P42"/>
      <c r="Q42"/>
      <c r="R42"/>
      <c r="S42"/>
      <c r="T42"/>
      <c r="U42"/>
      <c r="V42"/>
      <c r="W42"/>
      <c r="X42"/>
      <c r="Y42"/>
      <c r="Z42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ht="13">
      <c r="A43" s="297">
        <v>3060</v>
      </c>
      <c r="B43" s="245">
        <v>2670</v>
      </c>
      <c r="C43" s="46" t="s">
        <v>80</v>
      </c>
      <c r="D43" s="58" t="s">
        <v>81</v>
      </c>
      <c r="E43" s="234">
        <v>0</v>
      </c>
      <c r="F43" s="223" t="s">
        <v>63</v>
      </c>
      <c r="G43" s="35"/>
      <c r="H43" s="35"/>
      <c r="I43" s="35"/>
      <c r="J43" s="35"/>
      <c r="K43" s="33"/>
      <c r="L43" s="33"/>
      <c r="M43" s="124"/>
      <c r="N43"/>
      <c r="O43"/>
      <c r="P43"/>
      <c r="Q43"/>
      <c r="R43"/>
      <c r="S43"/>
      <c r="T43"/>
      <c r="U43"/>
      <c r="V43"/>
      <c r="W43"/>
      <c r="X43"/>
      <c r="Y43"/>
      <c r="Z43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ht="13">
      <c r="A44" s="297"/>
      <c r="B44" s="245"/>
      <c r="C44" s="46" t="s">
        <v>82</v>
      </c>
      <c r="D44" s="58" t="s">
        <v>81</v>
      </c>
      <c r="E44" s="234">
        <v>0</v>
      </c>
      <c r="F44" s="233"/>
      <c r="G44" s="34">
        <f>IF(ISBLANK($F44),0,ROUND($E44*(VLOOKUP($F44,Ratio,2)),0))</f>
        <v>0</v>
      </c>
      <c r="H44" s="34">
        <f>IF(ISBLANK($F44),0,ROUND($E44*(VLOOKUP($F44,Ratio,3)),0))</f>
        <v>0</v>
      </c>
      <c r="I44" s="34">
        <f>IF(ISBLANK($F44),0,ROUND($E44*(VLOOKUP($F44,Ratio,4)),0))</f>
        <v>0</v>
      </c>
      <c r="J44" s="34">
        <f>IF(ISBLANK($F44),0,ROUND($E44*(VLOOKUP($F44,Ratio,5)),0))</f>
        <v>0</v>
      </c>
      <c r="K44" s="33"/>
      <c r="L44" s="33"/>
      <c r="M44" s="124"/>
      <c r="N44"/>
      <c r="O44"/>
      <c r="P44"/>
      <c r="Q44"/>
      <c r="R44"/>
      <c r="S44"/>
      <c r="T44"/>
      <c r="U44"/>
      <c r="V44"/>
      <c r="W44"/>
      <c r="X44"/>
      <c r="Y44"/>
      <c r="Z44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ht="13">
      <c r="A45" s="297">
        <v>3080</v>
      </c>
      <c r="B45" s="245">
        <v>2680</v>
      </c>
      <c r="C45" s="46" t="s">
        <v>83</v>
      </c>
      <c r="D45" s="58" t="s">
        <v>84</v>
      </c>
      <c r="E45" s="234">
        <v>0</v>
      </c>
      <c r="F45" s="223" t="s">
        <v>63</v>
      </c>
      <c r="G45" s="35"/>
      <c r="H45" s="35"/>
      <c r="I45" s="35"/>
      <c r="J45" s="35"/>
      <c r="K45" s="33"/>
      <c r="L45" s="33"/>
      <c r="M45" s="124"/>
      <c r="N45"/>
      <c r="O45"/>
      <c r="P45"/>
      <c r="Q45"/>
      <c r="R45"/>
      <c r="S45"/>
      <c r="T45"/>
      <c r="U45"/>
      <c r="V45"/>
      <c r="W45"/>
      <c r="X45"/>
      <c r="Y45"/>
      <c r="Z4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ht="13">
      <c r="A46" s="297"/>
      <c r="B46" s="245"/>
      <c r="C46" s="46" t="s">
        <v>85</v>
      </c>
      <c r="D46" s="58" t="s">
        <v>84</v>
      </c>
      <c r="E46" s="234">
        <v>0</v>
      </c>
      <c r="F46" s="233"/>
      <c r="G46" s="34">
        <f>IF(ISBLANK($F46),0,ROUND($E46*(VLOOKUP($F46,Ratio,2)),0))</f>
        <v>0</v>
      </c>
      <c r="H46" s="34">
        <f>IF(ISBLANK($F46),0,ROUND($E46*(VLOOKUP($F46,Ratio,3)),0))</f>
        <v>0</v>
      </c>
      <c r="I46" s="34">
        <f>IF(ISBLANK($F46),0,ROUND($E46*(VLOOKUP($F46,Ratio,4)),0))</f>
        <v>0</v>
      </c>
      <c r="J46" s="34">
        <f>IF(ISBLANK($F46),0,ROUND($E46*(VLOOKUP($F46,Ratio,5)),0))</f>
        <v>0</v>
      </c>
      <c r="K46" s="33"/>
      <c r="L46" s="33"/>
      <c r="M46" s="124"/>
      <c r="N46"/>
      <c r="O46"/>
      <c r="P46"/>
      <c r="Q46"/>
      <c r="R46"/>
      <c r="S46"/>
      <c r="T46"/>
      <c r="U46"/>
      <c r="V46"/>
      <c r="W46"/>
      <c r="X46"/>
      <c r="Y46"/>
      <c r="Z46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ht="13">
      <c r="A47" s="297">
        <v>3100</v>
      </c>
      <c r="B47" s="245">
        <v>2690</v>
      </c>
      <c r="C47" s="46" t="s">
        <v>86</v>
      </c>
      <c r="D47" s="58" t="s">
        <v>87</v>
      </c>
      <c r="E47" s="234">
        <v>0</v>
      </c>
      <c r="F47" s="223" t="s">
        <v>63</v>
      </c>
      <c r="G47" s="35"/>
      <c r="H47" s="35"/>
      <c r="I47" s="35"/>
      <c r="J47" s="35"/>
      <c r="K47" s="33"/>
      <c r="L47" s="33"/>
      <c r="M47" s="124"/>
      <c r="N47"/>
      <c r="O47"/>
      <c r="P47"/>
      <c r="Q47"/>
      <c r="R47"/>
      <c r="S47"/>
      <c r="T47"/>
      <c r="U47"/>
      <c r="V47"/>
      <c r="W47"/>
      <c r="X47"/>
      <c r="Y47"/>
      <c r="Z47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ht="13">
      <c r="A48" s="297"/>
      <c r="B48" s="245"/>
      <c r="C48" s="46" t="s">
        <v>88</v>
      </c>
      <c r="D48" s="58" t="s">
        <v>87</v>
      </c>
      <c r="E48" s="234">
        <v>0</v>
      </c>
      <c r="F48" s="233"/>
      <c r="G48" s="34">
        <f>IF(ISBLANK($F48),0,ROUND($E48*(VLOOKUP($F48,Ratio,2)),0))</f>
        <v>0</v>
      </c>
      <c r="H48" s="34">
        <f>IF(ISBLANK($F48),0,ROUND($E48*(VLOOKUP($F48,Ratio,3)),0))</f>
        <v>0</v>
      </c>
      <c r="I48" s="34">
        <f>IF(ISBLANK($F48),0,ROUND($E48*(VLOOKUP($F48,Ratio,4)),0))</f>
        <v>0</v>
      </c>
      <c r="J48" s="34">
        <f>IF(ISBLANK($F48),0,ROUND($E48*(VLOOKUP($F48,Ratio,5)),0))</f>
        <v>0</v>
      </c>
      <c r="K48" s="33"/>
      <c r="L48" s="33"/>
      <c r="M48" s="124"/>
      <c r="N48"/>
      <c r="O48"/>
      <c r="P48"/>
      <c r="Q48"/>
      <c r="R48"/>
      <c r="S48"/>
      <c r="T48"/>
      <c r="U48"/>
      <c r="V48"/>
      <c r="W48"/>
      <c r="X48"/>
      <c r="Y48"/>
      <c r="Z48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ht="13">
      <c r="A49" s="297">
        <v>3120</v>
      </c>
      <c r="B49" s="245">
        <v>2700</v>
      </c>
      <c r="C49" s="46" t="s">
        <v>89</v>
      </c>
      <c r="D49" s="58" t="s">
        <v>90</v>
      </c>
      <c r="E49" s="234">
        <v>0</v>
      </c>
      <c r="F49" s="223" t="s">
        <v>63</v>
      </c>
      <c r="G49" s="35"/>
      <c r="H49" s="35"/>
      <c r="I49" s="35"/>
      <c r="J49" s="35"/>
      <c r="K49" s="33"/>
      <c r="L49" s="33"/>
      <c r="M49" s="124"/>
      <c r="N49"/>
      <c r="O49"/>
      <c r="P49"/>
      <c r="Q49"/>
      <c r="R49"/>
      <c r="S49"/>
      <c r="T49"/>
      <c r="U49"/>
      <c r="V49"/>
      <c r="W49"/>
      <c r="X49"/>
      <c r="Y49"/>
      <c r="Z4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ht="13">
      <c r="A50" s="297"/>
      <c r="B50" s="245"/>
      <c r="C50" s="46" t="s">
        <v>91</v>
      </c>
      <c r="D50" s="58" t="s">
        <v>90</v>
      </c>
      <c r="E50" s="234">
        <v>0</v>
      </c>
      <c r="F50" s="224"/>
      <c r="G50" s="34">
        <f>IF(ISBLANK($F50),0,ROUND($E50*(VLOOKUP($F50,Ratio,2)),0))</f>
        <v>0</v>
      </c>
      <c r="H50" s="34">
        <f>IF(ISBLANK($F50),0,ROUND($E50*(VLOOKUP($F50,Ratio,3)),0))</f>
        <v>0</v>
      </c>
      <c r="I50" s="34">
        <f>IF(ISBLANK($F50),0,ROUND($E50*(VLOOKUP($F50,Ratio,4)),0))</f>
        <v>0</v>
      </c>
      <c r="J50" s="34">
        <f>IF(ISBLANK($F50),0,ROUND($E50*(VLOOKUP($F50,Ratio,5)),0))</f>
        <v>0</v>
      </c>
      <c r="K50" s="33"/>
      <c r="L50" s="33"/>
      <c r="M50" s="124"/>
      <c r="N50"/>
      <c r="O50"/>
      <c r="P50"/>
      <c r="Q50"/>
      <c r="R50"/>
      <c r="S50"/>
      <c r="T50"/>
      <c r="U50"/>
      <c r="V50"/>
      <c r="W50"/>
      <c r="X50"/>
      <c r="Y50"/>
      <c r="Z5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ht="13">
      <c r="A51" s="297">
        <v>3200</v>
      </c>
      <c r="B51" s="245">
        <v>2710</v>
      </c>
      <c r="C51" s="216" t="s">
        <v>797</v>
      </c>
      <c r="D51" s="217"/>
      <c r="E51" s="37">
        <f>SUM(E10:E50)</f>
        <v>0</v>
      </c>
      <c r="F51" s="218"/>
      <c r="G51" s="37">
        <f>SUM(G10:G50)</f>
        <v>0</v>
      </c>
      <c r="H51" s="37">
        <f>SUM(H10:H50)</f>
        <v>0</v>
      </c>
      <c r="I51" s="37">
        <f>SUM(I10:I50)</f>
        <v>0</v>
      </c>
      <c r="J51" s="37">
        <f>SUM(J10:J50)</f>
        <v>0</v>
      </c>
      <c r="K51" s="37">
        <f>SUM(K10:K50)</f>
        <v>0</v>
      </c>
      <c r="L51" s="33"/>
      <c r="M51" s="124"/>
      <c r="N51"/>
      <c r="O51"/>
      <c r="P51"/>
      <c r="Q51"/>
      <c r="R51"/>
      <c r="S51"/>
      <c r="T51"/>
      <c r="U51"/>
      <c r="V51"/>
      <c r="W51"/>
      <c r="X51"/>
      <c r="Y51"/>
      <c r="Z5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ht="13">
      <c r="A52" s="297"/>
      <c r="B52" s="245"/>
      <c r="C52" s="216" t="s">
        <v>92</v>
      </c>
      <c r="D52" s="213"/>
      <c r="E52" s="33"/>
      <c r="F52" s="218"/>
      <c r="G52" s="33"/>
      <c r="H52" s="33"/>
      <c r="I52" s="33"/>
      <c r="J52" s="33"/>
      <c r="K52" s="33"/>
      <c r="L52" s="33"/>
      <c r="M52" s="124"/>
      <c r="N52"/>
      <c r="O52"/>
      <c r="P52"/>
      <c r="Q52"/>
      <c r="R52"/>
      <c r="S52"/>
      <c r="T52"/>
      <c r="U52"/>
      <c r="V52"/>
      <c r="W52"/>
      <c r="X52"/>
      <c r="Y52"/>
      <c r="Z5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ht="13">
      <c r="A53" s="297"/>
      <c r="B53" s="245"/>
      <c r="C53" s="59" t="s">
        <v>793</v>
      </c>
      <c r="D53" s="213"/>
      <c r="E53" s="33"/>
      <c r="F53" s="218"/>
      <c r="G53" s="33"/>
      <c r="H53" s="33"/>
      <c r="I53" s="33"/>
      <c r="J53" s="33"/>
      <c r="K53" s="33"/>
      <c r="L53" s="33"/>
      <c r="M53" s="124"/>
      <c r="N53"/>
      <c r="O53"/>
      <c r="P53"/>
      <c r="Q53"/>
      <c r="R53"/>
      <c r="S53"/>
      <c r="T53"/>
      <c r="U53"/>
      <c r="V53"/>
      <c r="W53"/>
      <c r="X53"/>
      <c r="Y53"/>
      <c r="Z5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ht="13">
      <c r="A54" s="297">
        <v>3500</v>
      </c>
      <c r="B54" s="245">
        <v>2720</v>
      </c>
      <c r="C54" s="46" t="s">
        <v>93</v>
      </c>
      <c r="D54" s="58" t="s">
        <v>94</v>
      </c>
      <c r="E54" s="234">
        <v>0</v>
      </c>
      <c r="F54" s="223" t="s">
        <v>63</v>
      </c>
      <c r="G54" s="33"/>
      <c r="H54" s="33"/>
      <c r="I54" s="33"/>
      <c r="J54" s="33"/>
      <c r="K54" s="34">
        <f>'A4-1 with formulas'!$E54</f>
        <v>0</v>
      </c>
      <c r="L54" s="33"/>
      <c r="M54" s="124"/>
      <c r="N54"/>
      <c r="O54"/>
      <c r="P54"/>
      <c r="Q54"/>
      <c r="R54"/>
      <c r="S54"/>
      <c r="T54"/>
      <c r="U54"/>
      <c r="V54"/>
      <c r="W54"/>
      <c r="X54"/>
      <c r="Y54"/>
      <c r="Z54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ht="13">
      <c r="A55" s="297">
        <v>3520</v>
      </c>
      <c r="B55" s="245">
        <v>2730</v>
      </c>
      <c r="C55" s="46" t="s">
        <v>71</v>
      </c>
      <c r="D55" s="58" t="s">
        <v>95</v>
      </c>
      <c r="E55" s="234">
        <v>0</v>
      </c>
      <c r="F55" s="223" t="s">
        <v>63</v>
      </c>
      <c r="G55" s="33"/>
      <c r="H55" s="33"/>
      <c r="I55" s="33"/>
      <c r="J55" s="33"/>
      <c r="K55" s="34">
        <f>'A4-1 with formulas'!$E55</f>
        <v>0</v>
      </c>
      <c r="L55" s="33"/>
      <c r="M55" s="124"/>
      <c r="N55"/>
      <c r="O55"/>
      <c r="P55"/>
      <c r="Q55"/>
      <c r="R55"/>
      <c r="S55"/>
      <c r="T55"/>
      <c r="U55"/>
      <c r="V55"/>
      <c r="W55"/>
      <c r="X55"/>
      <c r="Y55"/>
      <c r="Z55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ht="13">
      <c r="A56" s="314">
        <v>3525</v>
      </c>
      <c r="B56" s="245"/>
      <c r="C56" s="298" t="s">
        <v>1007</v>
      </c>
      <c r="D56" s="334" t="s">
        <v>1009</v>
      </c>
      <c r="E56" s="234">
        <v>0</v>
      </c>
      <c r="F56" s="223" t="s">
        <v>63</v>
      </c>
      <c r="G56" s="33"/>
      <c r="H56" s="33"/>
      <c r="I56" s="33"/>
      <c r="J56" s="33"/>
      <c r="K56" s="34"/>
      <c r="L56" s="33"/>
      <c r="M56" s="124"/>
      <c r="N56"/>
      <c r="O56"/>
      <c r="P56"/>
      <c r="Q56"/>
      <c r="R56"/>
      <c r="S56"/>
      <c r="T56"/>
      <c r="U56"/>
      <c r="V56"/>
      <c r="W56"/>
      <c r="X56"/>
      <c r="Y56"/>
      <c r="Z56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ht="13">
      <c r="A57" s="297">
        <v>3540</v>
      </c>
      <c r="B57" s="245">
        <v>2740</v>
      </c>
      <c r="C57" s="46" t="s">
        <v>74</v>
      </c>
      <c r="D57" s="58" t="s">
        <v>96</v>
      </c>
      <c r="E57" s="234">
        <v>0</v>
      </c>
      <c r="F57" s="223" t="s">
        <v>63</v>
      </c>
      <c r="G57" s="33"/>
      <c r="H57" s="33"/>
      <c r="I57" s="33"/>
      <c r="J57" s="33"/>
      <c r="K57" s="34">
        <f>'A4-1 with formulas'!$E57</f>
        <v>0</v>
      </c>
      <c r="L57" s="33"/>
      <c r="M57" s="124"/>
      <c r="N57"/>
      <c r="O57"/>
      <c r="P57"/>
      <c r="Q57"/>
      <c r="R57"/>
      <c r="S57"/>
      <c r="T57"/>
      <c r="U57"/>
      <c r="V57"/>
      <c r="W57"/>
      <c r="X57"/>
      <c r="Y57"/>
      <c r="Z57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ht="13">
      <c r="A58" s="297">
        <v>3560</v>
      </c>
      <c r="B58" s="245">
        <v>2750</v>
      </c>
      <c r="C58" s="46" t="s">
        <v>77</v>
      </c>
      <c r="D58" s="58" t="s">
        <v>97</v>
      </c>
      <c r="E58" s="234">
        <v>0</v>
      </c>
      <c r="F58" s="223" t="s">
        <v>63</v>
      </c>
      <c r="G58" s="33"/>
      <c r="H58" s="33"/>
      <c r="I58" s="33"/>
      <c r="J58" s="33"/>
      <c r="K58" s="34">
        <f>'A4-1 with formulas'!$E58</f>
        <v>0</v>
      </c>
      <c r="L58" s="33"/>
      <c r="M58" s="124"/>
      <c r="N58"/>
      <c r="O58"/>
      <c r="P58"/>
      <c r="Q58"/>
      <c r="R58"/>
      <c r="S58"/>
      <c r="T58"/>
      <c r="U58"/>
      <c r="V58"/>
      <c r="W58"/>
      <c r="X58"/>
      <c r="Y58"/>
      <c r="Z58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ht="13">
      <c r="A59" s="297">
        <v>3580</v>
      </c>
      <c r="B59" s="245">
        <v>2760</v>
      </c>
      <c r="C59" s="46" t="s">
        <v>80</v>
      </c>
      <c r="D59" s="58" t="s">
        <v>98</v>
      </c>
      <c r="E59" s="234">
        <v>0</v>
      </c>
      <c r="F59" s="223" t="s">
        <v>63</v>
      </c>
      <c r="G59" s="33"/>
      <c r="H59" s="33"/>
      <c r="I59" s="33"/>
      <c r="J59" s="33"/>
      <c r="K59" s="34">
        <f>'A4-1 with formulas'!$E59</f>
        <v>0</v>
      </c>
      <c r="L59" s="33"/>
      <c r="M59" s="124"/>
      <c r="N59"/>
      <c r="O59"/>
      <c r="P59"/>
      <c r="Q59"/>
      <c r="R59"/>
      <c r="S59"/>
      <c r="T59"/>
      <c r="U59"/>
      <c r="V59"/>
      <c r="W59"/>
      <c r="X59"/>
      <c r="Y59"/>
      <c r="Z5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ht="13">
      <c r="A60" s="297">
        <v>3600</v>
      </c>
      <c r="B60" s="245">
        <v>2770</v>
      </c>
      <c r="C60" s="46" t="s">
        <v>83</v>
      </c>
      <c r="D60" s="58" t="s">
        <v>99</v>
      </c>
      <c r="E60" s="234">
        <v>0</v>
      </c>
      <c r="F60" s="223" t="s">
        <v>63</v>
      </c>
      <c r="G60" s="33"/>
      <c r="H60" s="33"/>
      <c r="I60" s="33"/>
      <c r="J60" s="33"/>
      <c r="K60" s="34">
        <f>'A4-1 with formulas'!$E60</f>
        <v>0</v>
      </c>
      <c r="L60" s="33"/>
      <c r="M60" s="124"/>
      <c r="N60"/>
      <c r="O60"/>
      <c r="P60"/>
      <c r="Q60"/>
      <c r="R60"/>
      <c r="S60"/>
      <c r="T60"/>
      <c r="U60"/>
      <c r="V60"/>
      <c r="W60"/>
      <c r="X60"/>
      <c r="Y60"/>
      <c r="Z6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3">
      <c r="A61" s="297">
        <v>3620</v>
      </c>
      <c r="B61" s="245">
        <v>2780</v>
      </c>
      <c r="C61" s="46" t="s">
        <v>86</v>
      </c>
      <c r="D61" s="58" t="s">
        <v>100</v>
      </c>
      <c r="E61" s="234">
        <v>0</v>
      </c>
      <c r="F61" s="223" t="s">
        <v>63</v>
      </c>
      <c r="G61" s="33"/>
      <c r="H61" s="33"/>
      <c r="I61" s="33"/>
      <c r="J61" s="33"/>
      <c r="K61" s="34">
        <f>'A4-1 with formulas'!$E61</f>
        <v>0</v>
      </c>
      <c r="L61" s="33"/>
      <c r="M61" s="124"/>
      <c r="N61"/>
      <c r="O61"/>
      <c r="P61"/>
      <c r="Q61"/>
      <c r="R61"/>
      <c r="S61"/>
      <c r="T61"/>
      <c r="U61"/>
      <c r="V61"/>
      <c r="W61"/>
      <c r="X61"/>
      <c r="Y61"/>
      <c r="Z6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</row>
    <row r="62" spans="1:253" ht="13">
      <c r="A62" s="297">
        <v>3640</v>
      </c>
      <c r="B62" s="245">
        <v>2790</v>
      </c>
      <c r="C62" s="46" t="s">
        <v>89</v>
      </c>
      <c r="D62" s="58" t="s">
        <v>101</v>
      </c>
      <c r="E62" s="234">
        <v>0</v>
      </c>
      <c r="F62" s="223" t="s">
        <v>63</v>
      </c>
      <c r="G62" s="33"/>
      <c r="H62" s="33"/>
      <c r="I62" s="33"/>
      <c r="J62" s="33"/>
      <c r="K62" s="34">
        <f>'A4-1 with formulas'!$E62</f>
        <v>0</v>
      </c>
      <c r="L62" s="33"/>
      <c r="M62" s="124"/>
      <c r="N62"/>
      <c r="O62"/>
      <c r="P62"/>
      <c r="Q62"/>
      <c r="R62"/>
      <c r="S62"/>
      <c r="T62"/>
      <c r="U62"/>
      <c r="V62"/>
      <c r="W62"/>
      <c r="X62"/>
      <c r="Y62"/>
      <c r="Z6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ht="13">
      <c r="A63" s="297">
        <v>3660</v>
      </c>
      <c r="B63" s="245">
        <v>2800</v>
      </c>
      <c r="C63" s="59" t="s">
        <v>745</v>
      </c>
      <c r="D63" s="213"/>
      <c r="E63" s="34">
        <f>SUM(E54:E62)</f>
        <v>0</v>
      </c>
      <c r="F63" s="218"/>
      <c r="G63" s="33"/>
      <c r="H63" s="33"/>
      <c r="I63" s="33"/>
      <c r="J63" s="33"/>
      <c r="K63" s="34">
        <f>SUM(K54:K62)</f>
        <v>0</v>
      </c>
      <c r="L63" s="33"/>
      <c r="M63" s="124"/>
      <c r="N63"/>
      <c r="O63"/>
      <c r="P63"/>
      <c r="Q63"/>
      <c r="R63"/>
      <c r="S63"/>
      <c r="T63"/>
      <c r="U63"/>
      <c r="V63"/>
      <c r="W63"/>
      <c r="X63"/>
      <c r="Y63"/>
      <c r="Z63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ht="13">
      <c r="A64" s="297"/>
      <c r="B64" s="245"/>
      <c r="C64" s="59" t="s">
        <v>792</v>
      </c>
      <c r="D64" s="213"/>
      <c r="E64" s="33"/>
      <c r="F64" s="218"/>
      <c r="G64" s="33"/>
      <c r="H64" s="33"/>
      <c r="I64" s="33"/>
      <c r="J64" s="33"/>
      <c r="K64" s="33"/>
      <c r="L64" s="33"/>
      <c r="M64" s="124"/>
      <c r="N64"/>
      <c r="O64"/>
      <c r="P64"/>
      <c r="Q64"/>
      <c r="R64"/>
      <c r="S64"/>
      <c r="T64"/>
      <c r="U64"/>
      <c r="V64"/>
      <c r="W64"/>
      <c r="X64"/>
      <c r="Y64"/>
      <c r="Z64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ht="13">
      <c r="A65" s="297">
        <v>4000</v>
      </c>
      <c r="B65" s="245">
        <v>2810</v>
      </c>
      <c r="C65" s="46" t="s">
        <v>93</v>
      </c>
      <c r="D65" s="58" t="s">
        <v>102</v>
      </c>
      <c r="E65" s="234">
        <v>0</v>
      </c>
      <c r="F65" s="223" t="s">
        <v>63</v>
      </c>
      <c r="G65" s="33"/>
      <c r="H65" s="33"/>
      <c r="I65" s="33"/>
      <c r="J65" s="33"/>
      <c r="K65" s="34">
        <f>'A4-1 with formulas'!$E65</f>
        <v>0</v>
      </c>
      <c r="L65" s="33"/>
      <c r="M65" s="124"/>
      <c r="N65"/>
      <c r="O65"/>
      <c r="P65"/>
      <c r="Q65"/>
      <c r="R65"/>
      <c r="S65"/>
      <c r="T65"/>
      <c r="U65"/>
      <c r="V65"/>
      <c r="W65"/>
      <c r="X65"/>
      <c r="Y65"/>
      <c r="Z6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ht="13">
      <c r="A66" s="297">
        <v>4020</v>
      </c>
      <c r="B66" s="245">
        <v>2820</v>
      </c>
      <c r="C66" s="46" t="s">
        <v>71</v>
      </c>
      <c r="D66" s="58" t="s">
        <v>103</v>
      </c>
      <c r="E66" s="234">
        <v>0</v>
      </c>
      <c r="F66" s="223" t="s">
        <v>63</v>
      </c>
      <c r="G66" s="33"/>
      <c r="H66" s="33"/>
      <c r="I66" s="33"/>
      <c r="J66" s="33"/>
      <c r="K66" s="34">
        <f>'A4-1 with formulas'!$E66</f>
        <v>0</v>
      </c>
      <c r="L66" s="33"/>
      <c r="M66" s="124"/>
      <c r="N66"/>
      <c r="O66"/>
      <c r="P66"/>
      <c r="Q66"/>
      <c r="R66"/>
      <c r="S66"/>
      <c r="T66"/>
      <c r="U66"/>
      <c r="V66"/>
      <c r="W66"/>
      <c r="X66"/>
      <c r="Y66"/>
      <c r="Z66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3">
      <c r="A67" s="314">
        <v>4025</v>
      </c>
      <c r="B67" s="245"/>
      <c r="C67" s="298" t="s">
        <v>1007</v>
      </c>
      <c r="D67" s="297" t="s">
        <v>1010</v>
      </c>
      <c r="E67" s="234">
        <v>0</v>
      </c>
      <c r="F67" s="223" t="s">
        <v>63</v>
      </c>
      <c r="G67" s="33"/>
      <c r="H67" s="33"/>
      <c r="I67" s="33"/>
      <c r="J67" s="33"/>
      <c r="K67" s="34"/>
      <c r="L67" s="33"/>
      <c r="M67" s="124"/>
      <c r="N67"/>
      <c r="O67"/>
      <c r="P67"/>
      <c r="Q67"/>
      <c r="R67"/>
      <c r="S67"/>
      <c r="T67"/>
      <c r="U67"/>
      <c r="V67"/>
      <c r="W67"/>
      <c r="X67"/>
      <c r="Y67"/>
      <c r="Z67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ht="13">
      <c r="A68" s="297">
        <v>4040</v>
      </c>
      <c r="B68" s="245">
        <v>2830</v>
      </c>
      <c r="C68" s="46" t="s">
        <v>74</v>
      </c>
      <c r="D68" s="58" t="s">
        <v>104</v>
      </c>
      <c r="E68" s="234">
        <v>0</v>
      </c>
      <c r="F68" s="223" t="s">
        <v>63</v>
      </c>
      <c r="G68" s="33"/>
      <c r="H68" s="33"/>
      <c r="I68" s="33"/>
      <c r="J68" s="33"/>
      <c r="K68" s="34">
        <f>'A4-1 with formulas'!$E68</f>
        <v>0</v>
      </c>
      <c r="L68" s="33"/>
      <c r="M68" s="124"/>
      <c r="N68"/>
      <c r="O68"/>
      <c r="P68"/>
      <c r="Q68"/>
      <c r="R68"/>
      <c r="S68"/>
      <c r="T68"/>
      <c r="U68"/>
      <c r="V68"/>
      <c r="W68"/>
      <c r="X68"/>
      <c r="Y68"/>
      <c r="Z68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ht="13">
      <c r="A69" s="297">
        <v>4060</v>
      </c>
      <c r="B69" s="245">
        <v>2840</v>
      </c>
      <c r="C69" s="46" t="s">
        <v>77</v>
      </c>
      <c r="D69" s="58" t="s">
        <v>105</v>
      </c>
      <c r="E69" s="234">
        <v>0</v>
      </c>
      <c r="F69" s="223" t="s">
        <v>63</v>
      </c>
      <c r="G69" s="33"/>
      <c r="H69" s="33"/>
      <c r="I69" s="33"/>
      <c r="J69" s="33"/>
      <c r="K69" s="34">
        <f>'A4-1 with formulas'!$E69</f>
        <v>0</v>
      </c>
      <c r="L69" s="33"/>
      <c r="M69" s="124"/>
      <c r="N69"/>
      <c r="O69"/>
      <c r="P69"/>
      <c r="Q69"/>
      <c r="R69"/>
      <c r="S69"/>
      <c r="T69"/>
      <c r="U69"/>
      <c r="V69"/>
      <c r="W69"/>
      <c r="X69"/>
      <c r="Y69"/>
      <c r="Z69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ht="13">
      <c r="A70" s="297">
        <v>4080</v>
      </c>
      <c r="B70" s="245">
        <v>2850</v>
      </c>
      <c r="C70" s="46" t="s">
        <v>80</v>
      </c>
      <c r="D70" s="58" t="s">
        <v>106</v>
      </c>
      <c r="E70" s="234">
        <v>0</v>
      </c>
      <c r="F70" s="223" t="s">
        <v>63</v>
      </c>
      <c r="G70" s="33"/>
      <c r="H70" s="33"/>
      <c r="I70" s="33"/>
      <c r="J70" s="33"/>
      <c r="K70" s="34">
        <f>'A4-1 with formulas'!$E70</f>
        <v>0</v>
      </c>
      <c r="L70" s="33"/>
      <c r="M70" s="124"/>
      <c r="N70"/>
      <c r="O70"/>
      <c r="P70"/>
      <c r="Q70"/>
      <c r="R70"/>
      <c r="S70"/>
      <c r="T70"/>
      <c r="U70"/>
      <c r="V70"/>
      <c r="W70"/>
      <c r="X70"/>
      <c r="Y70"/>
      <c r="Z7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ht="13">
      <c r="A71" s="297">
        <v>4100</v>
      </c>
      <c r="B71" s="245">
        <v>2860</v>
      </c>
      <c r="C71" s="46" t="s">
        <v>83</v>
      </c>
      <c r="D71" s="58" t="s">
        <v>107</v>
      </c>
      <c r="E71" s="234">
        <v>0</v>
      </c>
      <c r="F71" s="223" t="s">
        <v>63</v>
      </c>
      <c r="G71" s="33"/>
      <c r="H71" s="33"/>
      <c r="I71" s="33"/>
      <c r="J71" s="33"/>
      <c r="K71" s="34">
        <f>'A4-1 with formulas'!$E71</f>
        <v>0</v>
      </c>
      <c r="L71" s="33"/>
      <c r="M71" s="124"/>
      <c r="N71"/>
      <c r="O71"/>
      <c r="P71"/>
      <c r="Q71"/>
      <c r="R71"/>
      <c r="S71"/>
      <c r="T71"/>
      <c r="U71"/>
      <c r="V71"/>
      <c r="W71"/>
      <c r="X71"/>
      <c r="Y71"/>
      <c r="Z7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ht="13">
      <c r="A72" s="297">
        <v>4120</v>
      </c>
      <c r="B72" s="245">
        <v>2870</v>
      </c>
      <c r="C72" s="46" t="s">
        <v>86</v>
      </c>
      <c r="D72" s="58" t="s">
        <v>108</v>
      </c>
      <c r="E72" s="234">
        <v>0</v>
      </c>
      <c r="F72" s="223" t="s">
        <v>63</v>
      </c>
      <c r="G72" s="33"/>
      <c r="H72" s="33"/>
      <c r="I72" s="33"/>
      <c r="J72" s="33"/>
      <c r="K72" s="34">
        <f>'A4-1 with formulas'!$E72</f>
        <v>0</v>
      </c>
      <c r="L72" s="33"/>
      <c r="M72" s="124"/>
      <c r="N72"/>
      <c r="O72"/>
      <c r="P72"/>
      <c r="Q72"/>
      <c r="R72"/>
      <c r="S72"/>
      <c r="T72"/>
      <c r="U72"/>
      <c r="V72"/>
      <c r="W72"/>
      <c r="X72"/>
      <c r="Y72"/>
      <c r="Z72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</row>
    <row r="73" spans="1:253" ht="13">
      <c r="A73" s="297">
        <v>4140</v>
      </c>
      <c r="B73" s="245">
        <v>2880</v>
      </c>
      <c r="C73" s="46" t="s">
        <v>89</v>
      </c>
      <c r="D73" s="58" t="s">
        <v>109</v>
      </c>
      <c r="E73" s="234">
        <v>0</v>
      </c>
      <c r="F73" s="223" t="s">
        <v>63</v>
      </c>
      <c r="G73" s="33"/>
      <c r="H73" s="33"/>
      <c r="I73" s="33"/>
      <c r="J73" s="33"/>
      <c r="K73" s="34">
        <f>'A4-1 with formulas'!$E73</f>
        <v>0</v>
      </c>
      <c r="L73" s="33"/>
      <c r="M73" s="124"/>
      <c r="N73"/>
      <c r="O73"/>
      <c r="P73"/>
      <c r="Q73"/>
      <c r="R73"/>
      <c r="S73"/>
      <c r="T73"/>
      <c r="U73"/>
      <c r="V73"/>
      <c r="W73"/>
      <c r="X73"/>
      <c r="Y73"/>
      <c r="Z73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ht="13">
      <c r="A74" s="297">
        <v>4160</v>
      </c>
      <c r="B74" s="245">
        <v>2890</v>
      </c>
      <c r="C74" s="343" t="s">
        <v>1056</v>
      </c>
      <c r="D74" s="213"/>
      <c r="E74" s="34">
        <f>SUM(E65:E73)</f>
        <v>0</v>
      </c>
      <c r="F74" s="218"/>
      <c r="G74" s="33"/>
      <c r="H74" s="33"/>
      <c r="I74" s="33"/>
      <c r="J74" s="33"/>
      <c r="K74" s="34">
        <f>SUM(K65:K73)</f>
        <v>0</v>
      </c>
      <c r="L74" s="33"/>
      <c r="M74" s="124"/>
      <c r="N74"/>
      <c r="O74"/>
      <c r="P74"/>
      <c r="Q74"/>
      <c r="R74"/>
      <c r="S74"/>
      <c r="T74"/>
      <c r="U74"/>
      <c r="V74"/>
      <c r="W74"/>
      <c r="X74"/>
      <c r="Y74"/>
      <c r="Z7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</row>
    <row r="75" spans="1:253" ht="13">
      <c r="A75" s="297"/>
      <c r="B75" s="245"/>
      <c r="C75" s="59" t="s">
        <v>785</v>
      </c>
      <c r="D75" s="213"/>
      <c r="E75" s="33"/>
      <c r="F75" s="218"/>
      <c r="G75" s="33"/>
      <c r="H75" s="33"/>
      <c r="I75" s="33"/>
      <c r="J75" s="33"/>
      <c r="K75" s="33"/>
      <c r="L75" s="33"/>
      <c r="M75" s="124"/>
      <c r="N75"/>
      <c r="O75"/>
      <c r="P75"/>
      <c r="Q75"/>
      <c r="R75"/>
      <c r="S75"/>
      <c r="T75"/>
      <c r="U75"/>
      <c r="V75"/>
      <c r="W75"/>
      <c r="X75"/>
      <c r="Y75"/>
      <c r="Z75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ht="13">
      <c r="A76" s="297">
        <v>4500</v>
      </c>
      <c r="B76" s="245">
        <v>2990</v>
      </c>
      <c r="C76" s="46" t="s">
        <v>93</v>
      </c>
      <c r="D76" s="58" t="s">
        <v>110</v>
      </c>
      <c r="E76" s="234">
        <v>0</v>
      </c>
      <c r="F76" s="223" t="s">
        <v>63</v>
      </c>
      <c r="G76" s="33"/>
      <c r="H76" s="33"/>
      <c r="I76" s="33"/>
      <c r="J76" s="33"/>
      <c r="K76" s="34">
        <f>'A4-1 with formulas'!$E76</f>
        <v>0</v>
      </c>
      <c r="L76" s="33"/>
      <c r="M76" s="124"/>
      <c r="N76"/>
      <c r="O76"/>
      <c r="P76"/>
      <c r="Q76"/>
      <c r="R76"/>
      <c r="S76"/>
      <c r="T76"/>
      <c r="U76"/>
      <c r="V76"/>
      <c r="W76"/>
      <c r="X76"/>
      <c r="Y76"/>
      <c r="Z76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ht="13">
      <c r="A77" s="297">
        <v>4520</v>
      </c>
      <c r="B77" s="245">
        <v>3000</v>
      </c>
      <c r="C77" s="46" t="s">
        <v>71</v>
      </c>
      <c r="D77" s="58" t="s">
        <v>111</v>
      </c>
      <c r="E77" s="234">
        <v>0</v>
      </c>
      <c r="F77" s="223" t="s">
        <v>63</v>
      </c>
      <c r="G77" s="33"/>
      <c r="H77" s="33"/>
      <c r="I77" s="33"/>
      <c r="J77" s="33"/>
      <c r="K77" s="34">
        <f>'A4-1 with formulas'!$E77</f>
        <v>0</v>
      </c>
      <c r="L77" s="33"/>
      <c r="M77" s="124"/>
      <c r="N77"/>
      <c r="O77"/>
      <c r="P77"/>
      <c r="Q77"/>
      <c r="R77"/>
      <c r="S77"/>
      <c r="T77"/>
      <c r="U77"/>
      <c r="V77"/>
      <c r="W77"/>
      <c r="X77"/>
      <c r="Y77"/>
      <c r="Z77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</row>
    <row r="78" spans="1:253" ht="13">
      <c r="A78" s="314">
        <v>4525</v>
      </c>
      <c r="B78" s="245"/>
      <c r="C78" s="298" t="s">
        <v>1007</v>
      </c>
      <c r="D78" s="297" t="s">
        <v>1011</v>
      </c>
      <c r="E78" s="234">
        <v>0</v>
      </c>
      <c r="F78" s="223" t="s">
        <v>63</v>
      </c>
      <c r="G78" s="33"/>
      <c r="H78" s="33"/>
      <c r="I78" s="33"/>
      <c r="J78" s="33"/>
      <c r="K78" s="34"/>
      <c r="L78" s="33"/>
      <c r="M78" s="124"/>
      <c r="N78"/>
      <c r="O78"/>
      <c r="P78"/>
      <c r="Q78"/>
      <c r="R78"/>
      <c r="S78"/>
      <c r="T78"/>
      <c r="U78"/>
      <c r="V78"/>
      <c r="W78"/>
      <c r="X78"/>
      <c r="Y78"/>
      <c r="Z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ht="13">
      <c r="A79" s="297">
        <v>4540</v>
      </c>
      <c r="B79" s="245">
        <v>3010</v>
      </c>
      <c r="C79" s="46" t="s">
        <v>74</v>
      </c>
      <c r="D79" s="58" t="s">
        <v>112</v>
      </c>
      <c r="E79" s="234">
        <v>0</v>
      </c>
      <c r="F79" s="223" t="s">
        <v>63</v>
      </c>
      <c r="G79" s="33"/>
      <c r="H79" s="33"/>
      <c r="I79" s="33"/>
      <c r="J79" s="33"/>
      <c r="K79" s="34">
        <f>'A4-1 with formulas'!$E79</f>
        <v>0</v>
      </c>
      <c r="L79" s="33"/>
      <c r="M79" s="124"/>
      <c r="N79"/>
      <c r="O79"/>
      <c r="P79"/>
      <c r="Q79"/>
      <c r="R79"/>
      <c r="S79"/>
      <c r="T79"/>
      <c r="U79"/>
      <c r="V79"/>
      <c r="W79"/>
      <c r="X79"/>
      <c r="Y79"/>
      <c r="Z79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ht="13">
      <c r="A80" s="297">
        <v>4560</v>
      </c>
      <c r="B80" s="245">
        <v>3020</v>
      </c>
      <c r="C80" s="46" t="s">
        <v>77</v>
      </c>
      <c r="D80" s="58" t="s">
        <v>113</v>
      </c>
      <c r="E80" s="234">
        <v>0</v>
      </c>
      <c r="F80" s="223" t="s">
        <v>63</v>
      </c>
      <c r="G80" s="33"/>
      <c r="H80" s="33"/>
      <c r="I80" s="33"/>
      <c r="J80" s="33"/>
      <c r="K80" s="34">
        <f>'A4-1 with formulas'!$E80</f>
        <v>0</v>
      </c>
      <c r="L80" s="33"/>
      <c r="M80" s="124"/>
      <c r="N80"/>
      <c r="O80"/>
      <c r="P80"/>
      <c r="Q80"/>
      <c r="R80"/>
      <c r="S80"/>
      <c r="T80"/>
      <c r="U80"/>
      <c r="V80"/>
      <c r="W80"/>
      <c r="X80"/>
      <c r="Y80"/>
      <c r="Z8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ht="13">
      <c r="A81" s="297">
        <v>4580</v>
      </c>
      <c r="B81" s="245">
        <v>3030</v>
      </c>
      <c r="C81" s="46" t="s">
        <v>80</v>
      </c>
      <c r="D81" s="58" t="s">
        <v>114</v>
      </c>
      <c r="E81" s="234">
        <v>0</v>
      </c>
      <c r="F81" s="223" t="s">
        <v>63</v>
      </c>
      <c r="G81" s="33"/>
      <c r="H81" s="33"/>
      <c r="I81" s="33"/>
      <c r="J81" s="33"/>
      <c r="K81" s="34">
        <f>'A4-1 with formulas'!$E81</f>
        <v>0</v>
      </c>
      <c r="L81" s="33"/>
      <c r="M81" s="124"/>
      <c r="N81"/>
      <c r="O81"/>
      <c r="P81"/>
      <c r="Q81"/>
      <c r="R81"/>
      <c r="S81"/>
      <c r="T81"/>
      <c r="U81"/>
      <c r="V81"/>
      <c r="W81"/>
      <c r="X81"/>
      <c r="Y81"/>
      <c r="Z8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</row>
    <row r="82" spans="1:253" ht="13">
      <c r="A82" s="297">
        <v>4600</v>
      </c>
      <c r="B82" s="245">
        <v>3040</v>
      </c>
      <c r="C82" s="46" t="s">
        <v>83</v>
      </c>
      <c r="D82" s="58" t="s">
        <v>115</v>
      </c>
      <c r="E82" s="234">
        <v>0</v>
      </c>
      <c r="F82" s="223" t="s">
        <v>63</v>
      </c>
      <c r="G82" s="33"/>
      <c r="H82" s="33"/>
      <c r="I82" s="33"/>
      <c r="J82" s="33"/>
      <c r="K82" s="34">
        <f>'A4-1 with formulas'!$E82</f>
        <v>0</v>
      </c>
      <c r="L82" s="33"/>
      <c r="M82" s="124"/>
      <c r="N82"/>
      <c r="O82"/>
      <c r="P82"/>
      <c r="Q82"/>
      <c r="R82"/>
      <c r="S82"/>
      <c r="T82"/>
      <c r="U82"/>
      <c r="V82"/>
      <c r="W82"/>
      <c r="X82"/>
      <c r="Y82"/>
      <c r="Z82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ht="13">
      <c r="A83" s="297">
        <v>4620</v>
      </c>
      <c r="B83" s="245">
        <v>3050</v>
      </c>
      <c r="C83" s="46" t="s">
        <v>86</v>
      </c>
      <c r="D83" s="58" t="s">
        <v>116</v>
      </c>
      <c r="E83" s="234">
        <v>0</v>
      </c>
      <c r="F83" s="223" t="s">
        <v>63</v>
      </c>
      <c r="G83" s="33"/>
      <c r="H83" s="33"/>
      <c r="I83" s="33"/>
      <c r="J83" s="33"/>
      <c r="K83" s="34">
        <f>'A4-1 with formulas'!$E83</f>
        <v>0</v>
      </c>
      <c r="L83" s="33"/>
      <c r="M83" s="124"/>
      <c r="N83"/>
      <c r="O83"/>
      <c r="P83"/>
      <c r="Q83"/>
      <c r="R83"/>
      <c r="S83"/>
      <c r="T83"/>
      <c r="U83"/>
      <c r="V83"/>
      <c r="W83"/>
      <c r="X83"/>
      <c r="Y83"/>
      <c r="Z83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ht="13">
      <c r="A84" s="297">
        <v>4640</v>
      </c>
      <c r="B84" s="245">
        <v>3060</v>
      </c>
      <c r="C84" s="46" t="s">
        <v>89</v>
      </c>
      <c r="D84" s="58" t="s">
        <v>117</v>
      </c>
      <c r="E84" s="234">
        <v>0</v>
      </c>
      <c r="F84" s="223" t="s">
        <v>63</v>
      </c>
      <c r="G84" s="33"/>
      <c r="H84" s="33"/>
      <c r="I84" s="33"/>
      <c r="J84" s="33"/>
      <c r="K84" s="34">
        <f>'A4-1 with formulas'!$E84</f>
        <v>0</v>
      </c>
      <c r="L84" s="33"/>
      <c r="M84" s="124"/>
      <c r="N84"/>
      <c r="O84"/>
      <c r="P84"/>
      <c r="Q84"/>
      <c r="R84"/>
      <c r="S84"/>
      <c r="T84"/>
      <c r="U84"/>
      <c r="V84"/>
      <c r="W84"/>
      <c r="X84"/>
      <c r="Y84"/>
      <c r="Z84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3">
      <c r="A85" s="297">
        <v>4660</v>
      </c>
      <c r="B85" s="245">
        <v>3070</v>
      </c>
      <c r="C85" s="59" t="s">
        <v>746</v>
      </c>
      <c r="D85" s="213"/>
      <c r="E85" s="34">
        <f>SUM(E76:E84)</f>
        <v>0</v>
      </c>
      <c r="F85" s="218"/>
      <c r="G85" s="33"/>
      <c r="H85" s="33"/>
      <c r="I85" s="33"/>
      <c r="J85" s="33"/>
      <c r="K85" s="34">
        <f>SUM(K76:K84)</f>
        <v>0</v>
      </c>
      <c r="L85" s="33"/>
      <c r="M85" s="124"/>
      <c r="N85"/>
      <c r="O85"/>
      <c r="P85"/>
      <c r="Q85"/>
      <c r="R85"/>
      <c r="S85"/>
      <c r="T85"/>
      <c r="U85"/>
      <c r="V85"/>
      <c r="W85"/>
      <c r="X85"/>
      <c r="Y85"/>
      <c r="Z85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ht="13">
      <c r="A86" s="297"/>
      <c r="B86" s="245"/>
      <c r="C86" s="59" t="s">
        <v>783</v>
      </c>
      <c r="D86" s="213"/>
      <c r="E86" s="33"/>
      <c r="F86" s="218"/>
      <c r="G86" s="33"/>
      <c r="H86" s="33"/>
      <c r="I86" s="33"/>
      <c r="J86" s="33"/>
      <c r="K86" s="33"/>
      <c r="L86" s="33"/>
      <c r="M86" s="124"/>
      <c r="N86"/>
      <c r="O86"/>
      <c r="P86"/>
      <c r="Q86"/>
      <c r="R86"/>
      <c r="S86"/>
      <c r="T86"/>
      <c r="U86"/>
      <c r="V86"/>
      <c r="W86"/>
      <c r="X86"/>
      <c r="Y86"/>
      <c r="Z86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ht="13">
      <c r="A87" s="297">
        <v>5000</v>
      </c>
      <c r="B87" s="245">
        <v>3170</v>
      </c>
      <c r="C87" s="46" t="s">
        <v>93</v>
      </c>
      <c r="D87" s="58" t="s">
        <v>118</v>
      </c>
      <c r="E87" s="234">
        <v>0</v>
      </c>
      <c r="F87" s="223" t="s">
        <v>63</v>
      </c>
      <c r="G87" s="33"/>
      <c r="H87" s="33"/>
      <c r="I87" s="33"/>
      <c r="J87" s="33"/>
      <c r="K87" s="34">
        <f>'A4-1 with formulas'!$E87</f>
        <v>0</v>
      </c>
      <c r="L87" s="33"/>
      <c r="M87" s="124"/>
      <c r="N87"/>
      <c r="O87"/>
      <c r="P87"/>
      <c r="Q87"/>
      <c r="R87"/>
      <c r="S87"/>
      <c r="T87"/>
      <c r="U87"/>
      <c r="V87"/>
      <c r="W87"/>
      <c r="X87"/>
      <c r="Y87"/>
      <c r="Z87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ht="13">
      <c r="A88" s="297">
        <v>5020</v>
      </c>
      <c r="B88" s="245">
        <v>3180</v>
      </c>
      <c r="C88" s="46" t="s">
        <v>71</v>
      </c>
      <c r="D88" s="58" t="s">
        <v>119</v>
      </c>
      <c r="E88" s="234">
        <v>0</v>
      </c>
      <c r="F88" s="223" t="s">
        <v>63</v>
      </c>
      <c r="G88" s="33"/>
      <c r="H88" s="33"/>
      <c r="I88" s="33"/>
      <c r="J88" s="33"/>
      <c r="K88" s="34">
        <f>'A4-1 with formulas'!$E88</f>
        <v>0</v>
      </c>
      <c r="L88" s="33"/>
      <c r="M88" s="124"/>
      <c r="N88"/>
      <c r="O88"/>
      <c r="P88"/>
      <c r="Q88"/>
      <c r="R88"/>
      <c r="S88"/>
      <c r="T88"/>
      <c r="U88"/>
      <c r="V88"/>
      <c r="W88"/>
      <c r="X88"/>
      <c r="Y88"/>
      <c r="Z88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ht="13">
      <c r="A89" s="314">
        <v>5025</v>
      </c>
      <c r="B89" s="245"/>
      <c r="C89" s="298" t="s">
        <v>1007</v>
      </c>
      <c r="D89" s="297" t="s">
        <v>1012</v>
      </c>
      <c r="E89" s="234">
        <v>0</v>
      </c>
      <c r="F89" s="223" t="s">
        <v>63</v>
      </c>
      <c r="G89" s="33"/>
      <c r="H89" s="33"/>
      <c r="I89" s="33"/>
      <c r="J89" s="33"/>
      <c r="K89" s="34"/>
      <c r="L89" s="33"/>
      <c r="M89" s="124"/>
      <c r="N89"/>
      <c r="O89"/>
      <c r="P89"/>
      <c r="Q89"/>
      <c r="R89"/>
      <c r="S89"/>
      <c r="T89"/>
      <c r="U89"/>
      <c r="V89"/>
      <c r="W89"/>
      <c r="X89"/>
      <c r="Y89"/>
      <c r="Z89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</row>
    <row r="90" spans="1:253" ht="13">
      <c r="A90" s="297">
        <v>5040</v>
      </c>
      <c r="B90" s="245">
        <v>3190</v>
      </c>
      <c r="C90" s="46" t="s">
        <v>74</v>
      </c>
      <c r="D90" s="58" t="s">
        <v>120</v>
      </c>
      <c r="E90" s="234">
        <v>0</v>
      </c>
      <c r="F90" s="223" t="s">
        <v>63</v>
      </c>
      <c r="G90" s="33"/>
      <c r="H90" s="33"/>
      <c r="I90" s="33"/>
      <c r="J90" s="33"/>
      <c r="K90" s="34">
        <f>'A4-1 with formulas'!$E90</f>
        <v>0</v>
      </c>
      <c r="L90" s="33"/>
      <c r="M90" s="124"/>
      <c r="N90"/>
      <c r="O90"/>
      <c r="P90"/>
      <c r="Q90"/>
      <c r="R90"/>
      <c r="S90"/>
      <c r="T90"/>
      <c r="U90"/>
      <c r="V90"/>
      <c r="W90"/>
      <c r="X90"/>
      <c r="Y90"/>
      <c r="Z9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</row>
    <row r="91" spans="1:253" ht="13">
      <c r="A91" s="297">
        <v>5060</v>
      </c>
      <c r="B91" s="245">
        <v>3200</v>
      </c>
      <c r="C91" s="46" t="s">
        <v>77</v>
      </c>
      <c r="D91" s="58" t="s">
        <v>121</v>
      </c>
      <c r="E91" s="234">
        <v>0</v>
      </c>
      <c r="F91" s="223" t="s">
        <v>63</v>
      </c>
      <c r="G91" s="33"/>
      <c r="H91" s="33"/>
      <c r="I91" s="33"/>
      <c r="J91" s="33"/>
      <c r="K91" s="34">
        <f>'A4-1 with formulas'!$E91</f>
        <v>0</v>
      </c>
      <c r="L91" s="33"/>
      <c r="M91" s="124"/>
      <c r="N91"/>
      <c r="O91"/>
      <c r="P91"/>
      <c r="Q91"/>
      <c r="R91"/>
      <c r="S91"/>
      <c r="T91"/>
      <c r="U91"/>
      <c r="V91"/>
      <c r="W91"/>
      <c r="X91"/>
      <c r="Y91"/>
      <c r="Z9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</row>
    <row r="92" spans="1:253" ht="13">
      <c r="A92" s="297">
        <v>5080</v>
      </c>
      <c r="B92" s="245">
        <v>3210</v>
      </c>
      <c r="C92" s="46" t="s">
        <v>80</v>
      </c>
      <c r="D92" s="58" t="s">
        <v>122</v>
      </c>
      <c r="E92" s="234">
        <v>0</v>
      </c>
      <c r="F92" s="223" t="s">
        <v>63</v>
      </c>
      <c r="G92" s="33"/>
      <c r="H92" s="33"/>
      <c r="I92" s="33"/>
      <c r="J92" s="33"/>
      <c r="K92" s="34">
        <f>'A4-1 with formulas'!$E92</f>
        <v>0</v>
      </c>
      <c r="L92" s="33"/>
      <c r="M92" s="124"/>
      <c r="N92"/>
      <c r="O92"/>
      <c r="P92"/>
      <c r="Q92"/>
      <c r="R92"/>
      <c r="S92"/>
      <c r="T92"/>
      <c r="U92"/>
      <c r="V92"/>
      <c r="W92"/>
      <c r="X92"/>
      <c r="Y92"/>
      <c r="Z92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</row>
    <row r="93" spans="1:253" ht="13">
      <c r="A93" s="297">
        <v>5100</v>
      </c>
      <c r="B93" s="245">
        <v>3220</v>
      </c>
      <c r="C93" s="46" t="s">
        <v>83</v>
      </c>
      <c r="D93" s="58" t="s">
        <v>123</v>
      </c>
      <c r="E93" s="234">
        <v>0</v>
      </c>
      <c r="F93" s="223" t="s">
        <v>63</v>
      </c>
      <c r="G93" s="33"/>
      <c r="H93" s="33"/>
      <c r="I93" s="33"/>
      <c r="J93" s="33"/>
      <c r="K93" s="34">
        <f>'A4-1 with formulas'!$E93</f>
        <v>0</v>
      </c>
      <c r="L93" s="33"/>
      <c r="M93" s="124"/>
      <c r="N93"/>
      <c r="O93"/>
      <c r="P93"/>
      <c r="Q93"/>
      <c r="R93"/>
      <c r="S93"/>
      <c r="T93"/>
      <c r="U93"/>
      <c r="V93"/>
      <c r="W93"/>
      <c r="X93"/>
      <c r="Y93"/>
      <c r="Z93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</row>
    <row r="94" spans="1:253" ht="13">
      <c r="A94" s="297">
        <v>5120</v>
      </c>
      <c r="B94" s="245">
        <v>3230</v>
      </c>
      <c r="C94" s="46" t="s">
        <v>86</v>
      </c>
      <c r="D94" s="58" t="s">
        <v>124</v>
      </c>
      <c r="E94" s="234">
        <v>0</v>
      </c>
      <c r="F94" s="223" t="s">
        <v>63</v>
      </c>
      <c r="G94" s="33"/>
      <c r="H94" s="33"/>
      <c r="I94" s="33"/>
      <c r="J94" s="33"/>
      <c r="K94" s="34">
        <f>'A4-1 with formulas'!$E94</f>
        <v>0</v>
      </c>
      <c r="L94" s="33"/>
      <c r="M94" s="124"/>
      <c r="N94"/>
      <c r="O94"/>
      <c r="P94"/>
      <c r="Q94"/>
      <c r="R94"/>
      <c r="S94"/>
      <c r="T94"/>
      <c r="U94"/>
      <c r="V94"/>
      <c r="W94"/>
      <c r="X94"/>
      <c r="Y94"/>
      <c r="Z94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</row>
    <row r="95" spans="1:253" ht="13">
      <c r="A95" s="297">
        <v>5140</v>
      </c>
      <c r="B95" s="245">
        <v>3240</v>
      </c>
      <c r="C95" s="46" t="s">
        <v>89</v>
      </c>
      <c r="D95" s="58" t="s">
        <v>125</v>
      </c>
      <c r="E95" s="234">
        <v>0</v>
      </c>
      <c r="F95" s="223" t="s">
        <v>63</v>
      </c>
      <c r="G95" s="33"/>
      <c r="H95" s="33"/>
      <c r="I95" s="33"/>
      <c r="J95" s="33"/>
      <c r="K95" s="34">
        <f>'A4-1 with formulas'!$E95</f>
        <v>0</v>
      </c>
      <c r="L95" s="33"/>
      <c r="M95" s="124"/>
      <c r="N95"/>
      <c r="O95"/>
      <c r="P95"/>
      <c r="Q95"/>
      <c r="R95"/>
      <c r="S95"/>
      <c r="T95"/>
      <c r="U95"/>
      <c r="V95"/>
      <c r="W95"/>
      <c r="X95"/>
      <c r="Y95"/>
      <c r="Z95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ht="13">
      <c r="A96" s="297">
        <v>5160</v>
      </c>
      <c r="B96" s="245">
        <v>3250</v>
      </c>
      <c r="C96" s="59" t="s">
        <v>747</v>
      </c>
      <c r="D96" s="213"/>
      <c r="E96" s="34">
        <f>SUM(E87:E95)</f>
        <v>0</v>
      </c>
      <c r="F96" s="218"/>
      <c r="G96" s="33"/>
      <c r="H96" s="33"/>
      <c r="I96" s="33"/>
      <c r="J96" s="33"/>
      <c r="K96" s="34">
        <f>SUM(K87:K95)</f>
        <v>0</v>
      </c>
      <c r="L96" s="33"/>
      <c r="M96" s="124"/>
      <c r="N96"/>
      <c r="O96"/>
      <c r="P96"/>
      <c r="Q96"/>
      <c r="R96"/>
      <c r="S96"/>
      <c r="T96"/>
      <c r="U96"/>
      <c r="V96"/>
      <c r="W96"/>
      <c r="X96"/>
      <c r="Y96"/>
      <c r="Z96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ht="13">
      <c r="A97" s="297"/>
      <c r="B97" s="245"/>
      <c r="C97" s="59" t="s">
        <v>784</v>
      </c>
      <c r="D97" s="213"/>
      <c r="E97" s="33"/>
      <c r="F97" s="218"/>
      <c r="G97" s="33"/>
      <c r="H97" s="33"/>
      <c r="I97" s="33"/>
      <c r="J97" s="33"/>
      <c r="K97" s="33"/>
      <c r="L97" s="33"/>
      <c r="M97" s="124"/>
      <c r="N97"/>
      <c r="O97"/>
      <c r="P97"/>
      <c r="Q97"/>
      <c r="R97"/>
      <c r="S97"/>
      <c r="T97"/>
      <c r="U97"/>
      <c r="V97"/>
      <c r="W97"/>
      <c r="X97"/>
      <c r="Y97"/>
      <c r="Z97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ht="13">
      <c r="A98" s="297">
        <v>5500</v>
      </c>
      <c r="B98" s="245">
        <v>3260</v>
      </c>
      <c r="C98" s="46" t="s">
        <v>93</v>
      </c>
      <c r="D98" s="58" t="s">
        <v>126</v>
      </c>
      <c r="E98" s="234">
        <v>0</v>
      </c>
      <c r="F98" s="223" t="s">
        <v>63</v>
      </c>
      <c r="G98" s="33"/>
      <c r="H98" s="33"/>
      <c r="I98" s="33"/>
      <c r="J98" s="33"/>
      <c r="K98" s="34">
        <f>'A4-1 with formulas'!$E98</f>
        <v>0</v>
      </c>
      <c r="L98" s="33"/>
      <c r="M98" s="124"/>
      <c r="N98"/>
      <c r="O98"/>
      <c r="P98"/>
      <c r="Q98"/>
      <c r="R98"/>
      <c r="S98"/>
      <c r="T98"/>
      <c r="U98"/>
      <c r="V98"/>
      <c r="W98"/>
      <c r="X98"/>
      <c r="Y98"/>
      <c r="Z98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ht="13">
      <c r="A99" s="297">
        <v>5520</v>
      </c>
      <c r="B99" s="245">
        <v>3270</v>
      </c>
      <c r="C99" s="46" t="s">
        <v>71</v>
      </c>
      <c r="D99" s="58" t="s">
        <v>127</v>
      </c>
      <c r="E99" s="234">
        <v>0</v>
      </c>
      <c r="F99" s="223" t="s">
        <v>63</v>
      </c>
      <c r="G99" s="33"/>
      <c r="H99" s="33"/>
      <c r="I99" s="33"/>
      <c r="J99" s="33"/>
      <c r="K99" s="34">
        <f>'A4-1 with formulas'!$E99</f>
        <v>0</v>
      </c>
      <c r="L99" s="33"/>
      <c r="M99" s="124"/>
      <c r="N99"/>
      <c r="O99"/>
      <c r="P99"/>
      <c r="Q99"/>
      <c r="R99"/>
      <c r="S99"/>
      <c r="T99"/>
      <c r="U99"/>
      <c r="V99"/>
      <c r="W99"/>
      <c r="X99"/>
      <c r="Y99"/>
      <c r="Z99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ht="13">
      <c r="A100" s="314">
        <v>5525</v>
      </c>
      <c r="B100" s="245"/>
      <c r="C100" s="298" t="s">
        <v>1007</v>
      </c>
      <c r="D100" s="297" t="s">
        <v>1013</v>
      </c>
      <c r="E100" s="234">
        <v>0</v>
      </c>
      <c r="F100" s="223" t="s">
        <v>63</v>
      </c>
      <c r="G100" s="33"/>
      <c r="H100" s="33"/>
      <c r="I100" s="33"/>
      <c r="J100" s="33"/>
      <c r="K100" s="34"/>
      <c r="L100" s="33"/>
      <c r="M100" s="124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ht="13">
      <c r="A101" s="297">
        <v>5540</v>
      </c>
      <c r="B101" s="245">
        <v>3280</v>
      </c>
      <c r="C101" s="46" t="s">
        <v>74</v>
      </c>
      <c r="D101" s="58" t="s">
        <v>128</v>
      </c>
      <c r="E101" s="234">
        <v>0</v>
      </c>
      <c r="F101" s="223" t="s">
        <v>63</v>
      </c>
      <c r="G101" s="33"/>
      <c r="H101" s="33"/>
      <c r="I101" s="33"/>
      <c r="J101" s="33"/>
      <c r="K101" s="34">
        <f>'A4-1 with formulas'!$E101</f>
        <v>0</v>
      </c>
      <c r="L101" s="33"/>
      <c r="M101" s="124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ht="13">
      <c r="A102" s="297">
        <v>5560</v>
      </c>
      <c r="B102" s="245">
        <v>3290</v>
      </c>
      <c r="C102" s="46" t="s">
        <v>77</v>
      </c>
      <c r="D102" s="58" t="s">
        <v>129</v>
      </c>
      <c r="E102" s="234">
        <v>0</v>
      </c>
      <c r="F102" s="223" t="s">
        <v>63</v>
      </c>
      <c r="G102" s="33"/>
      <c r="H102" s="33"/>
      <c r="I102" s="33"/>
      <c r="J102" s="33"/>
      <c r="K102" s="34">
        <f>'A4-1 with formulas'!$E102</f>
        <v>0</v>
      </c>
      <c r="L102" s="33"/>
      <c r="M102" s="124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</row>
    <row r="103" spans="1:253" ht="13">
      <c r="A103" s="297">
        <v>5580</v>
      </c>
      <c r="B103" s="245">
        <v>3300</v>
      </c>
      <c r="C103" s="46" t="s">
        <v>80</v>
      </c>
      <c r="D103" s="58" t="s">
        <v>130</v>
      </c>
      <c r="E103" s="234">
        <v>0</v>
      </c>
      <c r="F103" s="223" t="s">
        <v>63</v>
      </c>
      <c r="G103" s="33"/>
      <c r="H103" s="33"/>
      <c r="I103" s="33"/>
      <c r="J103" s="33"/>
      <c r="K103" s="34">
        <f>'A4-1 with formulas'!$E103</f>
        <v>0</v>
      </c>
      <c r="L103" s="33"/>
      <c r="M103" s="124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</row>
    <row r="104" spans="1:253" ht="13">
      <c r="A104" s="297">
        <v>5600</v>
      </c>
      <c r="B104" s="245">
        <v>3310</v>
      </c>
      <c r="C104" s="46" t="s">
        <v>83</v>
      </c>
      <c r="D104" s="58" t="s">
        <v>131</v>
      </c>
      <c r="E104" s="234">
        <v>0</v>
      </c>
      <c r="F104" s="223" t="s">
        <v>63</v>
      </c>
      <c r="G104" s="33"/>
      <c r="H104" s="33"/>
      <c r="I104" s="33"/>
      <c r="J104" s="33"/>
      <c r="K104" s="34">
        <f>'A4-1 with formulas'!$E104</f>
        <v>0</v>
      </c>
      <c r="L104" s="33"/>
      <c r="M104" s="12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ht="13">
      <c r="A105" s="297">
        <v>5620</v>
      </c>
      <c r="B105" s="245">
        <v>3320</v>
      </c>
      <c r="C105" s="46" t="s">
        <v>86</v>
      </c>
      <c r="D105" s="58" t="s">
        <v>132</v>
      </c>
      <c r="E105" s="234">
        <v>0</v>
      </c>
      <c r="F105" s="223" t="s">
        <v>63</v>
      </c>
      <c r="G105" s="33"/>
      <c r="H105" s="33"/>
      <c r="I105" s="33"/>
      <c r="J105" s="33"/>
      <c r="K105" s="34">
        <f>'A4-1 with formulas'!$E105</f>
        <v>0</v>
      </c>
      <c r="L105" s="33"/>
      <c r="M105" s="124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ht="13">
      <c r="A106" s="297">
        <v>5640</v>
      </c>
      <c r="B106" s="245">
        <v>3330</v>
      </c>
      <c r="C106" s="46" t="s">
        <v>89</v>
      </c>
      <c r="D106" s="58" t="s">
        <v>133</v>
      </c>
      <c r="E106" s="234">
        <v>0</v>
      </c>
      <c r="F106" s="223" t="s">
        <v>63</v>
      </c>
      <c r="G106" s="33"/>
      <c r="H106" s="33"/>
      <c r="I106" s="33"/>
      <c r="J106" s="33"/>
      <c r="K106" s="34">
        <f>'A4-1 with formulas'!$E106</f>
        <v>0</v>
      </c>
      <c r="L106" s="33"/>
      <c r="M106" s="124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ht="13">
      <c r="A107" s="297">
        <v>5660</v>
      </c>
      <c r="B107" s="245">
        <v>3340</v>
      </c>
      <c r="C107" s="59" t="s">
        <v>748</v>
      </c>
      <c r="D107" s="213"/>
      <c r="E107" s="34">
        <f>SUM(E98:E106)</f>
        <v>0</v>
      </c>
      <c r="F107" s="218"/>
      <c r="G107" s="33"/>
      <c r="H107" s="33"/>
      <c r="I107" s="33"/>
      <c r="J107" s="33"/>
      <c r="K107" s="34">
        <f>SUM(K98:K106)</f>
        <v>0</v>
      </c>
      <c r="L107" s="33"/>
      <c r="M107" s="124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ht="13">
      <c r="A108" s="297"/>
      <c r="B108" s="245"/>
      <c r="C108" s="59" t="s">
        <v>786</v>
      </c>
      <c r="D108" s="213"/>
      <c r="E108" s="33"/>
      <c r="F108" s="218"/>
      <c r="G108" s="33"/>
      <c r="H108" s="33"/>
      <c r="I108" s="33"/>
      <c r="J108" s="33"/>
      <c r="K108" s="33"/>
      <c r="L108" s="33"/>
      <c r="M108" s="124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ht="13">
      <c r="A109" s="297">
        <v>6000</v>
      </c>
      <c r="B109" s="245">
        <v>3440</v>
      </c>
      <c r="C109" s="46" t="s">
        <v>93</v>
      </c>
      <c r="D109" s="58" t="s">
        <v>134</v>
      </c>
      <c r="E109" s="234">
        <v>0</v>
      </c>
      <c r="F109" s="223" t="s">
        <v>63</v>
      </c>
      <c r="G109" s="33"/>
      <c r="H109" s="33"/>
      <c r="I109" s="33"/>
      <c r="J109" s="33"/>
      <c r="K109" s="34">
        <f>'A4-1 with formulas'!$E109</f>
        <v>0</v>
      </c>
      <c r="L109" s="33"/>
      <c r="M109" s="124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ht="13">
      <c r="A110" s="297">
        <v>6020</v>
      </c>
      <c r="B110" s="245">
        <v>3450</v>
      </c>
      <c r="C110" s="46" t="s">
        <v>71</v>
      </c>
      <c r="D110" s="58" t="s">
        <v>135</v>
      </c>
      <c r="E110" s="234">
        <v>0</v>
      </c>
      <c r="F110" s="223" t="s">
        <v>63</v>
      </c>
      <c r="G110" s="33"/>
      <c r="H110" s="33"/>
      <c r="I110" s="33"/>
      <c r="J110" s="33"/>
      <c r="K110" s="34">
        <f>'A4-1 with formulas'!$E110</f>
        <v>0</v>
      </c>
      <c r="L110" s="33"/>
      <c r="M110" s="124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ht="13">
      <c r="A111" s="314">
        <v>6025</v>
      </c>
      <c r="B111" s="245"/>
      <c r="C111" s="298" t="s">
        <v>1007</v>
      </c>
      <c r="D111" s="297" t="s">
        <v>1014</v>
      </c>
      <c r="E111" s="234">
        <v>0</v>
      </c>
      <c r="F111" s="223" t="s">
        <v>63</v>
      </c>
      <c r="G111" s="33"/>
      <c r="H111" s="33"/>
      <c r="I111" s="33"/>
      <c r="J111" s="33"/>
      <c r="K111" s="34"/>
      <c r="L111" s="33"/>
      <c r="M111" s="124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ht="13">
      <c r="A112" s="297">
        <v>6040</v>
      </c>
      <c r="B112" s="245">
        <v>3460</v>
      </c>
      <c r="C112" s="46" t="s">
        <v>74</v>
      </c>
      <c r="D112" s="58" t="s">
        <v>136</v>
      </c>
      <c r="E112" s="234">
        <v>0</v>
      </c>
      <c r="F112" s="223" t="s">
        <v>63</v>
      </c>
      <c r="G112" s="33"/>
      <c r="H112" s="33"/>
      <c r="I112" s="33"/>
      <c r="J112" s="33"/>
      <c r="K112" s="34">
        <f>'A4-1 with formulas'!$E112</f>
        <v>0</v>
      </c>
      <c r="L112" s="33"/>
      <c r="M112" s="124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</row>
    <row r="113" spans="1:253" ht="13">
      <c r="A113" s="297">
        <v>6060</v>
      </c>
      <c r="B113" s="245">
        <v>3470</v>
      </c>
      <c r="C113" s="46" t="s">
        <v>77</v>
      </c>
      <c r="D113" s="58" t="s">
        <v>137</v>
      </c>
      <c r="E113" s="234">
        <v>0</v>
      </c>
      <c r="F113" s="223" t="s">
        <v>63</v>
      </c>
      <c r="G113" s="33"/>
      <c r="H113" s="33"/>
      <c r="I113" s="33"/>
      <c r="J113" s="33"/>
      <c r="K113" s="34">
        <f>'A4-1 with formulas'!$E113</f>
        <v>0</v>
      </c>
      <c r="L113" s="33"/>
      <c r="M113" s="124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</row>
    <row r="114" spans="1:253" ht="13">
      <c r="A114" s="297">
        <v>6080</v>
      </c>
      <c r="B114" s="245">
        <v>3480</v>
      </c>
      <c r="C114" s="46" t="s">
        <v>80</v>
      </c>
      <c r="D114" s="58" t="s">
        <v>138</v>
      </c>
      <c r="E114" s="234">
        <v>0</v>
      </c>
      <c r="F114" s="223" t="s">
        <v>63</v>
      </c>
      <c r="G114" s="33"/>
      <c r="H114" s="33"/>
      <c r="I114" s="33"/>
      <c r="J114" s="33"/>
      <c r="K114" s="34">
        <f>'A4-1 with formulas'!$E114</f>
        <v>0</v>
      </c>
      <c r="L114" s="33"/>
      <c r="M114" s="12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ht="13">
      <c r="A115" s="297">
        <v>6100</v>
      </c>
      <c r="B115" s="245">
        <v>3490</v>
      </c>
      <c r="C115" s="46" t="s">
        <v>83</v>
      </c>
      <c r="D115" s="58" t="s">
        <v>139</v>
      </c>
      <c r="E115" s="234">
        <v>0</v>
      </c>
      <c r="F115" s="223" t="s">
        <v>63</v>
      </c>
      <c r="G115" s="33"/>
      <c r="H115" s="33"/>
      <c r="I115" s="33"/>
      <c r="J115" s="33"/>
      <c r="K115" s="34">
        <f>'A4-1 with formulas'!$E115</f>
        <v>0</v>
      </c>
      <c r="L115" s="33"/>
      <c r="M115" s="124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ht="13">
      <c r="A116" s="297">
        <v>6120</v>
      </c>
      <c r="B116" s="245">
        <v>3500</v>
      </c>
      <c r="C116" s="46" t="s">
        <v>86</v>
      </c>
      <c r="D116" s="58" t="s">
        <v>140</v>
      </c>
      <c r="E116" s="234">
        <v>0</v>
      </c>
      <c r="F116" s="223" t="s">
        <v>63</v>
      </c>
      <c r="G116" s="33"/>
      <c r="H116" s="33"/>
      <c r="I116" s="33"/>
      <c r="J116" s="33"/>
      <c r="K116" s="34">
        <f>'A4-1 with formulas'!$E116</f>
        <v>0</v>
      </c>
      <c r="L116" s="33"/>
      <c r="M116" s="124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ht="13">
      <c r="A117" s="297">
        <v>6140</v>
      </c>
      <c r="B117" s="245">
        <v>3510</v>
      </c>
      <c r="C117" s="46" t="s">
        <v>89</v>
      </c>
      <c r="D117" s="58" t="s">
        <v>141</v>
      </c>
      <c r="E117" s="234">
        <v>0</v>
      </c>
      <c r="F117" s="223" t="s">
        <v>63</v>
      </c>
      <c r="G117" s="33"/>
      <c r="H117" s="33"/>
      <c r="I117" s="33"/>
      <c r="J117" s="33"/>
      <c r="K117" s="34">
        <f>'A4-1 with formulas'!$E117</f>
        <v>0</v>
      </c>
      <c r="L117" s="33"/>
      <c r="M117" s="124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ht="13">
      <c r="A118" s="297">
        <v>6160</v>
      </c>
      <c r="B118" s="245">
        <v>3520</v>
      </c>
      <c r="C118" s="59" t="s">
        <v>749</v>
      </c>
      <c r="D118" s="213"/>
      <c r="E118" s="34">
        <f>SUM(E109:E117)</f>
        <v>0</v>
      </c>
      <c r="F118" s="218"/>
      <c r="G118" s="33"/>
      <c r="H118" s="33"/>
      <c r="I118" s="33"/>
      <c r="J118" s="33"/>
      <c r="K118" s="34">
        <f>SUM(K109:K117)</f>
        <v>0</v>
      </c>
      <c r="L118" s="33"/>
      <c r="M118" s="124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ht="13">
      <c r="A119" s="297"/>
      <c r="B119" s="245"/>
      <c r="C119" s="59" t="s">
        <v>787</v>
      </c>
      <c r="D119" s="213"/>
      <c r="E119" s="33"/>
      <c r="F119" s="218"/>
      <c r="G119" s="33"/>
      <c r="H119" s="33"/>
      <c r="I119" s="33"/>
      <c r="J119" s="33"/>
      <c r="K119" s="33"/>
      <c r="L119" s="33"/>
      <c r="M119" s="124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ht="13">
      <c r="A120" s="297">
        <v>6500</v>
      </c>
      <c r="B120" s="245">
        <v>3770</v>
      </c>
      <c r="C120" s="46" t="s">
        <v>93</v>
      </c>
      <c r="D120" s="58" t="s">
        <v>142</v>
      </c>
      <c r="E120" s="234">
        <v>0</v>
      </c>
      <c r="F120" s="223" t="s">
        <v>63</v>
      </c>
      <c r="G120" s="33"/>
      <c r="H120" s="33"/>
      <c r="I120" s="33"/>
      <c r="J120" s="33"/>
      <c r="K120" s="34">
        <f>'A4-1 with formulas'!$E120</f>
        <v>0</v>
      </c>
      <c r="L120" s="33"/>
      <c r="M120" s="124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</row>
    <row r="121" spans="1:253" ht="13">
      <c r="A121" s="297">
        <v>6520</v>
      </c>
      <c r="B121" s="245">
        <v>3780</v>
      </c>
      <c r="C121" s="46" t="s">
        <v>71</v>
      </c>
      <c r="D121" s="58" t="s">
        <v>143</v>
      </c>
      <c r="E121" s="234">
        <v>0</v>
      </c>
      <c r="F121" s="223" t="s">
        <v>63</v>
      </c>
      <c r="G121" s="33"/>
      <c r="H121" s="33"/>
      <c r="I121" s="33"/>
      <c r="J121" s="33"/>
      <c r="K121" s="34">
        <f>'A4-1 with formulas'!$E121</f>
        <v>0</v>
      </c>
      <c r="L121" s="33"/>
      <c r="M121" s="124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ht="13">
      <c r="A122" s="314">
        <v>6525</v>
      </c>
      <c r="B122" s="245" t="s">
        <v>991</v>
      </c>
      <c r="C122" s="298" t="s">
        <v>1007</v>
      </c>
      <c r="D122" s="297" t="s">
        <v>1055</v>
      </c>
      <c r="E122" s="234"/>
      <c r="F122" s="223"/>
      <c r="G122" s="33"/>
      <c r="H122" s="33"/>
      <c r="I122" s="33"/>
      <c r="J122" s="33"/>
      <c r="K122" s="34"/>
      <c r="L122" s="33"/>
      <c r="M122" s="124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ht="13">
      <c r="A123" s="297">
        <v>6540</v>
      </c>
      <c r="B123" s="245">
        <v>3790</v>
      </c>
      <c r="C123" s="46" t="s">
        <v>74</v>
      </c>
      <c r="D123" s="58" t="s">
        <v>144</v>
      </c>
      <c r="E123" s="234">
        <v>0</v>
      </c>
      <c r="F123" s="223" t="s">
        <v>63</v>
      </c>
      <c r="G123" s="33"/>
      <c r="H123" s="33"/>
      <c r="I123" s="33"/>
      <c r="J123" s="33"/>
      <c r="K123" s="34">
        <f>'A4-1 with formulas'!$E123</f>
        <v>0</v>
      </c>
      <c r="L123" s="33"/>
      <c r="M123" s="124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ht="13">
      <c r="A124" s="297">
        <v>6560</v>
      </c>
      <c r="B124" s="245">
        <v>3800</v>
      </c>
      <c r="C124" s="46" t="s">
        <v>77</v>
      </c>
      <c r="D124" s="58" t="s">
        <v>145</v>
      </c>
      <c r="E124" s="234">
        <v>0</v>
      </c>
      <c r="F124" s="223" t="s">
        <v>63</v>
      </c>
      <c r="G124" s="33"/>
      <c r="H124" s="33"/>
      <c r="I124" s="33"/>
      <c r="J124" s="33"/>
      <c r="K124" s="34">
        <f>'A4-1 with formulas'!$E124</f>
        <v>0</v>
      </c>
      <c r="L124" s="33"/>
      <c r="M124" s="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ht="13">
      <c r="A125" s="297">
        <v>6580</v>
      </c>
      <c r="B125" s="245">
        <v>3810</v>
      </c>
      <c r="C125" s="46" t="s">
        <v>80</v>
      </c>
      <c r="D125" s="58" t="s">
        <v>146</v>
      </c>
      <c r="E125" s="234">
        <v>0</v>
      </c>
      <c r="F125" s="223" t="s">
        <v>63</v>
      </c>
      <c r="G125" s="33"/>
      <c r="H125" s="33"/>
      <c r="I125" s="33"/>
      <c r="J125" s="33"/>
      <c r="K125" s="34">
        <f>'A4-1 with formulas'!$E125</f>
        <v>0</v>
      </c>
      <c r="L125" s="33"/>
      <c r="M125" s="124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ht="13">
      <c r="A126" s="297">
        <v>6600</v>
      </c>
      <c r="B126" s="245">
        <v>3820</v>
      </c>
      <c r="C126" s="46" t="s">
        <v>83</v>
      </c>
      <c r="D126" s="58" t="s">
        <v>147</v>
      </c>
      <c r="E126" s="234">
        <v>0</v>
      </c>
      <c r="F126" s="223" t="s">
        <v>63</v>
      </c>
      <c r="G126" s="33"/>
      <c r="H126" s="33"/>
      <c r="I126" s="33"/>
      <c r="J126" s="33"/>
      <c r="K126" s="34">
        <f>'A4-1 with formulas'!$E126</f>
        <v>0</v>
      </c>
      <c r="L126" s="33"/>
      <c r="M126" s="124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</row>
    <row r="127" spans="1:253" ht="13">
      <c r="A127" s="297">
        <v>6620</v>
      </c>
      <c r="B127" s="245">
        <v>3830</v>
      </c>
      <c r="C127" s="46" t="s">
        <v>86</v>
      </c>
      <c r="D127" s="58" t="s">
        <v>148</v>
      </c>
      <c r="E127" s="234">
        <v>0</v>
      </c>
      <c r="F127" s="223" t="s">
        <v>63</v>
      </c>
      <c r="G127" s="33"/>
      <c r="H127" s="33"/>
      <c r="I127" s="33"/>
      <c r="J127" s="33"/>
      <c r="K127" s="34">
        <f>'A4-1 with formulas'!$E127</f>
        <v>0</v>
      </c>
      <c r="L127" s="33"/>
      <c r="M127" s="124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</row>
    <row r="128" spans="1:253" ht="13">
      <c r="A128" s="297">
        <v>6640</v>
      </c>
      <c r="B128" s="245">
        <v>3840</v>
      </c>
      <c r="C128" s="46" t="s">
        <v>89</v>
      </c>
      <c r="D128" s="58" t="s">
        <v>149</v>
      </c>
      <c r="E128" s="234">
        <v>0</v>
      </c>
      <c r="F128" s="223" t="s">
        <v>63</v>
      </c>
      <c r="G128" s="33"/>
      <c r="H128" s="33"/>
      <c r="I128" s="33"/>
      <c r="J128" s="33"/>
      <c r="K128" s="34">
        <f>'A4-1 with formulas'!$E128</f>
        <v>0</v>
      </c>
      <c r="L128" s="33"/>
      <c r="M128" s="124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ht="13">
      <c r="A129" s="297">
        <v>6660</v>
      </c>
      <c r="B129" s="245">
        <v>3850</v>
      </c>
      <c r="C129" s="59" t="s">
        <v>750</v>
      </c>
      <c r="D129" s="213"/>
      <c r="E129" s="34">
        <f>SUM(E120:E128)</f>
        <v>0</v>
      </c>
      <c r="F129" s="218"/>
      <c r="G129" s="33"/>
      <c r="H129" s="33"/>
      <c r="I129" s="33"/>
      <c r="J129" s="33"/>
      <c r="K129" s="34">
        <f>SUM(K120:K128)</f>
        <v>0</v>
      </c>
      <c r="L129" s="33"/>
      <c r="M129" s="124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ht="13">
      <c r="A130" s="297"/>
      <c r="B130" s="245"/>
      <c r="C130" s="59" t="s">
        <v>150</v>
      </c>
      <c r="D130" s="213"/>
      <c r="E130" s="33"/>
      <c r="F130" s="218"/>
      <c r="G130" s="33"/>
      <c r="H130" s="33"/>
      <c r="I130" s="33"/>
      <c r="J130" s="33"/>
      <c r="K130" s="33"/>
      <c r="L130" s="33"/>
      <c r="M130" s="124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ht="13">
      <c r="A131" s="297">
        <v>7000</v>
      </c>
      <c r="B131" s="245">
        <v>3860</v>
      </c>
      <c r="C131" s="46" t="s">
        <v>93</v>
      </c>
      <c r="D131" s="58" t="s">
        <v>151</v>
      </c>
      <c r="E131" s="234">
        <v>0</v>
      </c>
      <c r="F131" s="223" t="s">
        <v>63</v>
      </c>
      <c r="G131" s="33"/>
      <c r="H131" s="33"/>
      <c r="I131" s="33"/>
      <c r="J131" s="33"/>
      <c r="K131" s="34">
        <f>'A4-1 with formulas'!$E131</f>
        <v>0</v>
      </c>
      <c r="L131" s="33"/>
      <c r="M131" s="124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3">
      <c r="A132" s="297">
        <v>7020</v>
      </c>
      <c r="B132" s="245">
        <v>3870</v>
      </c>
      <c r="C132" s="46" t="s">
        <v>71</v>
      </c>
      <c r="D132" s="58" t="s">
        <v>152</v>
      </c>
      <c r="E132" s="234">
        <v>0</v>
      </c>
      <c r="F132" s="223" t="s">
        <v>63</v>
      </c>
      <c r="G132" s="33"/>
      <c r="H132" s="33"/>
      <c r="I132" s="33"/>
      <c r="J132" s="33"/>
      <c r="K132" s="34">
        <f>'A4-1 with formulas'!$E132</f>
        <v>0</v>
      </c>
      <c r="L132" s="33"/>
      <c r="M132" s="124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</row>
    <row r="133" spans="1:253" ht="13">
      <c r="A133" s="314">
        <v>7025</v>
      </c>
      <c r="B133" s="245"/>
      <c r="C133" s="298" t="s">
        <v>1007</v>
      </c>
      <c r="D133" s="297" t="s">
        <v>1015</v>
      </c>
      <c r="E133" s="234">
        <v>0</v>
      </c>
      <c r="F133" s="223" t="s">
        <v>63</v>
      </c>
      <c r="G133" s="33"/>
      <c r="H133" s="33"/>
      <c r="I133" s="33"/>
      <c r="J133" s="33"/>
      <c r="K133" s="34"/>
      <c r="L133" s="33"/>
      <c r="M133" s="124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  <row r="134" spans="1:253" ht="13">
      <c r="A134" s="297">
        <v>7040</v>
      </c>
      <c r="B134" s="245">
        <v>3880</v>
      </c>
      <c r="C134" s="46" t="s">
        <v>74</v>
      </c>
      <c r="D134" s="58" t="s">
        <v>153</v>
      </c>
      <c r="E134" s="234">
        <v>0</v>
      </c>
      <c r="F134" s="223" t="s">
        <v>63</v>
      </c>
      <c r="G134" s="33"/>
      <c r="H134" s="33"/>
      <c r="I134" s="33"/>
      <c r="J134" s="33"/>
      <c r="K134" s="34">
        <f>'A4-1 with formulas'!$E134</f>
        <v>0</v>
      </c>
      <c r="L134" s="33"/>
      <c r="M134" s="12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</row>
    <row r="135" spans="1:253" ht="13">
      <c r="A135" s="297">
        <v>7060</v>
      </c>
      <c r="B135" s="245">
        <v>3890</v>
      </c>
      <c r="C135" s="46" t="s">
        <v>77</v>
      </c>
      <c r="D135" s="58" t="s">
        <v>154</v>
      </c>
      <c r="E135" s="234">
        <v>0</v>
      </c>
      <c r="F135" s="223" t="s">
        <v>63</v>
      </c>
      <c r="G135" s="33"/>
      <c r="H135" s="33"/>
      <c r="I135" s="33"/>
      <c r="J135" s="33"/>
      <c r="K135" s="34">
        <f>'A4-1 with formulas'!$E135</f>
        <v>0</v>
      </c>
      <c r="L135" s="33"/>
      <c r="M135" s="124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</row>
    <row r="136" spans="1:253" ht="13">
      <c r="A136" s="297">
        <v>7080</v>
      </c>
      <c r="B136" s="245">
        <v>3900</v>
      </c>
      <c r="C136" s="46" t="s">
        <v>80</v>
      </c>
      <c r="D136" s="58" t="s">
        <v>155</v>
      </c>
      <c r="E136" s="234">
        <v>0</v>
      </c>
      <c r="F136" s="223" t="s">
        <v>63</v>
      </c>
      <c r="G136" s="33"/>
      <c r="H136" s="33"/>
      <c r="I136" s="33"/>
      <c r="J136" s="33"/>
      <c r="K136" s="34">
        <f>'A4-1 with formulas'!$E136</f>
        <v>0</v>
      </c>
      <c r="L136" s="33"/>
      <c r="M136" s="124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</row>
    <row r="137" spans="1:253" ht="13">
      <c r="A137" s="297">
        <v>7100</v>
      </c>
      <c r="B137" s="245">
        <v>3910</v>
      </c>
      <c r="C137" s="46" t="s">
        <v>83</v>
      </c>
      <c r="D137" s="58" t="s">
        <v>156</v>
      </c>
      <c r="E137" s="234">
        <v>0</v>
      </c>
      <c r="F137" s="223" t="s">
        <v>63</v>
      </c>
      <c r="G137" s="33"/>
      <c r="H137" s="33"/>
      <c r="I137" s="33"/>
      <c r="J137" s="33"/>
      <c r="K137" s="34">
        <f>'A4-1 with formulas'!$E137</f>
        <v>0</v>
      </c>
      <c r="L137" s="33"/>
      <c r="M137" s="124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</row>
    <row r="138" spans="1:253" ht="13">
      <c r="A138" s="297">
        <v>7120</v>
      </c>
      <c r="B138" s="245">
        <v>3920</v>
      </c>
      <c r="C138" s="46" t="s">
        <v>86</v>
      </c>
      <c r="D138" s="58" t="s">
        <v>157</v>
      </c>
      <c r="E138" s="234">
        <v>0</v>
      </c>
      <c r="F138" s="223" t="s">
        <v>63</v>
      </c>
      <c r="G138" s="33"/>
      <c r="H138" s="33"/>
      <c r="I138" s="33"/>
      <c r="J138" s="33"/>
      <c r="K138" s="34">
        <f>'A4-1 with formulas'!$E138</f>
        <v>0</v>
      </c>
      <c r="L138" s="33"/>
      <c r="M138" s="124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</row>
    <row r="139" spans="1:253" ht="13">
      <c r="A139" s="297">
        <v>7140</v>
      </c>
      <c r="B139" s="245">
        <v>3930</v>
      </c>
      <c r="C139" s="46" t="s">
        <v>89</v>
      </c>
      <c r="D139" s="58" t="s">
        <v>158</v>
      </c>
      <c r="E139" s="234">
        <v>0</v>
      </c>
      <c r="F139" s="223" t="s">
        <v>63</v>
      </c>
      <c r="G139" s="33"/>
      <c r="H139" s="33"/>
      <c r="I139" s="33"/>
      <c r="J139" s="33"/>
      <c r="K139" s="34">
        <f>'A4-1 with formulas'!$E139</f>
        <v>0</v>
      </c>
      <c r="L139" s="33"/>
      <c r="M139" s="124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</row>
    <row r="140" spans="1:253" ht="13">
      <c r="A140" s="297">
        <v>7160</v>
      </c>
      <c r="B140" s="245">
        <v>3940</v>
      </c>
      <c r="C140" s="59" t="s">
        <v>159</v>
      </c>
      <c r="D140" s="213"/>
      <c r="E140" s="34">
        <f>SUM(E131:E139)</f>
        <v>0</v>
      </c>
      <c r="F140" s="218"/>
      <c r="G140" s="33"/>
      <c r="H140" s="33"/>
      <c r="I140" s="33"/>
      <c r="J140" s="33"/>
      <c r="K140" s="40">
        <f>SUM(K131:K139)</f>
        <v>0</v>
      </c>
      <c r="L140" s="33"/>
      <c r="M140" s="124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</row>
    <row r="141" spans="1:253" ht="13">
      <c r="A141" s="297"/>
      <c r="B141" s="245"/>
      <c r="C141" s="59" t="s">
        <v>788</v>
      </c>
      <c r="D141" s="213"/>
      <c r="E141" s="33"/>
      <c r="F141" s="218"/>
      <c r="G141" s="33"/>
      <c r="H141" s="33"/>
      <c r="I141" s="33"/>
      <c r="J141" s="33"/>
      <c r="K141" s="33"/>
      <c r="L141" s="33"/>
      <c r="M141" s="124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</row>
    <row r="142" spans="1:253" ht="13">
      <c r="A142" s="297">
        <v>7500</v>
      </c>
      <c r="B142" s="245">
        <v>3950</v>
      </c>
      <c r="C142" s="46" t="s">
        <v>93</v>
      </c>
      <c r="D142" s="58" t="s">
        <v>160</v>
      </c>
      <c r="E142" s="234">
        <v>0</v>
      </c>
      <c r="F142" s="223" t="s">
        <v>63</v>
      </c>
      <c r="G142" s="33"/>
      <c r="H142" s="33"/>
      <c r="I142" s="33"/>
      <c r="J142" s="33"/>
      <c r="K142" s="34">
        <f>'A4-1 with formulas'!$E142</f>
        <v>0</v>
      </c>
      <c r="L142" s="33"/>
      <c r="M142" s="124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</row>
    <row r="143" spans="1:253" ht="13">
      <c r="A143" s="297">
        <v>7520</v>
      </c>
      <c r="B143" s="245">
        <v>3960</v>
      </c>
      <c r="C143" s="46" t="s">
        <v>71</v>
      </c>
      <c r="D143" s="58" t="s">
        <v>161</v>
      </c>
      <c r="E143" s="234">
        <v>0</v>
      </c>
      <c r="F143" s="223" t="s">
        <v>63</v>
      </c>
      <c r="G143" s="33"/>
      <c r="H143" s="33"/>
      <c r="I143" s="33"/>
      <c r="J143" s="33"/>
      <c r="K143" s="34">
        <f>'A4-1 with formulas'!$E143</f>
        <v>0</v>
      </c>
      <c r="L143" s="33"/>
      <c r="M143" s="124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</row>
    <row r="144" spans="1:253" ht="13">
      <c r="A144" s="314">
        <v>7525</v>
      </c>
      <c r="B144" s="245"/>
      <c r="C144" s="298" t="s">
        <v>1007</v>
      </c>
      <c r="D144" s="297" t="s">
        <v>1016</v>
      </c>
      <c r="E144" s="234">
        <v>0</v>
      </c>
      <c r="F144" s="223" t="s">
        <v>63</v>
      </c>
      <c r="G144" s="33"/>
      <c r="H144" s="33"/>
      <c r="I144" s="33"/>
      <c r="J144" s="33"/>
      <c r="K144" s="34"/>
      <c r="L144" s="33"/>
      <c r="M144" s="12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</row>
    <row r="145" spans="1:253" ht="13">
      <c r="A145" s="297">
        <v>7540</v>
      </c>
      <c r="B145" s="245">
        <v>3970</v>
      </c>
      <c r="C145" s="46" t="s">
        <v>74</v>
      </c>
      <c r="D145" s="58" t="s">
        <v>162</v>
      </c>
      <c r="E145" s="234">
        <v>0</v>
      </c>
      <c r="F145" s="223" t="s">
        <v>63</v>
      </c>
      <c r="G145" s="33"/>
      <c r="H145" s="33"/>
      <c r="I145" s="33"/>
      <c r="J145" s="33"/>
      <c r="K145" s="34">
        <f>'A4-1 with formulas'!$E145</f>
        <v>0</v>
      </c>
      <c r="L145" s="33"/>
      <c r="M145" s="124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</row>
    <row r="146" spans="1:253" ht="13">
      <c r="A146" s="297">
        <v>7560</v>
      </c>
      <c r="B146" s="245">
        <v>3980</v>
      </c>
      <c r="C146" s="46" t="s">
        <v>77</v>
      </c>
      <c r="D146" s="58" t="s">
        <v>163</v>
      </c>
      <c r="E146" s="234">
        <v>0</v>
      </c>
      <c r="F146" s="223" t="s">
        <v>63</v>
      </c>
      <c r="G146" s="33"/>
      <c r="H146" s="33"/>
      <c r="I146" s="33"/>
      <c r="J146" s="33"/>
      <c r="K146" s="34">
        <f>'A4-1 with formulas'!$E146</f>
        <v>0</v>
      </c>
      <c r="L146" s="33"/>
      <c r="M146" s="124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</row>
    <row r="147" spans="1:253" ht="13">
      <c r="A147" s="297">
        <v>7580</v>
      </c>
      <c r="B147" s="245">
        <v>3990</v>
      </c>
      <c r="C147" s="46" t="s">
        <v>80</v>
      </c>
      <c r="D147" s="58" t="s">
        <v>164</v>
      </c>
      <c r="E147" s="234">
        <v>0</v>
      </c>
      <c r="F147" s="223" t="s">
        <v>63</v>
      </c>
      <c r="G147" s="33"/>
      <c r="H147" s="33"/>
      <c r="I147" s="33"/>
      <c r="J147" s="33"/>
      <c r="K147" s="34">
        <f>'A4-1 with formulas'!$E147</f>
        <v>0</v>
      </c>
      <c r="L147" s="33"/>
      <c r="M147" s="124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</row>
    <row r="148" spans="1:253" ht="13">
      <c r="A148" s="297">
        <v>7600</v>
      </c>
      <c r="B148" s="245">
        <v>4000</v>
      </c>
      <c r="C148" s="46" t="s">
        <v>83</v>
      </c>
      <c r="D148" s="58" t="s">
        <v>165</v>
      </c>
      <c r="E148" s="234">
        <v>0</v>
      </c>
      <c r="F148" s="223" t="s">
        <v>63</v>
      </c>
      <c r="G148" s="33"/>
      <c r="H148" s="33"/>
      <c r="I148" s="33"/>
      <c r="J148" s="33"/>
      <c r="K148" s="34">
        <f>'A4-1 with formulas'!$E148</f>
        <v>0</v>
      </c>
      <c r="L148" s="33"/>
      <c r="M148" s="124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ht="13">
      <c r="A149" s="297">
        <v>7620</v>
      </c>
      <c r="B149" s="245">
        <v>4010</v>
      </c>
      <c r="C149" s="46" t="s">
        <v>86</v>
      </c>
      <c r="D149" s="58" t="s">
        <v>166</v>
      </c>
      <c r="E149" s="234">
        <v>0</v>
      </c>
      <c r="F149" s="223" t="s">
        <v>63</v>
      </c>
      <c r="G149" s="33"/>
      <c r="H149" s="33"/>
      <c r="I149" s="33"/>
      <c r="J149" s="33"/>
      <c r="K149" s="34">
        <f>'A4-1 with formulas'!$E149</f>
        <v>0</v>
      </c>
      <c r="L149" s="33"/>
      <c r="M149" s="124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</row>
    <row r="150" spans="1:253" ht="13">
      <c r="A150" s="297">
        <v>7640</v>
      </c>
      <c r="B150" s="245">
        <v>4020</v>
      </c>
      <c r="C150" s="46" t="s">
        <v>89</v>
      </c>
      <c r="D150" s="58" t="s">
        <v>167</v>
      </c>
      <c r="E150" s="234">
        <v>0</v>
      </c>
      <c r="F150" s="223" t="s">
        <v>63</v>
      </c>
      <c r="G150" s="33"/>
      <c r="H150" s="33"/>
      <c r="I150" s="33"/>
      <c r="J150" s="33"/>
      <c r="K150" s="34">
        <f>'A4-1 with formulas'!$E150</f>
        <v>0</v>
      </c>
      <c r="L150" s="33"/>
      <c r="M150" s="124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</row>
    <row r="151" spans="1:253" ht="13">
      <c r="A151" s="297">
        <v>7660</v>
      </c>
      <c r="B151" s="245">
        <v>4030</v>
      </c>
      <c r="C151" s="59" t="s">
        <v>751</v>
      </c>
      <c r="D151" s="213"/>
      <c r="E151" s="34">
        <f>SUM(E142:E150)</f>
        <v>0</v>
      </c>
      <c r="F151" s="218"/>
      <c r="G151" s="33"/>
      <c r="H151" s="33"/>
      <c r="I151" s="33"/>
      <c r="J151" s="33"/>
      <c r="K151" s="34">
        <f>SUM(K142:K150)</f>
        <v>0</v>
      </c>
      <c r="L151" s="33"/>
      <c r="M151" s="124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</row>
    <row r="152" spans="1:253" ht="13">
      <c r="A152" s="297"/>
      <c r="B152" s="245"/>
      <c r="C152" s="59" t="s">
        <v>789</v>
      </c>
      <c r="D152" s="213"/>
      <c r="E152" s="33"/>
      <c r="F152" s="218"/>
      <c r="G152" s="33"/>
      <c r="H152" s="33"/>
      <c r="I152" s="33"/>
      <c r="J152" s="33"/>
      <c r="K152" s="33"/>
      <c r="L152" s="33"/>
      <c r="M152" s="124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</row>
    <row r="153" spans="1:253" ht="13">
      <c r="A153" s="297">
        <v>8000</v>
      </c>
      <c r="B153" s="245">
        <v>4040</v>
      </c>
      <c r="C153" s="46" t="s">
        <v>93</v>
      </c>
      <c r="D153" s="58" t="s">
        <v>168</v>
      </c>
      <c r="E153" s="234">
        <v>0</v>
      </c>
      <c r="F153" s="223" t="s">
        <v>63</v>
      </c>
      <c r="G153" s="33"/>
      <c r="H153" s="33"/>
      <c r="I153" s="33"/>
      <c r="J153" s="33"/>
      <c r="K153" s="34">
        <f>'A4-1 with formulas'!$E153</f>
        <v>0</v>
      </c>
      <c r="L153" s="33"/>
      <c r="M153" s="124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</row>
    <row r="154" spans="1:253" ht="13">
      <c r="A154" s="297">
        <v>8020</v>
      </c>
      <c r="B154" s="245">
        <v>4050</v>
      </c>
      <c r="C154" s="46" t="s">
        <v>71</v>
      </c>
      <c r="D154" s="58" t="s">
        <v>169</v>
      </c>
      <c r="E154" s="234">
        <v>0</v>
      </c>
      <c r="F154" s="223" t="s">
        <v>63</v>
      </c>
      <c r="G154" s="33"/>
      <c r="H154" s="33"/>
      <c r="I154" s="33"/>
      <c r="J154" s="33"/>
      <c r="K154" s="34">
        <f>'A4-1 with formulas'!$E154</f>
        <v>0</v>
      </c>
      <c r="L154" s="33"/>
      <c r="M154" s="12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</row>
    <row r="155" spans="1:253" ht="13">
      <c r="A155" s="314">
        <v>8025</v>
      </c>
      <c r="B155" s="245"/>
      <c r="C155" s="298" t="s">
        <v>1007</v>
      </c>
      <c r="D155" s="297" t="s">
        <v>1017</v>
      </c>
      <c r="E155" s="234">
        <v>0</v>
      </c>
      <c r="F155" s="223" t="s">
        <v>63</v>
      </c>
      <c r="G155" s="33"/>
      <c r="H155" s="33"/>
      <c r="I155" s="33"/>
      <c r="J155" s="33"/>
      <c r="K155" s="34"/>
      <c r="L155" s="33"/>
      <c r="M155" s="124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</row>
    <row r="156" spans="1:253" ht="13">
      <c r="A156" s="297">
        <v>8040</v>
      </c>
      <c r="B156" s="245">
        <v>4060</v>
      </c>
      <c r="C156" s="46" t="s">
        <v>74</v>
      </c>
      <c r="D156" s="58" t="s">
        <v>170</v>
      </c>
      <c r="E156" s="234">
        <v>0</v>
      </c>
      <c r="F156" s="223" t="s">
        <v>63</v>
      </c>
      <c r="G156" s="33"/>
      <c r="H156" s="33"/>
      <c r="I156" s="33"/>
      <c r="J156" s="33"/>
      <c r="K156" s="34">
        <f>'A4-1 with formulas'!$E156</f>
        <v>0</v>
      </c>
      <c r="L156" s="33"/>
      <c r="M156" s="124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</row>
    <row r="157" spans="1:253" ht="13">
      <c r="A157" s="297">
        <v>8060</v>
      </c>
      <c r="B157" s="245">
        <v>4070</v>
      </c>
      <c r="C157" s="46" t="s">
        <v>77</v>
      </c>
      <c r="D157" s="58" t="s">
        <v>171</v>
      </c>
      <c r="E157" s="234">
        <v>0</v>
      </c>
      <c r="F157" s="223" t="s">
        <v>63</v>
      </c>
      <c r="G157" s="33"/>
      <c r="H157" s="33"/>
      <c r="I157" s="33"/>
      <c r="J157" s="33"/>
      <c r="K157" s="34">
        <f>'A4-1 with formulas'!$E157</f>
        <v>0</v>
      </c>
      <c r="L157" s="33"/>
      <c r="M157" s="124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</row>
    <row r="158" spans="1:253" ht="13">
      <c r="A158" s="297">
        <v>8080</v>
      </c>
      <c r="B158" s="245">
        <v>4080</v>
      </c>
      <c r="C158" s="46" t="s">
        <v>80</v>
      </c>
      <c r="D158" s="58" t="s">
        <v>172</v>
      </c>
      <c r="E158" s="234">
        <v>0</v>
      </c>
      <c r="F158" s="223" t="s">
        <v>63</v>
      </c>
      <c r="G158" s="33"/>
      <c r="H158" s="33"/>
      <c r="I158" s="33"/>
      <c r="J158" s="33"/>
      <c r="K158" s="34">
        <f>'A4-1 with formulas'!$E158</f>
        <v>0</v>
      </c>
      <c r="L158" s="33"/>
      <c r="M158" s="124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</row>
    <row r="159" spans="1:253" ht="13">
      <c r="A159" s="297">
        <v>8100</v>
      </c>
      <c r="B159" s="245">
        <v>4090</v>
      </c>
      <c r="C159" s="46" t="s">
        <v>83</v>
      </c>
      <c r="D159" s="58" t="s">
        <v>917</v>
      </c>
      <c r="E159" s="234">
        <v>0</v>
      </c>
      <c r="F159" s="223" t="s">
        <v>63</v>
      </c>
      <c r="G159" s="33"/>
      <c r="H159" s="33"/>
      <c r="I159" s="33"/>
      <c r="J159" s="33"/>
      <c r="K159" s="34">
        <f>'A4-1 with formulas'!$E159</f>
        <v>0</v>
      </c>
      <c r="L159" s="33"/>
      <c r="M159" s="124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</row>
    <row r="160" spans="1:253" ht="13">
      <c r="A160" s="297">
        <v>8120</v>
      </c>
      <c r="B160" s="245">
        <v>4110</v>
      </c>
      <c r="C160" s="46" t="s">
        <v>89</v>
      </c>
      <c r="D160" s="58" t="s">
        <v>173</v>
      </c>
      <c r="E160" s="234">
        <v>0</v>
      </c>
      <c r="F160" s="223" t="s">
        <v>63</v>
      </c>
      <c r="G160" s="33"/>
      <c r="H160" s="33"/>
      <c r="I160" s="33"/>
      <c r="J160" s="33"/>
      <c r="K160" s="34">
        <f>'A4-1 with formulas'!$E160</f>
        <v>0</v>
      </c>
      <c r="L160" s="33"/>
      <c r="M160" s="124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</row>
    <row r="161" spans="1:253" ht="13">
      <c r="A161" s="297">
        <v>8140</v>
      </c>
      <c r="B161" s="245">
        <v>4120</v>
      </c>
      <c r="C161" s="59" t="s">
        <v>752</v>
      </c>
      <c r="D161" s="213"/>
      <c r="E161" s="34">
        <f>SUM(E153:E160)</f>
        <v>0</v>
      </c>
      <c r="F161" s="218"/>
      <c r="G161" s="33"/>
      <c r="H161" s="33"/>
      <c r="I161" s="33"/>
      <c r="J161" s="33"/>
      <c r="K161" s="34">
        <f>SUM(K153:K160)</f>
        <v>0</v>
      </c>
      <c r="L161" s="33"/>
      <c r="M161" s="124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</row>
    <row r="162" spans="1:253" ht="13">
      <c r="A162" s="297"/>
      <c r="B162" s="245"/>
      <c r="C162" s="59" t="s">
        <v>790</v>
      </c>
      <c r="D162" s="213"/>
      <c r="E162" s="33"/>
      <c r="F162" s="218"/>
      <c r="G162" s="33"/>
      <c r="H162" s="33"/>
      <c r="I162" s="33"/>
      <c r="J162" s="33"/>
      <c r="K162" s="33"/>
      <c r="L162" s="33"/>
      <c r="M162" s="124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</row>
    <row r="163" spans="1:253" ht="13">
      <c r="A163" s="297">
        <v>8500</v>
      </c>
      <c r="B163" s="245">
        <v>4130</v>
      </c>
      <c r="C163" s="46" t="s">
        <v>93</v>
      </c>
      <c r="D163" s="58" t="s">
        <v>174</v>
      </c>
      <c r="E163" s="234">
        <v>0</v>
      </c>
      <c r="F163" s="223" t="s">
        <v>63</v>
      </c>
      <c r="G163" s="33"/>
      <c r="H163" s="33"/>
      <c r="I163" s="33"/>
      <c r="J163" s="33"/>
      <c r="K163" s="34">
        <f>'A4-1 with formulas'!$E163</f>
        <v>0</v>
      </c>
      <c r="L163" s="33"/>
      <c r="M163" s="124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</row>
    <row r="164" spans="1:253" ht="13">
      <c r="A164" s="297">
        <v>8520</v>
      </c>
      <c r="B164" s="245">
        <v>4140</v>
      </c>
      <c r="C164" s="46" t="s">
        <v>71</v>
      </c>
      <c r="D164" s="58" t="s">
        <v>175</v>
      </c>
      <c r="E164" s="234">
        <v>0</v>
      </c>
      <c r="F164" s="223" t="s">
        <v>63</v>
      </c>
      <c r="G164" s="33"/>
      <c r="H164" s="33"/>
      <c r="I164" s="33"/>
      <c r="J164" s="33"/>
      <c r="K164" s="34">
        <f>'A4-1 with formulas'!$E164</f>
        <v>0</v>
      </c>
      <c r="L164" s="33"/>
      <c r="M164" s="12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</row>
    <row r="165" spans="1:253" ht="13">
      <c r="A165" s="314">
        <v>8525</v>
      </c>
      <c r="B165" s="245"/>
      <c r="C165" s="298" t="s">
        <v>1007</v>
      </c>
      <c r="D165" s="297" t="s">
        <v>1018</v>
      </c>
      <c r="E165" s="234">
        <v>0</v>
      </c>
      <c r="F165" s="223" t="s">
        <v>63</v>
      </c>
      <c r="G165" s="33"/>
      <c r="H165" s="33"/>
      <c r="I165" s="33"/>
      <c r="J165" s="33"/>
      <c r="K165" s="34"/>
      <c r="L165" s="33"/>
      <c r="M165" s="124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</row>
    <row r="166" spans="1:253" ht="13">
      <c r="A166" s="297">
        <v>8540</v>
      </c>
      <c r="B166" s="245">
        <v>4150</v>
      </c>
      <c r="C166" s="46" t="s">
        <v>74</v>
      </c>
      <c r="D166" s="58" t="s">
        <v>176</v>
      </c>
      <c r="E166" s="234">
        <v>0</v>
      </c>
      <c r="F166" s="223" t="s">
        <v>63</v>
      </c>
      <c r="G166" s="33"/>
      <c r="H166" s="33"/>
      <c r="I166" s="33"/>
      <c r="J166" s="33"/>
      <c r="K166" s="34">
        <f>'A4-1 with formulas'!$E166</f>
        <v>0</v>
      </c>
      <c r="L166" s="33"/>
      <c r="M166" s="124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</row>
    <row r="167" spans="1:253" ht="13">
      <c r="A167" s="297">
        <v>8560</v>
      </c>
      <c r="B167" s="245">
        <v>4160</v>
      </c>
      <c r="C167" s="46" t="s">
        <v>77</v>
      </c>
      <c r="D167" s="58" t="s">
        <v>177</v>
      </c>
      <c r="E167" s="234">
        <v>0</v>
      </c>
      <c r="F167" s="223" t="s">
        <v>63</v>
      </c>
      <c r="G167" s="33"/>
      <c r="H167" s="33"/>
      <c r="I167" s="33"/>
      <c r="J167" s="33"/>
      <c r="K167" s="34">
        <f>'A4-1 with formulas'!$E167</f>
        <v>0</v>
      </c>
      <c r="L167" s="33"/>
      <c r="M167" s="124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</row>
    <row r="168" spans="1:253" ht="13">
      <c r="A168" s="297">
        <v>8580</v>
      </c>
      <c r="B168" s="245">
        <v>4170</v>
      </c>
      <c r="C168" s="46" t="s">
        <v>80</v>
      </c>
      <c r="D168" s="58" t="s">
        <v>178</v>
      </c>
      <c r="E168" s="234">
        <v>0</v>
      </c>
      <c r="F168" s="223" t="s">
        <v>63</v>
      </c>
      <c r="G168" s="33"/>
      <c r="H168" s="33"/>
      <c r="I168" s="33"/>
      <c r="J168" s="33"/>
      <c r="K168" s="34">
        <f>'A4-1 with formulas'!$E168</f>
        <v>0</v>
      </c>
      <c r="L168" s="33"/>
      <c r="M168" s="124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</row>
    <row r="169" spans="1:253" ht="13">
      <c r="A169" s="297">
        <v>8600</v>
      </c>
      <c r="B169" s="245">
        <v>4180</v>
      </c>
      <c r="C169" s="46" t="s">
        <v>83</v>
      </c>
      <c r="D169" s="58" t="s">
        <v>918</v>
      </c>
      <c r="E169" s="234">
        <v>0</v>
      </c>
      <c r="F169" s="223" t="s">
        <v>63</v>
      </c>
      <c r="G169" s="33"/>
      <c r="H169" s="33"/>
      <c r="I169" s="33"/>
      <c r="J169" s="33"/>
      <c r="K169" s="34">
        <f>'A4-1 with formulas'!$E169</f>
        <v>0</v>
      </c>
      <c r="L169" s="33"/>
      <c r="M169" s="124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</row>
    <row r="170" spans="1:253" ht="13">
      <c r="A170" s="297">
        <v>8620</v>
      </c>
      <c r="B170" s="245">
        <v>4200</v>
      </c>
      <c r="C170" s="46" t="s">
        <v>89</v>
      </c>
      <c r="D170" s="58" t="s">
        <v>179</v>
      </c>
      <c r="E170" s="234">
        <v>0</v>
      </c>
      <c r="F170" s="223" t="s">
        <v>63</v>
      </c>
      <c r="G170" s="33"/>
      <c r="H170" s="33"/>
      <c r="I170" s="33"/>
      <c r="J170" s="33"/>
      <c r="K170" s="34">
        <f>'A4-1 with formulas'!$E170</f>
        <v>0</v>
      </c>
      <c r="L170" s="33"/>
      <c r="M170" s="124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</row>
    <row r="171" spans="1:253" ht="13">
      <c r="A171" s="297">
        <v>8640</v>
      </c>
      <c r="B171" s="245">
        <v>4210</v>
      </c>
      <c r="C171" s="59" t="s">
        <v>753</v>
      </c>
      <c r="D171" s="213"/>
      <c r="E171" s="34">
        <f>SUM(E163:E170)</f>
        <v>0</v>
      </c>
      <c r="F171" s="218"/>
      <c r="G171" s="33"/>
      <c r="H171" s="33"/>
      <c r="I171" s="33"/>
      <c r="J171" s="33"/>
      <c r="K171" s="34">
        <f>SUM(K163:K170)</f>
        <v>0</v>
      </c>
      <c r="L171" s="33"/>
      <c r="M171" s="124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</row>
    <row r="172" spans="1:253" ht="13">
      <c r="A172" s="297"/>
      <c r="B172" s="246"/>
      <c r="C172" s="59" t="s">
        <v>760</v>
      </c>
      <c r="D172" s="213"/>
      <c r="E172" s="140"/>
      <c r="F172" s="218"/>
      <c r="G172" s="140"/>
      <c r="H172" s="140"/>
      <c r="I172" s="140"/>
      <c r="J172" s="140"/>
      <c r="K172" s="140"/>
      <c r="L172" s="140"/>
      <c r="M172" s="124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</row>
    <row r="173" spans="1:253" ht="13">
      <c r="A173" s="297">
        <v>9260</v>
      </c>
      <c r="B173" s="246">
        <v>4400</v>
      </c>
      <c r="C173" s="46" t="s">
        <v>93</v>
      </c>
      <c r="D173" s="58" t="s">
        <v>762</v>
      </c>
      <c r="E173" s="234">
        <v>0</v>
      </c>
      <c r="F173" s="223" t="s">
        <v>63</v>
      </c>
      <c r="G173" s="40"/>
      <c r="H173" s="40"/>
      <c r="I173" s="40"/>
      <c r="J173" s="40"/>
      <c r="K173" s="40"/>
      <c r="L173" s="33"/>
      <c r="M173" s="124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</row>
    <row r="174" spans="1:253" ht="13">
      <c r="A174" s="297"/>
      <c r="B174" s="246"/>
      <c r="C174" s="46" t="s">
        <v>191</v>
      </c>
      <c r="D174" s="58" t="s">
        <v>762</v>
      </c>
      <c r="E174" s="234">
        <v>0</v>
      </c>
      <c r="F174" s="223"/>
      <c r="G174" s="34">
        <f>IF(ISBLANK($F174),0,ROUND($E174*(VLOOKUP($F174,Ratio,2)),0))</f>
        <v>0</v>
      </c>
      <c r="H174" s="34">
        <f>IF(ISBLANK($F174),0,ROUND($E174*(VLOOKUP($F174,Ratio,3)),0))</f>
        <v>0</v>
      </c>
      <c r="I174" s="34">
        <f>IF(ISBLANK($F174),0,ROUND($E174*(VLOOKUP($F174,Ratio,4)),0))</f>
        <v>0</v>
      </c>
      <c r="J174" s="34">
        <f>IF(ISBLANK($F174),0,ROUND($E174*(VLOOKUP($F174,Ratio,5)),0))</f>
        <v>0</v>
      </c>
      <c r="K174" s="34">
        <f>IF(ISBLANK($F174),0,ROUND($E174*(VLOOKUP($F174,Ratio,13)),0))</f>
        <v>0</v>
      </c>
      <c r="L174" s="33"/>
      <c r="M174" s="12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</row>
    <row r="175" spans="1:253" ht="13">
      <c r="A175" s="297">
        <v>9280</v>
      </c>
      <c r="B175" s="246">
        <v>4410</v>
      </c>
      <c r="C175" s="46" t="s">
        <v>71</v>
      </c>
      <c r="D175" s="58" t="s">
        <v>763</v>
      </c>
      <c r="E175" s="234">
        <v>0</v>
      </c>
      <c r="F175" s="223" t="s">
        <v>63</v>
      </c>
      <c r="G175" s="40"/>
      <c r="H175" s="40"/>
      <c r="I175" s="40"/>
      <c r="J175" s="40"/>
      <c r="K175" s="40"/>
      <c r="L175" s="33"/>
      <c r="M175" s="124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</row>
    <row r="176" spans="1:253" ht="13">
      <c r="A176" s="297"/>
      <c r="B176" s="246"/>
      <c r="C176" s="46" t="s">
        <v>73</v>
      </c>
      <c r="D176" s="58" t="s">
        <v>763</v>
      </c>
      <c r="E176" s="234">
        <v>0</v>
      </c>
      <c r="F176" s="223"/>
      <c r="G176" s="34">
        <f>IF(ISBLANK($F176),0,ROUND($E176*(VLOOKUP($F176,Ratio,2)),0))</f>
        <v>0</v>
      </c>
      <c r="H176" s="34">
        <f>IF(ISBLANK($F176),0,ROUND($E176*(VLOOKUP($F176,Ratio,3)),0))</f>
        <v>0</v>
      </c>
      <c r="I176" s="34">
        <f>IF(ISBLANK($F176),0,ROUND($E176*(VLOOKUP($F176,Ratio,4)),0))</f>
        <v>0</v>
      </c>
      <c r="J176" s="34">
        <f>IF(ISBLANK($F176),0,ROUND($E176*(VLOOKUP($F176,Ratio,5)),0))</f>
        <v>0</v>
      </c>
      <c r="K176" s="34">
        <f>IF(ISBLANK($F176),0,ROUND($E176*(VLOOKUP($F176,Ratio,13)),0))</f>
        <v>0</v>
      </c>
      <c r="L176" s="33"/>
      <c r="M176" s="124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</row>
    <row r="177" spans="1:253" ht="13">
      <c r="A177" s="314">
        <v>9285</v>
      </c>
      <c r="B177" s="246"/>
      <c r="C177" s="298" t="s">
        <v>1007</v>
      </c>
      <c r="D177" s="58" t="s">
        <v>1019</v>
      </c>
      <c r="E177" s="234">
        <v>0</v>
      </c>
      <c r="F177" s="223" t="s">
        <v>63</v>
      </c>
      <c r="G177" s="34"/>
      <c r="H177" s="34"/>
      <c r="I177" s="34"/>
      <c r="J177" s="34"/>
      <c r="K177" s="34"/>
      <c r="L177" s="33"/>
      <c r="M177" s="124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</row>
    <row r="178" spans="1:253" ht="13">
      <c r="A178" s="297"/>
      <c r="B178" s="246"/>
      <c r="C178" s="298" t="s">
        <v>1007</v>
      </c>
      <c r="D178" s="58" t="s">
        <v>1019</v>
      </c>
      <c r="E178" s="234">
        <v>0</v>
      </c>
      <c r="F178" s="223"/>
      <c r="G178" s="34">
        <f>IF(ISBLANK($F178),0,ROUND($E178*(VLOOKUP($F178,Ratio,2)),0))</f>
        <v>0</v>
      </c>
      <c r="H178" s="34">
        <f>IF(ISBLANK($F178),0,ROUND($E178*(VLOOKUP($F178,Ratio,3)),0))</f>
        <v>0</v>
      </c>
      <c r="I178" s="34">
        <f>IF(ISBLANK($F178),0,ROUND($E178*(VLOOKUP($F178,Ratio,4)),0))</f>
        <v>0</v>
      </c>
      <c r="J178" s="34">
        <f>IF(ISBLANK($F178),0,ROUND($E178*(VLOOKUP($F178,Ratio,5)),0))</f>
        <v>0</v>
      </c>
      <c r="K178" s="34">
        <f>IF(ISBLANK($F178),0,ROUND($E178*(VLOOKUP($F178,Ratio,13)),0))</f>
        <v>0</v>
      </c>
      <c r="L178" s="33"/>
      <c r="M178" s="124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</row>
    <row r="179" spans="1:253" ht="13">
      <c r="A179" s="297">
        <v>9300</v>
      </c>
      <c r="B179" s="246">
        <v>4420</v>
      </c>
      <c r="C179" s="46" t="s">
        <v>74</v>
      </c>
      <c r="D179" s="58" t="s">
        <v>764</v>
      </c>
      <c r="E179" s="234">
        <v>0</v>
      </c>
      <c r="F179" s="223" t="s">
        <v>63</v>
      </c>
      <c r="G179" s="40"/>
      <c r="H179" s="40"/>
      <c r="I179" s="40"/>
      <c r="J179" s="40"/>
      <c r="K179" s="40"/>
      <c r="L179" s="33"/>
      <c r="M179" s="124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</row>
    <row r="180" spans="1:253" ht="13">
      <c r="A180" s="297"/>
      <c r="B180" s="246"/>
      <c r="C180" s="46" t="s">
        <v>76</v>
      </c>
      <c r="D180" s="58" t="s">
        <v>764</v>
      </c>
      <c r="E180" s="234">
        <v>0</v>
      </c>
      <c r="F180" s="223"/>
      <c r="G180" s="34">
        <f>IF(ISBLANK($F180),0,ROUND($E180*(VLOOKUP($F180,Ratio,2)),0))</f>
        <v>0</v>
      </c>
      <c r="H180" s="34">
        <f>IF(ISBLANK($F180),0,ROUND($E180*(VLOOKUP($F180,Ratio,3)),0))</f>
        <v>0</v>
      </c>
      <c r="I180" s="34">
        <f>IF(ISBLANK($F180),0,ROUND($E180*(VLOOKUP($F180,Ratio,4)),0))</f>
        <v>0</v>
      </c>
      <c r="J180" s="34">
        <f>IF(ISBLANK($F180),0,ROUND($E180*(VLOOKUP($F180,Ratio,5)),0))</f>
        <v>0</v>
      </c>
      <c r="K180" s="34">
        <f>IF(ISBLANK($F180),0,ROUND($E180*(VLOOKUP($F180,Ratio,13)),0))</f>
        <v>0</v>
      </c>
      <c r="L180" s="33"/>
      <c r="M180" s="124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</row>
    <row r="181" spans="1:253" ht="13">
      <c r="A181" s="297">
        <v>9320</v>
      </c>
      <c r="B181" s="246">
        <v>4430</v>
      </c>
      <c r="C181" s="46" t="s">
        <v>77</v>
      </c>
      <c r="D181" s="58" t="s">
        <v>765</v>
      </c>
      <c r="E181" s="234">
        <v>0</v>
      </c>
      <c r="F181" s="223" t="s">
        <v>63</v>
      </c>
      <c r="G181" s="40"/>
      <c r="H181" s="40"/>
      <c r="I181" s="40"/>
      <c r="J181" s="40"/>
      <c r="K181" s="40"/>
      <c r="L181" s="33"/>
      <c r="M181" s="124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</row>
    <row r="182" spans="1:253" ht="13">
      <c r="A182" s="297"/>
      <c r="B182" s="246"/>
      <c r="C182" s="46" t="s">
        <v>79</v>
      </c>
      <c r="D182" s="58" t="s">
        <v>765</v>
      </c>
      <c r="E182" s="234">
        <v>0</v>
      </c>
      <c r="F182" s="223"/>
      <c r="G182" s="34">
        <f>IF(ISBLANK($F182),0,ROUND($E182*(VLOOKUP($F182,Ratio,2)),0))</f>
        <v>0</v>
      </c>
      <c r="H182" s="34">
        <f>IF(ISBLANK($F182),0,ROUND($E182*(VLOOKUP($F182,Ratio,3)),0))</f>
        <v>0</v>
      </c>
      <c r="I182" s="34">
        <f>IF(ISBLANK($F182),0,ROUND($E182*(VLOOKUP($F182,Ratio,4)),0))</f>
        <v>0</v>
      </c>
      <c r="J182" s="34">
        <f>IF(ISBLANK($F182),0,ROUND($E182*(VLOOKUP($F182,Ratio,5)),0))</f>
        <v>0</v>
      </c>
      <c r="K182" s="34">
        <f>IF(ISBLANK($F182),0,ROUND($E182*(VLOOKUP($F182,Ratio,13)),0))</f>
        <v>0</v>
      </c>
      <c r="L182" s="33"/>
      <c r="M182" s="124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</row>
    <row r="183" spans="1:253" ht="13">
      <c r="A183" s="297">
        <v>9340</v>
      </c>
      <c r="B183" s="246">
        <v>4440</v>
      </c>
      <c r="C183" s="46" t="s">
        <v>80</v>
      </c>
      <c r="D183" s="58" t="s">
        <v>766</v>
      </c>
      <c r="E183" s="234">
        <v>0</v>
      </c>
      <c r="F183" s="223" t="s">
        <v>63</v>
      </c>
      <c r="G183" s="40"/>
      <c r="H183" s="40"/>
      <c r="I183" s="40"/>
      <c r="J183" s="40"/>
      <c r="K183" s="40"/>
      <c r="L183" s="33"/>
      <c r="M183" s="124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</row>
    <row r="184" spans="1:253" ht="13">
      <c r="A184" s="297"/>
      <c r="B184" s="246"/>
      <c r="C184" s="46" t="s">
        <v>82</v>
      </c>
      <c r="D184" s="58" t="s">
        <v>766</v>
      </c>
      <c r="E184" s="234">
        <v>0</v>
      </c>
      <c r="F184" s="223"/>
      <c r="G184" s="34">
        <f>IF(ISBLANK($F184),0,ROUND($E184*(VLOOKUP($F184,Ratio,2)),0))</f>
        <v>0</v>
      </c>
      <c r="H184" s="34">
        <f>IF(ISBLANK($F184),0,ROUND($E184*(VLOOKUP($F184,Ratio,3)),0))</f>
        <v>0</v>
      </c>
      <c r="I184" s="34">
        <f>IF(ISBLANK($F184),0,ROUND($E184*(VLOOKUP($F184,Ratio,4)),0))</f>
        <v>0</v>
      </c>
      <c r="J184" s="34">
        <f>IF(ISBLANK($F184),0,ROUND($E184*(VLOOKUP($F184,Ratio,5)),0))</f>
        <v>0</v>
      </c>
      <c r="K184" s="34">
        <f>IF(ISBLANK($F184),0,ROUND($E184*(VLOOKUP($F184,Ratio,13)),0))</f>
        <v>0</v>
      </c>
      <c r="L184" s="33"/>
      <c r="M184" s="12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</row>
    <row r="185" spans="1:253" ht="13">
      <c r="A185" s="297">
        <v>9360</v>
      </c>
      <c r="B185" s="246">
        <v>4450</v>
      </c>
      <c r="C185" s="46" t="s">
        <v>83</v>
      </c>
      <c r="D185" s="58" t="s">
        <v>767</v>
      </c>
      <c r="E185" s="234">
        <v>0</v>
      </c>
      <c r="F185" s="223" t="s">
        <v>63</v>
      </c>
      <c r="G185" s="40"/>
      <c r="H185" s="40"/>
      <c r="I185" s="40"/>
      <c r="J185" s="40"/>
      <c r="K185" s="40"/>
      <c r="L185" s="33"/>
      <c r="M185" s="124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</row>
    <row r="186" spans="1:253" ht="13">
      <c r="A186" s="297"/>
      <c r="B186" s="246"/>
      <c r="C186" s="46" t="s">
        <v>85</v>
      </c>
      <c r="D186" s="58" t="s">
        <v>767</v>
      </c>
      <c r="E186" s="234">
        <v>0</v>
      </c>
      <c r="F186" s="223"/>
      <c r="G186" s="34">
        <f>IF(ISBLANK($F186),0,ROUND($E186*(VLOOKUP($F186,Ratio,2)),0))</f>
        <v>0</v>
      </c>
      <c r="H186" s="34">
        <f>IF(ISBLANK($F186),0,ROUND($E186*(VLOOKUP($F186,Ratio,3)),0))</f>
        <v>0</v>
      </c>
      <c r="I186" s="34">
        <f>IF(ISBLANK($F186),0,ROUND($E186*(VLOOKUP($F186,Ratio,4)),0))</f>
        <v>0</v>
      </c>
      <c r="J186" s="34">
        <f>IF(ISBLANK($F186),0,ROUND($E186*(VLOOKUP($F186,Ratio,5)),0))</f>
        <v>0</v>
      </c>
      <c r="K186" s="34">
        <f>IF(ISBLANK($F186),0,ROUND($E186*(VLOOKUP($F186,Ratio,13)),0))</f>
        <v>0</v>
      </c>
      <c r="L186" s="33"/>
      <c r="M186" s="124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</row>
    <row r="187" spans="1:253" ht="13">
      <c r="A187" s="297">
        <v>9380</v>
      </c>
      <c r="B187" s="246">
        <v>4460</v>
      </c>
      <c r="C187" s="46" t="s">
        <v>86</v>
      </c>
      <c r="D187" s="58" t="s">
        <v>768</v>
      </c>
      <c r="E187" s="234">
        <v>0</v>
      </c>
      <c r="F187" s="223" t="s">
        <v>63</v>
      </c>
      <c r="G187" s="40"/>
      <c r="H187" s="40"/>
      <c r="I187" s="40"/>
      <c r="J187" s="40"/>
      <c r="K187" s="40"/>
      <c r="L187" s="33"/>
      <c r="M187" s="124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3">
      <c r="A188" s="297"/>
      <c r="B188" s="246"/>
      <c r="C188" s="46" t="s">
        <v>88</v>
      </c>
      <c r="D188" s="58" t="s">
        <v>768</v>
      </c>
      <c r="E188" s="234">
        <v>0</v>
      </c>
      <c r="F188" s="223"/>
      <c r="G188" s="34">
        <f>IF(ISBLANK($F188),0,ROUND($E188*(VLOOKUP($F188,Ratio,2)),0))</f>
        <v>0</v>
      </c>
      <c r="H188" s="34">
        <f>IF(ISBLANK($F188),0,ROUND($E188*(VLOOKUP($F188,Ratio,3)),0))</f>
        <v>0</v>
      </c>
      <c r="I188" s="34">
        <f>IF(ISBLANK($F188),0,ROUND($E188*(VLOOKUP($F188,Ratio,4)),0))</f>
        <v>0</v>
      </c>
      <c r="J188" s="34">
        <f>IF(ISBLANK($F188),0,ROUND($E188*(VLOOKUP($F188,Ratio,5)),0))</f>
        <v>0</v>
      </c>
      <c r="K188" s="34">
        <f>IF(ISBLANK($F188),0,ROUND($E188*(VLOOKUP($F188,Ratio,13)),0))</f>
        <v>0</v>
      </c>
      <c r="L188" s="33"/>
      <c r="M188" s="124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</row>
    <row r="189" spans="1:253" ht="13">
      <c r="A189" s="297">
        <v>9400</v>
      </c>
      <c r="B189" s="246">
        <v>4470</v>
      </c>
      <c r="C189" s="46" t="s">
        <v>89</v>
      </c>
      <c r="D189" s="58" t="s">
        <v>769</v>
      </c>
      <c r="E189" s="234">
        <v>0</v>
      </c>
      <c r="F189" s="223" t="s">
        <v>63</v>
      </c>
      <c r="G189" s="40"/>
      <c r="H189" s="40"/>
      <c r="I189" s="40"/>
      <c r="J189" s="40"/>
      <c r="K189" s="40"/>
      <c r="L189" s="33"/>
      <c r="M189" s="124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</row>
    <row r="190" spans="1:253" ht="13">
      <c r="A190" s="297"/>
      <c r="B190" s="246"/>
      <c r="C190" s="46" t="s">
        <v>91</v>
      </c>
      <c r="D190" s="58" t="s">
        <v>769</v>
      </c>
      <c r="E190" s="234">
        <v>0</v>
      </c>
      <c r="F190" s="223"/>
      <c r="G190" s="34">
        <f>IF(ISBLANK($F190),0,ROUND($E190*(VLOOKUP($F190,Ratio,2)),0))</f>
        <v>0</v>
      </c>
      <c r="H190" s="34">
        <f>IF(ISBLANK($F190),0,ROUND($E190*(VLOOKUP($F190,Ratio,3)),0))</f>
        <v>0</v>
      </c>
      <c r="I190" s="34">
        <f>IF(ISBLANK($F190),0,ROUND($E190*(VLOOKUP($F190,Ratio,4)),0))</f>
        <v>0</v>
      </c>
      <c r="J190" s="34">
        <f>IF(ISBLANK($F190),0,ROUND($E190*(VLOOKUP($F190,Ratio,5)),0))</f>
        <v>0</v>
      </c>
      <c r="K190" s="34">
        <f>IF(ISBLANK($F190),0,ROUND($E190*(VLOOKUP($F190,Ratio,13)),0))</f>
        <v>0</v>
      </c>
      <c r="L190" s="33"/>
      <c r="M190" s="124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</row>
    <row r="191" spans="1:253" ht="13">
      <c r="A191" s="297">
        <v>9420</v>
      </c>
      <c r="B191" s="246">
        <v>4480</v>
      </c>
      <c r="C191" s="59" t="s">
        <v>761</v>
      </c>
      <c r="D191" s="213"/>
      <c r="E191" s="40">
        <f>SUM(E173:E190)</f>
        <v>0</v>
      </c>
      <c r="F191" s="218"/>
      <c r="G191" s="40">
        <f>SUM(G173:G190)</f>
        <v>0</v>
      </c>
      <c r="H191" s="40">
        <f>SUM(H173:H190)</f>
        <v>0</v>
      </c>
      <c r="I191" s="40">
        <f>SUM(I173:I190)</f>
        <v>0</v>
      </c>
      <c r="J191" s="40">
        <f>SUM(J173:J190)</f>
        <v>0</v>
      </c>
      <c r="K191" s="40">
        <f>SUM(K173:K190)</f>
        <v>0</v>
      </c>
      <c r="L191" s="33"/>
      <c r="M191" s="124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</row>
    <row r="192" spans="1:253" ht="13">
      <c r="A192" s="297"/>
      <c r="B192" s="245"/>
      <c r="C192" s="59" t="s">
        <v>759</v>
      </c>
      <c r="D192" s="213"/>
      <c r="E192" s="33"/>
      <c r="F192" s="218"/>
      <c r="G192" s="33"/>
      <c r="H192" s="33"/>
      <c r="I192" s="33"/>
      <c r="J192" s="33"/>
      <c r="K192" s="33"/>
      <c r="L192" s="33"/>
      <c r="M192" s="124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</row>
    <row r="193" spans="1:253" ht="13">
      <c r="A193" s="297">
        <v>10000</v>
      </c>
      <c r="B193" s="245">
        <v>4710</v>
      </c>
      <c r="C193" s="46" t="s">
        <v>93</v>
      </c>
      <c r="D193" s="58" t="s">
        <v>181</v>
      </c>
      <c r="E193" s="234">
        <v>0</v>
      </c>
      <c r="F193" s="223" t="s">
        <v>63</v>
      </c>
      <c r="G193" s="33"/>
      <c r="H193" s="33"/>
      <c r="I193" s="33"/>
      <c r="J193" s="33"/>
      <c r="K193" s="34">
        <v>0</v>
      </c>
      <c r="L193" s="33"/>
      <c r="M193" s="124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</row>
    <row r="194" spans="1:253" ht="13">
      <c r="A194" s="297">
        <v>10020</v>
      </c>
      <c r="B194" s="245">
        <v>4720</v>
      </c>
      <c r="C194" s="46" t="s">
        <v>71</v>
      </c>
      <c r="D194" s="58" t="s">
        <v>182</v>
      </c>
      <c r="E194" s="234">
        <v>0</v>
      </c>
      <c r="F194" s="223" t="s">
        <v>63</v>
      </c>
      <c r="G194" s="33"/>
      <c r="H194" s="33"/>
      <c r="I194" s="33"/>
      <c r="J194" s="33"/>
      <c r="K194" s="34">
        <v>0</v>
      </c>
      <c r="L194" s="33"/>
      <c r="M194" s="12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</row>
    <row r="195" spans="1:253" ht="13">
      <c r="A195" s="314">
        <v>10025</v>
      </c>
      <c r="B195" s="245"/>
      <c r="C195" s="298" t="s">
        <v>1007</v>
      </c>
      <c r="D195" s="58" t="s">
        <v>1020</v>
      </c>
      <c r="E195" s="234">
        <v>0</v>
      </c>
      <c r="F195" s="223" t="s">
        <v>63</v>
      </c>
      <c r="G195" s="33"/>
      <c r="H195" s="33"/>
      <c r="I195" s="33"/>
      <c r="J195" s="33"/>
      <c r="K195" s="34"/>
      <c r="L195" s="33"/>
      <c r="M195" s="124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</row>
    <row r="196" spans="1:253" ht="13">
      <c r="A196" s="297">
        <v>10040</v>
      </c>
      <c r="B196" s="245">
        <v>4730</v>
      </c>
      <c r="C196" s="46" t="s">
        <v>74</v>
      </c>
      <c r="D196" s="58" t="s">
        <v>183</v>
      </c>
      <c r="E196" s="234">
        <v>0</v>
      </c>
      <c r="F196" s="223" t="s">
        <v>63</v>
      </c>
      <c r="G196" s="33"/>
      <c r="H196" s="33"/>
      <c r="I196" s="33"/>
      <c r="J196" s="33"/>
      <c r="K196" s="34">
        <v>0</v>
      </c>
      <c r="L196" s="33"/>
      <c r="M196" s="124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</row>
    <row r="197" spans="1:253" ht="13">
      <c r="A197" s="297">
        <v>10060</v>
      </c>
      <c r="B197" s="245">
        <v>4740</v>
      </c>
      <c r="C197" s="46" t="s">
        <v>77</v>
      </c>
      <c r="D197" s="58" t="s">
        <v>184</v>
      </c>
      <c r="E197" s="234">
        <v>0</v>
      </c>
      <c r="F197" s="223" t="s">
        <v>63</v>
      </c>
      <c r="G197" s="33"/>
      <c r="H197" s="33"/>
      <c r="I197" s="33"/>
      <c r="J197" s="33"/>
      <c r="K197" s="34">
        <v>0</v>
      </c>
      <c r="L197" s="33"/>
      <c r="M197" s="124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</row>
    <row r="198" spans="1:253" ht="13">
      <c r="A198" s="297">
        <v>10080</v>
      </c>
      <c r="B198" s="245">
        <v>4750</v>
      </c>
      <c r="C198" s="46" t="s">
        <v>80</v>
      </c>
      <c r="D198" s="58" t="s">
        <v>185</v>
      </c>
      <c r="E198" s="234">
        <v>0</v>
      </c>
      <c r="F198" s="223" t="s">
        <v>63</v>
      </c>
      <c r="G198" s="33"/>
      <c r="H198" s="33"/>
      <c r="I198" s="33"/>
      <c r="J198" s="33"/>
      <c r="K198" s="34">
        <v>0</v>
      </c>
      <c r="L198" s="33"/>
      <c r="M198" s="124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</row>
    <row r="199" spans="1:253" ht="13">
      <c r="A199" s="297">
        <v>10100</v>
      </c>
      <c r="B199" s="245">
        <v>4760</v>
      </c>
      <c r="C199" s="46" t="s">
        <v>83</v>
      </c>
      <c r="D199" s="58" t="s">
        <v>186</v>
      </c>
      <c r="E199" s="234">
        <v>0</v>
      </c>
      <c r="F199" s="223" t="s">
        <v>63</v>
      </c>
      <c r="G199" s="33"/>
      <c r="H199" s="33"/>
      <c r="I199" s="33"/>
      <c r="J199" s="33"/>
      <c r="K199" s="34">
        <v>0</v>
      </c>
      <c r="L199" s="33"/>
      <c r="M199" s="124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</row>
    <row r="200" spans="1:253" ht="13">
      <c r="A200" s="297">
        <v>10120</v>
      </c>
      <c r="B200" s="245">
        <v>4770</v>
      </c>
      <c r="C200" s="46" t="s">
        <v>86</v>
      </c>
      <c r="D200" s="58" t="s">
        <v>187</v>
      </c>
      <c r="E200" s="234">
        <v>0</v>
      </c>
      <c r="F200" s="223" t="s">
        <v>63</v>
      </c>
      <c r="G200" s="33"/>
      <c r="H200" s="33"/>
      <c r="I200" s="33"/>
      <c r="J200" s="33"/>
      <c r="K200" s="34">
        <v>0</v>
      </c>
      <c r="L200" s="33"/>
      <c r="M200" s="124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</row>
    <row r="201" spans="1:253" ht="13">
      <c r="A201" s="297">
        <v>10140</v>
      </c>
      <c r="B201" s="245">
        <v>4780</v>
      </c>
      <c r="C201" s="46" t="s">
        <v>89</v>
      </c>
      <c r="D201" s="58" t="s">
        <v>188</v>
      </c>
      <c r="E201" s="234">
        <v>0</v>
      </c>
      <c r="F201" s="223" t="s">
        <v>63</v>
      </c>
      <c r="G201" s="33"/>
      <c r="H201" s="33"/>
      <c r="I201" s="33"/>
      <c r="J201" s="33"/>
      <c r="K201" s="34">
        <v>0</v>
      </c>
      <c r="L201" s="33"/>
      <c r="M201" s="124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</row>
    <row r="202" spans="1:253" ht="13">
      <c r="A202" s="297">
        <v>10150</v>
      </c>
      <c r="B202" s="245">
        <v>4790</v>
      </c>
      <c r="C202" s="59" t="s">
        <v>754</v>
      </c>
      <c r="D202" s="213"/>
      <c r="E202" s="40">
        <f>SUM(E193:E201)</f>
        <v>0</v>
      </c>
      <c r="F202" s="150"/>
      <c r="G202" s="33"/>
      <c r="H202" s="33"/>
      <c r="I202" s="33"/>
      <c r="J202" s="33"/>
      <c r="K202" s="34">
        <f>SUM(K193:K201)</f>
        <v>0</v>
      </c>
      <c r="L202" s="33"/>
      <c r="M202" s="124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</row>
    <row r="203" spans="1:253" ht="13">
      <c r="A203" s="297">
        <v>10300</v>
      </c>
      <c r="B203" s="245">
        <v>4800</v>
      </c>
      <c r="C203" s="59" t="s">
        <v>791</v>
      </c>
      <c r="D203" s="58"/>
      <c r="E203" s="34">
        <f>E63+E74++E85+E96+E107+E118+E129+E140+E151+E161+E171+E191+E202</f>
        <v>0</v>
      </c>
      <c r="F203" s="226"/>
      <c r="G203" s="34">
        <f>G63+G74++G85+G96+G107+G118+G129+G140+G151+G161+G171+G191+G202</f>
        <v>0</v>
      </c>
      <c r="H203" s="34">
        <f>H63+H74++H85+H96+H107+H118+H129+H140+H151+H161+H171+H191+H202</f>
        <v>0</v>
      </c>
      <c r="I203" s="34">
        <f>I63+I74++I85+I96+I107+I118+I129+I140+I151+I161+I171+I191+I202</f>
        <v>0</v>
      </c>
      <c r="J203" s="34">
        <f>J63+J74++J85+J96+J107+J118+J129+J140+J151+J161+J171+J191+J202</f>
        <v>0</v>
      </c>
      <c r="K203" s="34">
        <f>K63+K74++K85+K96+K107+K118+K129+K140+K151+K161+K171+K191+K202</f>
        <v>0</v>
      </c>
      <c r="L203" s="33"/>
      <c r="M203" s="124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</row>
    <row r="204" spans="1:253" ht="13">
      <c r="A204" s="297"/>
      <c r="B204" s="245"/>
      <c r="C204" s="59" t="s">
        <v>189</v>
      </c>
      <c r="D204" s="214"/>
      <c r="E204" s="33"/>
      <c r="F204" s="227"/>
      <c r="G204" s="33"/>
      <c r="H204" s="33"/>
      <c r="I204" s="33"/>
      <c r="J204" s="33"/>
      <c r="K204" s="33"/>
      <c r="L204" s="33"/>
      <c r="M204" s="12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</row>
    <row r="205" spans="1:253" ht="13">
      <c r="A205" s="297">
        <v>11000</v>
      </c>
      <c r="B205" s="245">
        <v>4810</v>
      </c>
      <c r="C205" s="46" t="s">
        <v>93</v>
      </c>
      <c r="D205" s="58" t="s">
        <v>190</v>
      </c>
      <c r="E205" s="234">
        <v>0</v>
      </c>
      <c r="F205" s="223" t="s">
        <v>63</v>
      </c>
      <c r="G205" s="35"/>
      <c r="H205" s="35"/>
      <c r="I205" s="35"/>
      <c r="J205" s="35"/>
      <c r="K205" s="33"/>
      <c r="L205" s="33"/>
      <c r="M205" s="124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</row>
    <row r="206" spans="1:253" ht="13">
      <c r="A206" s="297"/>
      <c r="B206" s="245"/>
      <c r="C206" s="46" t="s">
        <v>191</v>
      </c>
      <c r="D206" s="58" t="s">
        <v>190</v>
      </c>
      <c r="E206" s="234">
        <v>0</v>
      </c>
      <c r="F206" s="233"/>
      <c r="G206" s="34">
        <f>IF(ISBLANK($F206),0,ROUND($E206*(VLOOKUP($F206,Ratio,2)),0))</f>
        <v>0</v>
      </c>
      <c r="H206" s="34">
        <f>IF(ISBLANK($F206),0,ROUND($E206*(VLOOKUP($F206,Ratio,3)),0))</f>
        <v>0</v>
      </c>
      <c r="I206" s="34">
        <f>IF(ISBLANK($F206),0,ROUND($E206*(VLOOKUP($F206,Ratio,4)),0))</f>
        <v>0</v>
      </c>
      <c r="J206" s="34">
        <f>IF(ISBLANK($F206),0,ROUND($E206*(VLOOKUP($F206,Ratio,5)),0))</f>
        <v>0</v>
      </c>
      <c r="K206" s="33"/>
      <c r="L206" s="33"/>
      <c r="M206" s="124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</row>
    <row r="207" spans="1:253" ht="13">
      <c r="A207" s="297">
        <v>11020</v>
      </c>
      <c r="B207" s="245">
        <v>4820</v>
      </c>
      <c r="C207" s="46" t="s">
        <v>71</v>
      </c>
      <c r="D207" s="58" t="s">
        <v>192</v>
      </c>
      <c r="E207" s="234">
        <v>0</v>
      </c>
      <c r="F207" s="223" t="s">
        <v>63</v>
      </c>
      <c r="G207" s="35"/>
      <c r="H207" s="35"/>
      <c r="I207" s="35"/>
      <c r="J207" s="35"/>
      <c r="K207" s="33"/>
      <c r="L207" s="33"/>
      <c r="M207" s="124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</row>
    <row r="208" spans="1:253" ht="13">
      <c r="A208" s="297"/>
      <c r="B208" s="245"/>
      <c r="C208" s="46" t="s">
        <v>73</v>
      </c>
      <c r="D208" s="58" t="s">
        <v>192</v>
      </c>
      <c r="E208" s="234">
        <v>0</v>
      </c>
      <c r="F208" s="224"/>
      <c r="G208" s="34">
        <f>IF(ISBLANK($F208),0,ROUND($E208*(VLOOKUP($F208,Ratio,2)),0))</f>
        <v>0</v>
      </c>
      <c r="H208" s="34">
        <f>IF(ISBLANK($F208),0,ROUND($E208*(VLOOKUP($F208,Ratio,3)),0))</f>
        <v>0</v>
      </c>
      <c r="I208" s="34">
        <f>IF(ISBLANK($F208),0,ROUND($E208*(VLOOKUP($F208,Ratio,4)),0))</f>
        <v>0</v>
      </c>
      <c r="J208" s="34">
        <f>IF(ISBLANK($F208),0,ROUND($E208*(VLOOKUP($F208,Ratio,5)),0))</f>
        <v>0</v>
      </c>
      <c r="K208" s="33"/>
      <c r="L208" s="33"/>
      <c r="M208" s="124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</row>
    <row r="209" spans="1:253" ht="13">
      <c r="A209" s="314">
        <v>11025</v>
      </c>
      <c r="B209" s="245"/>
      <c r="C209" s="298" t="s">
        <v>1007</v>
      </c>
      <c r="D209" s="58" t="s">
        <v>1021</v>
      </c>
      <c r="E209" s="234">
        <v>0</v>
      </c>
      <c r="F209" s="224" t="s">
        <v>63</v>
      </c>
      <c r="G209" s="34"/>
      <c r="H209" s="34"/>
      <c r="I209" s="34"/>
      <c r="J209" s="34"/>
      <c r="K209" s="33"/>
      <c r="L209" s="33"/>
      <c r="M209" s="124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</row>
    <row r="210" spans="1:253" ht="13">
      <c r="A210" s="297"/>
      <c r="B210" s="245"/>
      <c r="C210" s="298" t="s">
        <v>1007</v>
      </c>
      <c r="D210" s="58" t="s">
        <v>1021</v>
      </c>
      <c r="E210" s="234">
        <v>0</v>
      </c>
      <c r="F210" s="224"/>
      <c r="G210" s="34">
        <f>IF(ISBLANK($F210),0,ROUND($E210*(VLOOKUP($F210,Ratio,2)),0))</f>
        <v>0</v>
      </c>
      <c r="H210" s="34">
        <f>IF(ISBLANK($F210),0,ROUND($E210*(VLOOKUP($F210,Ratio,3)),0))</f>
        <v>0</v>
      </c>
      <c r="I210" s="34">
        <f>IF(ISBLANK($F210),0,ROUND($E210*(VLOOKUP($F210,Ratio,4)),0))</f>
        <v>0</v>
      </c>
      <c r="J210" s="34">
        <f>IF(ISBLANK($F210),0,ROUND($E210*(VLOOKUP($F210,Ratio,5)),0))</f>
        <v>0</v>
      </c>
      <c r="K210" s="33"/>
      <c r="L210" s="33"/>
      <c r="M210" s="124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</row>
    <row r="211" spans="1:253" ht="13">
      <c r="A211" s="297">
        <v>11040</v>
      </c>
      <c r="B211" s="245">
        <v>4830</v>
      </c>
      <c r="C211" s="46" t="s">
        <v>74</v>
      </c>
      <c r="D211" s="58" t="s">
        <v>193</v>
      </c>
      <c r="E211" s="234">
        <v>0</v>
      </c>
      <c r="F211" s="223" t="s">
        <v>63</v>
      </c>
      <c r="G211" s="35"/>
      <c r="H211" s="35"/>
      <c r="I211" s="35"/>
      <c r="J211" s="35"/>
      <c r="K211" s="33"/>
      <c r="L211" s="33"/>
      <c r="M211" s="124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</row>
    <row r="212" spans="1:253" ht="13">
      <c r="A212" s="297"/>
      <c r="B212" s="245"/>
      <c r="C212" s="46" t="s">
        <v>76</v>
      </c>
      <c r="D212" s="58" t="s">
        <v>193</v>
      </c>
      <c r="E212" s="234">
        <v>0</v>
      </c>
      <c r="F212" s="224"/>
      <c r="G212" s="34">
        <f>IF(ISBLANK($F212),0,ROUND($E212*(VLOOKUP($F212,Ratio,2)),0))</f>
        <v>0</v>
      </c>
      <c r="H212" s="34">
        <f>IF(ISBLANK($F212),0,ROUND($E212*(VLOOKUP($F212,Ratio,3)),0))</f>
        <v>0</v>
      </c>
      <c r="I212" s="34">
        <f>IF(ISBLANK($F212),0,ROUND($E212*(VLOOKUP($F212,Ratio,4)),0))</f>
        <v>0</v>
      </c>
      <c r="J212" s="34">
        <f>IF(ISBLANK($F212),0,ROUND($E212*(VLOOKUP($F212,Ratio,5)),0))</f>
        <v>0</v>
      </c>
      <c r="K212" s="33"/>
      <c r="L212" s="33"/>
      <c r="M212" s="124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</row>
    <row r="213" spans="1:253" ht="13">
      <c r="A213" s="297">
        <v>11060</v>
      </c>
      <c r="B213" s="245">
        <v>4840</v>
      </c>
      <c r="C213" s="46" t="s">
        <v>77</v>
      </c>
      <c r="D213" s="58" t="s">
        <v>194</v>
      </c>
      <c r="E213" s="234">
        <v>0</v>
      </c>
      <c r="F213" s="223" t="s">
        <v>63</v>
      </c>
      <c r="G213" s="35"/>
      <c r="H213" s="35"/>
      <c r="I213" s="35"/>
      <c r="J213" s="35"/>
      <c r="K213" s="33"/>
      <c r="L213" s="33"/>
      <c r="M213" s="124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3">
      <c r="A214" s="297"/>
      <c r="B214" s="245"/>
      <c r="C214" s="46" t="s">
        <v>79</v>
      </c>
      <c r="D214" s="58" t="s">
        <v>194</v>
      </c>
      <c r="E214" s="234">
        <v>0</v>
      </c>
      <c r="F214" s="224"/>
      <c r="G214" s="34">
        <f>IF(ISBLANK($F214),0,ROUND($E214*(VLOOKUP($F214,Ratio,2)),0))</f>
        <v>0</v>
      </c>
      <c r="H214" s="34">
        <f>IF(ISBLANK($F214),0,ROUND($E214*(VLOOKUP($F214,Ratio,3)),0))</f>
        <v>0</v>
      </c>
      <c r="I214" s="34">
        <f>IF(ISBLANK($F214),0,ROUND($E214*(VLOOKUP($F214,Ratio,4)),0))</f>
        <v>0</v>
      </c>
      <c r="J214" s="34">
        <f>IF(ISBLANK($F214),0,ROUND($E214*(VLOOKUP($F214,Ratio,5)),0))</f>
        <v>0</v>
      </c>
      <c r="K214" s="33"/>
      <c r="L214" s="33"/>
      <c r="M214" s="12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</row>
    <row r="215" spans="1:253" ht="13">
      <c r="A215" s="297">
        <v>11080</v>
      </c>
      <c r="B215" s="245">
        <v>4850</v>
      </c>
      <c r="C215" s="46" t="s">
        <v>80</v>
      </c>
      <c r="D215" s="58" t="s">
        <v>195</v>
      </c>
      <c r="E215" s="234">
        <v>0</v>
      </c>
      <c r="F215" s="223" t="s">
        <v>63</v>
      </c>
      <c r="G215" s="35"/>
      <c r="H215" s="35"/>
      <c r="I215" s="35"/>
      <c r="J215" s="35"/>
      <c r="K215" s="33"/>
      <c r="L215" s="33"/>
      <c r="M215" s="124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</row>
    <row r="216" spans="1:253" ht="13">
      <c r="A216" s="297"/>
      <c r="B216" s="245"/>
      <c r="C216" s="46" t="s">
        <v>82</v>
      </c>
      <c r="D216" s="58" t="s">
        <v>195</v>
      </c>
      <c r="E216" s="234">
        <v>0</v>
      </c>
      <c r="F216" s="224"/>
      <c r="G216" s="34">
        <f>IF(ISBLANK($F216),0,ROUND($E216*(VLOOKUP($F216,Ratio,2)),0))</f>
        <v>0</v>
      </c>
      <c r="H216" s="34">
        <f>IF(ISBLANK($F216),0,ROUND($E216*(VLOOKUP($F216,Ratio,3)),0))</f>
        <v>0</v>
      </c>
      <c r="I216" s="34">
        <f>IF(ISBLANK($F216),0,ROUND($E216*(VLOOKUP($F216,Ratio,4)),0))</f>
        <v>0</v>
      </c>
      <c r="J216" s="34">
        <f>IF(ISBLANK($F216),0,ROUND($E216*(VLOOKUP($F216,Ratio,5)),0))</f>
        <v>0</v>
      </c>
      <c r="K216" s="33"/>
      <c r="L216" s="33"/>
      <c r="M216" s="124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</row>
    <row r="217" spans="1:253" ht="13">
      <c r="A217" s="297">
        <v>11100</v>
      </c>
      <c r="B217" s="245">
        <v>4860</v>
      </c>
      <c r="C217" s="46" t="s">
        <v>83</v>
      </c>
      <c r="D217" s="58" t="s">
        <v>196</v>
      </c>
      <c r="E217" s="234">
        <v>0</v>
      </c>
      <c r="F217" s="223" t="s">
        <v>63</v>
      </c>
      <c r="G217" s="35"/>
      <c r="H217" s="35"/>
      <c r="I217" s="35"/>
      <c r="J217" s="35"/>
      <c r="K217" s="33"/>
      <c r="L217" s="33"/>
      <c r="M217" s="124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</row>
    <row r="218" spans="1:253" ht="13">
      <c r="A218" s="297"/>
      <c r="B218" s="245"/>
      <c r="C218" s="46" t="s">
        <v>85</v>
      </c>
      <c r="D218" s="58" t="s">
        <v>196</v>
      </c>
      <c r="E218" s="234">
        <v>0</v>
      </c>
      <c r="F218" s="233"/>
      <c r="G218" s="34">
        <f>IF(ISBLANK($F218),0,ROUND($E218*(VLOOKUP($F218,Ratio,2)),0))</f>
        <v>0</v>
      </c>
      <c r="H218" s="34">
        <f>IF(ISBLANK($F218),0,ROUND($E218*(VLOOKUP($F218,Ratio,3)),0))</f>
        <v>0</v>
      </c>
      <c r="I218" s="34">
        <f>IF(ISBLANK($F218),0,ROUND($E218*(VLOOKUP($F218,Ratio,4)),0))</f>
        <v>0</v>
      </c>
      <c r="J218" s="34">
        <f>IF(ISBLANK($F218),0,ROUND($E218*(VLOOKUP($F218,Ratio,5)),0))</f>
        <v>0</v>
      </c>
      <c r="K218" s="33"/>
      <c r="L218" s="33"/>
      <c r="M218" s="124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</row>
    <row r="219" spans="1:253" ht="13">
      <c r="A219" s="297">
        <v>11120</v>
      </c>
      <c r="B219" s="245">
        <v>4870</v>
      </c>
      <c r="C219" s="46" t="s">
        <v>86</v>
      </c>
      <c r="D219" s="58" t="s">
        <v>197</v>
      </c>
      <c r="E219" s="234">
        <v>0</v>
      </c>
      <c r="F219" s="223" t="s">
        <v>63</v>
      </c>
      <c r="G219" s="35"/>
      <c r="H219" s="35"/>
      <c r="I219" s="35"/>
      <c r="J219" s="35"/>
      <c r="K219" s="33"/>
      <c r="L219" s="33"/>
      <c r="M219" s="124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</row>
    <row r="220" spans="1:253" ht="13">
      <c r="A220" s="297"/>
      <c r="B220" s="245"/>
      <c r="C220" s="46" t="s">
        <v>88</v>
      </c>
      <c r="D220" s="58" t="s">
        <v>197</v>
      </c>
      <c r="E220" s="234">
        <v>0</v>
      </c>
      <c r="F220" s="233"/>
      <c r="G220" s="34">
        <f>IF(ISBLANK($F220),0,ROUND($E220*(VLOOKUP($F220,Ratio,2)),0))</f>
        <v>0</v>
      </c>
      <c r="H220" s="34">
        <f>IF(ISBLANK($F220),0,ROUND($E220*(VLOOKUP($F220,Ratio,3)),0))</f>
        <v>0</v>
      </c>
      <c r="I220" s="34">
        <f>IF(ISBLANK($F220),0,ROUND($E220*(VLOOKUP($F220,Ratio,4)),0))</f>
        <v>0</v>
      </c>
      <c r="J220" s="34">
        <f>IF(ISBLANK($F220),0,ROUND($E220*(VLOOKUP($F220,Ratio,5)),0))</f>
        <v>0</v>
      </c>
      <c r="K220" s="33"/>
      <c r="L220" s="33"/>
      <c r="M220" s="124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</row>
    <row r="221" spans="1:253" ht="13">
      <c r="A221" s="297">
        <v>11140</v>
      </c>
      <c r="B221" s="245">
        <v>4880</v>
      </c>
      <c r="C221" s="46" t="s">
        <v>89</v>
      </c>
      <c r="D221" s="58" t="s">
        <v>198</v>
      </c>
      <c r="E221" s="234">
        <v>0</v>
      </c>
      <c r="F221" s="223" t="s">
        <v>63</v>
      </c>
      <c r="G221" s="35"/>
      <c r="H221" s="35"/>
      <c r="I221" s="35"/>
      <c r="J221" s="35"/>
      <c r="K221" s="33"/>
      <c r="L221" s="33"/>
      <c r="M221" s="124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</row>
    <row r="222" spans="1:253" ht="13">
      <c r="A222" s="297"/>
      <c r="B222" s="245"/>
      <c r="C222" s="46" t="s">
        <v>91</v>
      </c>
      <c r="D222" s="58" t="s">
        <v>198</v>
      </c>
      <c r="E222" s="234">
        <v>0</v>
      </c>
      <c r="F222" s="224"/>
      <c r="G222" s="34">
        <f>IF(ISBLANK($F222),0,ROUND($E222*(VLOOKUP($F222,Ratio,2)),0))</f>
        <v>0</v>
      </c>
      <c r="H222" s="34">
        <f>IF(ISBLANK($F222),0,ROUND($E222*(VLOOKUP($F222,Ratio,3)),0))</f>
        <v>0</v>
      </c>
      <c r="I222" s="34">
        <f>IF(ISBLANK($F222),0,ROUND($E222*(VLOOKUP($F222,Ratio,4)),0))</f>
        <v>0</v>
      </c>
      <c r="J222" s="34">
        <f>IF(ISBLANK($F222),0,ROUND($E222*(VLOOKUP($F222,Ratio,5)),0))</f>
        <v>0</v>
      </c>
      <c r="K222" s="33"/>
      <c r="L222" s="33"/>
      <c r="M222" s="124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</row>
    <row r="223" spans="1:253" ht="13">
      <c r="A223" s="297">
        <v>11160</v>
      </c>
      <c r="B223" s="245">
        <v>4890</v>
      </c>
      <c r="C223" s="59" t="s">
        <v>199</v>
      </c>
      <c r="D223" s="213"/>
      <c r="E223" s="34">
        <f>SUM(E205:E222)</f>
        <v>0</v>
      </c>
      <c r="F223" s="218"/>
      <c r="G223" s="34">
        <f>SUM(G205:G222)</f>
        <v>0</v>
      </c>
      <c r="H223" s="34">
        <f>SUM(H205:H222)</f>
        <v>0</v>
      </c>
      <c r="I223" s="34">
        <f>SUM(I205:I222)</f>
        <v>0</v>
      </c>
      <c r="J223" s="34">
        <f>SUM(J205:J222)</f>
        <v>0</v>
      </c>
      <c r="K223" s="33"/>
      <c r="L223" s="33"/>
      <c r="M223" s="124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</row>
    <row r="224" spans="1:253" ht="13">
      <c r="A224" s="297"/>
      <c r="B224" s="245"/>
      <c r="C224" s="59" t="s">
        <v>200</v>
      </c>
      <c r="D224" s="214"/>
      <c r="E224" s="33"/>
      <c r="F224" s="218"/>
      <c r="G224" s="33"/>
      <c r="H224" s="33"/>
      <c r="I224" s="33"/>
      <c r="J224" s="33"/>
      <c r="K224" s="33"/>
      <c r="L224" s="33"/>
      <c r="M224" s="1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</row>
    <row r="225" spans="1:253" ht="13">
      <c r="A225" s="297">
        <v>12000</v>
      </c>
      <c r="B225" s="245">
        <v>4900</v>
      </c>
      <c r="C225" s="46" t="s">
        <v>93</v>
      </c>
      <c r="D225" s="58" t="s">
        <v>201</v>
      </c>
      <c r="E225" s="234">
        <v>0</v>
      </c>
      <c r="F225" s="223" t="s">
        <v>63</v>
      </c>
      <c r="G225" s="35"/>
      <c r="H225" s="35"/>
      <c r="I225" s="35"/>
      <c r="J225" s="35"/>
      <c r="K225" s="35"/>
      <c r="L225" s="33"/>
      <c r="M225" s="124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</row>
    <row r="226" spans="1:253" ht="13">
      <c r="A226" s="297"/>
      <c r="B226" s="245"/>
      <c r="C226" s="46" t="s">
        <v>191</v>
      </c>
      <c r="D226" s="58" t="s">
        <v>201</v>
      </c>
      <c r="E226" s="234">
        <v>0</v>
      </c>
      <c r="F226" s="233"/>
      <c r="G226" s="34">
        <f>IF(ISBLANK($F226),0,ROUND($E226*(VLOOKUP($F226,Ratio,2)),0))</f>
        <v>0</v>
      </c>
      <c r="H226" s="34">
        <f>IF(ISBLANK($F226),0,ROUND($E226*(VLOOKUP($F226,Ratio,3)),0))</f>
        <v>0</v>
      </c>
      <c r="I226" s="34">
        <f>IF(ISBLANK($F226),0,ROUND($E226*(VLOOKUP($F226,Ratio,4)),0))</f>
        <v>0</v>
      </c>
      <c r="J226" s="34">
        <f>IF(ISBLANK($F226),0,ROUND($E226*(VLOOKUP($F226,Ratio,5)),0))</f>
        <v>0</v>
      </c>
      <c r="K226" s="34">
        <f>IF(ISBLANK($F226),0,ROUND($E226*(VLOOKUP($F226,Ratio,13)),0))</f>
        <v>0</v>
      </c>
      <c r="L226" s="33"/>
      <c r="M226" s="124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</row>
    <row r="227" spans="1:253" ht="13">
      <c r="A227" s="297">
        <v>12020</v>
      </c>
      <c r="B227" s="245">
        <v>4910</v>
      </c>
      <c r="C227" s="46" t="s">
        <v>71</v>
      </c>
      <c r="D227" s="58" t="s">
        <v>202</v>
      </c>
      <c r="E227" s="234">
        <v>0</v>
      </c>
      <c r="F227" s="223" t="s">
        <v>63</v>
      </c>
      <c r="G227" s="35"/>
      <c r="H227" s="35"/>
      <c r="I227" s="35"/>
      <c r="J227" s="35"/>
      <c r="K227" s="35"/>
      <c r="L227" s="33"/>
      <c r="M227" s="124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3">
      <c r="A228" s="297"/>
      <c r="B228" s="245"/>
      <c r="C228" s="46" t="s">
        <v>73</v>
      </c>
      <c r="D228" s="58" t="s">
        <v>202</v>
      </c>
      <c r="E228" s="234">
        <v>0</v>
      </c>
      <c r="F228" s="224"/>
      <c r="G228" s="34">
        <f>IF(ISBLANK($F228),0,ROUND($E228*(VLOOKUP($F228,Ratio,2)),0))</f>
        <v>0</v>
      </c>
      <c r="H228" s="34">
        <f>IF(ISBLANK($F228),0,ROUND($E228*(VLOOKUP($F228,Ratio,3)),0))</f>
        <v>0</v>
      </c>
      <c r="I228" s="34">
        <f>IF(ISBLANK($F228),0,ROUND($E228*(VLOOKUP($F228,Ratio,4)),0))</f>
        <v>0</v>
      </c>
      <c r="J228" s="34">
        <f>IF(ISBLANK($F228),0,ROUND($E228*(VLOOKUP($F228,Ratio,5)),0))</f>
        <v>0</v>
      </c>
      <c r="K228" s="34">
        <f>IF(ISBLANK($F228),0,ROUND($E228*(VLOOKUP($F228,Ratio,13)),0))</f>
        <v>0</v>
      </c>
      <c r="L228" s="33"/>
      <c r="M228" s="124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</row>
    <row r="229" spans="1:253" ht="13">
      <c r="A229" s="314">
        <v>12025</v>
      </c>
      <c r="B229" s="245"/>
      <c r="C229" s="298" t="s">
        <v>1007</v>
      </c>
      <c r="D229" s="58" t="s">
        <v>1022</v>
      </c>
      <c r="E229" s="234">
        <v>0</v>
      </c>
      <c r="F229" s="224" t="s">
        <v>63</v>
      </c>
      <c r="G229" s="34"/>
      <c r="H229" s="34"/>
      <c r="I229" s="34"/>
      <c r="J229" s="34"/>
      <c r="K229" s="34"/>
      <c r="L229" s="33"/>
      <c r="M229" s="124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</row>
    <row r="230" spans="1:253" ht="13">
      <c r="A230" s="297"/>
      <c r="B230" s="245"/>
      <c r="C230" s="298" t="s">
        <v>1007</v>
      </c>
      <c r="D230" s="58" t="s">
        <v>1022</v>
      </c>
      <c r="E230" s="234">
        <v>0</v>
      </c>
      <c r="F230" s="224"/>
      <c r="G230" s="34">
        <f>IF(ISBLANK($F230),0,ROUND($E230*(VLOOKUP($F230,Ratio,2)),0))</f>
        <v>0</v>
      </c>
      <c r="H230" s="34">
        <f>IF(ISBLANK($F230),0,ROUND($E230*(VLOOKUP($F230,Ratio,3)),0))</f>
        <v>0</v>
      </c>
      <c r="I230" s="34">
        <f>IF(ISBLANK($F230),0,ROUND($E230*(VLOOKUP($F230,Ratio,4)),0))</f>
        <v>0</v>
      </c>
      <c r="J230" s="34">
        <f>IF(ISBLANK($F230),0,ROUND($E230*(VLOOKUP($F230,Ratio,5)),0))</f>
        <v>0</v>
      </c>
      <c r="K230" s="34">
        <f>IF(ISBLANK($F230),0,ROUND($E230*(VLOOKUP($F230,Ratio,13)),0))</f>
        <v>0</v>
      </c>
      <c r="L230" s="33"/>
      <c r="M230" s="124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</row>
    <row r="231" spans="1:253" ht="13">
      <c r="A231" s="297">
        <v>12040</v>
      </c>
      <c r="B231" s="245">
        <v>4920</v>
      </c>
      <c r="C231" s="46" t="s">
        <v>74</v>
      </c>
      <c r="D231" s="58" t="s">
        <v>203</v>
      </c>
      <c r="E231" s="234">
        <v>0</v>
      </c>
      <c r="F231" s="223" t="s">
        <v>63</v>
      </c>
      <c r="G231" s="35"/>
      <c r="H231" s="35"/>
      <c r="I231" s="35"/>
      <c r="J231" s="35"/>
      <c r="K231" s="35"/>
      <c r="L231" s="33"/>
      <c r="M231" s="124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</row>
    <row r="232" spans="1:253" ht="13">
      <c r="A232" s="297"/>
      <c r="B232" s="245"/>
      <c r="C232" s="46" t="s">
        <v>76</v>
      </c>
      <c r="D232" s="58" t="s">
        <v>203</v>
      </c>
      <c r="E232" s="234">
        <v>0</v>
      </c>
      <c r="F232" s="224"/>
      <c r="G232" s="34">
        <f>IF(ISBLANK($F232),0,ROUND($E232*(VLOOKUP($F232,Ratio,2)),0))</f>
        <v>0</v>
      </c>
      <c r="H232" s="34">
        <f>IF(ISBLANK($F232),0,ROUND($E232*(VLOOKUP($F232,Ratio,3)),0))</f>
        <v>0</v>
      </c>
      <c r="I232" s="34">
        <f>IF(ISBLANK($F232),0,ROUND($E232*(VLOOKUP($F232,Ratio,4)),0))</f>
        <v>0</v>
      </c>
      <c r="J232" s="34">
        <f>IF(ISBLANK($F232),0,ROUND($E232*(VLOOKUP($F232,Ratio,5)),0))</f>
        <v>0</v>
      </c>
      <c r="K232" s="34">
        <f>IF(ISBLANK($F232),0,ROUND($E232*(VLOOKUP($F232,Ratio,13)),0))</f>
        <v>0</v>
      </c>
      <c r="L232" s="33"/>
      <c r="M232" s="124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</row>
    <row r="233" spans="1:253" ht="13">
      <c r="A233" s="297">
        <v>12060</v>
      </c>
      <c r="B233" s="245">
        <v>4930</v>
      </c>
      <c r="C233" s="46" t="s">
        <v>77</v>
      </c>
      <c r="D233" s="58" t="s">
        <v>204</v>
      </c>
      <c r="E233" s="234">
        <v>0</v>
      </c>
      <c r="F233" s="223" t="s">
        <v>63</v>
      </c>
      <c r="G233" s="35"/>
      <c r="H233" s="35"/>
      <c r="I233" s="35"/>
      <c r="J233" s="35"/>
      <c r="K233" s="35"/>
      <c r="L233" s="33"/>
      <c r="M233" s="124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</row>
    <row r="234" spans="1:253" ht="13">
      <c r="A234" s="297"/>
      <c r="B234" s="245"/>
      <c r="C234" s="46" t="s">
        <v>79</v>
      </c>
      <c r="D234" s="58" t="s">
        <v>204</v>
      </c>
      <c r="E234" s="234">
        <v>0</v>
      </c>
      <c r="F234" s="224"/>
      <c r="G234" s="34">
        <f>IF(ISBLANK($F234),0,ROUND($E234*(VLOOKUP($F234,Ratio,2)),0))</f>
        <v>0</v>
      </c>
      <c r="H234" s="34">
        <f>IF(ISBLANK($F234),0,ROUND($E234*(VLOOKUP($F234,Ratio,3)),0))</f>
        <v>0</v>
      </c>
      <c r="I234" s="34">
        <f>IF(ISBLANK($F234),0,ROUND($E234*(VLOOKUP($F234,Ratio,4)),0))</f>
        <v>0</v>
      </c>
      <c r="J234" s="34">
        <f>IF(ISBLANK($F234),0,ROUND($E234*(VLOOKUP($F234,Ratio,5)),0))</f>
        <v>0</v>
      </c>
      <c r="K234" s="34">
        <f>IF(ISBLANK($F234),0,ROUND($E234*(VLOOKUP($F234,Ratio,13)),0))</f>
        <v>0</v>
      </c>
      <c r="L234" s="33"/>
      <c r="M234" s="12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</row>
    <row r="235" spans="1:253" ht="13">
      <c r="A235" s="297">
        <v>12080</v>
      </c>
      <c r="B235" s="245">
        <v>4940</v>
      </c>
      <c r="C235" s="46" t="s">
        <v>80</v>
      </c>
      <c r="D235" s="58" t="s">
        <v>205</v>
      </c>
      <c r="E235" s="234">
        <v>0</v>
      </c>
      <c r="F235" s="223" t="s">
        <v>63</v>
      </c>
      <c r="G235" s="35"/>
      <c r="H235" s="35"/>
      <c r="I235" s="35"/>
      <c r="J235" s="35"/>
      <c r="K235" s="35"/>
      <c r="L235" s="33"/>
      <c r="M235" s="124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</row>
    <row r="236" spans="1:253" ht="13">
      <c r="A236" s="297"/>
      <c r="B236" s="245"/>
      <c r="C236" s="46" t="s">
        <v>82</v>
      </c>
      <c r="D236" s="58" t="s">
        <v>205</v>
      </c>
      <c r="E236" s="234">
        <v>0</v>
      </c>
      <c r="F236" s="224"/>
      <c r="G236" s="34">
        <f>IF(ISBLANK($F236),0,ROUND($E236*(VLOOKUP($F236,Ratio,2)),0))</f>
        <v>0</v>
      </c>
      <c r="H236" s="34">
        <f>IF(ISBLANK($F236),0,ROUND($E236*(VLOOKUP($F236,Ratio,3)),0))</f>
        <v>0</v>
      </c>
      <c r="I236" s="34">
        <f>IF(ISBLANK($F236),0,ROUND($E236*(VLOOKUP($F236,Ratio,4)),0))</f>
        <v>0</v>
      </c>
      <c r="J236" s="34">
        <f>IF(ISBLANK($F236),0,ROUND($E236*(VLOOKUP($F236,Ratio,5)),0))</f>
        <v>0</v>
      </c>
      <c r="K236" s="34">
        <f>IF(ISBLANK($F236),0,ROUND($E236*(VLOOKUP($F236,Ratio,13)),0))</f>
        <v>0</v>
      </c>
      <c r="L236" s="33"/>
      <c r="M236" s="124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</row>
    <row r="237" spans="1:253" ht="13">
      <c r="A237" s="297">
        <v>12100</v>
      </c>
      <c r="B237" s="245">
        <v>4950</v>
      </c>
      <c r="C237" s="46" t="s">
        <v>83</v>
      </c>
      <c r="D237" s="58" t="s">
        <v>206</v>
      </c>
      <c r="E237" s="234">
        <v>0</v>
      </c>
      <c r="F237" s="223" t="s">
        <v>63</v>
      </c>
      <c r="G237" s="35"/>
      <c r="H237" s="35"/>
      <c r="I237" s="35"/>
      <c r="J237" s="35"/>
      <c r="K237" s="35"/>
      <c r="L237" s="33"/>
      <c r="M237" s="124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</row>
    <row r="238" spans="1:253" ht="13">
      <c r="A238" s="297"/>
      <c r="B238" s="245"/>
      <c r="C238" s="46" t="s">
        <v>85</v>
      </c>
      <c r="D238" s="58" t="s">
        <v>206</v>
      </c>
      <c r="E238" s="234">
        <v>0</v>
      </c>
      <c r="F238" s="233"/>
      <c r="G238" s="34">
        <f>IF(ISBLANK($F238),0,ROUND($E238*(VLOOKUP($F238,Ratio,2)),0))</f>
        <v>0</v>
      </c>
      <c r="H238" s="34">
        <f>IF(ISBLANK($F238),0,ROUND($E238*(VLOOKUP($F238,Ratio,3)),0))</f>
        <v>0</v>
      </c>
      <c r="I238" s="34">
        <f>IF(ISBLANK($F238),0,ROUND($E238*(VLOOKUP($F238,Ratio,4)),0))</f>
        <v>0</v>
      </c>
      <c r="J238" s="34">
        <f>IF(ISBLANK($F238),0,ROUND($E238*(VLOOKUP($F238,Ratio,5)),0))</f>
        <v>0</v>
      </c>
      <c r="K238" s="34">
        <f>IF(ISBLANK($F238),0,ROUND($E238*(VLOOKUP($F238,Ratio,13)),0))</f>
        <v>0</v>
      </c>
      <c r="L238" s="33"/>
      <c r="M238" s="124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</row>
    <row r="239" spans="1:253" ht="13">
      <c r="A239" s="297">
        <v>12120</v>
      </c>
      <c r="B239" s="245">
        <v>4960</v>
      </c>
      <c r="C239" s="46" t="s">
        <v>86</v>
      </c>
      <c r="D239" s="58" t="s">
        <v>207</v>
      </c>
      <c r="E239" s="234">
        <v>0</v>
      </c>
      <c r="F239" s="223" t="s">
        <v>63</v>
      </c>
      <c r="G239" s="35"/>
      <c r="H239" s="35"/>
      <c r="I239" s="35"/>
      <c r="J239" s="35"/>
      <c r="K239" s="35"/>
      <c r="L239" s="33"/>
      <c r="M239" s="124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</row>
    <row r="240" spans="1:253" ht="13">
      <c r="A240" s="297"/>
      <c r="B240" s="245"/>
      <c r="C240" s="46" t="s">
        <v>88</v>
      </c>
      <c r="D240" s="58" t="s">
        <v>207</v>
      </c>
      <c r="E240" s="234">
        <v>0</v>
      </c>
      <c r="F240" s="233"/>
      <c r="G240" s="34">
        <f>IF(ISBLANK($F240),0,ROUND($E240*(VLOOKUP($F240,Ratio,2)),0))</f>
        <v>0</v>
      </c>
      <c r="H240" s="34">
        <f>IF(ISBLANK($F240),0,ROUND($E240*(VLOOKUP($F240,Ratio,3)),0))</f>
        <v>0</v>
      </c>
      <c r="I240" s="34">
        <f>IF(ISBLANK($F240),0,ROUND($E240*(VLOOKUP($F240,Ratio,4)),0))</f>
        <v>0</v>
      </c>
      <c r="J240" s="34">
        <f>IF(ISBLANK($F240),0,ROUND($E240*(VLOOKUP($F240,Ratio,5)),0))</f>
        <v>0</v>
      </c>
      <c r="K240" s="34">
        <f>IF(ISBLANK($F240),0,ROUND($E240*(VLOOKUP($F240,Ratio,13)),0))</f>
        <v>0</v>
      </c>
      <c r="L240" s="33"/>
      <c r="M240" s="124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</row>
    <row r="241" spans="1:253" ht="13">
      <c r="A241" s="297">
        <v>12140</v>
      </c>
      <c r="B241" s="245">
        <v>4970</v>
      </c>
      <c r="C241" s="46" t="s">
        <v>89</v>
      </c>
      <c r="D241" s="58" t="s">
        <v>208</v>
      </c>
      <c r="E241" s="234">
        <v>0</v>
      </c>
      <c r="F241" s="223" t="s">
        <v>63</v>
      </c>
      <c r="G241" s="34"/>
      <c r="H241" s="34"/>
      <c r="I241" s="34"/>
      <c r="J241" s="34"/>
      <c r="K241" s="34"/>
      <c r="L241" s="33"/>
      <c r="M241" s="124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</row>
    <row r="242" spans="1:253" ht="13">
      <c r="A242" s="297"/>
      <c r="B242" s="245"/>
      <c r="C242" s="46" t="s">
        <v>91</v>
      </c>
      <c r="D242" s="58" t="s">
        <v>208</v>
      </c>
      <c r="E242" s="234">
        <v>0</v>
      </c>
      <c r="F242" s="224"/>
      <c r="G242" s="34">
        <f>IF(ISBLANK($F242),0,ROUND($E242*(VLOOKUP($F242,Ratio,2)),0))</f>
        <v>0</v>
      </c>
      <c r="H242" s="34">
        <f>IF(ISBLANK($F242),0,ROUND($E242*(VLOOKUP($F242,Ratio,3)),0))</f>
        <v>0</v>
      </c>
      <c r="I242" s="34">
        <f>IF(ISBLANK($F242),0,ROUND($E242*(VLOOKUP($F242,Ratio,4)),0))</f>
        <v>0</v>
      </c>
      <c r="J242" s="34">
        <f>IF(ISBLANK($F242),0,ROUND($E242*(VLOOKUP($F242,Ratio,5)),0))</f>
        <v>0</v>
      </c>
      <c r="K242" s="34">
        <f>IF(ISBLANK($F242),0,ROUND($E242*(VLOOKUP($F242,Ratio,13)),0))</f>
        <v>0</v>
      </c>
      <c r="L242" s="33"/>
      <c r="M242" s="124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</row>
    <row r="243" spans="1:253" ht="13">
      <c r="A243" s="297">
        <v>12160</v>
      </c>
      <c r="B243" s="245">
        <v>4980</v>
      </c>
      <c r="C243" s="59" t="s">
        <v>209</v>
      </c>
      <c r="D243" s="213"/>
      <c r="E243" s="34">
        <f>SUM(E225:E242)</f>
        <v>0</v>
      </c>
      <c r="F243" s="218"/>
      <c r="G243" s="34">
        <f>SUM(G225:G242)</f>
        <v>0</v>
      </c>
      <c r="H243" s="34">
        <f>SUM(H225:H242)</f>
        <v>0</v>
      </c>
      <c r="I243" s="34">
        <f>SUM(I225:I242)</f>
        <v>0</v>
      </c>
      <c r="J243" s="34">
        <f>SUM(J225:J242)</f>
        <v>0</v>
      </c>
      <c r="K243" s="34">
        <f>SUM(K225:K242)</f>
        <v>0</v>
      </c>
      <c r="L243" s="33"/>
      <c r="M243" s="124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</row>
    <row r="244" spans="1:253" ht="13">
      <c r="A244" s="297"/>
      <c r="B244" s="245"/>
      <c r="C244" s="59" t="s">
        <v>210</v>
      </c>
      <c r="D244" s="214"/>
      <c r="E244" s="33"/>
      <c r="F244" s="218"/>
      <c r="G244" s="33"/>
      <c r="H244" s="33"/>
      <c r="I244" s="33"/>
      <c r="J244" s="33"/>
      <c r="K244" s="33"/>
      <c r="L244" s="33"/>
      <c r="M244" s="12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</row>
    <row r="245" spans="1:253" ht="13">
      <c r="A245" s="297">
        <v>13000</v>
      </c>
      <c r="B245" s="245">
        <v>4990</v>
      </c>
      <c r="C245" s="46" t="s">
        <v>93</v>
      </c>
      <c r="D245" s="58" t="s">
        <v>211</v>
      </c>
      <c r="E245" s="234">
        <v>0</v>
      </c>
      <c r="F245" s="223" t="s">
        <v>63</v>
      </c>
      <c r="G245" s="35"/>
      <c r="H245" s="35"/>
      <c r="I245" s="35"/>
      <c r="J245" s="35"/>
      <c r="K245" s="35"/>
      <c r="L245" s="33"/>
      <c r="M245" s="124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</row>
    <row r="246" spans="1:253" ht="13">
      <c r="A246" s="297"/>
      <c r="B246" s="245"/>
      <c r="C246" s="46" t="s">
        <v>191</v>
      </c>
      <c r="D246" s="58" t="s">
        <v>211</v>
      </c>
      <c r="E246" s="234">
        <v>0</v>
      </c>
      <c r="F246" s="224"/>
      <c r="G246" s="34">
        <f>IF(ISBLANK($F246),0,ROUND($E246*(VLOOKUP($F246,Ratio,2)),0))</f>
        <v>0</v>
      </c>
      <c r="H246" s="34">
        <f>IF(ISBLANK($F246),0,ROUND($E246*(VLOOKUP($F246,Ratio,3)),0))</f>
        <v>0</v>
      </c>
      <c r="I246" s="34">
        <f>IF(ISBLANK($F246),0,ROUND($E246*(VLOOKUP($F246,Ratio,4)),0))</f>
        <v>0</v>
      </c>
      <c r="J246" s="34">
        <f>IF(ISBLANK($F246),0,ROUND($E246*(VLOOKUP($F246,Ratio,5)),0))</f>
        <v>0</v>
      </c>
      <c r="K246" s="34">
        <f>IF(ISBLANK($F246),0,ROUND($E246*(VLOOKUP($F246,Ratio,13)),0))</f>
        <v>0</v>
      </c>
      <c r="L246" s="33"/>
      <c r="M246" s="124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</row>
    <row r="247" spans="1:253" ht="13">
      <c r="A247" s="297">
        <v>13020</v>
      </c>
      <c r="B247" s="245">
        <v>5000</v>
      </c>
      <c r="C247" s="46" t="s">
        <v>71</v>
      </c>
      <c r="D247" s="58" t="s">
        <v>212</v>
      </c>
      <c r="E247" s="234">
        <v>0</v>
      </c>
      <c r="F247" s="223" t="s">
        <v>63</v>
      </c>
      <c r="G247" s="35"/>
      <c r="H247" s="35"/>
      <c r="I247" s="35"/>
      <c r="J247" s="35"/>
      <c r="K247" s="35"/>
      <c r="L247" s="33"/>
      <c r="M247" s="124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</row>
    <row r="248" spans="1:253" ht="13">
      <c r="A248" s="297"/>
      <c r="B248" s="245"/>
      <c r="C248" s="46" t="s">
        <v>73</v>
      </c>
      <c r="D248" s="58" t="s">
        <v>212</v>
      </c>
      <c r="E248" s="234">
        <v>0</v>
      </c>
      <c r="F248" s="224"/>
      <c r="G248" s="34">
        <f>IF(ISBLANK($F248),0,ROUND($E248*(VLOOKUP($F248,Ratio,2)),0))</f>
        <v>0</v>
      </c>
      <c r="H248" s="34">
        <f>IF(ISBLANK($F248),0,ROUND($E248*(VLOOKUP($F248,Ratio,3)),0))</f>
        <v>0</v>
      </c>
      <c r="I248" s="34">
        <f>IF(ISBLANK($F248),0,ROUND($E248*(VLOOKUP($F248,Ratio,4)),0))</f>
        <v>0</v>
      </c>
      <c r="J248" s="34">
        <f>IF(ISBLANK($F248),0,ROUND($E248*(VLOOKUP($F248,Ratio,5)),0))</f>
        <v>0</v>
      </c>
      <c r="K248" s="34">
        <f>IF(ISBLANK($F248),0,ROUND($E248*(VLOOKUP($F248,Ratio,13)),0))</f>
        <v>0</v>
      </c>
      <c r="L248" s="33"/>
      <c r="M248" s="124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</row>
    <row r="249" spans="1:253" ht="13">
      <c r="A249" s="314">
        <v>13025</v>
      </c>
      <c r="B249" s="245"/>
      <c r="C249" s="298" t="s">
        <v>1007</v>
      </c>
      <c r="D249" s="58" t="s">
        <v>1023</v>
      </c>
      <c r="E249" s="234">
        <v>0</v>
      </c>
      <c r="F249" s="224" t="s">
        <v>63</v>
      </c>
      <c r="G249" s="34"/>
      <c r="H249" s="34"/>
      <c r="I249" s="34"/>
      <c r="J249" s="34"/>
      <c r="K249" s="34"/>
      <c r="L249" s="33"/>
      <c r="M249" s="124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</row>
    <row r="250" spans="1:253" ht="13">
      <c r="A250" s="297"/>
      <c r="B250" s="245"/>
      <c r="C250" s="298" t="s">
        <v>1007</v>
      </c>
      <c r="D250" s="58" t="s">
        <v>1023</v>
      </c>
      <c r="E250" s="234">
        <v>0</v>
      </c>
      <c r="F250" s="224"/>
      <c r="G250" s="34">
        <f>IF(ISBLANK($F250),0,ROUND($E250*(VLOOKUP($F250,Ratio,2)),0))</f>
        <v>0</v>
      </c>
      <c r="H250" s="34">
        <f>IF(ISBLANK($F250),0,ROUND($E250*(VLOOKUP($F250,Ratio,3)),0))</f>
        <v>0</v>
      </c>
      <c r="I250" s="34">
        <f>IF(ISBLANK($F250),0,ROUND($E250*(VLOOKUP($F250,Ratio,4)),0))</f>
        <v>0</v>
      </c>
      <c r="J250" s="34">
        <f>IF(ISBLANK($F250),0,ROUND($E250*(VLOOKUP($F250,Ratio,5)),0))</f>
        <v>0</v>
      </c>
      <c r="K250" s="34">
        <f>IF(ISBLANK($F250),0,ROUND($E250*(VLOOKUP($F250,Ratio,13)),0))</f>
        <v>0</v>
      </c>
      <c r="L250" s="33"/>
      <c r="M250" s="124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</row>
    <row r="251" spans="1:253" ht="13">
      <c r="A251" s="297">
        <v>13040</v>
      </c>
      <c r="B251" s="245">
        <v>5010</v>
      </c>
      <c r="C251" s="46" t="s">
        <v>74</v>
      </c>
      <c r="D251" s="58" t="s">
        <v>213</v>
      </c>
      <c r="E251" s="234">
        <v>0</v>
      </c>
      <c r="F251" s="223" t="s">
        <v>63</v>
      </c>
      <c r="G251" s="35"/>
      <c r="H251" s="35"/>
      <c r="I251" s="35"/>
      <c r="J251" s="35"/>
      <c r="K251" s="35"/>
      <c r="L251" s="33"/>
      <c r="M251" s="124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</row>
    <row r="252" spans="1:253" ht="13">
      <c r="A252" s="297"/>
      <c r="B252" s="245"/>
      <c r="C252" s="46" t="s">
        <v>76</v>
      </c>
      <c r="D252" s="58" t="s">
        <v>213</v>
      </c>
      <c r="E252" s="234">
        <v>0</v>
      </c>
      <c r="F252" s="224"/>
      <c r="G252" s="34">
        <f>IF(ISBLANK($F252),0,ROUND($E252*(VLOOKUP($F252,Ratio,2)),0))</f>
        <v>0</v>
      </c>
      <c r="H252" s="34">
        <f>IF(ISBLANK($F252),0,ROUND($E252*(VLOOKUP($F252,Ratio,3)),0))</f>
        <v>0</v>
      </c>
      <c r="I252" s="34">
        <f>IF(ISBLANK($F252),0,ROUND($E252*(VLOOKUP($F252,Ratio,4)),0))</f>
        <v>0</v>
      </c>
      <c r="J252" s="34">
        <f>IF(ISBLANK($F252),0,ROUND($E252*(VLOOKUP($F252,Ratio,5)),0))</f>
        <v>0</v>
      </c>
      <c r="K252" s="34">
        <f>IF(ISBLANK($F252),0,ROUND($E252*(VLOOKUP($F252,Ratio,13)),0))</f>
        <v>0</v>
      </c>
      <c r="L252" s="33"/>
      <c r="M252" s="124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</row>
    <row r="253" spans="1:253" ht="13">
      <c r="A253" s="297">
        <v>13060</v>
      </c>
      <c r="B253" s="245">
        <v>5020</v>
      </c>
      <c r="C253" s="46" t="s">
        <v>77</v>
      </c>
      <c r="D253" s="58" t="s">
        <v>214</v>
      </c>
      <c r="E253" s="234">
        <v>0</v>
      </c>
      <c r="F253" s="223" t="s">
        <v>63</v>
      </c>
      <c r="G253" s="35"/>
      <c r="H253" s="35"/>
      <c r="I253" s="35"/>
      <c r="J253" s="35"/>
      <c r="K253" s="35"/>
      <c r="L253" s="33"/>
      <c r="M253" s="124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</row>
    <row r="254" spans="1:253" ht="13">
      <c r="A254" s="297"/>
      <c r="B254" s="245"/>
      <c r="C254" s="46" t="s">
        <v>79</v>
      </c>
      <c r="D254" s="58" t="s">
        <v>214</v>
      </c>
      <c r="E254" s="234">
        <v>0</v>
      </c>
      <c r="F254" s="224"/>
      <c r="G254" s="34">
        <f>IF(ISBLANK($F254),0,ROUND($E254*(VLOOKUP($F254,Ratio,2)),0))</f>
        <v>0</v>
      </c>
      <c r="H254" s="34">
        <f>IF(ISBLANK($F254),0,ROUND($E254*(VLOOKUP($F254,Ratio,3)),0))</f>
        <v>0</v>
      </c>
      <c r="I254" s="34">
        <f>IF(ISBLANK($F254),0,ROUND($E254*(VLOOKUP($F254,Ratio,4)),0))</f>
        <v>0</v>
      </c>
      <c r="J254" s="34">
        <f>IF(ISBLANK($F254),0,ROUND($E254*(VLOOKUP($F254,Ratio,5)),0))</f>
        <v>0</v>
      </c>
      <c r="K254" s="34">
        <f>IF(ISBLANK($F254),0,ROUND($E254*(VLOOKUP($F254,Ratio,13)),0))</f>
        <v>0</v>
      </c>
      <c r="L254" s="33"/>
      <c r="M254" s="12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</row>
    <row r="255" spans="1:253" ht="13">
      <c r="A255" s="297">
        <v>13080</v>
      </c>
      <c r="B255" s="245">
        <v>5030</v>
      </c>
      <c r="C255" s="46" t="s">
        <v>80</v>
      </c>
      <c r="D255" s="58" t="s">
        <v>215</v>
      </c>
      <c r="E255" s="234">
        <v>0</v>
      </c>
      <c r="F255" s="223" t="s">
        <v>63</v>
      </c>
      <c r="G255" s="35"/>
      <c r="H255" s="35"/>
      <c r="I255" s="35"/>
      <c r="J255" s="35"/>
      <c r="K255" s="35"/>
      <c r="L255" s="33"/>
      <c r="M255" s="124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</row>
    <row r="256" spans="1:253" ht="13">
      <c r="A256" s="297"/>
      <c r="B256" s="245"/>
      <c r="C256" s="46" t="s">
        <v>82</v>
      </c>
      <c r="D256" s="58" t="s">
        <v>215</v>
      </c>
      <c r="E256" s="234">
        <v>0</v>
      </c>
      <c r="F256" s="224"/>
      <c r="G256" s="34">
        <f>IF(ISBLANK($F256),0,ROUND($E256*(VLOOKUP($F256,Ratio,2)),0))</f>
        <v>0</v>
      </c>
      <c r="H256" s="34">
        <f>IF(ISBLANK($F256),0,ROUND($E256*(VLOOKUP($F256,Ratio,3)),0))</f>
        <v>0</v>
      </c>
      <c r="I256" s="34">
        <f>IF(ISBLANK($F256),0,ROUND($E256*(VLOOKUP($F256,Ratio,4)),0))</f>
        <v>0</v>
      </c>
      <c r="J256" s="34">
        <f>IF(ISBLANK($F256),0,ROUND($E256*(VLOOKUP($F256,Ratio,5)),0))</f>
        <v>0</v>
      </c>
      <c r="K256" s="34">
        <f>IF(ISBLANK($F256),0,ROUND($E256*(VLOOKUP($F256,Ratio,13)),0))</f>
        <v>0</v>
      </c>
      <c r="L256" s="33"/>
      <c r="M256" s="124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3">
      <c r="A257" s="297">
        <v>13100</v>
      </c>
      <c r="B257" s="245">
        <v>5040</v>
      </c>
      <c r="C257" s="46" t="s">
        <v>83</v>
      </c>
      <c r="D257" s="58" t="s">
        <v>216</v>
      </c>
      <c r="E257" s="234">
        <v>0</v>
      </c>
      <c r="F257" s="223" t="s">
        <v>63</v>
      </c>
      <c r="G257" s="35"/>
      <c r="H257" s="35"/>
      <c r="I257" s="35"/>
      <c r="J257" s="35"/>
      <c r="K257" s="35"/>
      <c r="L257" s="33"/>
      <c r="M257" s="124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</row>
    <row r="258" spans="1:253" ht="13">
      <c r="A258" s="297"/>
      <c r="B258" s="245"/>
      <c r="C258" s="46" t="s">
        <v>85</v>
      </c>
      <c r="D258" s="58" t="s">
        <v>216</v>
      </c>
      <c r="E258" s="234">
        <v>0</v>
      </c>
      <c r="F258" s="224"/>
      <c r="G258" s="34">
        <f>IF(ISBLANK($F258),0,ROUND($E258*(VLOOKUP($F258,Ratio,2)),0))</f>
        <v>0</v>
      </c>
      <c r="H258" s="34">
        <f>IF(ISBLANK($F258),0,ROUND($E258*(VLOOKUP($F258,Ratio,3)),0))</f>
        <v>0</v>
      </c>
      <c r="I258" s="34">
        <f>IF(ISBLANK($F258),0,ROUND($E258*(VLOOKUP($F258,Ratio,4)),0))</f>
        <v>0</v>
      </c>
      <c r="J258" s="34">
        <f>IF(ISBLANK($F258),0,ROUND($E258*(VLOOKUP($F258,Ratio,5)),0))</f>
        <v>0</v>
      </c>
      <c r="K258" s="34">
        <f>IF(ISBLANK($F258),0,ROUND($E258*(VLOOKUP($F258,Ratio,13)),0))</f>
        <v>0</v>
      </c>
      <c r="L258" s="33"/>
      <c r="M258" s="124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</row>
    <row r="259" spans="1:253" ht="13">
      <c r="A259" s="297">
        <v>13120</v>
      </c>
      <c r="B259" s="245">
        <v>5050</v>
      </c>
      <c r="C259" s="46" t="s">
        <v>86</v>
      </c>
      <c r="D259" s="58" t="s">
        <v>217</v>
      </c>
      <c r="E259" s="234">
        <v>0</v>
      </c>
      <c r="F259" s="223" t="s">
        <v>63</v>
      </c>
      <c r="G259" s="35"/>
      <c r="H259" s="35"/>
      <c r="I259" s="35"/>
      <c r="J259" s="35"/>
      <c r="K259" s="35"/>
      <c r="L259" s="33"/>
      <c r="M259" s="124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</row>
    <row r="260" spans="1:253" ht="13">
      <c r="A260" s="297"/>
      <c r="B260" s="245"/>
      <c r="C260" s="46" t="s">
        <v>88</v>
      </c>
      <c r="D260" s="58" t="s">
        <v>217</v>
      </c>
      <c r="E260" s="234">
        <v>0</v>
      </c>
      <c r="F260" s="224"/>
      <c r="G260" s="34">
        <f>IF(ISBLANK($F260),0,ROUND($E260*(VLOOKUP($F260,Ratio,2)),0))</f>
        <v>0</v>
      </c>
      <c r="H260" s="34">
        <f>IF(ISBLANK($F260),0,ROUND($E260*(VLOOKUP($F260,Ratio,3)),0))</f>
        <v>0</v>
      </c>
      <c r="I260" s="34">
        <f>IF(ISBLANK($F260),0,ROUND($E260*(VLOOKUP($F260,Ratio,4)),0))</f>
        <v>0</v>
      </c>
      <c r="J260" s="34">
        <f>IF(ISBLANK($F260),0,ROUND($E260*(VLOOKUP($F260,Ratio,5)),0))</f>
        <v>0</v>
      </c>
      <c r="K260" s="34">
        <f>IF(ISBLANK($F260),0,ROUND($E260*(VLOOKUP($F260,Ratio,13)),0))</f>
        <v>0</v>
      </c>
      <c r="L260" s="33"/>
      <c r="M260" s="124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</row>
    <row r="261" spans="1:253" ht="13">
      <c r="A261" s="297">
        <v>13140</v>
      </c>
      <c r="B261" s="245">
        <v>5060</v>
      </c>
      <c r="C261" s="46" t="s">
        <v>89</v>
      </c>
      <c r="D261" s="58" t="s">
        <v>218</v>
      </c>
      <c r="E261" s="234">
        <v>0</v>
      </c>
      <c r="F261" s="223" t="s">
        <v>63</v>
      </c>
      <c r="G261" s="35"/>
      <c r="H261" s="35"/>
      <c r="I261" s="35"/>
      <c r="J261" s="35"/>
      <c r="K261" s="35"/>
      <c r="L261" s="33"/>
      <c r="M261" s="124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</row>
    <row r="262" spans="1:253" ht="13">
      <c r="A262" s="297"/>
      <c r="B262" s="245"/>
      <c r="C262" s="46" t="s">
        <v>91</v>
      </c>
      <c r="D262" s="58" t="s">
        <v>218</v>
      </c>
      <c r="E262" s="234">
        <v>0</v>
      </c>
      <c r="F262" s="224"/>
      <c r="G262" s="34">
        <f>IF(ISBLANK($F262),0,ROUND($E262*(VLOOKUP($F262,Ratio,2)),0))</f>
        <v>0</v>
      </c>
      <c r="H262" s="34">
        <f>IF(ISBLANK($F262),0,ROUND($E262*(VLOOKUP($F262,Ratio,3)),0))</f>
        <v>0</v>
      </c>
      <c r="I262" s="34">
        <f>IF(ISBLANK($F262),0,ROUND($E262*(VLOOKUP($F262,Ratio,4)),0))</f>
        <v>0</v>
      </c>
      <c r="J262" s="34">
        <f>IF(ISBLANK($F262),0,ROUND($E262*(VLOOKUP($F262,Ratio,5)),0))</f>
        <v>0</v>
      </c>
      <c r="K262" s="34">
        <f>IF(ISBLANK($F262),0,ROUND($E262*(VLOOKUP($F262,Ratio,13)),0))</f>
        <v>0</v>
      </c>
      <c r="L262" s="33"/>
      <c r="M262" s="124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</row>
    <row r="263" spans="1:253" ht="13">
      <c r="A263" s="297">
        <v>13160</v>
      </c>
      <c r="B263" s="245">
        <v>5070</v>
      </c>
      <c r="C263" s="59" t="s">
        <v>219</v>
      </c>
      <c r="D263" s="213"/>
      <c r="E263" s="34">
        <f>SUM(E245:E262)</f>
        <v>0</v>
      </c>
      <c r="F263" s="218"/>
      <c r="G263" s="34">
        <f>SUM(G245:G262)</f>
        <v>0</v>
      </c>
      <c r="H263" s="34">
        <f>SUM(H245:H262)</f>
        <v>0</v>
      </c>
      <c r="I263" s="34">
        <f>SUM(I245:I262)</f>
        <v>0</v>
      </c>
      <c r="J263" s="34">
        <f>SUM(J245:J262)</f>
        <v>0</v>
      </c>
      <c r="K263" s="34">
        <f>SUM(K245:K262)</f>
        <v>0</v>
      </c>
      <c r="L263" s="33"/>
      <c r="M263" s="124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</row>
    <row r="264" spans="1:253" ht="13">
      <c r="A264" s="297"/>
      <c r="B264" s="245"/>
      <c r="C264" s="59" t="s">
        <v>220</v>
      </c>
      <c r="D264" s="214"/>
      <c r="E264" s="33"/>
      <c r="F264" s="218"/>
      <c r="G264" s="33"/>
      <c r="H264" s="33"/>
      <c r="I264" s="33"/>
      <c r="J264" s="33"/>
      <c r="K264" s="33"/>
      <c r="L264" s="33"/>
      <c r="M264" s="12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</row>
    <row r="265" spans="1:253" ht="13">
      <c r="A265" s="297">
        <v>17000</v>
      </c>
      <c r="B265" s="245">
        <v>6030</v>
      </c>
      <c r="C265" s="46" t="s">
        <v>221</v>
      </c>
      <c r="D265" s="58" t="s">
        <v>222</v>
      </c>
      <c r="E265" s="234">
        <v>0</v>
      </c>
      <c r="F265" s="223" t="s">
        <v>63</v>
      </c>
      <c r="G265" s="35">
        <v>0</v>
      </c>
      <c r="H265" s="35">
        <v>0</v>
      </c>
      <c r="I265" s="35">
        <v>0</v>
      </c>
      <c r="J265" s="35">
        <v>0</v>
      </c>
      <c r="K265" s="35"/>
      <c r="L265" s="33"/>
      <c r="M265" s="124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</row>
    <row r="266" spans="1:253" ht="13">
      <c r="A266" s="297"/>
      <c r="B266" s="245"/>
      <c r="C266" s="46" t="s">
        <v>223</v>
      </c>
      <c r="D266" s="58" t="s">
        <v>222</v>
      </c>
      <c r="E266" s="234">
        <v>0</v>
      </c>
      <c r="F266" s="224"/>
      <c r="G266" s="34">
        <f>IF(ISBLANK($F266),0,ROUND($E266*(VLOOKUP($F266,Ratio,2)),0))</f>
        <v>0</v>
      </c>
      <c r="H266" s="34">
        <f>IF(ISBLANK($F266),0,ROUND($E266*(VLOOKUP($F266,Ratio,3)),0))</f>
        <v>0</v>
      </c>
      <c r="I266" s="34">
        <f>IF(ISBLANK($F266),0,ROUND($E266*(VLOOKUP($F266,Ratio,4)),0))</f>
        <v>0</v>
      </c>
      <c r="J266" s="34">
        <f>IF(ISBLANK($F266),0,ROUND($E266*(VLOOKUP($F266,Ratio,5)),0))</f>
        <v>0</v>
      </c>
      <c r="K266" s="34">
        <f>IF(ISBLANK($F266),0,ROUND($E266*(VLOOKUP($F266,Ratio,13)),0))</f>
        <v>0</v>
      </c>
      <c r="L266" s="33"/>
      <c r="M266" s="124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</row>
    <row r="267" spans="1:253" ht="13">
      <c r="A267" s="314">
        <v>17005</v>
      </c>
      <c r="B267" s="245"/>
      <c r="C267" s="298" t="s">
        <v>1007</v>
      </c>
      <c r="D267" s="58" t="s">
        <v>1024</v>
      </c>
      <c r="E267" s="234">
        <v>0</v>
      </c>
      <c r="F267" s="224" t="s">
        <v>63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3"/>
      <c r="M267" s="124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</row>
    <row r="268" spans="1:253" ht="13">
      <c r="A268" s="297"/>
      <c r="B268" s="245"/>
      <c r="C268" s="298" t="s">
        <v>1007</v>
      </c>
      <c r="D268" s="58" t="s">
        <v>1024</v>
      </c>
      <c r="E268" s="234">
        <v>0</v>
      </c>
      <c r="F268" s="224"/>
      <c r="G268" s="34">
        <f>IF(ISBLANK($F268),0,ROUND($E268*(VLOOKUP($F268,Ratio,2)),0))</f>
        <v>0</v>
      </c>
      <c r="H268" s="34">
        <f>IF(ISBLANK($F268),0,ROUND($E268*(VLOOKUP($F268,Ratio,3)),0))</f>
        <v>0</v>
      </c>
      <c r="I268" s="34">
        <f>IF(ISBLANK($F268),0,ROUND($E268*(VLOOKUP($F268,Ratio,4)),0))</f>
        <v>0</v>
      </c>
      <c r="J268" s="34">
        <f>IF(ISBLANK($F268),0,ROUND($E268*(VLOOKUP($F268,Ratio,5)),0))</f>
        <v>0</v>
      </c>
      <c r="K268" s="34">
        <f>IF(ISBLANK($F268),0,ROUND($E268*(VLOOKUP($F268,Ratio,13)),0))</f>
        <v>0</v>
      </c>
      <c r="L268" s="33"/>
      <c r="M268" s="124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</row>
    <row r="269" spans="1:253" ht="13">
      <c r="A269" s="297">
        <v>17020</v>
      </c>
      <c r="B269" s="245">
        <v>6040</v>
      </c>
      <c r="C269" s="46" t="s">
        <v>224</v>
      </c>
      <c r="D269" s="58" t="s">
        <v>225</v>
      </c>
      <c r="E269" s="234">
        <v>0</v>
      </c>
      <c r="F269" s="223" t="s">
        <v>63</v>
      </c>
      <c r="G269" s="35">
        <v>0</v>
      </c>
      <c r="H269" s="35">
        <v>0</v>
      </c>
      <c r="I269" s="35">
        <v>0</v>
      </c>
      <c r="J269" s="35">
        <v>0</v>
      </c>
      <c r="K269" s="35"/>
      <c r="L269" s="33"/>
      <c r="M269" s="124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</row>
    <row r="270" spans="1:253" ht="13">
      <c r="A270" s="297"/>
      <c r="B270" s="245"/>
      <c r="C270" s="46" t="s">
        <v>226</v>
      </c>
      <c r="D270" s="58" t="s">
        <v>225</v>
      </c>
      <c r="E270" s="234">
        <v>0</v>
      </c>
      <c r="F270" s="224"/>
      <c r="G270" s="34">
        <f>IF(ISBLANK($F270),0,ROUND($E270*(VLOOKUP($F270,Ratio,2)),0))</f>
        <v>0</v>
      </c>
      <c r="H270" s="34">
        <f>IF(ISBLANK($F270),0,ROUND($E270*(VLOOKUP($F270,Ratio,3)),0))</f>
        <v>0</v>
      </c>
      <c r="I270" s="34">
        <f>IF(ISBLANK($F270),0,ROUND($E270*(VLOOKUP($F270,Ratio,4)),0))</f>
        <v>0</v>
      </c>
      <c r="J270" s="34">
        <f>IF(ISBLANK($F270),0,ROUND($E270*(VLOOKUP($F270,Ratio,5)),0))</f>
        <v>0</v>
      </c>
      <c r="K270" s="34">
        <f>IF(ISBLANK($F270),0,ROUND($E270*(VLOOKUP($F270,Ratio,13)),0))</f>
        <v>0</v>
      </c>
      <c r="L270" s="33"/>
      <c r="M270" s="124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</row>
    <row r="271" spans="1:253" ht="13">
      <c r="A271" s="297">
        <v>17040</v>
      </c>
      <c r="B271" s="245">
        <v>6050</v>
      </c>
      <c r="C271" s="46" t="s">
        <v>180</v>
      </c>
      <c r="D271" s="58" t="s">
        <v>227</v>
      </c>
      <c r="E271" s="234">
        <v>0</v>
      </c>
      <c r="F271" s="223" t="s">
        <v>63</v>
      </c>
      <c r="G271" s="35">
        <v>0</v>
      </c>
      <c r="H271" s="35">
        <v>0</v>
      </c>
      <c r="I271" s="35">
        <v>0</v>
      </c>
      <c r="J271" s="35">
        <v>0</v>
      </c>
      <c r="K271" s="35"/>
      <c r="L271" s="33"/>
      <c r="M271" s="124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</row>
    <row r="272" spans="1:253" ht="13">
      <c r="A272" s="297"/>
      <c r="B272" s="245"/>
      <c r="C272" s="46" t="s">
        <v>228</v>
      </c>
      <c r="D272" s="58" t="s">
        <v>227</v>
      </c>
      <c r="E272" s="234">
        <v>0</v>
      </c>
      <c r="F272" s="224"/>
      <c r="G272" s="34">
        <f>IF(ISBLANK($F272),0,ROUND($E272*(VLOOKUP($F272,Ratio,2)),0))</f>
        <v>0</v>
      </c>
      <c r="H272" s="34">
        <f>IF(ISBLANK($F272),0,ROUND($E272*(VLOOKUP($F272,Ratio,3)),0))</f>
        <v>0</v>
      </c>
      <c r="I272" s="34">
        <f>IF(ISBLANK($F272),0,ROUND($E272*(VLOOKUP($F272,Ratio,4)),0))</f>
        <v>0</v>
      </c>
      <c r="J272" s="34">
        <f>IF(ISBLANK($F272),0,ROUND($E272*(VLOOKUP($F272,Ratio,5)),0))</f>
        <v>0</v>
      </c>
      <c r="K272" s="34">
        <f>IF(ISBLANK($F272),0,ROUND($E272*(VLOOKUP($F272,Ratio,13)),0))</f>
        <v>0</v>
      </c>
      <c r="L272" s="33"/>
      <c r="M272" s="124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</row>
    <row r="273" spans="1:253" ht="13">
      <c r="A273" s="297">
        <v>17060</v>
      </c>
      <c r="B273" s="245">
        <v>6060</v>
      </c>
      <c r="C273" s="46" t="s">
        <v>89</v>
      </c>
      <c r="D273" s="58" t="s">
        <v>229</v>
      </c>
      <c r="E273" s="234">
        <v>0</v>
      </c>
      <c r="F273" s="223" t="s">
        <v>63</v>
      </c>
      <c r="G273" s="35"/>
      <c r="H273" s="35"/>
      <c r="I273" s="35"/>
      <c r="J273" s="35"/>
      <c r="K273" s="35"/>
      <c r="L273" s="33"/>
      <c r="M273" s="124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</row>
    <row r="274" spans="1:253" ht="13">
      <c r="A274" s="297"/>
      <c r="B274" s="245"/>
      <c r="C274" s="46" t="s">
        <v>91</v>
      </c>
      <c r="D274" s="58" t="s">
        <v>229</v>
      </c>
      <c r="E274" s="234">
        <v>0</v>
      </c>
      <c r="F274" s="224"/>
      <c r="G274" s="34">
        <f>IF(ISBLANK($F274),0,ROUND($E274*(VLOOKUP($F274,Ratio,2)),0))</f>
        <v>0</v>
      </c>
      <c r="H274" s="34">
        <f>IF(ISBLANK($F274),0,ROUND($E274*(VLOOKUP($F274,Ratio,3)),0))</f>
        <v>0</v>
      </c>
      <c r="I274" s="34">
        <f>IF(ISBLANK($F274),0,ROUND($E274*(VLOOKUP($F274,Ratio,4)),0))</f>
        <v>0</v>
      </c>
      <c r="J274" s="34">
        <f>IF(ISBLANK($F274),0,ROUND($E274*(VLOOKUP($F274,Ratio,5)),0))</f>
        <v>0</v>
      </c>
      <c r="K274" s="34">
        <f>IF(ISBLANK($F274),0,ROUND($E274*(VLOOKUP($F274,Ratio,13)),0))</f>
        <v>0</v>
      </c>
      <c r="L274" s="33"/>
      <c r="M274" s="12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3">
      <c r="A275" s="297">
        <v>17080</v>
      </c>
      <c r="B275" s="245">
        <v>6070</v>
      </c>
      <c r="C275" s="46" t="s">
        <v>230</v>
      </c>
      <c r="D275" s="58" t="s">
        <v>231</v>
      </c>
      <c r="E275" s="234">
        <v>0</v>
      </c>
      <c r="F275" s="223" t="s">
        <v>63</v>
      </c>
      <c r="G275" s="35"/>
      <c r="H275" s="35"/>
      <c r="I275" s="35"/>
      <c r="J275" s="35"/>
      <c r="K275" s="35"/>
      <c r="L275" s="33"/>
      <c r="M275" s="124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</row>
    <row r="276" spans="1:253" ht="13">
      <c r="A276" s="297"/>
      <c r="B276" s="245"/>
      <c r="C276" s="46" t="s">
        <v>232</v>
      </c>
      <c r="D276" s="58" t="s">
        <v>231</v>
      </c>
      <c r="E276" s="234">
        <v>0</v>
      </c>
      <c r="F276" s="224"/>
      <c r="G276" s="34">
        <f>IF(ISBLANK($F276),0,ROUND($E276*(VLOOKUP($F276,Ratio,2)),0))</f>
        <v>0</v>
      </c>
      <c r="H276" s="34">
        <f>IF(ISBLANK($F276),0,ROUND($E276*(VLOOKUP($F276,Ratio,3)),0))</f>
        <v>0</v>
      </c>
      <c r="I276" s="34">
        <f>IF(ISBLANK($F276),0,ROUND($E276*(VLOOKUP($F276,Ratio,4)),0))</f>
        <v>0</v>
      </c>
      <c r="J276" s="34">
        <f>IF(ISBLANK($F276),0,ROUND($E276*(VLOOKUP($F276,Ratio,5)),0))</f>
        <v>0</v>
      </c>
      <c r="K276" s="34">
        <f>IF(ISBLANK($F276),0,ROUND($E276*(VLOOKUP($F276,Ratio,13)),0))</f>
        <v>0</v>
      </c>
      <c r="L276" s="33"/>
      <c r="M276" s="124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</row>
    <row r="277" spans="1:253" ht="13">
      <c r="A277" s="297">
        <v>17100</v>
      </c>
      <c r="B277" s="245">
        <v>6080</v>
      </c>
      <c r="C277" s="59" t="s">
        <v>233</v>
      </c>
      <c r="D277" s="213"/>
      <c r="E277" s="34">
        <f>SUM(E265:E276)</f>
        <v>0</v>
      </c>
      <c r="F277" s="218"/>
      <c r="G277" s="34">
        <f>SUM(G265:G276)</f>
        <v>0</v>
      </c>
      <c r="H277" s="34">
        <f>SUM(H265:H276)</f>
        <v>0</v>
      </c>
      <c r="I277" s="34">
        <f>SUM(I265:I276)</f>
        <v>0</v>
      </c>
      <c r="J277" s="34">
        <f>SUM(J265:J276)</f>
        <v>0</v>
      </c>
      <c r="K277" s="34">
        <f>SUM(K265:K276)</f>
        <v>0</v>
      </c>
      <c r="L277" s="33"/>
      <c r="M277" s="124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</row>
    <row r="278" spans="1:253" ht="13">
      <c r="A278" s="297"/>
      <c r="B278" s="245"/>
      <c r="C278" s="59" t="s">
        <v>234</v>
      </c>
      <c r="D278" s="214"/>
      <c r="E278" s="33"/>
      <c r="F278" s="218"/>
      <c r="G278" s="33"/>
      <c r="H278" s="33"/>
      <c r="I278" s="33"/>
      <c r="J278" s="33"/>
      <c r="K278" s="33"/>
      <c r="L278" s="33"/>
      <c r="M278" s="124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</row>
    <row r="279" spans="1:253" ht="13">
      <c r="A279" s="297">
        <v>17500</v>
      </c>
      <c r="B279" s="245">
        <v>6090</v>
      </c>
      <c r="C279" s="46" t="s">
        <v>221</v>
      </c>
      <c r="D279" s="58" t="s">
        <v>235</v>
      </c>
      <c r="E279" s="234">
        <v>0</v>
      </c>
      <c r="F279" s="223" t="s">
        <v>63</v>
      </c>
      <c r="G279" s="35"/>
      <c r="H279" s="35"/>
      <c r="I279" s="35"/>
      <c r="J279" s="35"/>
      <c r="K279" s="35"/>
      <c r="L279" s="33"/>
      <c r="M279" s="124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</row>
    <row r="280" spans="1:253" ht="13">
      <c r="A280" s="297"/>
      <c r="B280" s="245"/>
      <c r="C280" s="46" t="s">
        <v>223</v>
      </c>
      <c r="D280" s="58" t="s">
        <v>235</v>
      </c>
      <c r="E280" s="234">
        <v>0</v>
      </c>
      <c r="F280" s="224"/>
      <c r="G280" s="34">
        <f>IF(ISBLANK($F280),0,ROUND($E280*(VLOOKUP($F280,Ratio,2)),0))</f>
        <v>0</v>
      </c>
      <c r="H280" s="34">
        <f>IF(ISBLANK($F280),0,ROUND($E280*(VLOOKUP($F280,Ratio,3)),0))</f>
        <v>0</v>
      </c>
      <c r="I280" s="34">
        <f>IF(ISBLANK($F280),0,ROUND($E280*(VLOOKUP($F280,Ratio,4)),0))</f>
        <v>0</v>
      </c>
      <c r="J280" s="34">
        <f>IF(ISBLANK($F280),0,ROUND($E280*(VLOOKUP($F280,Ratio,5)),0))</f>
        <v>0</v>
      </c>
      <c r="K280" s="34">
        <f>IF(ISBLANK($F280),0,ROUND($E280*(VLOOKUP($F280,Ratio,13)),0))</f>
        <v>0</v>
      </c>
      <c r="L280" s="33"/>
      <c r="M280" s="124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</row>
    <row r="281" spans="1:253" ht="13">
      <c r="A281" s="314">
        <v>17505</v>
      </c>
      <c r="B281" s="245"/>
      <c r="C281" s="298" t="s">
        <v>1007</v>
      </c>
      <c r="D281" s="58" t="s">
        <v>1025</v>
      </c>
      <c r="E281" s="234">
        <v>0</v>
      </c>
      <c r="F281" s="224" t="s">
        <v>63</v>
      </c>
      <c r="G281" s="34"/>
      <c r="H281" s="34"/>
      <c r="I281" s="34"/>
      <c r="J281" s="34"/>
      <c r="K281" s="34"/>
      <c r="L281" s="33"/>
      <c r="M281" s="124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</row>
    <row r="282" spans="1:253" ht="13">
      <c r="A282" s="297"/>
      <c r="B282" s="245"/>
      <c r="C282" s="298" t="s">
        <v>1007</v>
      </c>
      <c r="D282" s="58" t="s">
        <v>1025</v>
      </c>
      <c r="E282" s="234">
        <v>0</v>
      </c>
      <c r="F282" s="224"/>
      <c r="G282" s="34">
        <f>IF(ISBLANK($F282),0,ROUND($E282*(VLOOKUP($F282,Ratio,2)),0))</f>
        <v>0</v>
      </c>
      <c r="H282" s="34">
        <f>IF(ISBLANK($F282),0,ROUND($E282*(VLOOKUP($F282,Ratio,3)),0))</f>
        <v>0</v>
      </c>
      <c r="I282" s="34">
        <f>IF(ISBLANK($F282),0,ROUND($E282*(VLOOKUP($F282,Ratio,4)),0))</f>
        <v>0</v>
      </c>
      <c r="J282" s="34">
        <f>IF(ISBLANK($F282),0,ROUND($E282*(VLOOKUP($F282,Ratio,5)),0))</f>
        <v>0</v>
      </c>
      <c r="K282" s="34">
        <f>IF(ISBLANK($F282),0,ROUND($E282*(VLOOKUP($F282,Ratio,13)),0))</f>
        <v>0</v>
      </c>
      <c r="L282" s="33"/>
      <c r="M282" s="124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</row>
    <row r="283" spans="1:253" ht="13">
      <c r="A283" s="297">
        <v>17520</v>
      </c>
      <c r="B283" s="245">
        <v>6100</v>
      </c>
      <c r="C283" s="46" t="s">
        <v>224</v>
      </c>
      <c r="D283" s="58" t="s">
        <v>236</v>
      </c>
      <c r="E283" s="234">
        <v>0</v>
      </c>
      <c r="F283" s="223" t="s">
        <v>63</v>
      </c>
      <c r="G283" s="35"/>
      <c r="H283" s="35"/>
      <c r="I283" s="35"/>
      <c r="J283" s="35"/>
      <c r="K283" s="35"/>
      <c r="L283" s="33"/>
      <c r="M283" s="124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</row>
    <row r="284" spans="1:253" ht="13">
      <c r="A284" s="297"/>
      <c r="B284" s="245"/>
      <c r="C284" s="46" t="s">
        <v>226</v>
      </c>
      <c r="D284" s="58" t="s">
        <v>236</v>
      </c>
      <c r="E284" s="234">
        <v>0</v>
      </c>
      <c r="F284" s="224"/>
      <c r="G284" s="34">
        <f>IF(ISBLANK($F284),0,ROUND($E284*(VLOOKUP($F284,Ratio,2)),0))</f>
        <v>0</v>
      </c>
      <c r="H284" s="34">
        <f>IF(ISBLANK($F284),0,ROUND($E284*(VLOOKUP($F284,Ratio,3)),0))</f>
        <v>0</v>
      </c>
      <c r="I284" s="34">
        <f>IF(ISBLANK($F284),0,ROUND($E284*(VLOOKUP($F284,Ratio,4)),0))</f>
        <v>0</v>
      </c>
      <c r="J284" s="34">
        <f>IF(ISBLANK($F284),0,ROUND($E284*(VLOOKUP($F284,Ratio,5)),0))</f>
        <v>0</v>
      </c>
      <c r="K284" s="34">
        <f>IF(ISBLANK($F284),0,ROUND($E284*(VLOOKUP($F284,Ratio,13)),0))</f>
        <v>0</v>
      </c>
      <c r="L284" s="33"/>
      <c r="M284" s="12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</row>
    <row r="285" spans="1:253" ht="13">
      <c r="A285" s="297">
        <v>17540</v>
      </c>
      <c r="B285" s="245">
        <v>6110</v>
      </c>
      <c r="C285" s="46" t="s">
        <v>180</v>
      </c>
      <c r="D285" s="58" t="s">
        <v>237</v>
      </c>
      <c r="E285" s="234">
        <v>0</v>
      </c>
      <c r="F285" s="223" t="s">
        <v>63</v>
      </c>
      <c r="G285" s="35"/>
      <c r="H285" s="35"/>
      <c r="I285" s="35"/>
      <c r="J285" s="35"/>
      <c r="K285" s="35"/>
      <c r="L285" s="33"/>
      <c r="M285" s="124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</row>
    <row r="286" spans="1:253" ht="13">
      <c r="A286" s="297"/>
      <c r="B286" s="245"/>
      <c r="C286" s="46" t="s">
        <v>228</v>
      </c>
      <c r="D286" s="58" t="s">
        <v>237</v>
      </c>
      <c r="E286" s="234">
        <v>0</v>
      </c>
      <c r="F286" s="224"/>
      <c r="G286" s="34">
        <f>IF(ISBLANK($F286),0,ROUND($E286*(VLOOKUP($F286,Ratio,2)),0))</f>
        <v>0</v>
      </c>
      <c r="H286" s="34">
        <f>IF(ISBLANK($F286),0,ROUND($E286*(VLOOKUP($F286,Ratio,3)),0))</f>
        <v>0</v>
      </c>
      <c r="I286" s="34">
        <f>IF(ISBLANK($F286),0,ROUND($E286*(VLOOKUP($F286,Ratio,4)),0))</f>
        <v>0</v>
      </c>
      <c r="J286" s="34">
        <f>IF(ISBLANK($F286),0,ROUND($E286*(VLOOKUP($F286,Ratio,5)),0))</f>
        <v>0</v>
      </c>
      <c r="K286" s="34">
        <f>IF(ISBLANK($F286),0,ROUND($E286*(VLOOKUP($F286,Ratio,13)),0))</f>
        <v>0</v>
      </c>
      <c r="L286" s="33"/>
      <c r="M286" s="124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</row>
    <row r="287" spans="1:253" ht="13">
      <c r="A287" s="297">
        <v>17560</v>
      </c>
      <c r="B287" s="245">
        <v>6120</v>
      </c>
      <c r="C287" s="46" t="s">
        <v>89</v>
      </c>
      <c r="D287" s="58" t="s">
        <v>238</v>
      </c>
      <c r="E287" s="234">
        <v>0</v>
      </c>
      <c r="F287" s="223" t="s">
        <v>63</v>
      </c>
      <c r="G287" s="35"/>
      <c r="H287" s="35"/>
      <c r="I287" s="35"/>
      <c r="J287" s="35"/>
      <c r="K287" s="35"/>
      <c r="L287" s="33"/>
      <c r="M287" s="124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</row>
    <row r="288" spans="1:253" ht="13">
      <c r="A288" s="297"/>
      <c r="B288" s="245"/>
      <c r="C288" s="46" t="s">
        <v>91</v>
      </c>
      <c r="D288" s="58" t="s">
        <v>238</v>
      </c>
      <c r="E288" s="234">
        <v>0</v>
      </c>
      <c r="F288" s="224"/>
      <c r="G288" s="34">
        <f>IF(ISBLANK($F288),0,ROUND($E288*(VLOOKUP($F288,Ratio,2)),0))</f>
        <v>0</v>
      </c>
      <c r="H288" s="34">
        <f>IF(ISBLANK($F288),0,ROUND($E288*(VLOOKUP($F288,Ratio,3)),0))</f>
        <v>0</v>
      </c>
      <c r="I288" s="34">
        <f>IF(ISBLANK($F288),0,ROUND($E288*(VLOOKUP($F288,Ratio,4)),0))</f>
        <v>0</v>
      </c>
      <c r="J288" s="34">
        <f>IF(ISBLANK($F288),0,ROUND($E288*(VLOOKUP($F288,Ratio,5)),0))</f>
        <v>0</v>
      </c>
      <c r="K288" s="34">
        <f>IF(ISBLANK($F288),0,ROUND($E288*(VLOOKUP($F288,Ratio,13)),0))</f>
        <v>0</v>
      </c>
      <c r="L288" s="33"/>
      <c r="M288" s="124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</row>
    <row r="289" spans="1:253" ht="13">
      <c r="A289" s="297">
        <v>17580</v>
      </c>
      <c r="B289" s="245">
        <v>6130</v>
      </c>
      <c r="C289" s="46" t="s">
        <v>230</v>
      </c>
      <c r="D289" s="58" t="s">
        <v>239</v>
      </c>
      <c r="E289" s="234">
        <v>0</v>
      </c>
      <c r="F289" s="223" t="s">
        <v>63</v>
      </c>
      <c r="G289" s="35"/>
      <c r="H289" s="35"/>
      <c r="I289" s="35"/>
      <c r="J289" s="35"/>
      <c r="K289" s="35"/>
      <c r="L289" s="33"/>
      <c r="M289" s="124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</row>
    <row r="290" spans="1:253" ht="13">
      <c r="A290" s="297"/>
      <c r="B290" s="245"/>
      <c r="C290" s="46" t="s">
        <v>232</v>
      </c>
      <c r="D290" s="58" t="s">
        <v>239</v>
      </c>
      <c r="E290" s="234">
        <v>0</v>
      </c>
      <c r="F290" s="224"/>
      <c r="G290" s="34">
        <f>IF(ISBLANK($F290),0,ROUND($E290*(VLOOKUP($F290,Ratio,2)),0))</f>
        <v>0</v>
      </c>
      <c r="H290" s="34">
        <f>IF(ISBLANK($F290),0,ROUND($E290*(VLOOKUP($F290,Ratio,3)),0))</f>
        <v>0</v>
      </c>
      <c r="I290" s="34">
        <f>IF(ISBLANK($F290),0,ROUND($E290*(VLOOKUP($F290,Ratio,4)),0))</f>
        <v>0</v>
      </c>
      <c r="J290" s="34">
        <f>IF(ISBLANK($F290),0,ROUND($E290*(VLOOKUP($F290,Ratio,5)),0))</f>
        <v>0</v>
      </c>
      <c r="K290" s="34">
        <f>IF(ISBLANK($F290),0,ROUND($E290*(VLOOKUP($F290,Ratio,13)),0))</f>
        <v>0</v>
      </c>
      <c r="L290" s="33"/>
      <c r="M290" s="12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</row>
    <row r="291" spans="1:253" ht="13">
      <c r="A291" s="297">
        <v>17600</v>
      </c>
      <c r="B291" s="245">
        <v>6140</v>
      </c>
      <c r="C291" s="59" t="s">
        <v>240</v>
      </c>
      <c r="D291" s="213"/>
      <c r="E291" s="34">
        <f>SUM(E279:E290)</f>
        <v>0</v>
      </c>
      <c r="F291" s="218"/>
      <c r="G291" s="34">
        <f>SUM(G279:G290)</f>
        <v>0</v>
      </c>
      <c r="H291" s="34">
        <f>SUM(H279:H290)</f>
        <v>0</v>
      </c>
      <c r="I291" s="34">
        <f>SUM(I279:I290)</f>
        <v>0</v>
      </c>
      <c r="J291" s="34">
        <f>SUM(J279:J290)</f>
        <v>0</v>
      </c>
      <c r="K291" s="34">
        <f>SUM(K279:K290)</f>
        <v>0</v>
      </c>
      <c r="L291" s="33"/>
      <c r="M291" s="12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</row>
    <row r="292" spans="1:253" ht="13">
      <c r="A292" s="297"/>
      <c r="B292" s="245"/>
      <c r="C292" s="59" t="s">
        <v>241</v>
      </c>
      <c r="D292" s="214"/>
      <c r="E292" s="33"/>
      <c r="F292" s="218"/>
      <c r="G292" s="33"/>
      <c r="H292" s="33"/>
      <c r="I292" s="33"/>
      <c r="J292" s="33"/>
      <c r="K292" s="33"/>
      <c r="L292" s="33"/>
      <c r="M292" s="12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</row>
    <row r="293" spans="1:253" ht="13">
      <c r="A293" s="297">
        <v>25000</v>
      </c>
      <c r="B293" s="245">
        <v>6150</v>
      </c>
      <c r="C293" s="46" t="s">
        <v>221</v>
      </c>
      <c r="D293" s="58" t="s">
        <v>242</v>
      </c>
      <c r="E293" s="234">
        <v>0</v>
      </c>
      <c r="F293" s="223" t="s">
        <v>63</v>
      </c>
      <c r="G293" s="35"/>
      <c r="H293" s="35"/>
      <c r="I293" s="35"/>
      <c r="J293" s="35"/>
      <c r="K293" s="35"/>
      <c r="L293" s="33"/>
      <c r="M293" s="12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</row>
    <row r="294" spans="1:253" ht="13">
      <c r="A294" s="297"/>
      <c r="B294" s="245"/>
      <c r="C294" s="46" t="s">
        <v>223</v>
      </c>
      <c r="D294" s="58" t="s">
        <v>242</v>
      </c>
      <c r="E294" s="234">
        <v>0</v>
      </c>
      <c r="F294" s="224"/>
      <c r="G294" s="34">
        <f>IF(ISBLANK($F294),0,ROUND($E294*(VLOOKUP($F294,Ratio,2)),0))</f>
        <v>0</v>
      </c>
      <c r="H294" s="34">
        <f>IF(ISBLANK($F294),0,ROUND($E294*(VLOOKUP($F294,Ratio,3)),0))</f>
        <v>0</v>
      </c>
      <c r="I294" s="34">
        <f>IF(ISBLANK($F294),0,ROUND($E294*(VLOOKUP($F294,Ratio,4)),0))</f>
        <v>0</v>
      </c>
      <c r="J294" s="34">
        <f>IF(ISBLANK($F294),0,ROUND($E294*(VLOOKUP($F294,Ratio,5)),0))</f>
        <v>0</v>
      </c>
      <c r="K294" s="34">
        <f>IF(ISBLANK($F294),0,ROUND($E294*(VLOOKUP($F294,Ratio,13)),0))</f>
        <v>0</v>
      </c>
      <c r="L294" s="33"/>
      <c r="M294" s="12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</row>
    <row r="295" spans="1:253" ht="13">
      <c r="A295" s="314">
        <v>25005</v>
      </c>
      <c r="B295" s="245"/>
      <c r="C295" s="298" t="s">
        <v>1007</v>
      </c>
      <c r="D295" s="58" t="s">
        <v>1026</v>
      </c>
      <c r="E295" s="234">
        <v>0</v>
      </c>
      <c r="F295" s="224" t="s">
        <v>63</v>
      </c>
      <c r="G295" s="34"/>
      <c r="H295" s="34"/>
      <c r="I295" s="34"/>
      <c r="J295" s="34"/>
      <c r="K295" s="34"/>
      <c r="L295" s="33"/>
      <c r="M295" s="12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</row>
    <row r="296" spans="1:253" ht="13">
      <c r="A296" s="297"/>
      <c r="B296" s="245"/>
      <c r="C296" s="298" t="s">
        <v>1007</v>
      </c>
      <c r="D296" s="58" t="s">
        <v>1026</v>
      </c>
      <c r="E296" s="234">
        <v>0</v>
      </c>
      <c r="F296" s="224"/>
      <c r="G296" s="34">
        <f>IF(ISBLANK($F296),0,ROUND($E296*(VLOOKUP($F296,Ratio,2)),0))</f>
        <v>0</v>
      </c>
      <c r="H296" s="34">
        <f>IF(ISBLANK($F296),0,ROUND($E296*(VLOOKUP($F296,Ratio,3)),0))</f>
        <v>0</v>
      </c>
      <c r="I296" s="34">
        <f>IF(ISBLANK($F296),0,ROUND($E296*(VLOOKUP($F296,Ratio,4)),0))</f>
        <v>0</v>
      </c>
      <c r="J296" s="34">
        <f>IF(ISBLANK($F296),0,ROUND($E296*(VLOOKUP($F296,Ratio,5)),0))</f>
        <v>0</v>
      </c>
      <c r="K296" s="34">
        <f>IF(ISBLANK($F296),0,ROUND($E296*(VLOOKUP($F296,Ratio,13)),0))</f>
        <v>0</v>
      </c>
      <c r="L296" s="33"/>
      <c r="M296" s="12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</row>
    <row r="297" spans="1:253" ht="13">
      <c r="A297" s="297">
        <v>25020</v>
      </c>
      <c r="B297" s="245">
        <v>6160</v>
      </c>
      <c r="C297" s="46" t="s">
        <v>224</v>
      </c>
      <c r="D297" s="58" t="s">
        <v>243</v>
      </c>
      <c r="E297" s="234">
        <v>0</v>
      </c>
      <c r="F297" s="223" t="s">
        <v>63</v>
      </c>
      <c r="G297" s="35"/>
      <c r="H297" s="35"/>
      <c r="I297" s="35"/>
      <c r="J297" s="35"/>
      <c r="K297" s="35"/>
      <c r="L297" s="33"/>
      <c r="M297" s="12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</row>
    <row r="298" spans="1:253" ht="13">
      <c r="A298" s="297"/>
      <c r="B298" s="245"/>
      <c r="C298" s="46" t="s">
        <v>226</v>
      </c>
      <c r="D298" s="58" t="s">
        <v>243</v>
      </c>
      <c r="E298" s="234">
        <v>0</v>
      </c>
      <c r="F298" s="224"/>
      <c r="G298" s="34">
        <f>IF(ISBLANK($F298),0,ROUND($E298*(VLOOKUP($F298,Ratio,2)),0))</f>
        <v>0</v>
      </c>
      <c r="H298" s="34">
        <f>IF(ISBLANK($F298),0,ROUND($E298*(VLOOKUP($F298,Ratio,3)),0))</f>
        <v>0</v>
      </c>
      <c r="I298" s="34">
        <f>IF(ISBLANK($F298),0,ROUND($E298*(VLOOKUP($F298,Ratio,4)),0))</f>
        <v>0</v>
      </c>
      <c r="J298" s="34">
        <f>IF(ISBLANK($F298),0,ROUND($E298*(VLOOKUP($F298,Ratio,5)),0))</f>
        <v>0</v>
      </c>
      <c r="K298" s="34">
        <f>IF(ISBLANK($F298),0,ROUND($E298*(VLOOKUP($F298,Ratio,13)),0))</f>
        <v>0</v>
      </c>
      <c r="L298" s="33"/>
      <c r="M298" s="12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</row>
    <row r="299" spans="1:253" ht="13">
      <c r="A299" s="297">
        <v>25040</v>
      </c>
      <c r="B299" s="245">
        <v>6170</v>
      </c>
      <c r="C299" s="46" t="s">
        <v>180</v>
      </c>
      <c r="D299" s="58" t="s">
        <v>244</v>
      </c>
      <c r="E299" s="234">
        <v>0</v>
      </c>
      <c r="F299" s="223" t="s">
        <v>63</v>
      </c>
      <c r="G299" s="35"/>
      <c r="H299" s="35"/>
      <c r="I299" s="35"/>
      <c r="J299" s="35"/>
      <c r="K299" s="35"/>
      <c r="L299" s="33"/>
      <c r="M299" s="12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</row>
    <row r="300" spans="1:253" ht="13">
      <c r="A300" s="297"/>
      <c r="B300" s="245"/>
      <c r="C300" s="46" t="s">
        <v>228</v>
      </c>
      <c r="D300" s="58" t="s">
        <v>244</v>
      </c>
      <c r="E300" s="234">
        <v>0</v>
      </c>
      <c r="F300" s="224"/>
      <c r="G300" s="34">
        <f>IF(ISBLANK($F300),0,ROUND($E300*(VLOOKUP($F300,Ratio,2)),0))</f>
        <v>0</v>
      </c>
      <c r="H300" s="34">
        <f>IF(ISBLANK($F300),0,ROUND($E300*(VLOOKUP($F300,Ratio,3)),0))</f>
        <v>0</v>
      </c>
      <c r="I300" s="34">
        <f>IF(ISBLANK($F300),0,ROUND($E300*(VLOOKUP($F300,Ratio,4)),0))</f>
        <v>0</v>
      </c>
      <c r="J300" s="34">
        <f>IF(ISBLANK($F300),0,ROUND($E300*(VLOOKUP($F300,Ratio,5)),0))</f>
        <v>0</v>
      </c>
      <c r="K300" s="34">
        <f>IF(ISBLANK($F300),0,ROUND($E300*(VLOOKUP($F300,Ratio,13)),0))</f>
        <v>0</v>
      </c>
      <c r="L300" s="33"/>
      <c r="M300" s="12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</row>
    <row r="301" spans="1:253" ht="13">
      <c r="A301" s="297">
        <v>25060</v>
      </c>
      <c r="B301" s="245">
        <v>6180</v>
      </c>
      <c r="C301" s="46" t="s">
        <v>89</v>
      </c>
      <c r="D301" s="58" t="s">
        <v>245</v>
      </c>
      <c r="E301" s="234">
        <v>0</v>
      </c>
      <c r="F301" s="223" t="s">
        <v>63</v>
      </c>
      <c r="G301" s="35"/>
      <c r="H301" s="35"/>
      <c r="I301" s="35"/>
      <c r="J301" s="35"/>
      <c r="K301" s="35"/>
      <c r="L301" s="33"/>
      <c r="M301" s="124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</row>
    <row r="302" spans="1:253" ht="13">
      <c r="A302" s="297"/>
      <c r="B302" s="245"/>
      <c r="C302" s="46" t="s">
        <v>91</v>
      </c>
      <c r="D302" s="58" t="s">
        <v>245</v>
      </c>
      <c r="E302" s="234">
        <v>0</v>
      </c>
      <c r="F302" s="224"/>
      <c r="G302" s="34">
        <f>IF(ISBLANK($F302),0,ROUND($E302*(VLOOKUP($F302,Ratio,2)),0))</f>
        <v>0</v>
      </c>
      <c r="H302" s="34">
        <f>IF(ISBLANK($F302),0,ROUND($E302*(VLOOKUP($F302,Ratio,3)),0))</f>
        <v>0</v>
      </c>
      <c r="I302" s="34">
        <f>IF(ISBLANK($F302),0,ROUND($E302*(VLOOKUP($F302,Ratio,4)),0))</f>
        <v>0</v>
      </c>
      <c r="J302" s="34">
        <f>IF(ISBLANK($F302),0,ROUND($E302*(VLOOKUP($F302,Ratio,5)),0))</f>
        <v>0</v>
      </c>
      <c r="K302" s="34">
        <f>IF(ISBLANK($F302),0,ROUND($E302*(VLOOKUP($F302,Ratio,13)),0))</f>
        <v>0</v>
      </c>
      <c r="L302" s="33"/>
      <c r="M302" s="124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</row>
    <row r="303" spans="1:253" ht="13">
      <c r="A303" s="297">
        <v>25080</v>
      </c>
      <c r="B303" s="245">
        <v>6190</v>
      </c>
      <c r="C303" s="46" t="s">
        <v>230</v>
      </c>
      <c r="D303" s="58" t="s">
        <v>246</v>
      </c>
      <c r="E303" s="234">
        <v>0</v>
      </c>
      <c r="F303" s="223" t="s">
        <v>63</v>
      </c>
      <c r="G303" s="35"/>
      <c r="H303" s="35"/>
      <c r="I303" s="35"/>
      <c r="J303" s="35"/>
      <c r="K303" s="35"/>
      <c r="L303" s="33"/>
      <c r="M303" s="124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3">
      <c r="A304" s="297"/>
      <c r="B304" s="245"/>
      <c r="C304" s="46" t="s">
        <v>232</v>
      </c>
      <c r="D304" s="58" t="s">
        <v>246</v>
      </c>
      <c r="E304" s="234">
        <v>0</v>
      </c>
      <c r="F304" s="224"/>
      <c r="G304" s="34">
        <f>IF(ISBLANK($F304),0,ROUND($E304*(VLOOKUP($F304,Ratio,2)),0))</f>
        <v>0</v>
      </c>
      <c r="H304" s="34">
        <f>IF(ISBLANK($F304),0,ROUND($E304*(VLOOKUP($F304,Ratio,3)),0))</f>
        <v>0</v>
      </c>
      <c r="I304" s="34">
        <f>IF(ISBLANK($F304),0,ROUND($E304*(VLOOKUP($F304,Ratio,4)),0))</f>
        <v>0</v>
      </c>
      <c r="J304" s="34">
        <f>IF(ISBLANK($F304),0,ROUND($E304*(VLOOKUP($F304,Ratio,5)),0))</f>
        <v>0</v>
      </c>
      <c r="K304" s="34">
        <f>IF(ISBLANK($F304),0,ROUND($E304*(VLOOKUP($F304,Ratio,13)),0))</f>
        <v>0</v>
      </c>
      <c r="L304" s="33"/>
      <c r="M304" s="12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</row>
    <row r="305" spans="1:253" ht="13">
      <c r="A305" s="297">
        <v>25100</v>
      </c>
      <c r="B305" s="245">
        <v>6200</v>
      </c>
      <c r="C305" s="59" t="s">
        <v>247</v>
      </c>
      <c r="D305" s="213"/>
      <c r="E305" s="34">
        <f>SUM(E293:E304)</f>
        <v>0</v>
      </c>
      <c r="F305" s="218"/>
      <c r="G305" s="34">
        <f>SUM(G293:G304)</f>
        <v>0</v>
      </c>
      <c r="H305" s="34"/>
      <c r="I305" s="34"/>
      <c r="J305" s="34"/>
      <c r="K305" s="34"/>
      <c r="L305" s="33"/>
      <c r="M305" s="124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</row>
    <row r="306" spans="1:253" ht="13">
      <c r="A306" s="316">
        <v>19620</v>
      </c>
      <c r="B306" s="274">
        <v>15160</v>
      </c>
      <c r="C306" s="59" t="s">
        <v>909</v>
      </c>
      <c r="D306" s="58" t="s">
        <v>919</v>
      </c>
      <c r="E306" s="40">
        <v>0</v>
      </c>
      <c r="F306" s="223" t="s">
        <v>63</v>
      </c>
      <c r="G306" s="34"/>
      <c r="H306" s="34"/>
      <c r="I306" s="34"/>
      <c r="J306" s="34"/>
      <c r="K306" s="34"/>
      <c r="L306" s="33"/>
      <c r="M306" s="124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</row>
    <row r="307" spans="1:253" ht="13">
      <c r="A307" s="297"/>
      <c r="B307" s="274"/>
      <c r="C307" s="59" t="s">
        <v>909</v>
      </c>
      <c r="D307" s="58" t="s">
        <v>919</v>
      </c>
      <c r="E307" s="40">
        <v>0</v>
      </c>
      <c r="F307" s="224"/>
      <c r="G307" s="34">
        <f>SUM(G294:G305)</f>
        <v>0</v>
      </c>
      <c r="H307" s="34"/>
      <c r="I307" s="34"/>
      <c r="J307" s="34"/>
      <c r="K307" s="34"/>
      <c r="L307" s="33"/>
      <c r="M307" s="124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</row>
    <row r="308" spans="1:253" ht="13">
      <c r="A308" s="316">
        <v>20620</v>
      </c>
      <c r="B308" s="274">
        <v>15360</v>
      </c>
      <c r="C308" s="59" t="s">
        <v>910</v>
      </c>
      <c r="D308" s="58" t="s">
        <v>920</v>
      </c>
      <c r="E308" s="40">
        <v>0</v>
      </c>
      <c r="F308" s="223" t="s">
        <v>63</v>
      </c>
      <c r="G308" s="34"/>
      <c r="H308" s="34"/>
      <c r="I308" s="34"/>
      <c r="J308" s="34"/>
      <c r="K308" s="34"/>
      <c r="L308" s="33"/>
      <c r="M308" s="124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</row>
    <row r="309" spans="1:253" ht="13">
      <c r="A309" s="297"/>
      <c r="B309" s="274"/>
      <c r="C309" s="59" t="s">
        <v>910</v>
      </c>
      <c r="D309" s="58" t="s">
        <v>920</v>
      </c>
      <c r="E309" s="40"/>
      <c r="F309" s="224"/>
      <c r="G309" s="34"/>
      <c r="H309" s="34"/>
      <c r="I309" s="34"/>
      <c r="J309" s="34"/>
      <c r="K309" s="34"/>
      <c r="L309" s="33"/>
      <c r="M309" s="124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</row>
    <row r="310" spans="1:253" ht="13">
      <c r="A310" s="316">
        <v>21620</v>
      </c>
      <c r="B310" s="274">
        <v>15560</v>
      </c>
      <c r="C310" s="59" t="s">
        <v>911</v>
      </c>
      <c r="D310" s="58" t="s">
        <v>921</v>
      </c>
      <c r="E310" s="40">
        <v>0</v>
      </c>
      <c r="F310" s="223" t="s">
        <v>63</v>
      </c>
      <c r="G310" s="34">
        <f>SUM(G298:G308)</f>
        <v>0</v>
      </c>
      <c r="H310" s="34">
        <f>SUM(H298:H308)</f>
        <v>0</v>
      </c>
      <c r="I310" s="34">
        <f>SUM(I298:I308)</f>
        <v>0</v>
      </c>
      <c r="J310" s="34">
        <f>SUM(J298:J308)</f>
        <v>0</v>
      </c>
      <c r="K310" s="34">
        <f>SUM(K298:K308)</f>
        <v>0</v>
      </c>
      <c r="L310" s="33"/>
      <c r="M310" s="124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</row>
    <row r="311" spans="1:253" ht="13">
      <c r="A311" s="297"/>
      <c r="B311" s="274"/>
      <c r="C311" s="59" t="s">
        <v>911</v>
      </c>
      <c r="D311" s="58" t="s">
        <v>921</v>
      </c>
      <c r="E311" s="40"/>
      <c r="F311" s="224"/>
      <c r="G311" s="34"/>
      <c r="H311" s="34"/>
      <c r="I311" s="34"/>
      <c r="J311" s="34"/>
      <c r="K311" s="34"/>
      <c r="L311" s="33"/>
      <c r="M311" s="124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</row>
    <row r="312" spans="1:253" ht="13">
      <c r="A312" s="316">
        <v>22620</v>
      </c>
      <c r="B312" s="274">
        <v>15760</v>
      </c>
      <c r="C312" s="59" t="s">
        <v>912</v>
      </c>
      <c r="D312" s="58" t="s">
        <v>922</v>
      </c>
      <c r="E312" s="40">
        <v>0</v>
      </c>
      <c r="F312" s="223" t="s">
        <v>63</v>
      </c>
      <c r="G312" s="34">
        <f>SUM(G299:G310)</f>
        <v>0</v>
      </c>
      <c r="H312" s="34">
        <f>SUM(H299:H310)</f>
        <v>0</v>
      </c>
      <c r="I312" s="34">
        <f>SUM(I299:I310)</f>
        <v>0</v>
      </c>
      <c r="J312" s="34">
        <f>SUM(J299:J310)</f>
        <v>0</v>
      </c>
      <c r="K312" s="34">
        <f>SUM(K299:K310)</f>
        <v>0</v>
      </c>
      <c r="L312" s="33"/>
      <c r="M312" s="124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</row>
    <row r="313" spans="1:253" ht="13">
      <c r="A313" s="297"/>
      <c r="B313" s="245"/>
      <c r="C313" s="59" t="s">
        <v>912</v>
      </c>
      <c r="D313" s="58" t="s">
        <v>922</v>
      </c>
      <c r="E313" s="40"/>
      <c r="F313" s="224"/>
      <c r="G313" s="34"/>
      <c r="H313" s="34"/>
      <c r="I313" s="34"/>
      <c r="J313" s="34"/>
      <c r="K313" s="34"/>
      <c r="L313" s="33"/>
      <c r="M313" s="124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</row>
    <row r="314" spans="1:253" ht="13">
      <c r="A314" s="297">
        <v>23620</v>
      </c>
      <c r="B314" s="297">
        <v>16160</v>
      </c>
      <c r="C314" s="322" t="s">
        <v>983</v>
      </c>
      <c r="D314" s="273" t="s">
        <v>982</v>
      </c>
      <c r="E314" s="40">
        <v>0</v>
      </c>
      <c r="F314" s="224" t="s">
        <v>63</v>
      </c>
      <c r="G314" s="34"/>
      <c r="H314" s="34"/>
      <c r="I314" s="34"/>
      <c r="J314" s="34"/>
      <c r="K314" s="34"/>
      <c r="L314" s="33"/>
      <c r="M314" s="12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</row>
    <row r="315" spans="1:253" ht="13">
      <c r="A315" s="297"/>
      <c r="B315" s="245"/>
      <c r="C315" s="322" t="s">
        <v>983</v>
      </c>
      <c r="D315" s="273" t="s">
        <v>982</v>
      </c>
      <c r="E315" s="40"/>
      <c r="F315" s="224"/>
      <c r="G315" s="34"/>
      <c r="H315" s="34"/>
      <c r="I315" s="34"/>
      <c r="J315" s="34"/>
      <c r="K315" s="34"/>
      <c r="L315" s="33"/>
      <c r="M315" s="124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</row>
    <row r="316" spans="1:253" ht="13">
      <c r="A316" s="297"/>
      <c r="B316" s="245"/>
      <c r="C316" s="59" t="s">
        <v>248</v>
      </c>
      <c r="D316" s="213"/>
      <c r="E316" s="33"/>
      <c r="F316" s="218"/>
      <c r="G316" s="33"/>
      <c r="H316" s="33"/>
      <c r="I316" s="33"/>
      <c r="J316" s="33"/>
      <c r="K316" s="33"/>
      <c r="L316" s="33"/>
      <c r="M316" s="124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</row>
    <row r="317" spans="1:253" ht="13">
      <c r="A317" s="297">
        <v>27000</v>
      </c>
      <c r="B317" s="245">
        <v>6210</v>
      </c>
      <c r="C317" s="46" t="s">
        <v>221</v>
      </c>
      <c r="D317" s="58" t="s">
        <v>249</v>
      </c>
      <c r="E317" s="234">
        <v>0</v>
      </c>
      <c r="F317" s="218"/>
      <c r="G317" s="33"/>
      <c r="H317" s="33"/>
      <c r="I317" s="33"/>
      <c r="J317" s="33"/>
      <c r="K317" s="33"/>
      <c r="L317" s="34">
        <f>'A4-1 with formulas'!$E317</f>
        <v>0</v>
      </c>
      <c r="M317" s="124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</row>
    <row r="318" spans="1:253" ht="13">
      <c r="A318" s="314">
        <v>27005</v>
      </c>
      <c r="B318" s="245"/>
      <c r="C318" s="298" t="s">
        <v>1007</v>
      </c>
      <c r="D318" s="58" t="s">
        <v>1027</v>
      </c>
      <c r="E318" s="234">
        <v>0</v>
      </c>
      <c r="F318" s="218"/>
      <c r="G318" s="33"/>
      <c r="H318" s="33"/>
      <c r="I318" s="33"/>
      <c r="J318" s="33"/>
      <c r="K318" s="33"/>
      <c r="L318" s="34"/>
      <c r="M318" s="124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</row>
    <row r="319" spans="1:253" ht="13">
      <c r="A319" s="297">
        <v>27020</v>
      </c>
      <c r="B319" s="245">
        <v>6220</v>
      </c>
      <c r="C319" s="46" t="s">
        <v>224</v>
      </c>
      <c r="D319" s="58" t="s">
        <v>250</v>
      </c>
      <c r="E319" s="234">
        <v>0</v>
      </c>
      <c r="F319" s="218"/>
      <c r="G319" s="33"/>
      <c r="H319" s="33"/>
      <c r="I319" s="33"/>
      <c r="J319" s="33"/>
      <c r="K319" s="33"/>
      <c r="L319" s="34">
        <f>'A4-1 with formulas'!$E319</f>
        <v>0</v>
      </c>
      <c r="M319" s="124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</row>
    <row r="320" spans="1:253" ht="13">
      <c r="A320" s="297">
        <v>27040</v>
      </c>
      <c r="B320" s="245">
        <v>6230</v>
      </c>
      <c r="C320" s="46" t="s">
        <v>180</v>
      </c>
      <c r="D320" s="58" t="s">
        <v>251</v>
      </c>
      <c r="E320" s="234">
        <v>0</v>
      </c>
      <c r="F320" s="218"/>
      <c r="G320" s="33"/>
      <c r="H320" s="33"/>
      <c r="I320" s="33"/>
      <c r="J320" s="33"/>
      <c r="K320" s="33"/>
      <c r="L320" s="34">
        <f>'A4-1 with formulas'!$E320</f>
        <v>0</v>
      </c>
      <c r="M320" s="124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</row>
    <row r="321" spans="1:253" ht="13">
      <c r="A321" s="297">
        <v>27060</v>
      </c>
      <c r="B321" s="245">
        <v>6240</v>
      </c>
      <c r="C321" s="46" t="s">
        <v>89</v>
      </c>
      <c r="D321" s="58" t="s">
        <v>252</v>
      </c>
      <c r="E321" s="234">
        <v>0</v>
      </c>
      <c r="F321" s="218"/>
      <c r="G321" s="33"/>
      <c r="H321" s="33"/>
      <c r="I321" s="33"/>
      <c r="J321" s="33"/>
      <c r="K321" s="33"/>
      <c r="L321" s="34">
        <f>'A4-1 with formulas'!$E321</f>
        <v>0</v>
      </c>
      <c r="M321" s="124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</row>
    <row r="322" spans="1:253" ht="13">
      <c r="A322" s="297">
        <v>27080</v>
      </c>
      <c r="B322" s="245">
        <v>6250</v>
      </c>
      <c r="C322" s="46" t="s">
        <v>253</v>
      </c>
      <c r="D322" s="58" t="s">
        <v>254</v>
      </c>
      <c r="E322" s="234">
        <v>0</v>
      </c>
      <c r="F322" s="218"/>
      <c r="G322" s="33"/>
      <c r="H322" s="33"/>
      <c r="I322" s="33"/>
      <c r="J322" s="33"/>
      <c r="K322" s="33"/>
      <c r="L322" s="34">
        <f>'A4-1 with formulas'!$E322</f>
        <v>0</v>
      </c>
      <c r="M322" s="12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</row>
    <row r="323" spans="1:253" ht="13">
      <c r="A323" s="297">
        <v>27100</v>
      </c>
      <c r="B323" s="245">
        <v>6260</v>
      </c>
      <c r="C323" s="59" t="s">
        <v>255</v>
      </c>
      <c r="D323" s="213"/>
      <c r="E323" s="34">
        <f>SUM(E317:E322)</f>
        <v>0</v>
      </c>
      <c r="F323" s="218"/>
      <c r="G323" s="33"/>
      <c r="H323" s="33"/>
      <c r="I323" s="33"/>
      <c r="J323" s="33"/>
      <c r="K323" s="33"/>
      <c r="L323" s="34">
        <f>'A4-1 with formulas'!$E323</f>
        <v>0</v>
      </c>
      <c r="M323" s="12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</row>
    <row r="324" spans="1:253" ht="13">
      <c r="A324" s="297"/>
      <c r="B324" s="245"/>
      <c r="C324" s="59" t="s">
        <v>256</v>
      </c>
      <c r="D324" s="213"/>
      <c r="E324" s="33"/>
      <c r="F324" s="218"/>
      <c r="G324" s="33"/>
      <c r="H324" s="33"/>
      <c r="I324" s="33"/>
      <c r="J324" s="33"/>
      <c r="K324" s="33"/>
      <c r="L324" s="33"/>
      <c r="M324" s="1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</row>
    <row r="325" spans="1:253" ht="13">
      <c r="A325" s="297">
        <v>29000</v>
      </c>
      <c r="B325" s="245">
        <v>6270</v>
      </c>
      <c r="C325" s="46" t="s">
        <v>257</v>
      </c>
      <c r="D325" s="58" t="s">
        <v>258</v>
      </c>
      <c r="E325" s="234">
        <v>0</v>
      </c>
      <c r="F325" s="218"/>
      <c r="G325" s="33"/>
      <c r="H325" s="33"/>
      <c r="I325" s="33"/>
      <c r="J325" s="33"/>
      <c r="K325" s="33"/>
      <c r="L325" s="34">
        <f>'A4-1 with formulas'!$E325</f>
        <v>0</v>
      </c>
      <c r="M325" s="12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</row>
    <row r="326" spans="1:253" ht="13">
      <c r="A326" s="297">
        <v>29020</v>
      </c>
      <c r="B326" s="245">
        <v>6280</v>
      </c>
      <c r="C326" s="46" t="s">
        <v>259</v>
      </c>
      <c r="D326" s="58" t="s">
        <v>260</v>
      </c>
      <c r="E326" s="234">
        <v>0</v>
      </c>
      <c r="F326" s="218"/>
      <c r="G326" s="33"/>
      <c r="H326" s="33"/>
      <c r="I326" s="33"/>
      <c r="J326" s="33"/>
      <c r="K326" s="33"/>
      <c r="L326" s="34">
        <f>'A4-1 with formulas'!$E326</f>
        <v>0</v>
      </c>
      <c r="M326" s="12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</row>
    <row r="327" spans="1:253" ht="13">
      <c r="A327" s="297">
        <v>29040</v>
      </c>
      <c r="B327" s="245">
        <v>6290</v>
      </c>
      <c r="C327" s="46" t="s">
        <v>261</v>
      </c>
      <c r="D327" s="58" t="s">
        <v>262</v>
      </c>
      <c r="E327" s="234">
        <v>0</v>
      </c>
      <c r="F327" s="218"/>
      <c r="G327" s="33"/>
      <c r="H327" s="33"/>
      <c r="I327" s="33"/>
      <c r="J327" s="33"/>
      <c r="K327" s="33"/>
      <c r="L327" s="34">
        <f>'A4-1 with formulas'!$E327</f>
        <v>0</v>
      </c>
      <c r="M327" s="12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3">
      <c r="A328" s="297">
        <v>29060</v>
      </c>
      <c r="B328" s="245">
        <v>6300</v>
      </c>
      <c r="C328" s="46" t="s">
        <v>263</v>
      </c>
      <c r="D328" s="58" t="s">
        <v>264</v>
      </c>
      <c r="E328" s="234">
        <v>0</v>
      </c>
      <c r="F328" s="218"/>
      <c r="G328" s="33"/>
      <c r="H328" s="33"/>
      <c r="I328" s="33"/>
      <c r="J328" s="33"/>
      <c r="K328" s="33"/>
      <c r="L328" s="34">
        <f>'A4-1 with formulas'!$E328</f>
        <v>0</v>
      </c>
      <c r="M328" s="12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</row>
    <row r="329" spans="1:253" ht="13">
      <c r="A329" s="297">
        <v>29080</v>
      </c>
      <c r="B329" s="245">
        <v>6310</v>
      </c>
      <c r="C329" s="46" t="s">
        <v>265</v>
      </c>
      <c r="D329" s="58" t="s">
        <v>266</v>
      </c>
      <c r="E329" s="234">
        <v>0</v>
      </c>
      <c r="F329" s="218"/>
      <c r="G329" s="33"/>
      <c r="H329" s="33"/>
      <c r="I329" s="33"/>
      <c r="J329" s="33"/>
      <c r="K329" s="33"/>
      <c r="L329" s="34">
        <f>'A4-1 with formulas'!$E329</f>
        <v>0</v>
      </c>
      <c r="M329" s="12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</row>
    <row r="330" spans="1:253" ht="13">
      <c r="A330" s="297">
        <v>29100</v>
      </c>
      <c r="B330" s="245">
        <v>6320</v>
      </c>
      <c r="C330" s="46" t="s">
        <v>271</v>
      </c>
      <c r="D330" s="58" t="s">
        <v>272</v>
      </c>
      <c r="E330" s="234">
        <v>0</v>
      </c>
      <c r="F330" s="218"/>
      <c r="G330" s="33"/>
      <c r="H330" s="33"/>
      <c r="I330" s="33"/>
      <c r="J330" s="33"/>
      <c r="K330" s="33"/>
      <c r="L330" s="34">
        <f>'A4-1 with formulas'!$E330</f>
        <v>0</v>
      </c>
      <c r="M330" s="12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</row>
    <row r="331" spans="1:253" ht="13">
      <c r="A331" s="297">
        <v>29120</v>
      </c>
      <c r="B331" s="245">
        <v>6330</v>
      </c>
      <c r="C331" s="46" t="s">
        <v>273</v>
      </c>
      <c r="D331" s="58" t="s">
        <v>274</v>
      </c>
      <c r="E331" s="234">
        <v>0</v>
      </c>
      <c r="F331" s="218"/>
      <c r="G331" s="33"/>
      <c r="H331" s="33"/>
      <c r="I331" s="33"/>
      <c r="J331" s="33"/>
      <c r="K331" s="33"/>
      <c r="L331" s="34">
        <f>'A4-1 with formulas'!$E331</f>
        <v>0</v>
      </c>
      <c r="M331" s="12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</row>
    <row r="332" spans="1:253" ht="13">
      <c r="A332" s="297">
        <v>29140</v>
      </c>
      <c r="B332" s="245">
        <v>6340</v>
      </c>
      <c r="C332" s="46" t="s">
        <v>275</v>
      </c>
      <c r="D332" s="58" t="s">
        <v>276</v>
      </c>
      <c r="E332" s="234">
        <v>0</v>
      </c>
      <c r="F332" s="218"/>
      <c r="G332" s="33"/>
      <c r="H332" s="33"/>
      <c r="I332" s="33"/>
      <c r="J332" s="33"/>
      <c r="K332" s="33"/>
      <c r="L332" s="34">
        <f>'A4-1 with formulas'!$E332</f>
        <v>0</v>
      </c>
      <c r="M332" s="12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</row>
    <row r="333" spans="1:253" ht="13">
      <c r="A333" s="297">
        <v>29160</v>
      </c>
      <c r="B333" s="245">
        <v>6350</v>
      </c>
      <c r="C333" s="46" t="s">
        <v>277</v>
      </c>
      <c r="D333" s="58" t="s">
        <v>278</v>
      </c>
      <c r="E333" s="234">
        <v>0</v>
      </c>
      <c r="F333" s="218"/>
      <c r="G333" s="33"/>
      <c r="H333" s="33"/>
      <c r="I333" s="33"/>
      <c r="J333" s="33"/>
      <c r="K333" s="33"/>
      <c r="L333" s="34">
        <f>'A4-1 with formulas'!$E333</f>
        <v>0</v>
      </c>
      <c r="M333" s="12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</row>
    <row r="334" spans="1:253" ht="13">
      <c r="A334" s="314">
        <v>29165</v>
      </c>
      <c r="B334" s="245"/>
      <c r="C334" s="298" t="s">
        <v>1029</v>
      </c>
      <c r="D334" s="58" t="s">
        <v>1028</v>
      </c>
      <c r="E334" s="234">
        <v>0</v>
      </c>
      <c r="F334" s="218"/>
      <c r="G334" s="33"/>
      <c r="H334" s="33"/>
      <c r="I334" s="33"/>
      <c r="J334" s="33"/>
      <c r="K334" s="33"/>
      <c r="L334" s="34"/>
      <c r="M334" s="12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</row>
    <row r="335" spans="1:253" ht="13">
      <c r="A335" s="297">
        <v>29180</v>
      </c>
      <c r="B335" s="245">
        <v>6360</v>
      </c>
      <c r="C335" s="59" t="s">
        <v>279</v>
      </c>
      <c r="D335" s="213"/>
      <c r="E335" s="34">
        <f>SUM(E325:E334)</f>
        <v>0</v>
      </c>
      <c r="F335" s="218"/>
      <c r="G335" s="33"/>
      <c r="H335" s="33"/>
      <c r="I335" s="33"/>
      <c r="J335" s="33"/>
      <c r="K335" s="33"/>
      <c r="L335" s="34">
        <f>'A4-1 with formulas'!$E335</f>
        <v>0</v>
      </c>
      <c r="M335" s="12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</row>
    <row r="336" spans="1:253" ht="13">
      <c r="A336" s="297"/>
      <c r="B336" s="245"/>
      <c r="C336" s="59" t="s">
        <v>280</v>
      </c>
      <c r="D336" s="214"/>
      <c r="E336" s="33"/>
      <c r="F336" s="218"/>
      <c r="G336" s="33"/>
      <c r="H336" s="33"/>
      <c r="I336" s="33"/>
      <c r="J336" s="33"/>
      <c r="K336" s="33"/>
      <c r="L336" s="33"/>
      <c r="M336" s="12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</row>
    <row r="337" spans="1:253" ht="13">
      <c r="A337" s="297">
        <v>29500</v>
      </c>
      <c r="B337" s="245">
        <v>6370</v>
      </c>
      <c r="C337" s="46" t="s">
        <v>221</v>
      </c>
      <c r="D337" s="58" t="s">
        <v>281</v>
      </c>
      <c r="E337" s="234">
        <v>0</v>
      </c>
      <c r="F337" s="223" t="s">
        <v>63</v>
      </c>
      <c r="G337" s="35"/>
      <c r="H337" s="35"/>
      <c r="I337" s="35"/>
      <c r="J337" s="35"/>
      <c r="K337" s="35"/>
      <c r="L337" s="33"/>
      <c r="M337" s="12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</row>
    <row r="338" spans="1:253" ht="13">
      <c r="A338" s="297"/>
      <c r="B338" s="245"/>
      <c r="C338" s="46" t="s">
        <v>223</v>
      </c>
      <c r="D338" s="58" t="s">
        <v>281</v>
      </c>
      <c r="E338" s="234">
        <v>0</v>
      </c>
      <c r="F338" s="233"/>
      <c r="G338" s="34">
        <f>IF(ISBLANK($F338),0,ROUND($E338*(VLOOKUP($F338,Ratio,2)),0))</f>
        <v>0</v>
      </c>
      <c r="H338" s="34">
        <f>IF(ISBLANK($F338),0,ROUND($E338*(VLOOKUP($F338,Ratio,3)),0))</f>
        <v>0</v>
      </c>
      <c r="I338" s="34">
        <f>IF(ISBLANK($F338),0,ROUND($E338*(VLOOKUP($F338,Ratio,4)),0))</f>
        <v>0</v>
      </c>
      <c r="J338" s="34">
        <f>IF(ISBLANK($F338),0,ROUND($E338*(VLOOKUP($F338,Ratio,5)),0))</f>
        <v>0</v>
      </c>
      <c r="K338" s="34">
        <f>IF(ISBLANK($F338),0,ROUND($E338*(VLOOKUP($F338,Ratio,13)),0))</f>
        <v>0</v>
      </c>
      <c r="L338" s="33"/>
      <c r="M338" s="12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</row>
    <row r="339" spans="1:253" ht="13">
      <c r="A339" s="316">
        <v>29520</v>
      </c>
      <c r="B339" s="288">
        <v>6372</v>
      </c>
      <c r="C339" s="292" t="s">
        <v>933</v>
      </c>
      <c r="D339" s="291" t="s">
        <v>934</v>
      </c>
      <c r="E339" s="234">
        <v>0</v>
      </c>
      <c r="F339" s="223" t="s">
        <v>63</v>
      </c>
      <c r="G339" s="34"/>
      <c r="H339" s="34"/>
      <c r="I339" s="34"/>
      <c r="J339" s="34"/>
      <c r="K339" s="34"/>
      <c r="L339" s="33"/>
      <c r="M339" s="12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</row>
    <row r="340" spans="1:253" ht="13">
      <c r="A340" s="316"/>
      <c r="B340" s="11"/>
      <c r="C340" s="292" t="s">
        <v>941</v>
      </c>
      <c r="D340" s="291" t="s">
        <v>934</v>
      </c>
      <c r="E340" s="234">
        <v>0</v>
      </c>
      <c r="F340" s="224"/>
      <c r="G340" s="34">
        <f>IF(ISBLANK($F340),0,ROUND($E340*(VLOOKUP($F340,Ratio,2)),0))</f>
        <v>0</v>
      </c>
      <c r="H340" s="34">
        <f>IF(ISBLANK($F340),0,ROUND($E340*(VLOOKUP($F340,Ratio,3)),0))</f>
        <v>0</v>
      </c>
      <c r="I340" s="34">
        <f>IF(ISBLANK($F340),0,ROUND($E340*(VLOOKUP($F340,Ratio,4)),0))</f>
        <v>0</v>
      </c>
      <c r="J340" s="34">
        <f>IF(ISBLANK($F340),0,ROUND($E340*(VLOOKUP($F340,Ratio,5)),0))</f>
        <v>0</v>
      </c>
      <c r="K340" s="34">
        <f>IF(ISBLANK($F340),0,ROUND($E340*(VLOOKUP($F340,Ratio,13)),0))</f>
        <v>0</v>
      </c>
      <c r="L340" s="33"/>
      <c r="M340" s="12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</row>
    <row r="341" spans="1:253" ht="13">
      <c r="A341" s="316">
        <v>29540</v>
      </c>
      <c r="B341" s="288">
        <v>6373</v>
      </c>
      <c r="C341" s="292" t="s">
        <v>935</v>
      </c>
      <c r="D341" s="291" t="s">
        <v>936</v>
      </c>
      <c r="E341" s="234">
        <v>0</v>
      </c>
      <c r="F341" s="223" t="s">
        <v>63</v>
      </c>
      <c r="G341" s="34"/>
      <c r="H341" s="34"/>
      <c r="I341" s="34"/>
      <c r="J341" s="34"/>
      <c r="K341" s="34"/>
      <c r="L341" s="33"/>
      <c r="M341" s="12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</row>
    <row r="342" spans="1:253" ht="13">
      <c r="A342" s="316"/>
      <c r="B342" s="11"/>
      <c r="C342" s="292" t="s">
        <v>942</v>
      </c>
      <c r="D342" s="291" t="s">
        <v>936</v>
      </c>
      <c r="E342" s="234">
        <v>0</v>
      </c>
      <c r="F342" s="233"/>
      <c r="G342" s="34">
        <f>IF(ISBLANK($F342),0,ROUND($E342*(VLOOKUP($F342,Ratio,2)),0))</f>
        <v>0</v>
      </c>
      <c r="H342" s="34">
        <f>IF(ISBLANK($F342),0,ROUND($E342*(VLOOKUP($F342,Ratio,3)),0))</f>
        <v>0</v>
      </c>
      <c r="I342" s="34">
        <f>IF(ISBLANK($F342),0,ROUND($E342*(VLOOKUP($F342,Ratio,4)),0))</f>
        <v>0</v>
      </c>
      <c r="J342" s="34">
        <f>IF(ISBLANK($F342),0,ROUND($E342*(VLOOKUP($F342,Ratio,5)),0))</f>
        <v>0</v>
      </c>
      <c r="K342" s="34">
        <f>IF(ISBLANK($F342),0,ROUND($E342*(VLOOKUP($F342,Ratio,13)),0))</f>
        <v>0</v>
      </c>
      <c r="L342" s="33"/>
      <c r="M342" s="12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</row>
    <row r="343" spans="1:253" ht="13">
      <c r="A343" s="316">
        <v>29560</v>
      </c>
      <c r="B343" s="288">
        <v>6374</v>
      </c>
      <c r="C343" s="292" t="s">
        <v>937</v>
      </c>
      <c r="D343" s="291" t="s">
        <v>938</v>
      </c>
      <c r="E343" s="234">
        <v>0</v>
      </c>
      <c r="F343" s="223" t="s">
        <v>63</v>
      </c>
      <c r="G343" s="34"/>
      <c r="H343" s="34"/>
      <c r="I343" s="34"/>
      <c r="J343" s="34"/>
      <c r="K343" s="34"/>
      <c r="L343" s="33"/>
      <c r="M343" s="12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</row>
    <row r="344" spans="1:253" ht="13">
      <c r="A344" s="316"/>
      <c r="B344" s="245"/>
      <c r="C344" s="292" t="s">
        <v>943</v>
      </c>
      <c r="D344" s="291" t="s">
        <v>938</v>
      </c>
      <c r="E344" s="234">
        <v>0</v>
      </c>
      <c r="F344" s="224"/>
      <c r="G344" s="34">
        <f>IF(ISBLANK($F344),0,ROUND($E344*(VLOOKUP($F344,Ratio,2)),0))</f>
        <v>0</v>
      </c>
      <c r="H344" s="34">
        <f>IF(ISBLANK($F344),0,ROUND($E344*(VLOOKUP($F344,Ratio,3)),0))</f>
        <v>0</v>
      </c>
      <c r="I344" s="34">
        <f>IF(ISBLANK($F344),0,ROUND($E344*(VLOOKUP($F344,Ratio,4)),0))</f>
        <v>0</v>
      </c>
      <c r="J344" s="34">
        <f>IF(ISBLANK($F344),0,ROUND($E344*(VLOOKUP($F344,Ratio,5)),0))</f>
        <v>0</v>
      </c>
      <c r="K344" s="34">
        <f>IF(ISBLANK($F344),0,ROUND($E344*(VLOOKUP($F344,Ratio,13)),0))</f>
        <v>0</v>
      </c>
      <c r="L344" s="33"/>
      <c r="M344" s="12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</row>
    <row r="345" spans="1:253" ht="13">
      <c r="A345" s="316">
        <v>29580</v>
      </c>
      <c r="B345" s="288">
        <v>6375</v>
      </c>
      <c r="C345" s="292" t="s">
        <v>939</v>
      </c>
      <c r="D345" s="291" t="s">
        <v>940</v>
      </c>
      <c r="E345" s="234">
        <v>0</v>
      </c>
      <c r="F345" s="223" t="s">
        <v>63</v>
      </c>
      <c r="G345" s="34"/>
      <c r="H345" s="34"/>
      <c r="I345" s="34"/>
      <c r="J345" s="34"/>
      <c r="K345" s="34"/>
      <c r="L345" s="33"/>
      <c r="M345" s="12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</row>
    <row r="346" spans="1:253" ht="13">
      <c r="A346" s="316"/>
      <c r="B346" s="245"/>
      <c r="C346" s="292" t="s">
        <v>944</v>
      </c>
      <c r="D346" s="291" t="s">
        <v>940</v>
      </c>
      <c r="E346" s="234">
        <v>0</v>
      </c>
      <c r="F346" s="224"/>
      <c r="G346" s="34">
        <f>IF(ISBLANK($F346),0,ROUND($E346*(VLOOKUP($F346,Ratio,2)),0))</f>
        <v>0</v>
      </c>
      <c r="H346" s="34">
        <f>IF(ISBLANK($F346),0,ROUND($E346*(VLOOKUP($F346,Ratio,3)),0))</f>
        <v>0</v>
      </c>
      <c r="I346" s="34">
        <f>IF(ISBLANK($F346),0,ROUND($E346*(VLOOKUP($F346,Ratio,4)),0))</f>
        <v>0</v>
      </c>
      <c r="J346" s="34">
        <f>IF(ISBLANK($F346),0,ROUND($E346*(VLOOKUP($F346,Ratio,5)),0))</f>
        <v>0</v>
      </c>
      <c r="K346" s="34">
        <f>IF(ISBLANK($F346),0,ROUND($E346*(VLOOKUP($F346,Ratio,13)),0))</f>
        <v>0</v>
      </c>
      <c r="L346" s="33"/>
      <c r="M346" s="12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</row>
    <row r="347" spans="1:253" ht="13">
      <c r="A347" s="341">
        <v>29585</v>
      </c>
      <c r="B347" s="245"/>
      <c r="C347" s="298" t="s">
        <v>1007</v>
      </c>
      <c r="D347" s="311" t="s">
        <v>1030</v>
      </c>
      <c r="E347" s="234">
        <v>0</v>
      </c>
      <c r="F347" s="224" t="s">
        <v>63</v>
      </c>
      <c r="G347" s="34"/>
      <c r="H347" s="34"/>
      <c r="I347" s="34"/>
      <c r="J347" s="34"/>
      <c r="K347" s="34"/>
      <c r="L347" s="33"/>
      <c r="M347" s="12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</row>
    <row r="348" spans="1:253" ht="13">
      <c r="A348" s="316"/>
      <c r="B348" s="245"/>
      <c r="C348" s="298" t="s">
        <v>1007</v>
      </c>
      <c r="D348" s="311" t="s">
        <v>1030</v>
      </c>
      <c r="E348" s="234">
        <v>0</v>
      </c>
      <c r="F348" s="224"/>
      <c r="G348" s="34">
        <f>IF(ISBLANK($F348),0,ROUND($E348*(VLOOKUP($F348,Ratio,2)),0))</f>
        <v>0</v>
      </c>
      <c r="H348" s="34">
        <f>IF(ISBLANK($F348),0,ROUND($E348*(VLOOKUP($F348,Ratio,3)),0))</f>
        <v>0</v>
      </c>
      <c r="I348" s="34">
        <f>IF(ISBLANK($F348),0,ROUND($E348*(VLOOKUP($F348,Ratio,4)),0))</f>
        <v>0</v>
      </c>
      <c r="J348" s="34">
        <f>IF(ISBLANK($F348),0,ROUND($E348*(VLOOKUP($F348,Ratio,5)),0))</f>
        <v>0</v>
      </c>
      <c r="K348" s="34">
        <f>IF(ISBLANK($F348),0,ROUND($E348*(VLOOKUP($F348,Ratio,13)),0))</f>
        <v>0</v>
      </c>
      <c r="L348" s="33"/>
      <c r="M348" s="12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</row>
    <row r="349" spans="1:253" ht="13">
      <c r="A349" s="297">
        <v>29600</v>
      </c>
      <c r="B349" s="245">
        <v>6380</v>
      </c>
      <c r="C349" s="46" t="s">
        <v>282</v>
      </c>
      <c r="D349" s="58" t="s">
        <v>283</v>
      </c>
      <c r="E349" s="234">
        <v>0</v>
      </c>
      <c r="F349" s="223" t="s">
        <v>63</v>
      </c>
      <c r="G349" s="35"/>
      <c r="H349" s="35"/>
      <c r="I349" s="35"/>
      <c r="J349" s="35"/>
      <c r="K349" s="35"/>
      <c r="L349" s="33"/>
      <c r="M349" s="12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</row>
    <row r="350" spans="1:253" ht="13">
      <c r="A350" s="297"/>
      <c r="B350" s="245"/>
      <c r="C350" s="46" t="s">
        <v>284</v>
      </c>
      <c r="D350" s="58" t="s">
        <v>283</v>
      </c>
      <c r="E350" s="234">
        <v>0</v>
      </c>
      <c r="F350" s="224"/>
      <c r="G350" s="34">
        <f>IF(ISBLANK($F350),0,ROUND($E350*(VLOOKUP($F350,Ratio,2)),0))</f>
        <v>0</v>
      </c>
      <c r="H350" s="34">
        <f>IF(ISBLANK($F350),0,ROUND($E350*(VLOOKUP($F350,Ratio,3)),0))</f>
        <v>0</v>
      </c>
      <c r="I350" s="34">
        <f>IF(ISBLANK($F350),0,ROUND($E350*(VLOOKUP($F350,Ratio,4)),0))</f>
        <v>0</v>
      </c>
      <c r="J350" s="34">
        <f>IF(ISBLANK($F350),0,ROUND($E350*(VLOOKUP($F350,Ratio,5)),0))</f>
        <v>0</v>
      </c>
      <c r="K350" s="34">
        <f>IF(ISBLANK($F350),0,ROUND($E350*(VLOOKUP($F350,Ratio,13)),0))</f>
        <v>0</v>
      </c>
      <c r="L350" s="33"/>
      <c r="M350" s="12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</row>
    <row r="351" spans="1:253" ht="13">
      <c r="A351" s="297">
        <v>29620</v>
      </c>
      <c r="B351" s="245">
        <v>6390</v>
      </c>
      <c r="C351" s="46" t="s">
        <v>80</v>
      </c>
      <c r="D351" s="58" t="s">
        <v>285</v>
      </c>
      <c r="E351" s="234">
        <v>0</v>
      </c>
      <c r="F351" s="223" t="s">
        <v>63</v>
      </c>
      <c r="G351" s="35"/>
      <c r="H351" s="35"/>
      <c r="I351" s="35"/>
      <c r="J351" s="35"/>
      <c r="K351" s="35"/>
      <c r="L351" s="33"/>
      <c r="M351" s="12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</row>
    <row r="352" spans="1:253" ht="13">
      <c r="A352" s="297"/>
      <c r="B352" s="245"/>
      <c r="C352" s="46" t="s">
        <v>82</v>
      </c>
      <c r="D352" s="58" t="s">
        <v>285</v>
      </c>
      <c r="E352" s="234">
        <v>0</v>
      </c>
      <c r="F352" s="233"/>
      <c r="G352" s="34">
        <f>IF(ISBLANK($F352),0,ROUND($E352*(VLOOKUP($F352,Ratio,2)),0))</f>
        <v>0</v>
      </c>
      <c r="H352" s="34">
        <f>IF(ISBLANK($F352),0,ROUND($E352*(VLOOKUP($F352,Ratio,3)),0))</f>
        <v>0</v>
      </c>
      <c r="I352" s="34">
        <f>IF(ISBLANK($F352),0,ROUND($E352*(VLOOKUP($F352,Ratio,4)),0))</f>
        <v>0</v>
      </c>
      <c r="J352" s="34">
        <f>IF(ISBLANK($F352),0,ROUND($E352*(VLOOKUP($F352,Ratio,5)),0))</f>
        <v>0</v>
      </c>
      <c r="K352" s="34">
        <f>IF(ISBLANK($F352),0,ROUND($E352*(VLOOKUP($F352,Ratio,13)),0))</f>
        <v>0</v>
      </c>
      <c r="L352" s="33"/>
      <c r="M352" s="12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</row>
    <row r="353" spans="1:253" ht="13">
      <c r="A353" s="297">
        <v>29640</v>
      </c>
      <c r="B353" s="245">
        <v>6400</v>
      </c>
      <c r="C353" s="46" t="s">
        <v>180</v>
      </c>
      <c r="D353" s="58" t="s">
        <v>286</v>
      </c>
      <c r="E353" s="234">
        <v>0</v>
      </c>
      <c r="F353" s="223" t="s">
        <v>63</v>
      </c>
      <c r="G353" s="35"/>
      <c r="H353" s="35"/>
      <c r="I353" s="35"/>
      <c r="J353" s="35"/>
      <c r="K353" s="35"/>
      <c r="L353" s="33"/>
      <c r="M353" s="12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</row>
    <row r="354" spans="1:253" ht="13">
      <c r="A354" s="297"/>
      <c r="B354" s="245"/>
      <c r="C354" s="46" t="s">
        <v>228</v>
      </c>
      <c r="D354" s="58" t="s">
        <v>286</v>
      </c>
      <c r="E354" s="234">
        <v>0</v>
      </c>
      <c r="F354" s="224"/>
      <c r="G354" s="34">
        <f>IF(ISBLANK($F354),0,ROUND($E354*(VLOOKUP($F354,Ratio,2)),0))</f>
        <v>0</v>
      </c>
      <c r="H354" s="34">
        <f>IF(ISBLANK($F354),0,ROUND($E354*(VLOOKUP($F354,Ratio,3)),0))</f>
        <v>0</v>
      </c>
      <c r="I354" s="34">
        <f>IF(ISBLANK($F354),0,ROUND($E354*(VLOOKUP($F354,Ratio,4)),0))</f>
        <v>0</v>
      </c>
      <c r="J354" s="34">
        <f>IF(ISBLANK($F354),0,ROUND($E354*(VLOOKUP($F354,Ratio,5)),0))</f>
        <v>0</v>
      </c>
      <c r="K354" s="34">
        <f>IF(ISBLANK($F354),0,ROUND($E354*(VLOOKUP($F354,Ratio,13)),0))</f>
        <v>0</v>
      </c>
      <c r="L354" s="33"/>
      <c r="M354" s="12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</row>
    <row r="355" spans="1:253" ht="13">
      <c r="A355" s="297">
        <v>29660</v>
      </c>
      <c r="B355" s="245">
        <v>6410</v>
      </c>
      <c r="C355" s="46" t="s">
        <v>89</v>
      </c>
      <c r="D355" s="58" t="s">
        <v>287</v>
      </c>
      <c r="E355" s="234">
        <v>0</v>
      </c>
      <c r="F355" s="223" t="s">
        <v>63</v>
      </c>
      <c r="G355" s="35"/>
      <c r="H355" s="35"/>
      <c r="I355" s="35"/>
      <c r="J355" s="35"/>
      <c r="K355" s="35"/>
      <c r="L355" s="33"/>
      <c r="M355" s="12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</row>
    <row r="356" spans="1:253" ht="13">
      <c r="A356" s="297"/>
      <c r="B356" s="245"/>
      <c r="C356" s="46" t="s">
        <v>91</v>
      </c>
      <c r="D356" s="58" t="s">
        <v>287</v>
      </c>
      <c r="E356" s="234">
        <v>0</v>
      </c>
      <c r="F356" s="224"/>
      <c r="G356" s="34">
        <f>IF(ISBLANK($F356),0,ROUND($E356*(VLOOKUP($F356,Ratio,2)),0))</f>
        <v>0</v>
      </c>
      <c r="H356" s="34">
        <f>IF(ISBLANK($F356),0,ROUND($E356*(VLOOKUP($F356,Ratio,3)),0))</f>
        <v>0</v>
      </c>
      <c r="I356" s="34">
        <f>IF(ISBLANK($F356),0,ROUND($E356*(VLOOKUP($F356,Ratio,4)),0))</f>
        <v>0</v>
      </c>
      <c r="J356" s="34">
        <f>IF(ISBLANK($F356),0,ROUND($E356*(VLOOKUP($F356,Ratio,5)),0))</f>
        <v>0</v>
      </c>
      <c r="K356" s="34">
        <f>IF(ISBLANK($F356),0,ROUND($E356*(VLOOKUP($F356,Ratio,13)),0))</f>
        <v>0</v>
      </c>
      <c r="L356" s="33"/>
      <c r="M356" s="12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</row>
    <row r="357" spans="1:253" ht="13">
      <c r="A357" s="297">
        <v>29680</v>
      </c>
      <c r="B357" s="245">
        <v>6420</v>
      </c>
      <c r="C357" s="59" t="s">
        <v>288</v>
      </c>
      <c r="D357" s="213"/>
      <c r="E357" s="34">
        <f>SUM(E337:E356)</f>
        <v>0</v>
      </c>
      <c r="F357" s="218"/>
      <c r="G357" s="34">
        <f>SUM(G337:G356)</f>
        <v>0</v>
      </c>
      <c r="H357" s="34">
        <f>SUM(H337:H356)</f>
        <v>0</v>
      </c>
      <c r="I357" s="34">
        <f>SUM(I337:I356)</f>
        <v>0</v>
      </c>
      <c r="J357" s="34">
        <f>SUM(J337:J356)</f>
        <v>0</v>
      </c>
      <c r="K357" s="34">
        <f>SUM(K337:K356)</f>
        <v>0</v>
      </c>
      <c r="L357" s="33"/>
      <c r="M357" s="12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</row>
    <row r="358" spans="1:253" ht="13">
      <c r="A358" s="297"/>
      <c r="B358" s="245"/>
      <c r="C358" s="59" t="s">
        <v>289</v>
      </c>
      <c r="D358" s="214"/>
      <c r="E358" s="33"/>
      <c r="F358" s="218"/>
      <c r="G358" s="33"/>
      <c r="H358" s="33"/>
      <c r="I358" s="33"/>
      <c r="J358" s="33"/>
      <c r="K358" s="33"/>
      <c r="L358" s="33"/>
      <c r="M358" s="12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</row>
    <row r="359" spans="1:253" ht="13">
      <c r="A359" s="297">
        <v>30500</v>
      </c>
      <c r="B359" s="245">
        <v>6430</v>
      </c>
      <c r="C359" s="46" t="s">
        <v>221</v>
      </c>
      <c r="D359" s="58" t="s">
        <v>290</v>
      </c>
      <c r="E359" s="234">
        <v>0</v>
      </c>
      <c r="F359" s="223" t="s">
        <v>63</v>
      </c>
      <c r="G359" s="35"/>
      <c r="H359" s="35"/>
      <c r="I359" s="35"/>
      <c r="J359" s="35"/>
      <c r="K359" s="35"/>
      <c r="L359" s="33"/>
      <c r="M359" s="12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</row>
    <row r="360" spans="1:253" ht="13">
      <c r="A360" s="297"/>
      <c r="B360" s="245"/>
      <c r="C360" s="46" t="s">
        <v>223</v>
      </c>
      <c r="D360" s="58" t="s">
        <v>290</v>
      </c>
      <c r="E360" s="234">
        <v>0</v>
      </c>
      <c r="F360" s="233"/>
      <c r="G360" s="34">
        <f>IF(ISBLANK($F360),0,ROUND($E360*(VLOOKUP($F360,Ratio,2)),0))</f>
        <v>0</v>
      </c>
      <c r="H360" s="34">
        <f>IF(ISBLANK($F360),0,ROUND($E360*(VLOOKUP($F360,Ratio,3)),0))</f>
        <v>0</v>
      </c>
      <c r="I360" s="34">
        <f>IF(ISBLANK($F360),0,ROUND($E360*(VLOOKUP($F360,Ratio,4)),0))</f>
        <v>0</v>
      </c>
      <c r="J360" s="34">
        <f>IF(ISBLANK($F360),0,ROUND($E360*(VLOOKUP($F360,Ratio,5)),0))</f>
        <v>0</v>
      </c>
      <c r="K360" s="34">
        <f>IF(ISBLANK($F360),0,ROUND($E360*(VLOOKUP($F360,Ratio,13)),0))</f>
        <v>0</v>
      </c>
      <c r="L360" s="33"/>
      <c r="M360" s="12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3">
      <c r="A361" s="316">
        <v>30520</v>
      </c>
      <c r="B361" s="288">
        <v>6435</v>
      </c>
      <c r="C361" s="294" t="s">
        <v>945</v>
      </c>
      <c r="D361" s="293" t="s">
        <v>946</v>
      </c>
      <c r="E361" s="234">
        <v>0</v>
      </c>
      <c r="F361" s="223" t="s">
        <v>63</v>
      </c>
      <c r="G361" s="34"/>
      <c r="H361" s="34"/>
      <c r="I361" s="34"/>
      <c r="J361" s="34"/>
      <c r="K361" s="34"/>
      <c r="L361" s="33"/>
      <c r="M361" s="12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  <c r="IL361" s="20"/>
      <c r="IM361" s="20"/>
      <c r="IN361" s="20"/>
      <c r="IO361" s="20"/>
      <c r="IP361" s="20"/>
      <c r="IQ361" s="20"/>
      <c r="IR361" s="20"/>
      <c r="IS361" s="20"/>
    </row>
    <row r="362" spans="1:253" ht="13">
      <c r="A362" s="316"/>
      <c r="B362" s="245"/>
      <c r="C362" s="292" t="s">
        <v>947</v>
      </c>
      <c r="D362" s="293" t="s">
        <v>946</v>
      </c>
      <c r="E362" s="234">
        <v>0</v>
      </c>
      <c r="F362" s="233"/>
      <c r="G362" s="34">
        <f>IF(ISBLANK($F362),0,ROUND($E362*(VLOOKUP($F362,Ratio,2)),0))</f>
        <v>0</v>
      </c>
      <c r="H362" s="34">
        <f>IF(ISBLANK($F362),0,ROUND($E362*(VLOOKUP($F362,Ratio,3)),0))</f>
        <v>0</v>
      </c>
      <c r="I362" s="34">
        <f>IF(ISBLANK($F362),0,ROUND($E362*(VLOOKUP($F362,Ratio,4)),0))</f>
        <v>0</v>
      </c>
      <c r="J362" s="34">
        <f>IF(ISBLANK($F362),0,ROUND($E362*(VLOOKUP($F362,Ratio,5)),0))</f>
        <v>0</v>
      </c>
      <c r="K362" s="34">
        <f>IF(ISBLANK($F362),0,ROUND($E362*(VLOOKUP($F362,Ratio,13)),0))</f>
        <v>0</v>
      </c>
      <c r="L362" s="33"/>
      <c r="M362" s="12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</row>
    <row r="363" spans="1:253" ht="13">
      <c r="A363" s="341">
        <v>30525</v>
      </c>
      <c r="B363" s="245"/>
      <c r="C363" s="298" t="s">
        <v>1007</v>
      </c>
      <c r="D363" s="311" t="s">
        <v>1031</v>
      </c>
      <c r="E363" s="234">
        <v>0</v>
      </c>
      <c r="F363" s="223" t="s">
        <v>63</v>
      </c>
      <c r="G363" s="34"/>
      <c r="H363" s="34"/>
      <c r="I363" s="34"/>
      <c r="J363" s="34"/>
      <c r="K363" s="34"/>
      <c r="L363" s="33"/>
      <c r="M363" s="12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</row>
    <row r="364" spans="1:253" ht="13">
      <c r="A364" s="316"/>
      <c r="B364" s="245"/>
      <c r="C364" s="298" t="s">
        <v>1007</v>
      </c>
      <c r="D364" s="311" t="s">
        <v>1031</v>
      </c>
      <c r="E364" s="234">
        <v>0</v>
      </c>
      <c r="F364" s="233"/>
      <c r="G364" s="34">
        <f>IF(ISBLANK($F364),0,ROUND($E364*(VLOOKUP($F364,Ratio,2)),0))</f>
        <v>0</v>
      </c>
      <c r="H364" s="34">
        <f>IF(ISBLANK($F364),0,ROUND($E364*(VLOOKUP($F364,Ratio,3)),0))</f>
        <v>0</v>
      </c>
      <c r="I364" s="34">
        <f>IF(ISBLANK($F364),0,ROUND($E364*(VLOOKUP($F364,Ratio,4)),0))</f>
        <v>0</v>
      </c>
      <c r="J364" s="34">
        <f>IF(ISBLANK($F364),0,ROUND($E364*(VLOOKUP($F364,Ratio,5)),0))</f>
        <v>0</v>
      </c>
      <c r="K364" s="34">
        <f>IF(ISBLANK($F364),0,ROUND($E364*(VLOOKUP($F364,Ratio,13)),0))</f>
        <v>0</v>
      </c>
      <c r="L364" s="33"/>
      <c r="M364" s="12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</row>
    <row r="365" spans="1:253" ht="13">
      <c r="A365" s="297">
        <v>30540</v>
      </c>
      <c r="B365" s="245">
        <v>6440</v>
      </c>
      <c r="C365" s="46" t="s">
        <v>282</v>
      </c>
      <c r="D365" s="58" t="s">
        <v>291</v>
      </c>
      <c r="E365" s="234">
        <v>0</v>
      </c>
      <c r="F365" s="223" t="s">
        <v>63</v>
      </c>
      <c r="G365" s="35"/>
      <c r="H365" s="35"/>
      <c r="I365" s="35"/>
      <c r="J365" s="35"/>
      <c r="K365" s="35"/>
      <c r="L365" s="33"/>
      <c r="M365" s="12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</row>
    <row r="366" spans="1:253" ht="13">
      <c r="A366" s="297"/>
      <c r="B366" s="245"/>
      <c r="C366" s="46" t="s">
        <v>284</v>
      </c>
      <c r="D366" s="58" t="s">
        <v>291</v>
      </c>
      <c r="E366" s="234">
        <v>0</v>
      </c>
      <c r="F366" s="233"/>
      <c r="G366" s="34">
        <f>IF(ISBLANK($F366),0,ROUND($E366*(VLOOKUP($F366,Ratio,2)),0))</f>
        <v>0</v>
      </c>
      <c r="H366" s="34">
        <f>IF(ISBLANK($F366),0,ROUND($E366*(VLOOKUP($F366,Ratio,3)),0))</f>
        <v>0</v>
      </c>
      <c r="I366" s="34">
        <f>IF(ISBLANK($F366),0,ROUND($E366*(VLOOKUP($F366,Ratio,4)),0))</f>
        <v>0</v>
      </c>
      <c r="J366" s="34">
        <f>IF(ISBLANK($F366),0,ROUND($E366*(VLOOKUP($F366,Ratio,5)),0))</f>
        <v>0</v>
      </c>
      <c r="K366" s="34">
        <f>IF(ISBLANK($F366),0,ROUND($E366*(VLOOKUP($F366,Ratio,13)),0))</f>
        <v>0</v>
      </c>
      <c r="L366" s="33"/>
      <c r="M366" s="12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</row>
    <row r="367" spans="1:253" ht="13">
      <c r="A367" s="297">
        <v>30560</v>
      </c>
      <c r="B367" s="245">
        <v>6450</v>
      </c>
      <c r="C367" s="46" t="s">
        <v>80</v>
      </c>
      <c r="D367" s="58" t="s">
        <v>292</v>
      </c>
      <c r="E367" s="234">
        <v>0</v>
      </c>
      <c r="F367" s="223" t="s">
        <v>63</v>
      </c>
      <c r="G367" s="35"/>
      <c r="H367" s="35"/>
      <c r="I367" s="35"/>
      <c r="J367" s="35"/>
      <c r="K367" s="35"/>
      <c r="L367" s="33"/>
      <c r="M367" s="12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</row>
    <row r="368" spans="1:253" ht="13">
      <c r="A368" s="297"/>
      <c r="B368" s="245"/>
      <c r="C368" s="46" t="s">
        <v>82</v>
      </c>
      <c r="D368" s="58" t="s">
        <v>292</v>
      </c>
      <c r="E368" s="234">
        <v>0</v>
      </c>
      <c r="F368" s="224"/>
      <c r="G368" s="34">
        <f>IF(ISBLANK($F368),0,ROUND($E368*(VLOOKUP($F368,Ratio,2)),0))</f>
        <v>0</v>
      </c>
      <c r="H368" s="34">
        <f>IF(ISBLANK($F368),0,ROUND($E368*(VLOOKUP($F368,Ratio,3)),0))</f>
        <v>0</v>
      </c>
      <c r="I368" s="34">
        <f>IF(ISBLANK($F368),0,ROUND($E368*(VLOOKUP($F368,Ratio,4)),0))</f>
        <v>0</v>
      </c>
      <c r="J368" s="34">
        <f>IF(ISBLANK($F368),0,ROUND($E368*(VLOOKUP($F368,Ratio,5)),0))</f>
        <v>0</v>
      </c>
      <c r="K368" s="34">
        <f>IF(ISBLANK($F368),0,ROUND($E368*(VLOOKUP($F368,Ratio,13)),0))</f>
        <v>0</v>
      </c>
      <c r="L368" s="33"/>
      <c r="M368" s="12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</row>
    <row r="369" spans="1:253" ht="13">
      <c r="A369" s="297">
        <v>30580</v>
      </c>
      <c r="B369" s="245">
        <v>6460</v>
      </c>
      <c r="C369" s="46" t="s">
        <v>180</v>
      </c>
      <c r="D369" s="58" t="s">
        <v>293</v>
      </c>
      <c r="E369" s="234">
        <v>0</v>
      </c>
      <c r="F369" s="223" t="s">
        <v>63</v>
      </c>
      <c r="G369" s="35"/>
      <c r="H369" s="35"/>
      <c r="I369" s="35"/>
      <c r="J369" s="35"/>
      <c r="K369" s="35"/>
      <c r="L369" s="33"/>
      <c r="M369" s="12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</row>
    <row r="370" spans="1:253" ht="13">
      <c r="A370" s="297"/>
      <c r="B370" s="245"/>
      <c r="C370" s="46" t="s">
        <v>228</v>
      </c>
      <c r="D370" s="58" t="s">
        <v>293</v>
      </c>
      <c r="E370" s="234">
        <v>0</v>
      </c>
      <c r="F370" s="233"/>
      <c r="G370" s="34">
        <f>IF(ISBLANK($F370),0,ROUND($E370*(VLOOKUP($F370,Ratio,2)),0))</f>
        <v>0</v>
      </c>
      <c r="H370" s="34">
        <f>IF(ISBLANK($F370),0,ROUND($E370*(VLOOKUP($F370,Ratio,3)),0))</f>
        <v>0</v>
      </c>
      <c r="I370" s="34">
        <f>IF(ISBLANK($F370),0,ROUND($E370*(VLOOKUP($F370,Ratio,4)),0))</f>
        <v>0</v>
      </c>
      <c r="J370" s="34">
        <f>IF(ISBLANK($F370),0,ROUND($E370*(VLOOKUP($F370,Ratio,5)),0))</f>
        <v>0</v>
      </c>
      <c r="K370" s="34">
        <f>IF(ISBLANK($F370),0,ROUND($E370*(VLOOKUP($F370,Ratio,13)),0))</f>
        <v>0</v>
      </c>
      <c r="L370" s="33"/>
      <c r="M370" s="12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</row>
    <row r="371" spans="1:253" ht="13">
      <c r="A371" s="297">
        <v>30600</v>
      </c>
      <c r="B371" s="245">
        <v>6470</v>
      </c>
      <c r="C371" s="46" t="s">
        <v>89</v>
      </c>
      <c r="D371" s="58" t="s">
        <v>294</v>
      </c>
      <c r="E371" s="234">
        <v>0</v>
      </c>
      <c r="F371" s="223" t="s">
        <v>63</v>
      </c>
      <c r="G371" s="35"/>
      <c r="H371" s="35"/>
      <c r="I371" s="35"/>
      <c r="J371" s="35"/>
      <c r="K371" s="35"/>
      <c r="L371" s="33"/>
      <c r="M371" s="12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</row>
    <row r="372" spans="1:253" ht="13">
      <c r="A372" s="297"/>
      <c r="B372" s="245"/>
      <c r="C372" s="46" t="s">
        <v>91</v>
      </c>
      <c r="D372" s="58" t="s">
        <v>294</v>
      </c>
      <c r="E372" s="234">
        <v>0</v>
      </c>
      <c r="F372" s="233"/>
      <c r="G372" s="34">
        <f>IF(ISBLANK($F372),0,ROUND($E372*(VLOOKUP($F372,Ratio,2)),0))</f>
        <v>0</v>
      </c>
      <c r="H372" s="34">
        <f>IF(ISBLANK($F372),0,ROUND($E372*(VLOOKUP($F372,Ratio,3)),0))</f>
        <v>0</v>
      </c>
      <c r="I372" s="34">
        <f>IF(ISBLANK($F372),0,ROUND($E372*(VLOOKUP($F372,Ratio,4)),0))</f>
        <v>0</v>
      </c>
      <c r="J372" s="34">
        <f>IF(ISBLANK($F372),0,ROUND($E372*(VLOOKUP($F372,Ratio,5)),0))</f>
        <v>0</v>
      </c>
      <c r="K372" s="34">
        <f>IF(ISBLANK($F372),0,ROUND($E372*(VLOOKUP($F372,Ratio,13)),0))</f>
        <v>0</v>
      </c>
      <c r="L372" s="33"/>
      <c r="M372" s="12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</row>
    <row r="373" spans="1:253" ht="13">
      <c r="A373" s="297">
        <v>30620</v>
      </c>
      <c r="B373" s="245">
        <v>6480</v>
      </c>
      <c r="C373" s="59" t="s">
        <v>295</v>
      </c>
      <c r="D373" s="213"/>
      <c r="E373" s="34">
        <f>SUM(E359:E372)</f>
        <v>0</v>
      </c>
      <c r="F373" s="218"/>
      <c r="G373" s="34">
        <f>SUM(G359:G372)</f>
        <v>0</v>
      </c>
      <c r="H373" s="34">
        <f>SUM(H359:H372)</f>
        <v>0</v>
      </c>
      <c r="I373" s="34">
        <f>SUM(I359:I372)</f>
        <v>0</v>
      </c>
      <c r="J373" s="34">
        <f>SUM(J359:J372)</f>
        <v>0</v>
      </c>
      <c r="K373" s="34">
        <f>SUM(K359:K372)</f>
        <v>0</v>
      </c>
      <c r="L373" s="33"/>
      <c r="M373" s="12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</row>
    <row r="374" spans="1:253" ht="13">
      <c r="A374" s="297"/>
      <c r="B374" s="245"/>
      <c r="C374" s="59" t="s">
        <v>595</v>
      </c>
      <c r="D374" s="213"/>
      <c r="E374" s="140"/>
      <c r="F374" s="218"/>
      <c r="G374" s="140"/>
      <c r="H374" s="140"/>
      <c r="I374" s="140"/>
      <c r="J374" s="140"/>
      <c r="K374" s="140"/>
      <c r="L374" s="33"/>
      <c r="M374" s="12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</row>
    <row r="375" spans="1:253" ht="13">
      <c r="A375" s="297">
        <v>40500</v>
      </c>
      <c r="B375" s="245">
        <v>6481</v>
      </c>
      <c r="C375" s="46" t="s">
        <v>221</v>
      </c>
      <c r="D375" s="214" t="s">
        <v>596</v>
      </c>
      <c r="E375" s="234">
        <v>0</v>
      </c>
      <c r="F375" s="228" t="s">
        <v>63</v>
      </c>
      <c r="G375" s="34"/>
      <c r="H375" s="34"/>
      <c r="I375" s="34"/>
      <c r="J375" s="34"/>
      <c r="K375" s="34"/>
      <c r="L375" s="33"/>
      <c r="M375" s="12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</row>
    <row r="376" spans="1:253" ht="13">
      <c r="A376" s="297"/>
      <c r="B376" s="245"/>
      <c r="C376" s="46" t="s">
        <v>223</v>
      </c>
      <c r="D376" s="214" t="s">
        <v>596</v>
      </c>
      <c r="E376" s="234">
        <v>0</v>
      </c>
      <c r="F376" s="233"/>
      <c r="G376" s="34">
        <f>IF(ISBLANK($F376),0,ROUND($E376*(VLOOKUP($F376,Ratio,2)),0))</f>
        <v>0</v>
      </c>
      <c r="H376" s="34">
        <f>IF(ISBLANK($F376),0,ROUND($E376*(VLOOKUP($F376,Ratio,3)),0))</f>
        <v>0</v>
      </c>
      <c r="I376" s="34">
        <f>IF(ISBLANK($F376),0,ROUND($E376*(VLOOKUP($F376,Ratio,4)),0))</f>
        <v>0</v>
      </c>
      <c r="J376" s="34">
        <f>IF(ISBLANK($F376),0,ROUND($E376*(VLOOKUP($F376,Ratio,5)),0))</f>
        <v>0</v>
      </c>
      <c r="K376" s="34">
        <f>IF(ISBLANK($F376),0,ROUND($E376*(VLOOKUP($F376,Ratio,13)),0))</f>
        <v>0</v>
      </c>
      <c r="L376" s="33"/>
      <c r="M376" s="12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</row>
    <row r="377" spans="1:253" ht="13">
      <c r="A377" s="314">
        <v>40505</v>
      </c>
      <c r="B377" s="245"/>
      <c r="C377" s="298" t="s">
        <v>1007</v>
      </c>
      <c r="D377" s="214" t="s">
        <v>1032</v>
      </c>
      <c r="E377" s="234">
        <v>0</v>
      </c>
      <c r="F377" s="233" t="s">
        <v>63</v>
      </c>
      <c r="G377" s="34"/>
      <c r="H377" s="34"/>
      <c r="I377" s="34"/>
      <c r="J377" s="34"/>
      <c r="K377" s="34"/>
      <c r="L377" s="33"/>
      <c r="M377" s="12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</row>
    <row r="378" spans="1:253" ht="13">
      <c r="A378" s="297"/>
      <c r="B378" s="245"/>
      <c r="C378" s="298" t="s">
        <v>1007</v>
      </c>
      <c r="D378" s="214" t="s">
        <v>1032</v>
      </c>
      <c r="E378" s="234">
        <v>0</v>
      </c>
      <c r="F378" s="233"/>
      <c r="G378" s="34">
        <f>IF(ISBLANK($F378),0,ROUND($E378*(VLOOKUP($F378,Ratio,2)),0))</f>
        <v>0</v>
      </c>
      <c r="H378" s="34">
        <f>IF(ISBLANK($F378),0,ROUND($E378*(VLOOKUP($F378,Ratio,3)),0))</f>
        <v>0</v>
      </c>
      <c r="I378" s="34">
        <f>IF(ISBLANK($F378),0,ROUND($E378*(VLOOKUP($F378,Ratio,4)),0))</f>
        <v>0</v>
      </c>
      <c r="J378" s="34">
        <f>IF(ISBLANK($F378),0,ROUND($E378*(VLOOKUP($F378,Ratio,5)),0))</f>
        <v>0</v>
      </c>
      <c r="K378" s="34">
        <f>IF(ISBLANK($F378),0,ROUND($E378*(VLOOKUP($F378,Ratio,13)),0))</f>
        <v>0</v>
      </c>
      <c r="L378" s="33"/>
      <c r="M378" s="12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</row>
    <row r="379" spans="1:253" ht="13">
      <c r="A379" s="297">
        <v>40520</v>
      </c>
      <c r="B379" s="245">
        <v>6482</v>
      </c>
      <c r="C379" s="46" t="s">
        <v>306</v>
      </c>
      <c r="D379" s="214" t="s">
        <v>597</v>
      </c>
      <c r="E379" s="234">
        <v>0</v>
      </c>
      <c r="F379" s="228" t="s">
        <v>63</v>
      </c>
      <c r="G379" s="34"/>
      <c r="H379" s="34"/>
      <c r="I379" s="34"/>
      <c r="J379" s="34"/>
      <c r="K379" s="34"/>
      <c r="L379" s="33"/>
      <c r="M379" s="12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</row>
    <row r="380" spans="1:253" ht="13">
      <c r="A380" s="297"/>
      <c r="B380" s="245"/>
      <c r="C380" s="46" t="s">
        <v>308</v>
      </c>
      <c r="D380" s="214" t="s">
        <v>597</v>
      </c>
      <c r="E380" s="234">
        <v>0</v>
      </c>
      <c r="F380" s="228"/>
      <c r="G380" s="34">
        <f>IF(ISBLANK($F380),0,ROUND($E380*(VLOOKUP($F380,Ratio,2)),0))</f>
        <v>0</v>
      </c>
      <c r="H380" s="34">
        <f>IF(ISBLANK($F380),0,ROUND($E380*(VLOOKUP($F380,Ratio,3)),0))</f>
        <v>0</v>
      </c>
      <c r="I380" s="34">
        <f>IF(ISBLANK($F380),0,ROUND($E380*(VLOOKUP($F380,Ratio,4)),0))</f>
        <v>0</v>
      </c>
      <c r="J380" s="34">
        <f>IF(ISBLANK($F380),0,ROUND($E380*(VLOOKUP($F380,Ratio,5)),0))</f>
        <v>0</v>
      </c>
      <c r="K380" s="34">
        <f>IF(ISBLANK($F380),0,ROUND($E380*(VLOOKUP($F380,Ratio,13)),0))</f>
        <v>0</v>
      </c>
      <c r="L380" s="33"/>
      <c r="M380" s="12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</row>
    <row r="381" spans="1:253" ht="13">
      <c r="A381" s="297">
        <v>40540</v>
      </c>
      <c r="B381" s="245">
        <v>6483</v>
      </c>
      <c r="C381" s="46" t="s">
        <v>180</v>
      </c>
      <c r="D381" s="214" t="s">
        <v>598</v>
      </c>
      <c r="E381" s="234">
        <v>0</v>
      </c>
      <c r="F381" s="228" t="s">
        <v>63</v>
      </c>
      <c r="G381" s="34"/>
      <c r="H381" s="34"/>
      <c r="I381" s="34"/>
      <c r="J381" s="34"/>
      <c r="K381" s="34"/>
      <c r="L381" s="33"/>
      <c r="M381" s="12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</row>
    <row r="382" spans="1:253" ht="13">
      <c r="A382" s="297"/>
      <c r="B382" s="245"/>
      <c r="C382" s="46" t="s">
        <v>228</v>
      </c>
      <c r="D382" s="214" t="s">
        <v>598</v>
      </c>
      <c r="E382" s="234">
        <v>0</v>
      </c>
      <c r="F382" s="233"/>
      <c r="G382" s="34">
        <f>IF(ISBLANK($F382),0,ROUND($E382*(VLOOKUP($F382,Ratio,2)),0))</f>
        <v>0</v>
      </c>
      <c r="H382" s="34">
        <f>IF(ISBLANK($F382),0,ROUND($E382*(VLOOKUP($F382,Ratio,3)),0))</f>
        <v>0</v>
      </c>
      <c r="I382" s="34">
        <f>IF(ISBLANK($F382),0,ROUND($E382*(VLOOKUP($F382,Ratio,4)),0))</f>
        <v>0</v>
      </c>
      <c r="J382" s="34">
        <f>IF(ISBLANK($F382),0,ROUND($E382*(VLOOKUP($F382,Ratio,5)),0))</f>
        <v>0</v>
      </c>
      <c r="K382" s="34">
        <f>IF(ISBLANK($F382),0,ROUND($E382*(VLOOKUP($F382,Ratio,13)),0))</f>
        <v>0</v>
      </c>
      <c r="L382" s="33"/>
      <c r="M382" s="12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</row>
    <row r="383" spans="1:253" ht="13">
      <c r="A383" s="297">
        <v>40560</v>
      </c>
      <c r="B383" s="245">
        <v>6484</v>
      </c>
      <c r="C383" s="46" t="s">
        <v>89</v>
      </c>
      <c r="D383" s="214" t="s">
        <v>599</v>
      </c>
      <c r="E383" s="234">
        <v>0</v>
      </c>
      <c r="F383" s="228" t="s">
        <v>63</v>
      </c>
      <c r="G383" s="34"/>
      <c r="H383" s="34"/>
      <c r="I383" s="34"/>
      <c r="J383" s="34"/>
      <c r="K383" s="34"/>
      <c r="L383" s="33"/>
      <c r="M383" s="12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</row>
    <row r="384" spans="1:253" ht="13">
      <c r="A384" s="297"/>
      <c r="B384" s="245"/>
      <c r="C384" s="46" t="s">
        <v>91</v>
      </c>
      <c r="D384" s="214" t="s">
        <v>599</v>
      </c>
      <c r="E384" s="234">
        <v>0</v>
      </c>
      <c r="F384" s="228"/>
      <c r="G384" s="34">
        <f>IF(ISBLANK($F384),0,ROUND($E384*(VLOOKUP($F384,Ratio,2)),0))</f>
        <v>0</v>
      </c>
      <c r="H384" s="34">
        <f>IF(ISBLANK($F384),0,ROUND($E384*(VLOOKUP($F384,Ratio,3)),0))</f>
        <v>0</v>
      </c>
      <c r="I384" s="34">
        <f>IF(ISBLANK($F384),0,ROUND($E384*(VLOOKUP($F384,Ratio,4)),0))</f>
        <v>0</v>
      </c>
      <c r="J384" s="34">
        <f>IF(ISBLANK($F384),0,ROUND($E384*(VLOOKUP($F384,Ratio,5)),0))</f>
        <v>0</v>
      </c>
      <c r="K384" s="34">
        <f>IF(ISBLANK($F384),0,ROUND($E384*(VLOOKUP($F384,Ratio,13)),0))</f>
        <v>0</v>
      </c>
      <c r="L384" s="33"/>
      <c r="M384" s="12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</row>
    <row r="385" spans="1:253" ht="13">
      <c r="A385" s="297">
        <v>40580</v>
      </c>
      <c r="B385" s="245">
        <v>6485</v>
      </c>
      <c r="C385" s="59" t="s">
        <v>600</v>
      </c>
      <c r="D385" s="213"/>
      <c r="E385" s="34">
        <f>SUM(E375:E384)</f>
        <v>0</v>
      </c>
      <c r="F385" s="218"/>
      <c r="G385" s="34">
        <f>SUM(G375:G384)</f>
        <v>0</v>
      </c>
      <c r="H385" s="34">
        <f>SUM(H375:H384)</f>
        <v>0</v>
      </c>
      <c r="I385" s="34">
        <f>SUM(I375:I384)</f>
        <v>0</v>
      </c>
      <c r="J385" s="34">
        <f>SUM(J375:J384)</f>
        <v>0</v>
      </c>
      <c r="K385" s="34">
        <f>SUM(K375:K384)</f>
        <v>0</v>
      </c>
      <c r="L385" s="33"/>
      <c r="M385" s="12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</row>
    <row r="386" spans="1:253" ht="13">
      <c r="A386" s="297"/>
      <c r="B386" s="245"/>
      <c r="C386" s="59" t="s">
        <v>601</v>
      </c>
      <c r="D386" s="217"/>
      <c r="E386" s="140"/>
      <c r="F386" s="218"/>
      <c r="G386" s="140"/>
      <c r="H386" s="140"/>
      <c r="I386" s="140"/>
      <c r="J386" s="140"/>
      <c r="K386" s="140"/>
      <c r="L386" s="33"/>
      <c r="M386" s="12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</row>
    <row r="387" spans="1:253" ht="13">
      <c r="A387" s="297">
        <v>41000</v>
      </c>
      <c r="B387" s="245">
        <v>6701</v>
      </c>
      <c r="C387" s="46" t="s">
        <v>221</v>
      </c>
      <c r="D387" s="214" t="s">
        <v>603</v>
      </c>
      <c r="E387" s="234">
        <v>0</v>
      </c>
      <c r="F387" s="225"/>
      <c r="G387" s="140"/>
      <c r="H387" s="140"/>
      <c r="I387" s="140"/>
      <c r="J387" s="140"/>
      <c r="K387" s="34">
        <f>'A4-1 with formulas'!$E387</f>
        <v>0</v>
      </c>
      <c r="L387" s="33"/>
      <c r="M387" s="12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</row>
    <row r="388" spans="1:253" ht="13">
      <c r="A388" s="314">
        <v>41005</v>
      </c>
      <c r="B388" s="245"/>
      <c r="C388" s="298" t="s">
        <v>1007</v>
      </c>
      <c r="D388" s="214" t="s">
        <v>1033</v>
      </c>
      <c r="E388" s="234">
        <v>0</v>
      </c>
      <c r="F388" s="225"/>
      <c r="G388" s="140"/>
      <c r="H388" s="140"/>
      <c r="I388" s="140"/>
      <c r="J388" s="140"/>
      <c r="K388" s="34"/>
      <c r="L388" s="33"/>
      <c r="M388" s="12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</row>
    <row r="389" spans="1:253" ht="13">
      <c r="A389" s="297">
        <v>41020</v>
      </c>
      <c r="B389" s="245">
        <v>6702</v>
      </c>
      <c r="C389" s="46" t="s">
        <v>306</v>
      </c>
      <c r="D389" s="214" t="s">
        <v>604</v>
      </c>
      <c r="E389" s="234">
        <v>0</v>
      </c>
      <c r="F389" s="225"/>
      <c r="G389" s="140"/>
      <c r="H389" s="140"/>
      <c r="I389" s="140"/>
      <c r="J389" s="140"/>
      <c r="K389" s="34">
        <f>'A4-1 with formulas'!$E389</f>
        <v>0</v>
      </c>
      <c r="L389" s="33"/>
      <c r="M389" s="12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</row>
    <row r="390" spans="1:253" ht="13">
      <c r="A390" s="297">
        <v>41040</v>
      </c>
      <c r="B390" s="245">
        <v>6703</v>
      </c>
      <c r="C390" s="46" t="s">
        <v>180</v>
      </c>
      <c r="D390" s="214" t="s">
        <v>605</v>
      </c>
      <c r="E390" s="234">
        <v>0</v>
      </c>
      <c r="F390" s="225"/>
      <c r="G390" s="140"/>
      <c r="H390" s="140"/>
      <c r="I390" s="140"/>
      <c r="J390" s="140"/>
      <c r="K390" s="34">
        <f>'A4-1 with formulas'!$E390</f>
        <v>0</v>
      </c>
      <c r="L390" s="33"/>
      <c r="M390" s="12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3">
      <c r="A391" s="297">
        <v>41060</v>
      </c>
      <c r="B391" s="245">
        <v>6704</v>
      </c>
      <c r="C391" s="46" t="s">
        <v>89</v>
      </c>
      <c r="D391" s="214" t="s">
        <v>606</v>
      </c>
      <c r="E391" s="234">
        <v>0</v>
      </c>
      <c r="F391" s="225"/>
      <c r="G391" s="140"/>
      <c r="H391" s="140"/>
      <c r="I391" s="140"/>
      <c r="J391" s="140"/>
      <c r="K391" s="34">
        <f>'A4-1 with formulas'!$E391</f>
        <v>0</v>
      </c>
      <c r="L391" s="33"/>
      <c r="M391" s="12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</row>
    <row r="392" spans="1:253" ht="13">
      <c r="A392" s="297">
        <v>41080</v>
      </c>
      <c r="B392" s="245">
        <v>6705</v>
      </c>
      <c r="C392" s="59" t="s">
        <v>602</v>
      </c>
      <c r="D392" s="213"/>
      <c r="E392" s="34">
        <f>SUM(E387:E391)</f>
        <v>0</v>
      </c>
      <c r="F392" s="218"/>
      <c r="G392" s="140"/>
      <c r="H392" s="140"/>
      <c r="I392" s="140"/>
      <c r="J392" s="140"/>
      <c r="K392" s="34">
        <f>'A4-1 with formulas'!$E392</f>
        <v>0</v>
      </c>
      <c r="L392" s="33"/>
      <c r="M392" s="12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</row>
    <row r="393" spans="1:253" ht="13">
      <c r="A393" s="297"/>
      <c r="B393" s="245"/>
      <c r="C393" s="59" t="s">
        <v>296</v>
      </c>
      <c r="D393" s="217"/>
      <c r="E393" s="33"/>
      <c r="F393" s="218"/>
      <c r="G393" s="33"/>
      <c r="H393" s="33"/>
      <c r="I393" s="33"/>
      <c r="J393" s="33"/>
      <c r="K393" s="33"/>
      <c r="L393" s="33"/>
      <c r="M393" s="12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</row>
    <row r="394" spans="1:253" ht="13">
      <c r="A394" s="297">
        <v>41500</v>
      </c>
      <c r="B394" s="245">
        <v>6490</v>
      </c>
      <c r="C394" s="46" t="s">
        <v>297</v>
      </c>
      <c r="D394" s="58" t="s">
        <v>298</v>
      </c>
      <c r="E394" s="234">
        <v>0</v>
      </c>
      <c r="F394" s="223" t="s">
        <v>63</v>
      </c>
      <c r="G394" s="35"/>
      <c r="H394" s="35"/>
      <c r="I394" s="35"/>
      <c r="J394" s="35"/>
      <c r="K394" s="33"/>
      <c r="L394" s="33"/>
      <c r="M394" s="12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</row>
    <row r="395" spans="1:253" ht="13">
      <c r="A395" s="297"/>
      <c r="B395" s="245"/>
      <c r="C395" s="46" t="s">
        <v>299</v>
      </c>
      <c r="D395" s="58" t="s">
        <v>298</v>
      </c>
      <c r="E395" s="234">
        <v>0</v>
      </c>
      <c r="F395" s="233"/>
      <c r="G395" s="34">
        <f>IF(ISBLANK($F395),0,ROUND($E395*(VLOOKUP($F395,Ratio,2)),0))</f>
        <v>0</v>
      </c>
      <c r="H395" s="34">
        <f>IF(ISBLANK($F395),0,ROUND($E395*(VLOOKUP($F395,Ratio,3)),0))</f>
        <v>0</v>
      </c>
      <c r="I395" s="34">
        <f>IF(ISBLANK($F395),0,ROUND($E395*(VLOOKUP($F395,Ratio,4)),0))</f>
        <v>0</v>
      </c>
      <c r="J395" s="34">
        <f>IF(ISBLANK($F395),0,ROUND($E395*(VLOOKUP($F395,Ratio,5)),0))</f>
        <v>0</v>
      </c>
      <c r="K395" s="33"/>
      <c r="L395" s="33"/>
      <c r="M395" s="12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</row>
    <row r="396" spans="1:253" ht="13">
      <c r="A396" s="297">
        <v>41520</v>
      </c>
      <c r="B396" s="245">
        <v>6500</v>
      </c>
      <c r="C396" s="46" t="s">
        <v>300</v>
      </c>
      <c r="D396" s="58" t="s">
        <v>301</v>
      </c>
      <c r="E396" s="234">
        <v>0</v>
      </c>
      <c r="F396" s="223" t="s">
        <v>63</v>
      </c>
      <c r="G396" s="35"/>
      <c r="H396" s="35"/>
      <c r="I396" s="35"/>
      <c r="J396" s="35"/>
      <c r="K396" s="33"/>
      <c r="L396" s="33"/>
      <c r="M396" s="12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</row>
    <row r="397" spans="1:253" ht="13">
      <c r="A397" s="297"/>
      <c r="B397" s="245"/>
      <c r="C397" s="46" t="s">
        <v>302</v>
      </c>
      <c r="D397" s="58" t="s">
        <v>301</v>
      </c>
      <c r="E397" s="234">
        <v>0</v>
      </c>
      <c r="F397" s="233"/>
      <c r="G397" s="34">
        <f>IF(ISBLANK($F397),0,ROUND($E397*(VLOOKUP($F397,Ratio,2)),0))</f>
        <v>0</v>
      </c>
      <c r="H397" s="34">
        <f>IF(ISBLANK($F397),0,ROUND($E397*(VLOOKUP($F397,Ratio,3)),0))</f>
        <v>0</v>
      </c>
      <c r="I397" s="34">
        <f>IF(ISBLANK($F397),0,ROUND($E397*(VLOOKUP($F397,Ratio,4)),0))</f>
        <v>0</v>
      </c>
      <c r="J397" s="34">
        <f>IF(ISBLANK($F397),0,ROUND($E397*(VLOOKUP($F397,Ratio,5)),0))</f>
        <v>0</v>
      </c>
      <c r="K397" s="33"/>
      <c r="L397" s="33"/>
      <c r="M397" s="12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</row>
    <row r="398" spans="1:253" ht="13">
      <c r="A398" s="297">
        <v>41540</v>
      </c>
      <c r="B398" s="245">
        <v>6510</v>
      </c>
      <c r="C398" s="46" t="s">
        <v>303</v>
      </c>
      <c r="D398" s="58" t="s">
        <v>304</v>
      </c>
      <c r="E398" s="234">
        <v>0</v>
      </c>
      <c r="F398" s="223" t="s">
        <v>63</v>
      </c>
      <c r="G398" s="35"/>
      <c r="H398" s="35"/>
      <c r="I398" s="35"/>
      <c r="J398" s="35"/>
      <c r="K398" s="33"/>
      <c r="L398" s="33"/>
      <c r="M398" s="12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</row>
    <row r="399" spans="1:253" ht="13">
      <c r="A399" s="297"/>
      <c r="B399" s="245"/>
      <c r="C399" s="46" t="s">
        <v>305</v>
      </c>
      <c r="D399" s="58" t="s">
        <v>304</v>
      </c>
      <c r="E399" s="234">
        <v>0</v>
      </c>
      <c r="F399" s="224"/>
      <c r="G399" s="34">
        <f>IF(ISBLANK($F399),0,ROUND($E399*(VLOOKUP($F399,Ratio,2)),0))</f>
        <v>0</v>
      </c>
      <c r="H399" s="34">
        <f>IF(ISBLANK($F399),0,ROUND($E399*(VLOOKUP($F399,Ratio,3)),0))</f>
        <v>0</v>
      </c>
      <c r="I399" s="34">
        <f>IF(ISBLANK($F399),0,ROUND($E399*(VLOOKUP($F399,Ratio,4)),0))</f>
        <v>0</v>
      </c>
      <c r="J399" s="34">
        <f>IF(ISBLANK($F399),0,ROUND($E399*(VLOOKUP($F399,Ratio,5)),0))</f>
        <v>0</v>
      </c>
      <c r="K399" s="33"/>
      <c r="L399" s="33"/>
      <c r="M399" s="12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</row>
    <row r="400" spans="1:253" ht="13">
      <c r="A400" s="314">
        <v>41545</v>
      </c>
      <c r="B400" s="245"/>
      <c r="C400" s="298" t="s">
        <v>1007</v>
      </c>
      <c r="D400" s="58" t="s">
        <v>1034</v>
      </c>
      <c r="E400" s="234">
        <v>0</v>
      </c>
      <c r="F400" s="224" t="s">
        <v>63</v>
      </c>
      <c r="G400" s="34"/>
      <c r="H400" s="34"/>
      <c r="I400" s="34"/>
      <c r="J400" s="34"/>
      <c r="K400" s="33"/>
      <c r="L400" s="33"/>
      <c r="M400" s="12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</row>
    <row r="401" spans="1:253" ht="13">
      <c r="A401" s="297"/>
      <c r="B401" s="245"/>
      <c r="C401" s="298" t="s">
        <v>1007</v>
      </c>
      <c r="D401" s="58" t="s">
        <v>1034</v>
      </c>
      <c r="E401" s="234">
        <v>0</v>
      </c>
      <c r="F401" s="224"/>
      <c r="G401" s="34">
        <f>IF(ISBLANK($F401),0,ROUND($E401*(VLOOKUP($F401,Ratio,2)),0))</f>
        <v>0</v>
      </c>
      <c r="H401" s="34">
        <f>IF(ISBLANK($F401),0,ROUND($E401*(VLOOKUP($F401,Ratio,3)),0))</f>
        <v>0</v>
      </c>
      <c r="I401" s="34">
        <f>IF(ISBLANK($F401),0,ROUND($E401*(VLOOKUP($F401,Ratio,4)),0))</f>
        <v>0</v>
      </c>
      <c r="J401" s="34">
        <f>IF(ISBLANK($F401),0,ROUND($E401*(VLOOKUP($F401,Ratio,5)),0))</f>
        <v>0</v>
      </c>
      <c r="K401" s="33"/>
      <c r="L401" s="33"/>
      <c r="M401" s="12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</row>
    <row r="402" spans="1:253" ht="13">
      <c r="A402" s="297">
        <v>41560</v>
      </c>
      <c r="B402" s="245">
        <v>6520</v>
      </c>
      <c r="C402" s="46" t="s">
        <v>306</v>
      </c>
      <c r="D402" s="58" t="s">
        <v>307</v>
      </c>
      <c r="E402" s="234">
        <v>0</v>
      </c>
      <c r="F402" s="223" t="s">
        <v>63</v>
      </c>
      <c r="G402" s="35"/>
      <c r="H402" s="35"/>
      <c r="I402" s="35"/>
      <c r="J402" s="35"/>
      <c r="K402" s="33"/>
      <c r="L402" s="33"/>
      <c r="M402" s="12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</row>
    <row r="403" spans="1:253" ht="13">
      <c r="A403" s="297"/>
      <c r="B403" s="245"/>
      <c r="C403" s="46" t="s">
        <v>308</v>
      </c>
      <c r="D403" s="58" t="s">
        <v>307</v>
      </c>
      <c r="E403" s="234">
        <v>0</v>
      </c>
      <c r="F403" s="224"/>
      <c r="G403" s="34">
        <f>IF(ISBLANK($F403),0,ROUND($E403*(VLOOKUP($F403,Ratio,2)),0))</f>
        <v>0</v>
      </c>
      <c r="H403" s="34">
        <f>IF(ISBLANK($F403),0,ROUND($E403*(VLOOKUP($F403,Ratio,3)),0))</f>
        <v>0</v>
      </c>
      <c r="I403" s="34">
        <f>IF(ISBLANK($F403),0,ROUND($E403*(VLOOKUP($F403,Ratio,4)),0))</f>
        <v>0</v>
      </c>
      <c r="J403" s="34">
        <f>IF(ISBLANK($F403),0,ROUND($E403*(VLOOKUP($F403,Ratio,5)),0))</f>
        <v>0</v>
      </c>
      <c r="K403" s="33"/>
      <c r="L403" s="33"/>
      <c r="M403" s="12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</row>
    <row r="404" spans="1:253" ht="13">
      <c r="A404" s="297">
        <v>41580</v>
      </c>
      <c r="B404" s="245">
        <v>6530</v>
      </c>
      <c r="C404" s="46" t="s">
        <v>309</v>
      </c>
      <c r="D404" s="58" t="s">
        <v>310</v>
      </c>
      <c r="E404" s="234">
        <v>0</v>
      </c>
      <c r="F404" s="223" t="s">
        <v>63</v>
      </c>
      <c r="G404" s="35"/>
      <c r="H404" s="35"/>
      <c r="I404" s="35"/>
      <c r="J404" s="35"/>
      <c r="K404" s="33"/>
      <c r="L404" s="33"/>
      <c r="M404" s="12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</row>
    <row r="405" spans="1:253" ht="13">
      <c r="A405" s="297"/>
      <c r="B405" s="245"/>
      <c r="C405" s="46" t="s">
        <v>311</v>
      </c>
      <c r="D405" s="58" t="s">
        <v>310</v>
      </c>
      <c r="E405" s="234">
        <v>0</v>
      </c>
      <c r="F405" s="224"/>
      <c r="G405" s="34">
        <f>IF(ISBLANK($F405),0,ROUND($E405*(VLOOKUP($F405,Ratio,2)),0))</f>
        <v>0</v>
      </c>
      <c r="H405" s="34">
        <f>IF(ISBLANK($F405),0,ROUND($E405*(VLOOKUP($F405,Ratio,3)),0))</f>
        <v>0</v>
      </c>
      <c r="I405" s="34">
        <f>IF(ISBLANK($F405),0,ROUND($E405*(VLOOKUP($F405,Ratio,4)),0))</f>
        <v>0</v>
      </c>
      <c r="J405" s="34">
        <f>IF(ISBLANK($F405),0,ROUND($E405*(VLOOKUP($F405,Ratio,5)),0))</f>
        <v>0</v>
      </c>
      <c r="K405" s="33"/>
      <c r="L405" s="33"/>
      <c r="M405" s="12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</row>
    <row r="406" spans="1:253" ht="13">
      <c r="A406" s="297">
        <v>41600</v>
      </c>
      <c r="B406" s="245">
        <v>6540</v>
      </c>
      <c r="C406" s="46" t="s">
        <v>80</v>
      </c>
      <c r="D406" s="58" t="s">
        <v>312</v>
      </c>
      <c r="E406" s="234">
        <v>0</v>
      </c>
      <c r="F406" s="223" t="s">
        <v>63</v>
      </c>
      <c r="G406" s="35"/>
      <c r="H406" s="35"/>
      <c r="I406" s="35"/>
      <c r="J406" s="35"/>
      <c r="K406" s="33"/>
      <c r="L406" s="33"/>
      <c r="M406" s="12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</row>
    <row r="407" spans="1:253" ht="13">
      <c r="A407" s="297"/>
      <c r="B407" s="245"/>
      <c r="C407" s="46" t="s">
        <v>82</v>
      </c>
      <c r="D407" s="58" t="s">
        <v>312</v>
      </c>
      <c r="E407" s="234">
        <v>0</v>
      </c>
      <c r="F407" s="224"/>
      <c r="G407" s="34">
        <f>IF(ISBLANK($F407),0,ROUND($E407*(VLOOKUP($F407,Ratio,2)),0))</f>
        <v>0</v>
      </c>
      <c r="H407" s="34">
        <f>IF(ISBLANK($F407),0,ROUND($E407*(VLOOKUP($F407,Ratio,3)),0))</f>
        <v>0</v>
      </c>
      <c r="I407" s="34">
        <f>IF(ISBLANK($F407),0,ROUND($E407*(VLOOKUP($F407,Ratio,4)),0))</f>
        <v>0</v>
      </c>
      <c r="J407" s="34">
        <f>IF(ISBLANK($F407),0,ROUND($E407*(VLOOKUP($F407,Ratio,5)),0))</f>
        <v>0</v>
      </c>
      <c r="K407" s="33"/>
      <c r="L407" s="33"/>
      <c r="M407" s="12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</row>
    <row r="408" spans="1:253" ht="13">
      <c r="A408" s="297">
        <v>41620</v>
      </c>
      <c r="B408" s="245">
        <v>6550</v>
      </c>
      <c r="C408" s="46" t="s">
        <v>180</v>
      </c>
      <c r="D408" s="58" t="s">
        <v>313</v>
      </c>
      <c r="E408" s="234">
        <v>0</v>
      </c>
      <c r="F408" s="223" t="s">
        <v>63</v>
      </c>
      <c r="G408" s="35"/>
      <c r="H408" s="35"/>
      <c r="I408" s="35"/>
      <c r="J408" s="35"/>
      <c r="K408" s="33"/>
      <c r="L408" s="33"/>
      <c r="M408" s="12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</row>
    <row r="409" spans="1:253" ht="13">
      <c r="A409" s="297"/>
      <c r="B409" s="245"/>
      <c r="C409" s="46" t="s">
        <v>228</v>
      </c>
      <c r="D409" s="58" t="s">
        <v>313</v>
      </c>
      <c r="E409" s="234">
        <v>0</v>
      </c>
      <c r="F409" s="224"/>
      <c r="G409" s="34">
        <f>IF(ISBLANK($F409),0,ROUND($E409*(VLOOKUP($F409,Ratio,2)),0))</f>
        <v>0</v>
      </c>
      <c r="H409" s="34">
        <f>IF(ISBLANK($F409),0,ROUND($E409*(VLOOKUP($F409,Ratio,3)),0))</f>
        <v>0</v>
      </c>
      <c r="I409" s="34">
        <f>IF(ISBLANK($F409),0,ROUND($E409*(VLOOKUP($F409,Ratio,4)),0))</f>
        <v>0</v>
      </c>
      <c r="J409" s="34">
        <f>IF(ISBLANK($F409),0,ROUND($E409*(VLOOKUP($F409,Ratio,5)),0))</f>
        <v>0</v>
      </c>
      <c r="K409" s="33"/>
      <c r="L409" s="33"/>
      <c r="M409" s="12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</row>
    <row r="410" spans="1:253" ht="13">
      <c r="A410" s="297">
        <v>41640</v>
      </c>
      <c r="B410" s="245">
        <v>6560</v>
      </c>
      <c r="C410" s="46" t="s">
        <v>89</v>
      </c>
      <c r="D410" s="58" t="s">
        <v>314</v>
      </c>
      <c r="E410" s="234">
        <v>0</v>
      </c>
      <c r="F410" s="223" t="s">
        <v>63</v>
      </c>
      <c r="G410" s="35"/>
      <c r="H410" s="35"/>
      <c r="I410" s="35"/>
      <c r="J410" s="35"/>
      <c r="K410" s="33"/>
      <c r="L410" s="33"/>
      <c r="M410" s="12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</row>
    <row r="411" spans="1:253" ht="13">
      <c r="A411" s="297"/>
      <c r="B411" s="245"/>
      <c r="C411" s="46" t="s">
        <v>91</v>
      </c>
      <c r="D411" s="58" t="s">
        <v>314</v>
      </c>
      <c r="E411" s="234">
        <v>0</v>
      </c>
      <c r="F411" s="224"/>
      <c r="G411" s="34">
        <f>IF(ISBLANK($F411),0,ROUND($E411*(VLOOKUP($F411,Ratio,2)),0))</f>
        <v>0</v>
      </c>
      <c r="H411" s="34">
        <f>IF(ISBLANK($F411),0,ROUND($E411*(VLOOKUP($F411,Ratio,3)),0))</f>
        <v>0</v>
      </c>
      <c r="I411" s="34">
        <f>IF(ISBLANK($F411),0,ROUND($E411*(VLOOKUP($F411,Ratio,4)),0))</f>
        <v>0</v>
      </c>
      <c r="J411" s="34">
        <f>IF(ISBLANK($F411),0,ROUND($E411*(VLOOKUP($F411,Ratio,5)),0))</f>
        <v>0</v>
      </c>
      <c r="K411" s="33"/>
      <c r="L411" s="33"/>
      <c r="M411" s="12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</row>
    <row r="412" spans="1:253" ht="13">
      <c r="A412" s="297">
        <v>41660</v>
      </c>
      <c r="B412" s="245">
        <v>6570</v>
      </c>
      <c r="C412" s="59" t="s">
        <v>315</v>
      </c>
      <c r="D412" s="213"/>
      <c r="E412" s="34">
        <f>SUM(E394:E411)</f>
        <v>0</v>
      </c>
      <c r="F412" s="218"/>
      <c r="G412" s="34">
        <f>SUM(G394:G411)</f>
        <v>0</v>
      </c>
      <c r="H412" s="34">
        <f>SUM(H394:H411)</f>
        <v>0</v>
      </c>
      <c r="I412" s="34">
        <f>SUM(I394:I411)</f>
        <v>0</v>
      </c>
      <c r="J412" s="34">
        <f>SUM(J394:J411)</f>
        <v>0</v>
      </c>
      <c r="K412" s="33"/>
      <c r="L412" s="33"/>
      <c r="M412" s="12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</row>
    <row r="413" spans="1:253" ht="13">
      <c r="A413" s="297"/>
      <c r="B413" s="245"/>
      <c r="C413" s="59" t="s">
        <v>316</v>
      </c>
      <c r="D413" s="217"/>
      <c r="E413" s="33"/>
      <c r="F413" s="218"/>
      <c r="G413" s="33"/>
      <c r="H413" s="33"/>
      <c r="I413" s="33"/>
      <c r="J413" s="33"/>
      <c r="K413" s="33"/>
      <c r="L413" s="33"/>
      <c r="M413" s="12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</row>
    <row r="414" spans="1:253" ht="13">
      <c r="A414" s="297">
        <v>42000</v>
      </c>
      <c r="B414" s="245">
        <v>6580</v>
      </c>
      <c r="C414" s="46" t="s">
        <v>297</v>
      </c>
      <c r="D414" s="58" t="s">
        <v>317</v>
      </c>
      <c r="E414" s="234">
        <v>0</v>
      </c>
      <c r="F414" s="223" t="s">
        <v>63</v>
      </c>
      <c r="G414" s="43"/>
      <c r="H414" s="43"/>
      <c r="I414" s="43"/>
      <c r="J414" s="43"/>
      <c r="K414" s="35"/>
      <c r="L414" s="33"/>
      <c r="M414" s="12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</row>
    <row r="415" spans="1:253" ht="13">
      <c r="A415" s="297"/>
      <c r="B415" s="245"/>
      <c r="C415" s="46" t="s">
        <v>299</v>
      </c>
      <c r="D415" s="58" t="s">
        <v>317</v>
      </c>
      <c r="E415" s="234">
        <v>0</v>
      </c>
      <c r="F415" s="233"/>
      <c r="G415" s="34">
        <f>IF(ISBLANK($F415),0,ROUND($E415*(VLOOKUP($F415,Ratio,2)),0))</f>
        <v>0</v>
      </c>
      <c r="H415" s="34">
        <f>IF(ISBLANK($F415),0,ROUND($E415*(VLOOKUP($F415,Ratio,3)),0))</f>
        <v>0</v>
      </c>
      <c r="I415" s="34">
        <f>IF(ISBLANK($F415),0,ROUND($E415*(VLOOKUP($F415,Ratio,4)),0))</f>
        <v>0</v>
      </c>
      <c r="J415" s="34">
        <f>IF(ISBLANK($F415),0,ROUND($E415*(VLOOKUP($F415,Ratio,5)),0))</f>
        <v>0</v>
      </c>
      <c r="K415" s="34">
        <f>IF(ISBLANK($F415),0,ROUND($E415*(VLOOKUP($F415,Ratio,13)),0))</f>
        <v>0</v>
      </c>
      <c r="L415" s="33"/>
      <c r="M415" s="12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3">
      <c r="A416" s="297">
        <v>42020</v>
      </c>
      <c r="B416" s="245">
        <v>6590</v>
      </c>
      <c r="C416" s="46" t="s">
        <v>300</v>
      </c>
      <c r="D416" s="58" t="s">
        <v>318</v>
      </c>
      <c r="E416" s="234">
        <v>0</v>
      </c>
      <c r="F416" s="223" t="s">
        <v>63</v>
      </c>
      <c r="G416" s="43"/>
      <c r="H416" s="43"/>
      <c r="I416" s="43"/>
      <c r="J416" s="43"/>
      <c r="K416" s="35"/>
      <c r="L416" s="33"/>
      <c r="M416" s="12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</row>
    <row r="417" spans="1:253" ht="13">
      <c r="A417" s="297"/>
      <c r="B417" s="245"/>
      <c r="C417" s="46" t="s">
        <v>302</v>
      </c>
      <c r="D417" s="58" t="s">
        <v>318</v>
      </c>
      <c r="E417" s="234">
        <v>0</v>
      </c>
      <c r="F417" s="233"/>
      <c r="G417" s="34">
        <f>IF(ISBLANK($F417),0,ROUND($E417*(VLOOKUP($F417,Ratio,2)),0))</f>
        <v>0</v>
      </c>
      <c r="H417" s="34">
        <f>IF(ISBLANK($F417),0,ROUND($E417*(VLOOKUP($F417,Ratio,3)),0))</f>
        <v>0</v>
      </c>
      <c r="I417" s="34">
        <f>IF(ISBLANK($F417),0,ROUND($E417*(VLOOKUP($F417,Ratio,4)),0))</f>
        <v>0</v>
      </c>
      <c r="J417" s="34">
        <f>IF(ISBLANK($F417),0,ROUND($E417*(VLOOKUP($F417,Ratio,5)),0))</f>
        <v>0</v>
      </c>
      <c r="K417" s="34">
        <f>IF(ISBLANK($F417),0,ROUND($E417*(VLOOKUP($F417,Ratio,13)),0))</f>
        <v>0</v>
      </c>
      <c r="L417" s="33"/>
      <c r="M417" s="12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</row>
    <row r="418" spans="1:253" ht="13">
      <c r="A418" s="297">
        <v>42040</v>
      </c>
      <c r="B418" s="245">
        <v>6600</v>
      </c>
      <c r="C418" s="46" t="s">
        <v>303</v>
      </c>
      <c r="D418" s="58" t="s">
        <v>319</v>
      </c>
      <c r="E418" s="234">
        <v>0</v>
      </c>
      <c r="F418" s="223" t="s">
        <v>63</v>
      </c>
      <c r="G418" s="43"/>
      <c r="H418" s="43"/>
      <c r="I418" s="43"/>
      <c r="J418" s="43"/>
      <c r="K418" s="35"/>
      <c r="L418" s="33"/>
      <c r="M418" s="12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</row>
    <row r="419" spans="1:253" ht="13">
      <c r="A419" s="297"/>
      <c r="B419" s="245"/>
      <c r="C419" s="46" t="s">
        <v>305</v>
      </c>
      <c r="D419" s="58" t="s">
        <v>319</v>
      </c>
      <c r="E419" s="234">
        <v>0</v>
      </c>
      <c r="F419" s="233"/>
      <c r="G419" s="34">
        <f>IF(ISBLANK($F419),0,ROUND($E419*(VLOOKUP($F419,Ratio,2)),0))</f>
        <v>0</v>
      </c>
      <c r="H419" s="34">
        <f>IF(ISBLANK($F419),0,ROUND($E419*(VLOOKUP($F419,Ratio,3)),0))</f>
        <v>0</v>
      </c>
      <c r="I419" s="34">
        <f>IF(ISBLANK($F419),0,ROUND($E419*(VLOOKUP($F419,Ratio,4)),0))</f>
        <v>0</v>
      </c>
      <c r="J419" s="34">
        <f>IF(ISBLANK($F419),0,ROUND($E419*(VLOOKUP($F419,Ratio,5)),0))</f>
        <v>0</v>
      </c>
      <c r="K419" s="34">
        <f>IF(ISBLANK($F419),0,ROUND($E419*(VLOOKUP($F419,Ratio,13)),0))</f>
        <v>0</v>
      </c>
      <c r="L419" s="33"/>
      <c r="M419" s="12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</row>
    <row r="420" spans="1:253" ht="13">
      <c r="A420" s="314">
        <v>42045</v>
      </c>
      <c r="B420" s="245"/>
      <c r="C420" s="298" t="s">
        <v>1007</v>
      </c>
      <c r="D420" s="58" t="s">
        <v>1035</v>
      </c>
      <c r="E420" s="234">
        <v>0</v>
      </c>
      <c r="F420" s="233" t="s">
        <v>63</v>
      </c>
      <c r="G420" s="34"/>
      <c r="H420" s="34"/>
      <c r="I420" s="34"/>
      <c r="J420" s="34"/>
      <c r="K420" s="34"/>
      <c r="L420" s="33"/>
      <c r="M420" s="12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</row>
    <row r="421" spans="1:253" ht="13">
      <c r="A421" s="297"/>
      <c r="B421" s="245"/>
      <c r="C421" s="298" t="s">
        <v>1007</v>
      </c>
      <c r="D421" s="58" t="s">
        <v>1035</v>
      </c>
      <c r="E421" s="234">
        <v>0</v>
      </c>
      <c r="F421" s="233"/>
      <c r="G421" s="34">
        <f>IF(ISBLANK($F421),0,ROUND($E421*(VLOOKUP($F421,Ratio,2)),0))</f>
        <v>0</v>
      </c>
      <c r="H421" s="34">
        <f>IF(ISBLANK($F421),0,ROUND($E421*(VLOOKUP($F421,Ratio,3)),0))</f>
        <v>0</v>
      </c>
      <c r="I421" s="34">
        <f>IF(ISBLANK($F421),0,ROUND($E421*(VLOOKUP($F421,Ratio,4)),0))</f>
        <v>0</v>
      </c>
      <c r="J421" s="34">
        <f>IF(ISBLANK($F421),0,ROUND($E421*(VLOOKUP($F421,Ratio,5)),0))</f>
        <v>0</v>
      </c>
      <c r="K421" s="34">
        <f>IF(ISBLANK($F421),0,ROUND($E421*(VLOOKUP($F421,Ratio,13)),0))</f>
        <v>0</v>
      </c>
      <c r="L421" s="33"/>
      <c r="M421" s="12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</row>
    <row r="422" spans="1:253" ht="13">
      <c r="A422" s="297">
        <v>42060</v>
      </c>
      <c r="B422" s="245">
        <v>6610</v>
      </c>
      <c r="C422" s="46" t="s">
        <v>306</v>
      </c>
      <c r="D422" s="58" t="s">
        <v>320</v>
      </c>
      <c r="E422" s="234">
        <v>0</v>
      </c>
      <c r="F422" s="223" t="s">
        <v>63</v>
      </c>
      <c r="G422" s="43"/>
      <c r="H422" s="43"/>
      <c r="I422" s="43"/>
      <c r="J422" s="43"/>
      <c r="K422" s="35"/>
      <c r="L422" s="33"/>
      <c r="M422" s="12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</row>
    <row r="423" spans="1:253" ht="13">
      <c r="A423" s="297"/>
      <c r="B423" s="245"/>
      <c r="C423" s="46" t="s">
        <v>308</v>
      </c>
      <c r="D423" s="58" t="s">
        <v>320</v>
      </c>
      <c r="E423" s="234">
        <v>0</v>
      </c>
      <c r="F423" s="224"/>
      <c r="G423" s="34">
        <f>IF(ISBLANK($F423),0,ROUND($E423*(VLOOKUP($F423,Ratio,2)),0))</f>
        <v>0</v>
      </c>
      <c r="H423" s="34">
        <f>IF(ISBLANK($F423),0,ROUND($E423*(VLOOKUP($F423,Ratio,3)),0))</f>
        <v>0</v>
      </c>
      <c r="I423" s="34">
        <f>IF(ISBLANK($F423),0,ROUND($E423*(VLOOKUP($F423,Ratio,4)),0))</f>
        <v>0</v>
      </c>
      <c r="J423" s="34">
        <f>IF(ISBLANK($F423),0,ROUND($E423*(VLOOKUP($F423,Ratio,5)),0))</f>
        <v>0</v>
      </c>
      <c r="K423" s="34">
        <f>IF(ISBLANK($F423),0,ROUND($E423*(VLOOKUP($F423,Ratio,13)),0))</f>
        <v>0</v>
      </c>
      <c r="L423" s="33"/>
      <c r="M423" s="12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</row>
    <row r="424" spans="1:253" ht="13">
      <c r="A424" s="297">
        <v>42080</v>
      </c>
      <c r="B424" s="245">
        <v>6620</v>
      </c>
      <c r="C424" s="46" t="s">
        <v>309</v>
      </c>
      <c r="D424" s="58" t="s">
        <v>321</v>
      </c>
      <c r="E424" s="234">
        <v>0</v>
      </c>
      <c r="F424" s="223" t="s">
        <v>63</v>
      </c>
      <c r="G424" s="43"/>
      <c r="H424" s="43"/>
      <c r="I424" s="43"/>
      <c r="J424" s="43"/>
      <c r="K424" s="35"/>
      <c r="L424" s="33"/>
      <c r="M424" s="1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</row>
    <row r="425" spans="1:253" ht="13">
      <c r="A425" s="297"/>
      <c r="B425" s="245"/>
      <c r="C425" s="46" t="s">
        <v>311</v>
      </c>
      <c r="D425" s="58" t="s">
        <v>321</v>
      </c>
      <c r="E425" s="234">
        <v>0</v>
      </c>
      <c r="F425" s="233"/>
      <c r="G425" s="34">
        <f>IF(ISBLANK($F425),0,ROUND($E425*(VLOOKUP($F425,Ratio,2)),0))</f>
        <v>0</v>
      </c>
      <c r="H425" s="34">
        <f>IF(ISBLANK($F425),0,ROUND($E425*(VLOOKUP($F425,Ratio,3)),0))</f>
        <v>0</v>
      </c>
      <c r="I425" s="34">
        <f>IF(ISBLANK($F425),0,ROUND($E425*(VLOOKUP($F425,Ratio,4)),0))</f>
        <v>0</v>
      </c>
      <c r="J425" s="34">
        <f>IF(ISBLANK($F425),0,ROUND($E425*(VLOOKUP($F425,Ratio,5)),0))</f>
        <v>0</v>
      </c>
      <c r="K425" s="34">
        <f>IF(ISBLANK($F425),0,ROUND($E425*(VLOOKUP($F425,Ratio,13)),0))</f>
        <v>0</v>
      </c>
      <c r="L425" s="33"/>
      <c r="M425" s="12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</row>
    <row r="426" spans="1:253" ht="13">
      <c r="A426" s="297">
        <v>42120</v>
      </c>
      <c r="B426" s="245">
        <v>6640</v>
      </c>
      <c r="C426" s="46" t="s">
        <v>322</v>
      </c>
      <c r="D426" s="58" t="s">
        <v>323</v>
      </c>
      <c r="E426" s="234">
        <v>0</v>
      </c>
      <c r="F426" s="225"/>
      <c r="G426" s="60"/>
      <c r="H426" s="60"/>
      <c r="I426" s="60"/>
      <c r="J426" s="60"/>
      <c r="K426" s="60"/>
      <c r="L426" s="34">
        <f>'A4-1 with formulas'!$E426</f>
        <v>0</v>
      </c>
      <c r="M426" s="124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</row>
    <row r="427" spans="1:253" ht="13">
      <c r="A427" s="297">
        <v>42140</v>
      </c>
      <c r="B427" s="245">
        <v>6650</v>
      </c>
      <c r="C427" s="46" t="s">
        <v>324</v>
      </c>
      <c r="D427" s="58" t="s">
        <v>325</v>
      </c>
      <c r="E427" s="234">
        <v>0</v>
      </c>
      <c r="F427" s="223" t="s">
        <v>63</v>
      </c>
      <c r="G427" s="43"/>
      <c r="H427" s="43"/>
      <c r="I427" s="43"/>
      <c r="J427" s="43"/>
      <c r="K427" s="35"/>
      <c r="L427" s="33"/>
      <c r="M427" s="124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</row>
    <row r="428" spans="1:253" ht="13">
      <c r="A428" s="297"/>
      <c r="B428" s="245"/>
      <c r="C428" s="46" t="s">
        <v>326</v>
      </c>
      <c r="D428" s="58" t="s">
        <v>325</v>
      </c>
      <c r="E428" s="234">
        <v>0</v>
      </c>
      <c r="F428" s="233"/>
      <c r="G428" s="34">
        <f>IF(ISBLANK($F428),0,ROUND($E428*(VLOOKUP($F428,Ratio,2)),0))</f>
        <v>0</v>
      </c>
      <c r="H428" s="34">
        <f>IF(ISBLANK($F428),0,ROUND($E428*(VLOOKUP($F428,Ratio,3)),0))</f>
        <v>0</v>
      </c>
      <c r="I428" s="34">
        <f>IF(ISBLANK($F428),0,ROUND($E428*(VLOOKUP($F428,Ratio,4)),0))</f>
        <v>0</v>
      </c>
      <c r="J428" s="34">
        <f>IF(ISBLANK($F428),0,ROUND($E428*(VLOOKUP($F428,Ratio,5)),0))</f>
        <v>0</v>
      </c>
      <c r="K428" s="34">
        <f>IF(ISBLANK($F428),0,ROUND($E428*(VLOOKUP($F428,Ratio,13)),0))</f>
        <v>0</v>
      </c>
      <c r="L428" s="33"/>
      <c r="M428" s="124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</row>
    <row r="429" spans="1:253" ht="13">
      <c r="A429" s="297">
        <v>42160</v>
      </c>
      <c r="B429" s="245">
        <v>6660</v>
      </c>
      <c r="C429" s="46" t="s">
        <v>180</v>
      </c>
      <c r="D429" s="58" t="s">
        <v>327</v>
      </c>
      <c r="E429" s="234">
        <v>0</v>
      </c>
      <c r="F429" s="223" t="s">
        <v>63</v>
      </c>
      <c r="G429" s="43"/>
      <c r="H429" s="43"/>
      <c r="I429" s="43"/>
      <c r="J429" s="43"/>
      <c r="K429" s="35"/>
      <c r="L429" s="33"/>
      <c r="M429" s="124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</row>
    <row r="430" spans="1:253" ht="13">
      <c r="A430" s="297"/>
      <c r="B430" s="245"/>
      <c r="C430" s="46" t="s">
        <v>228</v>
      </c>
      <c r="D430" s="58" t="s">
        <v>327</v>
      </c>
      <c r="E430" s="234">
        <v>0</v>
      </c>
      <c r="F430" s="233"/>
      <c r="G430" s="34">
        <f>IF(ISBLANK($F430),0,ROUND($E430*(VLOOKUP($F430,Ratio,2)),0))</f>
        <v>0</v>
      </c>
      <c r="H430" s="34">
        <f>IF(ISBLANK($F430),0,ROUND($E430*(VLOOKUP($F430,Ratio,3)),0))</f>
        <v>0</v>
      </c>
      <c r="I430" s="34">
        <f>IF(ISBLANK($F430),0,ROUND($E430*(VLOOKUP($F430,Ratio,4)),0))</f>
        <v>0</v>
      </c>
      <c r="J430" s="34">
        <f>IF(ISBLANK($F430),0,ROUND($E430*(VLOOKUP($F430,Ratio,5)),0))</f>
        <v>0</v>
      </c>
      <c r="K430" s="34">
        <f>IF(ISBLANK($F430),0,ROUND($E430*(VLOOKUP($F430,Ratio,13)),0))</f>
        <v>0</v>
      </c>
      <c r="L430" s="33"/>
      <c r="M430" s="124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</row>
    <row r="431" spans="1:253" ht="13">
      <c r="A431" s="297">
        <v>42180</v>
      </c>
      <c r="B431" s="245">
        <v>6670</v>
      </c>
      <c r="C431" s="46" t="s">
        <v>89</v>
      </c>
      <c r="D431" s="58" t="s">
        <v>328</v>
      </c>
      <c r="E431" s="234">
        <v>0</v>
      </c>
      <c r="F431" s="223" t="s">
        <v>63</v>
      </c>
      <c r="G431" s="43"/>
      <c r="H431" s="43"/>
      <c r="I431" s="43"/>
      <c r="J431" s="43"/>
      <c r="K431" s="35"/>
      <c r="L431" s="33"/>
      <c r="M431" s="124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</row>
    <row r="432" spans="1:253" ht="13">
      <c r="A432" s="297"/>
      <c r="B432" s="245"/>
      <c r="C432" s="46" t="s">
        <v>91</v>
      </c>
      <c r="D432" s="58" t="s">
        <v>328</v>
      </c>
      <c r="E432" s="234">
        <v>0</v>
      </c>
      <c r="F432" s="224"/>
      <c r="G432" s="34">
        <f>IF(ISBLANK($F432),0,ROUND($E432*(VLOOKUP($F432,Ratio,2)),0))</f>
        <v>0</v>
      </c>
      <c r="H432" s="34">
        <f>IF(ISBLANK($F432),0,ROUND($E432*(VLOOKUP($F432,Ratio,3)),0))</f>
        <v>0</v>
      </c>
      <c r="I432" s="34">
        <f>IF(ISBLANK($F432),0,ROUND($E432*(VLOOKUP($F432,Ratio,4)),0))</f>
        <v>0</v>
      </c>
      <c r="J432" s="34">
        <f>IF(ISBLANK($F432),0,ROUND($E432*(VLOOKUP($F432,Ratio,5)),0))</f>
        <v>0</v>
      </c>
      <c r="K432" s="34">
        <f>IF(ISBLANK($F432),0,ROUND($E432*(VLOOKUP($F432,Ratio,13)),0))</f>
        <v>0</v>
      </c>
      <c r="L432" s="33"/>
      <c r="M432" s="124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  <c r="IP432" s="20"/>
      <c r="IQ432" s="20"/>
      <c r="IR432" s="20"/>
      <c r="IS432" s="20"/>
    </row>
    <row r="433" spans="1:253" ht="13">
      <c r="A433" s="297">
        <v>42200</v>
      </c>
      <c r="B433" s="245">
        <v>6680</v>
      </c>
      <c r="C433" s="59" t="s">
        <v>329</v>
      </c>
      <c r="D433" s="213"/>
      <c r="E433" s="34">
        <f>SUM(E414:E432)</f>
        <v>0</v>
      </c>
      <c r="F433" s="218"/>
      <c r="G433" s="34">
        <f t="shared" ref="G433:L433" si="0">SUM(G414:G432)</f>
        <v>0</v>
      </c>
      <c r="H433" s="34">
        <f t="shared" si="0"/>
        <v>0</v>
      </c>
      <c r="I433" s="34">
        <f t="shared" si="0"/>
        <v>0</v>
      </c>
      <c r="J433" s="34">
        <f t="shared" si="0"/>
        <v>0</v>
      </c>
      <c r="K433" s="34">
        <f t="shared" si="0"/>
        <v>0</v>
      </c>
      <c r="L433" s="140">
        <f t="shared" si="0"/>
        <v>0</v>
      </c>
      <c r="M433" s="124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</row>
    <row r="434" spans="1:253" ht="13">
      <c r="A434" s="297"/>
      <c r="B434" s="245"/>
      <c r="C434" s="59" t="s">
        <v>330</v>
      </c>
      <c r="D434" s="217"/>
      <c r="E434" s="33"/>
      <c r="F434" s="218"/>
      <c r="G434" s="33"/>
      <c r="H434" s="33"/>
      <c r="I434" s="33"/>
      <c r="J434" s="33"/>
      <c r="K434" s="33"/>
      <c r="L434" s="33"/>
      <c r="M434" s="12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</row>
    <row r="435" spans="1:253" ht="13">
      <c r="A435" s="297">
        <v>43000</v>
      </c>
      <c r="B435" s="245">
        <v>6750</v>
      </c>
      <c r="C435" s="46" t="s">
        <v>331</v>
      </c>
      <c r="D435" s="58" t="s">
        <v>332</v>
      </c>
      <c r="E435" s="234">
        <v>0</v>
      </c>
      <c r="F435" s="223" t="s">
        <v>63</v>
      </c>
      <c r="G435" s="35"/>
      <c r="H435" s="35"/>
      <c r="I435" s="35"/>
      <c r="J435" s="35"/>
      <c r="K435" s="35"/>
      <c r="L435" s="33"/>
      <c r="M435" s="124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  <c r="IP435" s="20"/>
      <c r="IQ435" s="20"/>
      <c r="IR435" s="20"/>
      <c r="IS435" s="20"/>
    </row>
    <row r="436" spans="1:253" ht="13">
      <c r="A436" s="297"/>
      <c r="B436" s="245"/>
      <c r="C436" s="46" t="s">
        <v>333</v>
      </c>
      <c r="D436" s="58" t="s">
        <v>332</v>
      </c>
      <c r="E436" s="234">
        <v>0</v>
      </c>
      <c r="F436" s="224"/>
      <c r="G436" s="34">
        <f>IF(ISBLANK($F436),0,ROUND($E436*(VLOOKUP($F436,Ratio,2)),0))</f>
        <v>0</v>
      </c>
      <c r="H436" s="34">
        <f>IF(ISBLANK($F436),0,ROUND($E436*(VLOOKUP($F436,Ratio,3)),0))</f>
        <v>0</v>
      </c>
      <c r="I436" s="34">
        <f>IF(ISBLANK($F436),0,ROUND($E436*(VLOOKUP($F436,Ratio,4)),0))</f>
        <v>0</v>
      </c>
      <c r="J436" s="34">
        <f>IF(ISBLANK($F436),0,ROUND($E436*(VLOOKUP($F436,Ratio,5)),0))</f>
        <v>0</v>
      </c>
      <c r="K436" s="34">
        <f>IF(ISBLANK($F436),0,ROUND($E436*(VLOOKUP($F436,Ratio,13)),0))</f>
        <v>0</v>
      </c>
      <c r="L436" s="33"/>
      <c r="M436" s="124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</row>
    <row r="437" spans="1:253" ht="13">
      <c r="A437" s="297">
        <v>43020</v>
      </c>
      <c r="B437" s="245">
        <v>6760</v>
      </c>
      <c r="C437" s="46" t="s">
        <v>297</v>
      </c>
      <c r="D437" s="58" t="s">
        <v>334</v>
      </c>
      <c r="E437" s="234">
        <v>0</v>
      </c>
      <c r="F437" s="223" t="s">
        <v>63</v>
      </c>
      <c r="G437" s="35"/>
      <c r="H437" s="35"/>
      <c r="I437" s="35"/>
      <c r="J437" s="35"/>
      <c r="K437" s="35"/>
      <c r="L437" s="33"/>
      <c r="M437" s="124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</row>
    <row r="438" spans="1:253" ht="13">
      <c r="A438" s="297"/>
      <c r="B438" s="245"/>
      <c r="C438" s="46" t="s">
        <v>299</v>
      </c>
      <c r="D438" s="58" t="s">
        <v>334</v>
      </c>
      <c r="E438" s="234">
        <v>0</v>
      </c>
      <c r="F438" s="224"/>
      <c r="G438" s="34">
        <f>IF(ISBLANK($F438),0,ROUND($E438*(VLOOKUP($F438,Ratio,2)),0))</f>
        <v>0</v>
      </c>
      <c r="H438" s="34">
        <f>IF(ISBLANK($F438),0,ROUND($E438*(VLOOKUP($F438,Ratio,3)),0))</f>
        <v>0</v>
      </c>
      <c r="I438" s="34">
        <f>IF(ISBLANK($F438),0,ROUND($E438*(VLOOKUP($F438,Ratio,4)),0))</f>
        <v>0</v>
      </c>
      <c r="J438" s="34">
        <f>IF(ISBLANK($F438),0,ROUND($E438*(VLOOKUP($F438,Ratio,5)),0))</f>
        <v>0</v>
      </c>
      <c r="K438" s="34">
        <f>IF(ISBLANK($F438),0,ROUND($E438*(VLOOKUP($F438,Ratio,13)),0))</f>
        <v>0</v>
      </c>
      <c r="L438" s="33"/>
      <c r="M438" s="124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</row>
    <row r="439" spans="1:253" ht="13">
      <c r="A439" s="297">
        <v>43040</v>
      </c>
      <c r="B439" s="245">
        <v>6770</v>
      </c>
      <c r="C439" s="46" t="s">
        <v>300</v>
      </c>
      <c r="D439" s="58" t="s">
        <v>335</v>
      </c>
      <c r="E439" s="234">
        <v>0</v>
      </c>
      <c r="F439" s="223" t="s">
        <v>63</v>
      </c>
      <c r="G439" s="35"/>
      <c r="H439" s="35"/>
      <c r="I439" s="35"/>
      <c r="J439" s="35"/>
      <c r="K439" s="35"/>
      <c r="L439" s="33"/>
      <c r="M439" s="124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</row>
    <row r="440" spans="1:253" ht="13">
      <c r="A440" s="297"/>
      <c r="B440" s="245"/>
      <c r="C440" s="46" t="s">
        <v>302</v>
      </c>
      <c r="D440" s="58" t="s">
        <v>335</v>
      </c>
      <c r="E440" s="234">
        <v>0</v>
      </c>
      <c r="F440" s="224"/>
      <c r="G440" s="34">
        <f>IF(ISBLANK($F440),0,ROUND($E440*(VLOOKUP($F440,Ratio,2)),0))</f>
        <v>0</v>
      </c>
      <c r="H440" s="34">
        <f>IF(ISBLANK($F440),0,ROUND($E440*(VLOOKUP($F440,Ratio,3)),0))</f>
        <v>0</v>
      </c>
      <c r="I440" s="34">
        <f>IF(ISBLANK($F440),0,ROUND($E440*(VLOOKUP($F440,Ratio,4)),0))</f>
        <v>0</v>
      </c>
      <c r="J440" s="34">
        <f>IF(ISBLANK($F440),0,ROUND($E440*(VLOOKUP($F440,Ratio,5)),0))</f>
        <v>0</v>
      </c>
      <c r="K440" s="34">
        <f>IF(ISBLANK($F440),0,ROUND($E440*(VLOOKUP($F440,Ratio,13)),0))</f>
        <v>0</v>
      </c>
      <c r="L440" s="33"/>
      <c r="M440" s="124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</row>
    <row r="441" spans="1:253" ht="13">
      <c r="A441" s="297">
        <v>43060</v>
      </c>
      <c r="B441" s="245">
        <v>6780</v>
      </c>
      <c r="C441" s="46" t="s">
        <v>303</v>
      </c>
      <c r="D441" s="58" t="s">
        <v>336</v>
      </c>
      <c r="E441" s="234">
        <v>0</v>
      </c>
      <c r="F441" s="223" t="s">
        <v>63</v>
      </c>
      <c r="G441" s="35"/>
      <c r="H441" s="35"/>
      <c r="I441" s="35"/>
      <c r="J441" s="35"/>
      <c r="K441" s="35"/>
      <c r="L441" s="33"/>
      <c r="M441" s="124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</row>
    <row r="442" spans="1:253" ht="13">
      <c r="A442" s="297"/>
      <c r="B442" s="245"/>
      <c r="C442" s="46" t="s">
        <v>305</v>
      </c>
      <c r="D442" s="58" t="s">
        <v>336</v>
      </c>
      <c r="E442" s="234">
        <v>0</v>
      </c>
      <c r="F442" s="224"/>
      <c r="G442" s="34">
        <f>IF(ISBLANK($F442),0,ROUND($E442*(VLOOKUP($F442,Ratio,2)),0))</f>
        <v>0</v>
      </c>
      <c r="H442" s="34">
        <f>IF(ISBLANK($F442),0,ROUND($E442*(VLOOKUP($F442,Ratio,3)),0))</f>
        <v>0</v>
      </c>
      <c r="I442" s="34">
        <f>IF(ISBLANK($F442),0,ROUND($E442*(VLOOKUP($F442,Ratio,4)),0))</f>
        <v>0</v>
      </c>
      <c r="J442" s="34">
        <f>IF(ISBLANK($F442),0,ROUND($E442*(VLOOKUP($F442,Ratio,5)),0))</f>
        <v>0</v>
      </c>
      <c r="K442" s="34">
        <f>IF(ISBLANK($F442),0,ROUND($E442*(VLOOKUP($F442,Ratio,13)),0))</f>
        <v>0</v>
      </c>
      <c r="L442" s="33"/>
      <c r="M442" s="124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  <c r="IP442" s="20"/>
      <c r="IQ442" s="20"/>
      <c r="IR442" s="20"/>
      <c r="IS442" s="20"/>
    </row>
    <row r="443" spans="1:253" ht="13">
      <c r="A443" s="314">
        <v>43065</v>
      </c>
      <c r="B443" s="251"/>
      <c r="C443" s="298" t="s">
        <v>1007</v>
      </c>
      <c r="D443" s="58" t="s">
        <v>1036</v>
      </c>
      <c r="E443" s="234">
        <v>0</v>
      </c>
      <c r="F443" s="224" t="s">
        <v>63</v>
      </c>
      <c r="G443" s="34"/>
      <c r="H443" s="34"/>
      <c r="I443" s="34"/>
      <c r="J443" s="34"/>
      <c r="K443" s="34"/>
      <c r="L443" s="33"/>
      <c r="M443" s="124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  <c r="IP443" s="20"/>
      <c r="IQ443" s="20"/>
      <c r="IR443" s="20"/>
      <c r="IS443" s="20"/>
    </row>
    <row r="444" spans="1:253" ht="13">
      <c r="A444" s="297"/>
      <c r="B444" s="251"/>
      <c r="C444" s="298" t="s">
        <v>1007</v>
      </c>
      <c r="D444" s="58" t="s">
        <v>1036</v>
      </c>
      <c r="E444" s="234">
        <v>0</v>
      </c>
      <c r="F444" s="224"/>
      <c r="G444" s="34">
        <f>IF(ISBLANK($F444),0,ROUND($E444*(VLOOKUP($F444,Ratio,2)),0))</f>
        <v>0</v>
      </c>
      <c r="H444" s="34">
        <f>IF(ISBLANK($F444),0,ROUND($E444*(VLOOKUP($F444,Ratio,3)),0))</f>
        <v>0</v>
      </c>
      <c r="I444" s="34">
        <f>IF(ISBLANK($F444),0,ROUND($E444*(VLOOKUP($F444,Ratio,4)),0))</f>
        <v>0</v>
      </c>
      <c r="J444" s="34">
        <f>IF(ISBLANK($F444),0,ROUND($E444*(VLOOKUP($F444,Ratio,5)),0))</f>
        <v>0</v>
      </c>
      <c r="K444" s="34">
        <f>IF(ISBLANK($F444),0,ROUND($E444*(VLOOKUP($F444,Ratio,13)),0))</f>
        <v>0</v>
      </c>
      <c r="L444" s="33"/>
      <c r="M444" s="12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  <c r="IP444" s="20"/>
      <c r="IQ444" s="20"/>
      <c r="IR444" s="20"/>
      <c r="IS444" s="20"/>
    </row>
    <row r="445" spans="1:253" ht="13">
      <c r="A445" s="316">
        <v>43080</v>
      </c>
      <c r="B445" s="288">
        <v>6785</v>
      </c>
      <c r="C445" s="302" t="s">
        <v>955</v>
      </c>
      <c r="D445" s="301" t="s">
        <v>956</v>
      </c>
      <c r="E445" s="234">
        <v>0</v>
      </c>
      <c r="F445" s="223" t="s">
        <v>63</v>
      </c>
      <c r="G445" s="34"/>
      <c r="H445" s="34"/>
      <c r="I445" s="34"/>
      <c r="J445" s="34"/>
      <c r="K445" s="34"/>
      <c r="L445" s="33"/>
      <c r="M445" s="124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</row>
    <row r="446" spans="1:253" ht="13">
      <c r="A446" s="316"/>
      <c r="B446" s="245"/>
      <c r="C446" s="302" t="s">
        <v>955</v>
      </c>
      <c r="D446" s="301" t="s">
        <v>956</v>
      </c>
      <c r="E446" s="234">
        <v>0</v>
      </c>
      <c r="F446" s="224"/>
      <c r="G446" s="34">
        <f>IF(ISBLANK($F446),0,ROUND($E446*(VLOOKUP($F446,Ratio,2)),0))</f>
        <v>0</v>
      </c>
      <c r="H446" s="34">
        <f>IF(ISBLANK($F446),0,ROUND($E446*(VLOOKUP($F446,Ratio,3)),0))</f>
        <v>0</v>
      </c>
      <c r="I446" s="34">
        <f>IF(ISBLANK($F446),0,ROUND($E446*(VLOOKUP($F446,Ratio,4)),0))</f>
        <v>0</v>
      </c>
      <c r="J446" s="34">
        <f>IF(ISBLANK($F446),0,ROUND($E446*(VLOOKUP($F446,Ratio,5)),0))</f>
        <v>0</v>
      </c>
      <c r="K446" s="34">
        <f>IF(ISBLANK($F446),0,ROUND($E446*(VLOOKUP($F446,Ratio,13)),0))</f>
        <v>0</v>
      </c>
      <c r="L446" s="33"/>
      <c r="M446" s="124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</row>
    <row r="447" spans="1:253" ht="13">
      <c r="A447" s="297">
        <v>43100</v>
      </c>
      <c r="B447" s="245">
        <v>6790</v>
      </c>
      <c r="C447" s="46" t="s">
        <v>306</v>
      </c>
      <c r="D447" s="58" t="s">
        <v>337</v>
      </c>
      <c r="E447" s="234">
        <v>0</v>
      </c>
      <c r="F447" s="223" t="s">
        <v>63</v>
      </c>
      <c r="G447" s="35"/>
      <c r="H447" s="35"/>
      <c r="I447" s="35"/>
      <c r="J447" s="35"/>
      <c r="K447" s="35"/>
      <c r="L447" s="33"/>
      <c r="M447" s="124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</row>
    <row r="448" spans="1:253" ht="13">
      <c r="A448" s="297"/>
      <c r="B448" s="245"/>
      <c r="C448" s="46" t="s">
        <v>308</v>
      </c>
      <c r="D448" s="58" t="s">
        <v>337</v>
      </c>
      <c r="E448" s="234">
        <v>0</v>
      </c>
      <c r="F448" s="224"/>
      <c r="G448" s="34">
        <f>IF(ISBLANK($F448),0,ROUND($E448*(VLOOKUP($F448,Ratio,2)),0))</f>
        <v>0</v>
      </c>
      <c r="H448" s="34">
        <f>IF(ISBLANK($F448),0,ROUND($E448*(VLOOKUP($F448,Ratio,3)),0))</f>
        <v>0</v>
      </c>
      <c r="I448" s="34">
        <f>IF(ISBLANK($F448),0,ROUND($E448*(VLOOKUP($F448,Ratio,4)),0))</f>
        <v>0</v>
      </c>
      <c r="J448" s="34">
        <f>IF(ISBLANK($F448),0,ROUND($E448*(VLOOKUP($F448,Ratio,5)),0))</f>
        <v>0</v>
      </c>
      <c r="K448" s="34">
        <f>IF(ISBLANK($F448),0,ROUND($E448*(VLOOKUP($F448,Ratio,13)),0))</f>
        <v>0</v>
      </c>
      <c r="L448" s="33"/>
      <c r="M448" s="124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</row>
    <row r="449" spans="1:253" ht="13">
      <c r="A449" s="297">
        <v>43120</v>
      </c>
      <c r="B449" s="245">
        <v>6800</v>
      </c>
      <c r="C449" s="46" t="s">
        <v>309</v>
      </c>
      <c r="D449" s="58" t="s">
        <v>338</v>
      </c>
      <c r="E449" s="234">
        <v>0</v>
      </c>
      <c r="F449" s="223" t="s">
        <v>63</v>
      </c>
      <c r="G449" s="35"/>
      <c r="H449" s="35"/>
      <c r="I449" s="35"/>
      <c r="J449" s="35"/>
      <c r="K449" s="35"/>
      <c r="L449" s="33"/>
      <c r="M449" s="124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3">
      <c r="A450" s="297"/>
      <c r="B450" s="245"/>
      <c r="C450" s="46" t="s">
        <v>311</v>
      </c>
      <c r="D450" s="58" t="s">
        <v>338</v>
      </c>
      <c r="E450" s="234">
        <v>0</v>
      </c>
      <c r="F450" s="224"/>
      <c r="G450" s="34">
        <f>IF(ISBLANK($F450),0,ROUND($E450*(VLOOKUP($F450,Ratio,2)),0))</f>
        <v>0</v>
      </c>
      <c r="H450" s="34">
        <f>IF(ISBLANK($F450),0,ROUND($E450*(VLOOKUP($F450,Ratio,3)),0))</f>
        <v>0</v>
      </c>
      <c r="I450" s="34">
        <f>IF(ISBLANK($F450),0,ROUND($E450*(VLOOKUP($F450,Ratio,4)),0))</f>
        <v>0</v>
      </c>
      <c r="J450" s="34">
        <f>IF(ISBLANK($F450),0,ROUND($E450*(VLOOKUP($F450,Ratio,5)),0))</f>
        <v>0</v>
      </c>
      <c r="K450" s="34">
        <f>IF(ISBLANK($F450),0,ROUND($E450*(VLOOKUP($F450,Ratio,13)),0))</f>
        <v>0</v>
      </c>
      <c r="L450" s="33"/>
      <c r="M450" s="124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</row>
    <row r="451" spans="1:253" ht="13">
      <c r="A451" s="297">
        <v>43140</v>
      </c>
      <c r="B451" s="245">
        <v>6810</v>
      </c>
      <c r="C451" s="46" t="s">
        <v>80</v>
      </c>
      <c r="D451" s="58" t="s">
        <v>339</v>
      </c>
      <c r="E451" s="234">
        <v>0</v>
      </c>
      <c r="F451" s="223" t="s">
        <v>63</v>
      </c>
      <c r="G451" s="35"/>
      <c r="H451" s="35"/>
      <c r="I451" s="35"/>
      <c r="J451" s="35"/>
      <c r="K451" s="35"/>
      <c r="L451" s="33"/>
      <c r="M451" s="124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  <c r="IP451" s="20"/>
      <c r="IQ451" s="20"/>
      <c r="IR451" s="20"/>
      <c r="IS451" s="20"/>
    </row>
    <row r="452" spans="1:253" ht="13">
      <c r="A452" s="297"/>
      <c r="B452" s="245"/>
      <c r="C452" s="46" t="s">
        <v>82</v>
      </c>
      <c r="D452" s="58" t="s">
        <v>339</v>
      </c>
      <c r="E452" s="234">
        <v>0</v>
      </c>
      <c r="F452" s="224"/>
      <c r="G452" s="34">
        <f>IF(ISBLANK($F452),0,ROUND($E452*(VLOOKUP($F452,Ratio,2)),0))</f>
        <v>0</v>
      </c>
      <c r="H452" s="34">
        <f>IF(ISBLANK($F452),0,ROUND($E452*(VLOOKUP($F452,Ratio,3)),0))</f>
        <v>0</v>
      </c>
      <c r="I452" s="34">
        <f>IF(ISBLANK($F452),0,ROUND($E452*(VLOOKUP($F452,Ratio,4)),0))</f>
        <v>0</v>
      </c>
      <c r="J452" s="34">
        <f>IF(ISBLANK($F452),0,ROUND($E452*(VLOOKUP($F452,Ratio,5)),0))</f>
        <v>0</v>
      </c>
      <c r="K452" s="34">
        <f>IF(ISBLANK($F452),0,ROUND($E452*(VLOOKUP($F452,Ratio,13)),0))</f>
        <v>0</v>
      </c>
      <c r="L452" s="33"/>
      <c r="M452" s="124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</row>
    <row r="453" spans="1:253" ht="13">
      <c r="A453" s="297">
        <v>43160</v>
      </c>
      <c r="B453" s="245">
        <v>6820</v>
      </c>
      <c r="C453" s="46" t="s">
        <v>180</v>
      </c>
      <c r="D453" s="58" t="s">
        <v>340</v>
      </c>
      <c r="E453" s="234">
        <v>0</v>
      </c>
      <c r="F453" s="223" t="s">
        <v>63</v>
      </c>
      <c r="G453" s="35"/>
      <c r="H453" s="35"/>
      <c r="I453" s="35"/>
      <c r="J453" s="35"/>
      <c r="K453" s="35"/>
      <c r="L453" s="33"/>
      <c r="M453" s="124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</row>
    <row r="454" spans="1:253" ht="13">
      <c r="A454" s="297"/>
      <c r="B454" s="245"/>
      <c r="C454" s="46" t="s">
        <v>228</v>
      </c>
      <c r="D454" s="58" t="s">
        <v>340</v>
      </c>
      <c r="E454" s="234">
        <v>0</v>
      </c>
      <c r="F454" s="224"/>
      <c r="G454" s="34">
        <f>IF(ISBLANK($F454),0,ROUND($E454*(VLOOKUP($F454,Ratio,2)),0))</f>
        <v>0</v>
      </c>
      <c r="H454" s="34">
        <f>IF(ISBLANK($F454),0,ROUND($E454*(VLOOKUP($F454,Ratio,3)),0))</f>
        <v>0</v>
      </c>
      <c r="I454" s="34">
        <f>IF(ISBLANK($F454),0,ROUND($E454*(VLOOKUP($F454,Ratio,4)),0))</f>
        <v>0</v>
      </c>
      <c r="J454" s="34">
        <f>IF(ISBLANK($F454),0,ROUND($E454*(VLOOKUP($F454,Ratio,5)),0))</f>
        <v>0</v>
      </c>
      <c r="K454" s="34">
        <f>IF(ISBLANK($F454),0,ROUND($E454*(VLOOKUP($F454,Ratio,13)),0))</f>
        <v>0</v>
      </c>
      <c r="L454" s="33"/>
      <c r="M454" s="12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  <c r="IP454" s="20"/>
      <c r="IQ454" s="20"/>
      <c r="IR454" s="20"/>
      <c r="IS454" s="20"/>
    </row>
    <row r="455" spans="1:253" ht="13">
      <c r="A455" s="297">
        <v>43180</v>
      </c>
      <c r="B455" s="245">
        <v>6830</v>
      </c>
      <c r="C455" s="46" t="s">
        <v>89</v>
      </c>
      <c r="D455" s="58" t="s">
        <v>341</v>
      </c>
      <c r="E455" s="234">
        <v>0</v>
      </c>
      <c r="F455" s="223" t="s">
        <v>63</v>
      </c>
      <c r="G455" s="35"/>
      <c r="H455" s="35"/>
      <c r="I455" s="35"/>
      <c r="J455" s="35"/>
      <c r="K455" s="35"/>
      <c r="L455" s="33"/>
      <c r="M455" s="124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  <c r="IP455" s="20"/>
      <c r="IQ455" s="20"/>
      <c r="IR455" s="20"/>
      <c r="IS455" s="20"/>
    </row>
    <row r="456" spans="1:253" ht="13">
      <c r="A456" s="297"/>
      <c r="B456" s="245"/>
      <c r="C456" s="46" t="s">
        <v>91</v>
      </c>
      <c r="D456" s="58" t="s">
        <v>341</v>
      </c>
      <c r="E456" s="234">
        <v>0</v>
      </c>
      <c r="F456" s="224"/>
      <c r="G456" s="34">
        <f>IF(ISBLANK($F456),0,ROUND($E456*(VLOOKUP($F456,Ratio,2)),0))</f>
        <v>0</v>
      </c>
      <c r="H456" s="34">
        <f>IF(ISBLANK($F456),0,ROUND($E456*(VLOOKUP($F456,Ratio,3)),0))</f>
        <v>0</v>
      </c>
      <c r="I456" s="34">
        <f>IF(ISBLANK($F456),0,ROUND($E456*(VLOOKUP($F456,Ratio,4)),0))</f>
        <v>0</v>
      </c>
      <c r="J456" s="34">
        <f>IF(ISBLANK($F456),0,ROUND($E456*(VLOOKUP($F456,Ratio,5)),0))</f>
        <v>0</v>
      </c>
      <c r="K456" s="34">
        <f>IF(ISBLANK($F456),0,ROUND($E456*(VLOOKUP($F456,Ratio,13)),0))</f>
        <v>0</v>
      </c>
      <c r="L456" s="33"/>
      <c r="M456" s="124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</row>
    <row r="457" spans="1:253" ht="13">
      <c r="A457" s="297">
        <v>43200</v>
      </c>
      <c r="B457" s="245">
        <v>6840</v>
      </c>
      <c r="C457" s="59" t="s">
        <v>342</v>
      </c>
      <c r="D457" s="213"/>
      <c r="E457" s="34">
        <f>SUM(E435:E456)</f>
        <v>0</v>
      </c>
      <c r="F457" s="218"/>
      <c r="G457" s="34">
        <f>SUM(G435:G456)</f>
        <v>0</v>
      </c>
      <c r="H457" s="34">
        <f>SUM(H435:H456)</f>
        <v>0</v>
      </c>
      <c r="I457" s="34">
        <f>SUM(I435:I456)</f>
        <v>0</v>
      </c>
      <c r="J457" s="34">
        <f>SUM(J435:J456)</f>
        <v>0</v>
      </c>
      <c r="K457" s="34">
        <f>SUM(K435:K456)</f>
        <v>0</v>
      </c>
      <c r="L457" s="33"/>
      <c r="M457" s="124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  <c r="IP457" s="20"/>
      <c r="IQ457" s="20"/>
      <c r="IR457" s="20"/>
      <c r="IS457" s="20"/>
    </row>
    <row r="458" spans="1:253" ht="13">
      <c r="A458" s="297"/>
      <c r="B458" s="245"/>
      <c r="C458" s="59" t="s">
        <v>343</v>
      </c>
      <c r="D458" s="217"/>
      <c r="E458" s="33"/>
      <c r="F458" s="218"/>
      <c r="G458" s="33"/>
      <c r="H458" s="33"/>
      <c r="I458" s="33"/>
      <c r="J458" s="33"/>
      <c r="K458" s="33"/>
      <c r="L458" s="33"/>
      <c r="M458" s="124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  <c r="IP458" s="20"/>
      <c r="IQ458" s="20"/>
      <c r="IR458" s="20"/>
      <c r="IS458" s="20"/>
    </row>
    <row r="459" spans="1:253" ht="13">
      <c r="A459" s="297">
        <v>43500</v>
      </c>
      <c r="B459" s="245">
        <v>6850</v>
      </c>
      <c r="C459" s="46" t="s">
        <v>221</v>
      </c>
      <c r="D459" s="58" t="s">
        <v>344</v>
      </c>
      <c r="E459" s="234">
        <v>0</v>
      </c>
      <c r="F459" s="223" t="s">
        <v>63</v>
      </c>
      <c r="G459" s="35"/>
      <c r="H459" s="35"/>
      <c r="I459" s="35"/>
      <c r="J459" s="35"/>
      <c r="K459" s="35"/>
      <c r="L459" s="33"/>
      <c r="M459" s="124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</row>
    <row r="460" spans="1:253" ht="13">
      <c r="A460" s="297"/>
      <c r="B460" s="245"/>
      <c r="C460" s="46" t="s">
        <v>223</v>
      </c>
      <c r="D460" s="58" t="s">
        <v>344</v>
      </c>
      <c r="E460" s="234">
        <v>0</v>
      </c>
      <c r="F460" s="233"/>
      <c r="G460" s="34">
        <f>IF(ISBLANK($F460),0,ROUND($E460*(VLOOKUP($F460,Ratio,2)),0))</f>
        <v>0</v>
      </c>
      <c r="H460" s="34">
        <f>IF(ISBLANK($F460),0,ROUND($E460*(VLOOKUP($F460,Ratio,3)),0))</f>
        <v>0</v>
      </c>
      <c r="I460" s="34">
        <f>IF(ISBLANK($F460),0,ROUND($E460*(VLOOKUP($F460,Ratio,4)),0))</f>
        <v>0</v>
      </c>
      <c r="J460" s="34">
        <f>IF(ISBLANK($F460),0,ROUND($E460*(VLOOKUP($F460,Ratio,5)),0))</f>
        <v>0</v>
      </c>
      <c r="K460" s="34">
        <f>IF(ISBLANK($F460),0,ROUND($E460*(VLOOKUP($F460,Ratio,13)),0))</f>
        <v>0</v>
      </c>
      <c r="L460" s="33"/>
      <c r="M460" s="124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  <c r="IP460" s="20"/>
      <c r="IQ460" s="20"/>
      <c r="IR460" s="20"/>
      <c r="IS460" s="20"/>
    </row>
    <row r="461" spans="1:253" ht="13">
      <c r="A461" s="316">
        <v>43520</v>
      </c>
      <c r="B461" s="288">
        <v>6855</v>
      </c>
      <c r="C461" s="304" t="s">
        <v>957</v>
      </c>
      <c r="D461" s="303" t="s">
        <v>958</v>
      </c>
      <c r="E461" s="234">
        <v>0</v>
      </c>
      <c r="F461" s="223" t="s">
        <v>63</v>
      </c>
      <c r="G461" s="34"/>
      <c r="H461" s="34"/>
      <c r="I461" s="34"/>
      <c r="J461" s="34"/>
      <c r="K461" s="34"/>
      <c r="L461" s="33"/>
      <c r="M461" s="124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  <c r="IP461" s="20"/>
      <c r="IQ461" s="20"/>
      <c r="IR461" s="20"/>
      <c r="IS461" s="20"/>
    </row>
    <row r="462" spans="1:253" ht="13">
      <c r="A462" s="316"/>
      <c r="B462" s="245"/>
      <c r="C462" s="304" t="s">
        <v>959</v>
      </c>
      <c r="D462" s="303" t="s">
        <v>958</v>
      </c>
      <c r="E462" s="234">
        <v>0</v>
      </c>
      <c r="F462" s="233"/>
      <c r="G462" s="34">
        <f>IF(ISBLANK($F462),0,ROUND($E462*(VLOOKUP($F462,Ratio,2)),0))</f>
        <v>0</v>
      </c>
      <c r="H462" s="34">
        <f>IF(ISBLANK($F462),0,ROUND($E462*(VLOOKUP($F462,Ratio,3)),0))</f>
        <v>0</v>
      </c>
      <c r="I462" s="34">
        <f>IF(ISBLANK($F462),0,ROUND($E462*(VLOOKUP($F462,Ratio,4)),0))</f>
        <v>0</v>
      </c>
      <c r="J462" s="34">
        <f>IF(ISBLANK($F462),0,ROUND($E462*(VLOOKUP($F462,Ratio,5)),0))</f>
        <v>0</v>
      </c>
      <c r="K462" s="34">
        <f>IF(ISBLANK($F462),0,ROUND($E462*(VLOOKUP($F462,Ratio,13)),0))</f>
        <v>0</v>
      </c>
      <c r="L462" s="33"/>
      <c r="M462" s="124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</row>
    <row r="463" spans="1:253" ht="13">
      <c r="A463" s="341">
        <v>43525</v>
      </c>
      <c r="B463" s="245"/>
      <c r="C463" s="298" t="s">
        <v>1007</v>
      </c>
      <c r="D463" s="311" t="s">
        <v>1037</v>
      </c>
      <c r="E463" s="234">
        <v>0</v>
      </c>
      <c r="F463" s="233" t="s">
        <v>63</v>
      </c>
      <c r="G463" s="34"/>
      <c r="H463" s="34"/>
      <c r="I463" s="34"/>
      <c r="J463" s="34"/>
      <c r="K463" s="34"/>
      <c r="L463" s="33"/>
      <c r="M463" s="124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</row>
    <row r="464" spans="1:253" ht="13">
      <c r="A464" s="316"/>
      <c r="B464" s="245"/>
      <c r="C464" s="298" t="s">
        <v>1007</v>
      </c>
      <c r="D464" s="311" t="s">
        <v>1037</v>
      </c>
      <c r="E464" s="234">
        <v>0</v>
      </c>
      <c r="F464" s="233"/>
      <c r="G464" s="34">
        <f>IF(ISBLANK($F464),0,ROUND($E464*(VLOOKUP($F464,Ratio,2)),0))</f>
        <v>0</v>
      </c>
      <c r="H464" s="34">
        <f>IF(ISBLANK($F464),0,ROUND($E464*(VLOOKUP($F464,Ratio,3)),0))</f>
        <v>0</v>
      </c>
      <c r="I464" s="34">
        <f>IF(ISBLANK($F464),0,ROUND($E464*(VLOOKUP($F464,Ratio,4)),0))</f>
        <v>0</v>
      </c>
      <c r="J464" s="34">
        <f>IF(ISBLANK($F464),0,ROUND($E464*(VLOOKUP($F464,Ratio,5)),0))</f>
        <v>0</v>
      </c>
      <c r="K464" s="34">
        <f>IF(ISBLANK($F464),0,ROUND($E464*(VLOOKUP($F464,Ratio,13)),0))</f>
        <v>0</v>
      </c>
      <c r="L464" s="33"/>
      <c r="M464" s="12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</row>
    <row r="465" spans="1:253" ht="13">
      <c r="A465" s="297">
        <v>43540</v>
      </c>
      <c r="B465" s="245">
        <v>6860</v>
      </c>
      <c r="C465" s="46" t="s">
        <v>282</v>
      </c>
      <c r="D465" s="58" t="s">
        <v>345</v>
      </c>
      <c r="E465" s="234">
        <v>0</v>
      </c>
      <c r="F465" s="223" t="s">
        <v>63</v>
      </c>
      <c r="G465" s="35"/>
      <c r="H465" s="35"/>
      <c r="I465" s="35"/>
      <c r="J465" s="35"/>
      <c r="K465" s="35"/>
      <c r="L465" s="33"/>
      <c r="M465" s="124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</row>
    <row r="466" spans="1:253" ht="13">
      <c r="A466" s="297"/>
      <c r="B466" s="245"/>
      <c r="C466" s="46" t="s">
        <v>284</v>
      </c>
      <c r="D466" s="58" t="s">
        <v>345</v>
      </c>
      <c r="E466" s="234">
        <v>0</v>
      </c>
      <c r="F466" s="224"/>
      <c r="G466" s="34">
        <f>IF(ISBLANK($F466),0,ROUND($E466*(VLOOKUP($F466,Ratio,2)),0))</f>
        <v>0</v>
      </c>
      <c r="H466" s="34">
        <f>IF(ISBLANK($F466),0,ROUND($E466*(VLOOKUP($F466,Ratio,3)),0))</f>
        <v>0</v>
      </c>
      <c r="I466" s="34">
        <f>IF(ISBLANK($F466),0,ROUND($E466*(VLOOKUP($F466,Ratio,4)),0))</f>
        <v>0</v>
      </c>
      <c r="J466" s="34">
        <f>IF(ISBLANK($F466),0,ROUND($E466*(VLOOKUP($F466,Ratio,5)),0))</f>
        <v>0</v>
      </c>
      <c r="K466" s="34">
        <f>IF(ISBLANK($F466),0,ROUND($E466*(VLOOKUP($F466,Ratio,13)),0))</f>
        <v>0</v>
      </c>
      <c r="L466" s="33"/>
      <c r="M466" s="124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</row>
    <row r="467" spans="1:253" ht="13">
      <c r="A467" s="297">
        <v>43560</v>
      </c>
      <c r="B467" s="245">
        <v>6870</v>
      </c>
      <c r="C467" s="46" t="s">
        <v>80</v>
      </c>
      <c r="D467" s="58" t="s">
        <v>346</v>
      </c>
      <c r="E467" s="234">
        <v>0</v>
      </c>
      <c r="F467" s="223" t="s">
        <v>63</v>
      </c>
      <c r="G467" s="35"/>
      <c r="H467" s="35"/>
      <c r="I467" s="35"/>
      <c r="J467" s="35"/>
      <c r="K467" s="35"/>
      <c r="L467" s="33"/>
      <c r="M467" s="124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  <c r="IF467" s="20"/>
      <c r="IG467" s="20"/>
      <c r="IH467" s="20"/>
      <c r="II467" s="20"/>
      <c r="IJ467" s="20"/>
      <c r="IK467" s="20"/>
      <c r="IL467" s="20"/>
      <c r="IM467" s="20"/>
      <c r="IN467" s="20"/>
      <c r="IO467" s="20"/>
      <c r="IP467" s="20"/>
      <c r="IQ467" s="20"/>
      <c r="IR467" s="20"/>
      <c r="IS467" s="20"/>
    </row>
    <row r="468" spans="1:253" ht="13">
      <c r="A468" s="297"/>
      <c r="B468" s="245"/>
      <c r="C468" s="46" t="s">
        <v>82</v>
      </c>
      <c r="D468" s="58" t="s">
        <v>346</v>
      </c>
      <c r="E468" s="234">
        <v>0</v>
      </c>
      <c r="F468" s="224"/>
      <c r="G468" s="34">
        <f>IF(ISBLANK($F468),0,ROUND($E468*(VLOOKUP($F468,Ratio,2)),0))</f>
        <v>0</v>
      </c>
      <c r="H468" s="34">
        <f>IF(ISBLANK($F468),0,ROUND($E468*(VLOOKUP($F468,Ratio,3)),0))</f>
        <v>0</v>
      </c>
      <c r="I468" s="34">
        <f>IF(ISBLANK($F468),0,ROUND($E468*(VLOOKUP($F468,Ratio,4)),0))</f>
        <v>0</v>
      </c>
      <c r="J468" s="34">
        <f>IF(ISBLANK($F468),0,ROUND($E468*(VLOOKUP($F468,Ratio,5)),0))</f>
        <v>0</v>
      </c>
      <c r="K468" s="34">
        <f>IF(ISBLANK($F468),0,ROUND($E468*(VLOOKUP($F468,Ratio,13)),0))</f>
        <v>0</v>
      </c>
      <c r="L468" s="33"/>
      <c r="M468" s="124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  <c r="IP468" s="20"/>
      <c r="IQ468" s="20"/>
      <c r="IR468" s="20"/>
      <c r="IS468" s="20"/>
    </row>
    <row r="469" spans="1:253" ht="13">
      <c r="A469" s="297">
        <v>43580</v>
      </c>
      <c r="B469" s="245">
        <v>6880</v>
      </c>
      <c r="C469" s="46" t="s">
        <v>180</v>
      </c>
      <c r="D469" s="58" t="s">
        <v>347</v>
      </c>
      <c r="E469" s="234">
        <v>0</v>
      </c>
      <c r="F469" s="223" t="s">
        <v>63</v>
      </c>
      <c r="G469" s="35"/>
      <c r="H469" s="35"/>
      <c r="I469" s="35"/>
      <c r="J469" s="35"/>
      <c r="K469" s="35"/>
      <c r="L469" s="33"/>
      <c r="M469" s="124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  <c r="IF469" s="20"/>
      <c r="IG469" s="20"/>
      <c r="IH469" s="20"/>
      <c r="II469" s="20"/>
      <c r="IJ469" s="20"/>
      <c r="IK469" s="20"/>
      <c r="IL469" s="20"/>
      <c r="IM469" s="20"/>
      <c r="IN469" s="20"/>
      <c r="IO469" s="20"/>
      <c r="IP469" s="20"/>
      <c r="IQ469" s="20"/>
      <c r="IR469" s="20"/>
      <c r="IS469" s="20"/>
    </row>
    <row r="470" spans="1:253" ht="13">
      <c r="A470" s="297"/>
      <c r="B470" s="245"/>
      <c r="C470" s="46" t="s">
        <v>228</v>
      </c>
      <c r="D470" s="58" t="s">
        <v>347</v>
      </c>
      <c r="E470" s="234">
        <v>0</v>
      </c>
      <c r="F470" s="233"/>
      <c r="G470" s="34">
        <f>IF(ISBLANK($F470),0,ROUND($E470*(VLOOKUP($F470,Ratio,2)),0))</f>
        <v>0</v>
      </c>
      <c r="H470" s="34">
        <f>IF(ISBLANK($F470),0,ROUND($E470*(VLOOKUP($F470,Ratio,3)),0))</f>
        <v>0</v>
      </c>
      <c r="I470" s="34">
        <f>IF(ISBLANK($F470),0,ROUND($E470*(VLOOKUP($F470,Ratio,4)),0))</f>
        <v>0</v>
      </c>
      <c r="J470" s="34">
        <f>IF(ISBLANK($F470),0,ROUND($E470*(VLOOKUP($F470,Ratio,5)),0))</f>
        <v>0</v>
      </c>
      <c r="K470" s="34">
        <f>IF(ISBLANK($F470),0,ROUND($E470*(VLOOKUP($F470,Ratio,13)),0))</f>
        <v>0</v>
      </c>
      <c r="L470" s="33"/>
      <c r="M470" s="124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</row>
    <row r="471" spans="1:253" ht="13">
      <c r="A471" s="297">
        <v>43600</v>
      </c>
      <c r="B471" s="245">
        <v>6890</v>
      </c>
      <c r="C471" s="46" t="s">
        <v>89</v>
      </c>
      <c r="D471" s="58" t="s">
        <v>348</v>
      </c>
      <c r="E471" s="234">
        <v>0</v>
      </c>
      <c r="F471" s="223" t="s">
        <v>63</v>
      </c>
      <c r="G471" s="35"/>
      <c r="H471" s="35"/>
      <c r="I471" s="35"/>
      <c r="J471" s="35"/>
      <c r="K471" s="35"/>
      <c r="L471" s="33"/>
      <c r="M471" s="124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</row>
    <row r="472" spans="1:253" ht="13">
      <c r="A472" s="297"/>
      <c r="B472" s="245"/>
      <c r="C472" s="46" t="s">
        <v>91</v>
      </c>
      <c r="D472" s="58" t="s">
        <v>348</v>
      </c>
      <c r="E472" s="234">
        <v>0</v>
      </c>
      <c r="F472" s="233"/>
      <c r="G472" s="34">
        <f>IF(ISBLANK($F472),0,ROUND($E472*(VLOOKUP($F472,Ratio,2)),0))</f>
        <v>0</v>
      </c>
      <c r="H472" s="34">
        <f>IF(ISBLANK($F472),0,ROUND($E472*(VLOOKUP($F472,Ratio,3)),0))</f>
        <v>0</v>
      </c>
      <c r="I472" s="34">
        <f>IF(ISBLANK($F472),0,ROUND($E472*(VLOOKUP($F472,Ratio,4)),0))</f>
        <v>0</v>
      </c>
      <c r="J472" s="34">
        <f>IF(ISBLANK($F472),0,ROUND($E472*(VLOOKUP($F472,Ratio,5)),0))</f>
        <v>0</v>
      </c>
      <c r="K472" s="34">
        <f>IF(ISBLANK($F472),0,ROUND($E472*(VLOOKUP($F472,Ratio,13)),0))</f>
        <v>0</v>
      </c>
      <c r="L472" s="33"/>
      <c r="M472" s="124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</row>
    <row r="473" spans="1:253" ht="13">
      <c r="A473" s="297">
        <v>43620</v>
      </c>
      <c r="B473" s="245">
        <v>6900</v>
      </c>
      <c r="C473" s="59" t="s">
        <v>349</v>
      </c>
      <c r="D473" s="213"/>
      <c r="E473" s="34">
        <f>SUM(E459:E472)</f>
        <v>0</v>
      </c>
      <c r="F473" s="218"/>
      <c r="G473" s="34">
        <f>SUM(G459:G472)</f>
        <v>0</v>
      </c>
      <c r="H473" s="34">
        <f>SUM(H459:H472)</f>
        <v>0</v>
      </c>
      <c r="I473" s="34">
        <f>SUM(I459:I472)</f>
        <v>0</v>
      </c>
      <c r="J473" s="34">
        <f>SUM(J459:J472)</f>
        <v>0</v>
      </c>
      <c r="K473" s="34">
        <f>SUM(K459:K472)</f>
        <v>0</v>
      </c>
      <c r="L473" s="33"/>
      <c r="M473" s="124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  <c r="IP473" s="20"/>
      <c r="IQ473" s="20"/>
      <c r="IR473" s="20"/>
      <c r="IS473" s="20"/>
    </row>
    <row r="474" spans="1:253" ht="13">
      <c r="A474" s="297"/>
      <c r="B474" s="245"/>
      <c r="C474" s="59" t="s">
        <v>607</v>
      </c>
      <c r="D474" s="213"/>
      <c r="E474" s="140"/>
      <c r="F474" s="218"/>
      <c r="G474" s="140"/>
      <c r="H474" s="140"/>
      <c r="I474" s="140"/>
      <c r="J474" s="140"/>
      <c r="K474" s="140"/>
      <c r="L474" s="33"/>
      <c r="M474" s="12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</row>
    <row r="475" spans="1:253" ht="13">
      <c r="A475" s="297">
        <v>44000</v>
      </c>
      <c r="B475" s="245">
        <v>7601</v>
      </c>
      <c r="C475" s="46" t="s">
        <v>331</v>
      </c>
      <c r="D475" s="58" t="s">
        <v>608</v>
      </c>
      <c r="E475" s="234">
        <v>0</v>
      </c>
      <c r="F475" s="223" t="s">
        <v>63</v>
      </c>
      <c r="G475" s="34"/>
      <c r="H475" s="34"/>
      <c r="I475" s="34"/>
      <c r="J475" s="34"/>
      <c r="K475" s="34"/>
      <c r="L475" s="33"/>
      <c r="M475" s="124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</row>
    <row r="476" spans="1:253" ht="13">
      <c r="A476" s="297"/>
      <c r="B476" s="245"/>
      <c r="C476" s="46" t="s">
        <v>333</v>
      </c>
      <c r="D476" s="58" t="s">
        <v>608</v>
      </c>
      <c r="E476" s="234">
        <v>0</v>
      </c>
      <c r="F476" s="233"/>
      <c r="G476" s="34">
        <f>IF(ISBLANK($F476),0,ROUND($E476*(VLOOKUP($F476,Ratio,2)),0))</f>
        <v>0</v>
      </c>
      <c r="H476" s="34">
        <f>IF(ISBLANK($F476),0,ROUND($E476*(VLOOKUP($F476,Ratio,3)),0))</f>
        <v>0</v>
      </c>
      <c r="I476" s="34">
        <f>IF(ISBLANK($F476),0,ROUND($E476*(VLOOKUP($F476,Ratio,4)),0))</f>
        <v>0</v>
      </c>
      <c r="J476" s="34">
        <f>IF(ISBLANK($F476),0,ROUND($E476*(VLOOKUP($F476,Ratio,5)),0))</f>
        <v>0</v>
      </c>
      <c r="K476" s="34">
        <f>IF(ISBLANK($F476),0,ROUND($E476*(VLOOKUP($F476,Ratio,13)),0))</f>
        <v>0</v>
      </c>
      <c r="L476" s="33"/>
      <c r="M476" s="124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  <c r="IP476" s="20"/>
      <c r="IQ476" s="20"/>
      <c r="IR476" s="20"/>
      <c r="IS476" s="20"/>
    </row>
    <row r="477" spans="1:253" ht="13">
      <c r="A477" s="297">
        <v>44020</v>
      </c>
      <c r="B477" s="245">
        <v>7602</v>
      </c>
      <c r="C477" s="46" t="s">
        <v>297</v>
      </c>
      <c r="D477" s="58" t="s">
        <v>609</v>
      </c>
      <c r="E477" s="234">
        <v>0</v>
      </c>
      <c r="F477" s="223" t="s">
        <v>63</v>
      </c>
      <c r="G477" s="34"/>
      <c r="H477" s="34"/>
      <c r="I477" s="34"/>
      <c r="J477" s="34"/>
      <c r="K477" s="34"/>
      <c r="L477" s="33"/>
      <c r="M477" s="124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  <c r="IP477" s="20"/>
      <c r="IQ477" s="20"/>
      <c r="IR477" s="20"/>
      <c r="IS477" s="20"/>
    </row>
    <row r="478" spans="1:253" ht="13">
      <c r="A478" s="297"/>
      <c r="B478" s="245"/>
      <c r="C478" s="46" t="s">
        <v>299</v>
      </c>
      <c r="D478" s="58" t="s">
        <v>609</v>
      </c>
      <c r="E478" s="234">
        <v>0</v>
      </c>
      <c r="F478" s="233"/>
      <c r="G478" s="34">
        <f>IF(ISBLANK($F478),0,ROUND($E478*(VLOOKUP($F478,Ratio,2)),0))</f>
        <v>0</v>
      </c>
      <c r="H478" s="34">
        <f>IF(ISBLANK($F478),0,ROUND($E478*(VLOOKUP($F478,Ratio,3)),0))</f>
        <v>0</v>
      </c>
      <c r="I478" s="34">
        <f>IF(ISBLANK($F478),0,ROUND($E478*(VLOOKUP($F478,Ratio,4)),0))</f>
        <v>0</v>
      </c>
      <c r="J478" s="34">
        <f>IF(ISBLANK($F478),0,ROUND($E478*(VLOOKUP($F478,Ratio,5)),0))</f>
        <v>0</v>
      </c>
      <c r="K478" s="34">
        <f>IF(ISBLANK($F478),0,ROUND($E478*(VLOOKUP($F478,Ratio,13)),0))</f>
        <v>0</v>
      </c>
      <c r="L478" s="33"/>
      <c r="M478" s="124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  <c r="IP478" s="20"/>
      <c r="IQ478" s="20"/>
      <c r="IR478" s="20"/>
      <c r="IS478" s="20"/>
    </row>
    <row r="479" spans="1:253" ht="13">
      <c r="A479" s="297">
        <v>44040</v>
      </c>
      <c r="B479" s="245">
        <v>7603</v>
      </c>
      <c r="C479" s="46" t="s">
        <v>300</v>
      </c>
      <c r="D479" s="58" t="s">
        <v>610</v>
      </c>
      <c r="E479" s="234">
        <v>0</v>
      </c>
      <c r="F479" s="223" t="s">
        <v>63</v>
      </c>
      <c r="G479" s="34"/>
      <c r="H479" s="34"/>
      <c r="I479" s="34"/>
      <c r="J479" s="34"/>
      <c r="K479" s="34"/>
      <c r="L479" s="33"/>
      <c r="M479" s="124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  <c r="IF479" s="20"/>
      <c r="IG479" s="20"/>
      <c r="IH479" s="20"/>
      <c r="II479" s="20"/>
      <c r="IJ479" s="20"/>
      <c r="IK479" s="20"/>
      <c r="IL479" s="20"/>
      <c r="IM479" s="20"/>
      <c r="IN479" s="20"/>
      <c r="IO479" s="20"/>
      <c r="IP479" s="20"/>
      <c r="IQ479" s="20"/>
      <c r="IR479" s="20"/>
      <c r="IS479" s="20"/>
    </row>
    <row r="480" spans="1:253" ht="13">
      <c r="A480" s="297"/>
      <c r="B480" s="245"/>
      <c r="C480" s="46" t="s">
        <v>302</v>
      </c>
      <c r="D480" s="58" t="s">
        <v>610</v>
      </c>
      <c r="E480" s="234">
        <v>0</v>
      </c>
      <c r="F480" s="233"/>
      <c r="G480" s="34">
        <f>IF(ISBLANK($F480),0,ROUND($E480*(VLOOKUP($F480,Ratio,2)),0))</f>
        <v>0</v>
      </c>
      <c r="H480" s="34">
        <f>IF(ISBLANK($F480),0,ROUND($E480*(VLOOKUP($F480,Ratio,3)),0))</f>
        <v>0</v>
      </c>
      <c r="I480" s="34">
        <f>IF(ISBLANK($F480),0,ROUND($E480*(VLOOKUP($F480,Ratio,4)),0))</f>
        <v>0</v>
      </c>
      <c r="J480" s="34">
        <f>IF(ISBLANK($F480),0,ROUND($E480*(VLOOKUP($F480,Ratio,5)),0))</f>
        <v>0</v>
      </c>
      <c r="K480" s="34">
        <f>IF(ISBLANK($F480),0,ROUND($E480*(VLOOKUP($F480,Ratio,13)),0))</f>
        <v>0</v>
      </c>
      <c r="L480" s="33"/>
      <c r="M480" s="124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  <c r="IF480" s="20"/>
      <c r="IG480" s="20"/>
      <c r="IH480" s="20"/>
      <c r="II480" s="20"/>
      <c r="IJ480" s="20"/>
      <c r="IK480" s="20"/>
      <c r="IL480" s="20"/>
      <c r="IM480" s="20"/>
      <c r="IN480" s="20"/>
      <c r="IO480" s="20"/>
      <c r="IP480" s="20"/>
      <c r="IQ480" s="20"/>
      <c r="IR480" s="20"/>
      <c r="IS480" s="20"/>
    </row>
    <row r="481" spans="1:253" ht="13">
      <c r="A481" s="297">
        <v>44060</v>
      </c>
      <c r="B481" s="245">
        <v>7604</v>
      </c>
      <c r="C481" s="46" t="s">
        <v>303</v>
      </c>
      <c r="D481" s="58" t="s">
        <v>611</v>
      </c>
      <c r="E481" s="234">
        <v>0</v>
      </c>
      <c r="F481" s="223" t="s">
        <v>63</v>
      </c>
      <c r="G481" s="34"/>
      <c r="H481" s="34"/>
      <c r="I481" s="34"/>
      <c r="J481" s="34"/>
      <c r="K481" s="34"/>
      <c r="L481" s="33"/>
      <c r="M481" s="124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3">
      <c r="A482" s="297"/>
      <c r="B482" s="245"/>
      <c r="C482" s="46" t="s">
        <v>305</v>
      </c>
      <c r="D482" s="58" t="s">
        <v>611</v>
      </c>
      <c r="E482" s="234">
        <v>0</v>
      </c>
      <c r="F482" s="224"/>
      <c r="G482" s="34">
        <f>IF(ISBLANK($F482),0,ROUND($E482*(VLOOKUP($F482,Ratio,2)),0))</f>
        <v>0</v>
      </c>
      <c r="H482" s="34">
        <f>IF(ISBLANK($F482),0,ROUND($E482*(VLOOKUP($F482,Ratio,3)),0))</f>
        <v>0</v>
      </c>
      <c r="I482" s="34">
        <f>IF(ISBLANK($F482),0,ROUND($E482*(VLOOKUP($F482,Ratio,4)),0))</f>
        <v>0</v>
      </c>
      <c r="J482" s="34">
        <f>IF(ISBLANK($F482),0,ROUND($E482*(VLOOKUP($F482,Ratio,5)),0))</f>
        <v>0</v>
      </c>
      <c r="K482" s="34">
        <f>IF(ISBLANK($F482),0,ROUND($E482*(VLOOKUP($F482,Ratio,13)),0))</f>
        <v>0</v>
      </c>
      <c r="L482" s="33"/>
      <c r="M482" s="124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  <c r="IF482" s="20"/>
      <c r="IG482" s="20"/>
      <c r="IH482" s="20"/>
      <c r="II482" s="20"/>
      <c r="IJ482" s="20"/>
      <c r="IK482" s="20"/>
      <c r="IL482" s="20"/>
      <c r="IM482" s="20"/>
      <c r="IN482" s="20"/>
      <c r="IO482" s="20"/>
      <c r="IP482" s="20"/>
      <c r="IQ482" s="20"/>
      <c r="IR482" s="20"/>
      <c r="IS482" s="20"/>
    </row>
    <row r="483" spans="1:253" ht="13">
      <c r="A483" s="314">
        <v>44065</v>
      </c>
      <c r="B483" s="245"/>
      <c r="C483" s="298" t="s">
        <v>1007</v>
      </c>
      <c r="D483" s="58" t="s">
        <v>1038</v>
      </c>
      <c r="E483" s="234">
        <v>0</v>
      </c>
      <c r="F483" s="224" t="s">
        <v>63</v>
      </c>
      <c r="G483" s="34"/>
      <c r="H483" s="34"/>
      <c r="I483" s="34"/>
      <c r="J483" s="34"/>
      <c r="K483" s="34"/>
      <c r="L483" s="33"/>
      <c r="M483" s="124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  <c r="IF483" s="20"/>
      <c r="IG483" s="20"/>
      <c r="IH483" s="20"/>
      <c r="II483" s="20"/>
      <c r="IJ483" s="20"/>
      <c r="IK483" s="20"/>
      <c r="IL483" s="20"/>
      <c r="IM483" s="20"/>
      <c r="IN483" s="20"/>
      <c r="IO483" s="20"/>
      <c r="IP483" s="20"/>
      <c r="IQ483" s="20"/>
      <c r="IR483" s="20"/>
      <c r="IS483" s="20"/>
    </row>
    <row r="484" spans="1:253" ht="13">
      <c r="A484" s="297"/>
      <c r="B484" s="245"/>
      <c r="C484" s="298" t="s">
        <v>1007</v>
      </c>
      <c r="D484" s="58" t="s">
        <v>1038</v>
      </c>
      <c r="E484" s="234">
        <v>0</v>
      </c>
      <c r="F484" s="224"/>
      <c r="G484" s="34">
        <f>IF(ISBLANK($F484),0,ROUND($E484*(VLOOKUP($F484,Ratio,2)),0))</f>
        <v>0</v>
      </c>
      <c r="H484" s="34">
        <f>IF(ISBLANK($F484),0,ROUND($E484*(VLOOKUP($F484,Ratio,3)),0))</f>
        <v>0</v>
      </c>
      <c r="I484" s="34">
        <f>IF(ISBLANK($F484),0,ROUND($E484*(VLOOKUP($F484,Ratio,4)),0))</f>
        <v>0</v>
      </c>
      <c r="J484" s="34">
        <f>IF(ISBLANK($F484),0,ROUND($E484*(VLOOKUP($F484,Ratio,5)),0))</f>
        <v>0</v>
      </c>
      <c r="K484" s="34">
        <f>IF(ISBLANK($F484),0,ROUND($E484*(VLOOKUP($F484,Ratio,13)),0))</f>
        <v>0</v>
      </c>
      <c r="L484" s="33"/>
      <c r="M484" s="12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  <c r="IF484" s="20"/>
      <c r="IG484" s="20"/>
      <c r="IH484" s="20"/>
      <c r="II484" s="20"/>
      <c r="IJ484" s="20"/>
      <c r="IK484" s="20"/>
      <c r="IL484" s="20"/>
      <c r="IM484" s="20"/>
      <c r="IN484" s="20"/>
      <c r="IO484" s="20"/>
      <c r="IP484" s="20"/>
      <c r="IQ484" s="20"/>
      <c r="IR484" s="20"/>
      <c r="IS484" s="20"/>
    </row>
    <row r="485" spans="1:253" ht="13">
      <c r="A485" s="297">
        <v>44080</v>
      </c>
      <c r="B485" s="245">
        <v>7605</v>
      </c>
      <c r="C485" s="46" t="s">
        <v>306</v>
      </c>
      <c r="D485" s="58" t="s">
        <v>612</v>
      </c>
      <c r="E485" s="234">
        <v>0</v>
      </c>
      <c r="F485" s="223" t="s">
        <v>63</v>
      </c>
      <c r="G485" s="34"/>
      <c r="H485" s="34"/>
      <c r="I485" s="34"/>
      <c r="J485" s="34"/>
      <c r="K485" s="34"/>
      <c r="L485" s="33"/>
      <c r="M485" s="124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  <c r="IF485" s="20"/>
      <c r="IG485" s="20"/>
      <c r="IH485" s="20"/>
      <c r="II485" s="20"/>
      <c r="IJ485" s="20"/>
      <c r="IK485" s="20"/>
      <c r="IL485" s="20"/>
      <c r="IM485" s="20"/>
      <c r="IN485" s="20"/>
      <c r="IO485" s="20"/>
      <c r="IP485" s="20"/>
      <c r="IQ485" s="20"/>
      <c r="IR485" s="20"/>
      <c r="IS485" s="20"/>
    </row>
    <row r="486" spans="1:253" ht="13">
      <c r="A486" s="297"/>
      <c r="B486" s="245"/>
      <c r="C486" s="46" t="s">
        <v>308</v>
      </c>
      <c r="D486" s="58" t="s">
        <v>612</v>
      </c>
      <c r="E486" s="234">
        <v>0</v>
      </c>
      <c r="F486" s="233"/>
      <c r="G486" s="34">
        <f>IF(ISBLANK($F486),0,ROUND($E486*(VLOOKUP($F486,Ratio,2)),0))</f>
        <v>0</v>
      </c>
      <c r="H486" s="34">
        <f>IF(ISBLANK($F486),0,ROUND($E486*(VLOOKUP($F486,Ratio,3)),0))</f>
        <v>0</v>
      </c>
      <c r="I486" s="34">
        <f>IF(ISBLANK($F486),0,ROUND($E486*(VLOOKUP($F486,Ratio,4)),0))</f>
        <v>0</v>
      </c>
      <c r="J486" s="34">
        <f>IF(ISBLANK($F486),0,ROUND($E486*(VLOOKUP($F486,Ratio,5)),0))</f>
        <v>0</v>
      </c>
      <c r="K486" s="34">
        <f>IF(ISBLANK($F486),0,ROUND($E486*(VLOOKUP($F486,Ratio,13)),0))</f>
        <v>0</v>
      </c>
      <c r="L486" s="33"/>
      <c r="M486" s="124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  <c r="IF486" s="20"/>
      <c r="IG486" s="20"/>
      <c r="IH486" s="20"/>
      <c r="II486" s="20"/>
      <c r="IJ486" s="20"/>
      <c r="IK486" s="20"/>
      <c r="IL486" s="20"/>
      <c r="IM486" s="20"/>
      <c r="IN486" s="20"/>
      <c r="IO486" s="20"/>
      <c r="IP486" s="20"/>
      <c r="IQ486" s="20"/>
      <c r="IR486" s="20"/>
      <c r="IS486" s="20"/>
    </row>
    <row r="487" spans="1:253" ht="13">
      <c r="A487" s="297">
        <v>44100</v>
      </c>
      <c r="B487" s="245">
        <v>7606</v>
      </c>
      <c r="C487" s="46" t="s">
        <v>309</v>
      </c>
      <c r="D487" s="58" t="s">
        <v>613</v>
      </c>
      <c r="E487" s="234">
        <v>0</v>
      </c>
      <c r="F487" s="223" t="s">
        <v>63</v>
      </c>
      <c r="G487" s="34"/>
      <c r="H487" s="34"/>
      <c r="I487" s="34"/>
      <c r="J487" s="34"/>
      <c r="K487" s="34"/>
      <c r="L487" s="33"/>
      <c r="M487" s="124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  <c r="IF487" s="20"/>
      <c r="IG487" s="20"/>
      <c r="IH487" s="20"/>
      <c r="II487" s="20"/>
      <c r="IJ487" s="20"/>
      <c r="IK487" s="20"/>
      <c r="IL487" s="20"/>
      <c r="IM487" s="20"/>
      <c r="IN487" s="20"/>
      <c r="IO487" s="20"/>
      <c r="IP487" s="20"/>
      <c r="IQ487" s="20"/>
      <c r="IR487" s="20"/>
      <c r="IS487" s="20"/>
    </row>
    <row r="488" spans="1:253" ht="13">
      <c r="A488" s="297"/>
      <c r="B488" s="245"/>
      <c r="C488" s="46" t="s">
        <v>311</v>
      </c>
      <c r="D488" s="58" t="s">
        <v>613</v>
      </c>
      <c r="E488" s="234">
        <v>0</v>
      </c>
      <c r="F488" s="224"/>
      <c r="G488" s="34">
        <f>IF(ISBLANK($F488),0,ROUND($E488*(VLOOKUP($F488,Ratio,2)),0))</f>
        <v>0</v>
      </c>
      <c r="H488" s="34">
        <f>IF(ISBLANK($F488),0,ROUND($E488*(VLOOKUP($F488,Ratio,3)),0))</f>
        <v>0</v>
      </c>
      <c r="I488" s="34">
        <f>IF(ISBLANK($F488),0,ROUND($E488*(VLOOKUP($F488,Ratio,4)),0))</f>
        <v>0</v>
      </c>
      <c r="J488" s="34">
        <f>IF(ISBLANK($F488),0,ROUND($E488*(VLOOKUP($F488,Ratio,5)),0))</f>
        <v>0</v>
      </c>
      <c r="K488" s="34">
        <f>IF(ISBLANK($F488),0,ROUND($E488*(VLOOKUP($F488,Ratio,13)),0))</f>
        <v>0</v>
      </c>
      <c r="L488" s="33"/>
      <c r="M488" s="124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  <c r="HO488" s="20"/>
      <c r="HP488" s="20"/>
      <c r="HQ488" s="20"/>
      <c r="HR488" s="20"/>
      <c r="HS488" s="20"/>
      <c r="HT488" s="20"/>
      <c r="HU488" s="20"/>
      <c r="HV488" s="20"/>
      <c r="HW488" s="20"/>
      <c r="HX488" s="20"/>
      <c r="HY488" s="20"/>
      <c r="HZ488" s="20"/>
      <c r="IA488" s="20"/>
      <c r="IB488" s="20"/>
      <c r="IC488" s="20"/>
      <c r="ID488" s="20"/>
      <c r="IE488" s="20"/>
      <c r="IF488" s="20"/>
      <c r="IG488" s="20"/>
      <c r="IH488" s="20"/>
      <c r="II488" s="20"/>
      <c r="IJ488" s="20"/>
      <c r="IK488" s="20"/>
      <c r="IL488" s="20"/>
      <c r="IM488" s="20"/>
      <c r="IN488" s="20"/>
      <c r="IO488" s="20"/>
      <c r="IP488" s="20"/>
      <c r="IQ488" s="20"/>
      <c r="IR488" s="20"/>
      <c r="IS488" s="20"/>
    </row>
    <row r="489" spans="1:253" ht="13">
      <c r="A489" s="297">
        <v>44120</v>
      </c>
      <c r="B489" s="245">
        <v>7607</v>
      </c>
      <c r="C489" s="46" t="s">
        <v>80</v>
      </c>
      <c r="D489" s="58" t="s">
        <v>614</v>
      </c>
      <c r="E489" s="234">
        <v>0</v>
      </c>
      <c r="F489" s="223" t="s">
        <v>63</v>
      </c>
      <c r="G489" s="34"/>
      <c r="H489" s="34"/>
      <c r="I489" s="34"/>
      <c r="J489" s="34"/>
      <c r="K489" s="34"/>
      <c r="L489" s="33"/>
      <c r="M489" s="124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  <c r="HO489" s="20"/>
      <c r="HP489" s="20"/>
      <c r="HQ489" s="20"/>
      <c r="HR489" s="20"/>
      <c r="HS489" s="20"/>
      <c r="HT489" s="20"/>
      <c r="HU489" s="20"/>
      <c r="HV489" s="20"/>
      <c r="HW489" s="20"/>
      <c r="HX489" s="20"/>
      <c r="HY489" s="20"/>
      <c r="HZ489" s="20"/>
      <c r="IA489" s="20"/>
      <c r="IB489" s="20"/>
      <c r="IC489" s="20"/>
      <c r="ID489" s="20"/>
      <c r="IE489" s="20"/>
      <c r="IF489" s="20"/>
      <c r="IG489" s="20"/>
      <c r="IH489" s="20"/>
      <c r="II489" s="20"/>
      <c r="IJ489" s="20"/>
      <c r="IK489" s="20"/>
      <c r="IL489" s="20"/>
      <c r="IM489" s="20"/>
      <c r="IN489" s="20"/>
      <c r="IO489" s="20"/>
      <c r="IP489" s="20"/>
      <c r="IQ489" s="20"/>
      <c r="IR489" s="20"/>
      <c r="IS489" s="20"/>
    </row>
    <row r="490" spans="1:253" ht="13">
      <c r="A490" s="297"/>
      <c r="B490" s="245"/>
      <c r="C490" s="46" t="s">
        <v>82</v>
      </c>
      <c r="D490" s="58" t="s">
        <v>614</v>
      </c>
      <c r="E490" s="234">
        <v>0</v>
      </c>
      <c r="F490" s="233"/>
      <c r="G490" s="34">
        <f>IF(ISBLANK($F490),0,ROUND($E490*(VLOOKUP($F490,Ratio,2)),0))</f>
        <v>0</v>
      </c>
      <c r="H490" s="34">
        <f>IF(ISBLANK($F490),0,ROUND($E490*(VLOOKUP($F490,Ratio,3)),0))</f>
        <v>0</v>
      </c>
      <c r="I490" s="34">
        <f>IF(ISBLANK($F490),0,ROUND($E490*(VLOOKUP($F490,Ratio,4)),0))</f>
        <v>0</v>
      </c>
      <c r="J490" s="34">
        <f>IF(ISBLANK($F490),0,ROUND($E490*(VLOOKUP($F490,Ratio,5)),0))</f>
        <v>0</v>
      </c>
      <c r="K490" s="34">
        <f>IF(ISBLANK($F490),0,ROUND($E490*(VLOOKUP($F490,Ratio,13)),0))</f>
        <v>0</v>
      </c>
      <c r="L490" s="33"/>
      <c r="M490" s="124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</row>
    <row r="491" spans="1:253" ht="13">
      <c r="A491" s="297">
        <v>44140</v>
      </c>
      <c r="B491" s="245">
        <v>7608</v>
      </c>
      <c r="C491" s="46" t="s">
        <v>180</v>
      </c>
      <c r="D491" s="58" t="s">
        <v>615</v>
      </c>
      <c r="E491" s="234">
        <v>0</v>
      </c>
      <c r="F491" s="223" t="s">
        <v>63</v>
      </c>
      <c r="G491" s="34"/>
      <c r="H491" s="34"/>
      <c r="I491" s="34"/>
      <c r="J491" s="34"/>
      <c r="K491" s="34"/>
      <c r="L491" s="33"/>
      <c r="M491" s="124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  <c r="HO491" s="20"/>
      <c r="HP491" s="20"/>
      <c r="HQ491" s="20"/>
      <c r="HR491" s="20"/>
      <c r="HS491" s="20"/>
      <c r="HT491" s="20"/>
      <c r="HU491" s="20"/>
      <c r="HV491" s="20"/>
      <c r="HW491" s="20"/>
      <c r="HX491" s="20"/>
      <c r="HY491" s="20"/>
      <c r="HZ491" s="20"/>
      <c r="IA491" s="20"/>
      <c r="IB491" s="20"/>
      <c r="IC491" s="20"/>
      <c r="ID491" s="20"/>
      <c r="IE491" s="20"/>
      <c r="IF491" s="20"/>
      <c r="IG491" s="20"/>
      <c r="IH491" s="20"/>
      <c r="II491" s="20"/>
      <c r="IJ491" s="20"/>
      <c r="IK491" s="20"/>
      <c r="IL491" s="20"/>
      <c r="IM491" s="20"/>
      <c r="IN491" s="20"/>
      <c r="IO491" s="20"/>
      <c r="IP491" s="20"/>
      <c r="IQ491" s="20"/>
      <c r="IR491" s="20"/>
      <c r="IS491" s="20"/>
    </row>
    <row r="492" spans="1:253" ht="13">
      <c r="A492" s="297"/>
      <c r="B492" s="245"/>
      <c r="C492" s="46" t="s">
        <v>228</v>
      </c>
      <c r="D492" s="58" t="s">
        <v>615</v>
      </c>
      <c r="E492" s="234">
        <v>0</v>
      </c>
      <c r="F492" s="233"/>
      <c r="G492" s="34">
        <f>IF(ISBLANK($F492),0,ROUND($E492*(VLOOKUP($F492,Ratio,2)),0))</f>
        <v>0</v>
      </c>
      <c r="H492" s="34">
        <f>IF(ISBLANK($F492),0,ROUND($E492*(VLOOKUP($F492,Ratio,3)),0))</f>
        <v>0</v>
      </c>
      <c r="I492" s="34">
        <f>IF(ISBLANK($F492),0,ROUND($E492*(VLOOKUP($F492,Ratio,4)),0))</f>
        <v>0</v>
      </c>
      <c r="J492" s="34">
        <f>IF(ISBLANK($F492),0,ROUND($E492*(VLOOKUP($F492,Ratio,5)),0))</f>
        <v>0</v>
      </c>
      <c r="K492" s="34">
        <f>IF(ISBLANK($F492),0,ROUND($E492*(VLOOKUP($F492,Ratio,13)),0))</f>
        <v>0</v>
      </c>
      <c r="L492" s="33"/>
      <c r="M492" s="124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  <c r="IF492" s="20"/>
      <c r="IG492" s="20"/>
      <c r="IH492" s="20"/>
      <c r="II492" s="20"/>
      <c r="IJ492" s="20"/>
      <c r="IK492" s="20"/>
      <c r="IL492" s="20"/>
      <c r="IM492" s="20"/>
      <c r="IN492" s="20"/>
      <c r="IO492" s="20"/>
      <c r="IP492" s="20"/>
      <c r="IQ492" s="20"/>
      <c r="IR492" s="20"/>
      <c r="IS492" s="20"/>
    </row>
    <row r="493" spans="1:253" ht="13">
      <c r="A493" s="297">
        <v>44160</v>
      </c>
      <c r="B493" s="245">
        <v>7609</v>
      </c>
      <c r="C493" s="46" t="s">
        <v>89</v>
      </c>
      <c r="D493" s="58" t="s">
        <v>616</v>
      </c>
      <c r="E493" s="234">
        <v>0</v>
      </c>
      <c r="F493" s="223" t="s">
        <v>63</v>
      </c>
      <c r="G493" s="34"/>
      <c r="H493" s="34"/>
      <c r="I493" s="34"/>
      <c r="J493" s="34"/>
      <c r="K493" s="34"/>
      <c r="L493" s="33"/>
      <c r="M493" s="124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  <c r="IF493" s="20"/>
      <c r="IG493" s="20"/>
      <c r="IH493" s="20"/>
      <c r="II493" s="20"/>
      <c r="IJ493" s="20"/>
      <c r="IK493" s="20"/>
      <c r="IL493" s="20"/>
      <c r="IM493" s="20"/>
      <c r="IN493" s="20"/>
      <c r="IO493" s="20"/>
      <c r="IP493" s="20"/>
      <c r="IQ493" s="20"/>
      <c r="IR493" s="20"/>
      <c r="IS493" s="20"/>
    </row>
    <row r="494" spans="1:253" ht="13">
      <c r="A494" s="297"/>
      <c r="B494" s="245"/>
      <c r="C494" s="46" t="s">
        <v>91</v>
      </c>
      <c r="D494" s="58" t="s">
        <v>616</v>
      </c>
      <c r="E494" s="234">
        <v>0</v>
      </c>
      <c r="F494" s="233"/>
      <c r="G494" s="34">
        <f>IF(ISBLANK($F494),0,ROUND($E494*(VLOOKUP($F494,Ratio,2)),0))</f>
        <v>0</v>
      </c>
      <c r="H494" s="34">
        <f>IF(ISBLANK($F494),0,ROUND($E494*(VLOOKUP($F494,Ratio,3)),0))</f>
        <v>0</v>
      </c>
      <c r="I494" s="34">
        <f>IF(ISBLANK($F494),0,ROUND($E494*(VLOOKUP($F494,Ratio,4)),0))</f>
        <v>0</v>
      </c>
      <c r="J494" s="34">
        <f>IF(ISBLANK($F494),0,ROUND($E494*(VLOOKUP($F494,Ratio,5)),0))</f>
        <v>0</v>
      </c>
      <c r="K494" s="34">
        <f>IF(ISBLANK($F494),0,ROUND($E494*(VLOOKUP($F494,Ratio,13)),0))</f>
        <v>0</v>
      </c>
      <c r="L494" s="33"/>
      <c r="M494" s="12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  <c r="HO494" s="20"/>
      <c r="HP494" s="20"/>
      <c r="HQ494" s="20"/>
      <c r="HR494" s="20"/>
      <c r="HS494" s="20"/>
      <c r="HT494" s="20"/>
      <c r="HU494" s="20"/>
      <c r="HV494" s="20"/>
      <c r="HW494" s="20"/>
      <c r="HX494" s="20"/>
      <c r="HY494" s="20"/>
      <c r="HZ494" s="20"/>
      <c r="IA494" s="20"/>
      <c r="IB494" s="20"/>
      <c r="IC494" s="20"/>
      <c r="ID494" s="20"/>
      <c r="IE494" s="20"/>
      <c r="IF494" s="20"/>
      <c r="IG494" s="20"/>
      <c r="IH494" s="20"/>
      <c r="II494" s="20"/>
      <c r="IJ494" s="20"/>
      <c r="IK494" s="20"/>
      <c r="IL494" s="20"/>
      <c r="IM494" s="20"/>
      <c r="IN494" s="20"/>
      <c r="IO494" s="20"/>
      <c r="IP494" s="20"/>
      <c r="IQ494" s="20"/>
      <c r="IR494" s="20"/>
      <c r="IS494" s="20"/>
    </row>
    <row r="495" spans="1:253" ht="13">
      <c r="A495" s="297">
        <v>44180</v>
      </c>
      <c r="B495" s="245">
        <v>7610</v>
      </c>
      <c r="C495" s="59" t="s">
        <v>617</v>
      </c>
      <c r="D495" s="213"/>
      <c r="E495" s="34">
        <f>SUM(E475:E494)</f>
        <v>0</v>
      </c>
      <c r="F495" s="218"/>
      <c r="G495" s="34">
        <f>SUM(G475:G494)</f>
        <v>0</v>
      </c>
      <c r="H495" s="34">
        <f>SUM(H475:H494)</f>
        <v>0</v>
      </c>
      <c r="I495" s="34">
        <f>SUM(I475:I494)</f>
        <v>0</v>
      </c>
      <c r="J495" s="34">
        <f>SUM(J475:J494)</f>
        <v>0</v>
      </c>
      <c r="K495" s="34">
        <f>SUM(K475:K494)</f>
        <v>0</v>
      </c>
      <c r="L495" s="33"/>
      <c r="M495" s="124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  <c r="HO495" s="20"/>
      <c r="HP495" s="20"/>
      <c r="HQ495" s="20"/>
      <c r="HR495" s="20"/>
      <c r="HS495" s="20"/>
      <c r="HT495" s="20"/>
      <c r="HU495" s="20"/>
      <c r="HV495" s="20"/>
      <c r="HW495" s="20"/>
      <c r="HX495" s="20"/>
      <c r="HY495" s="20"/>
      <c r="HZ495" s="20"/>
      <c r="IA495" s="20"/>
      <c r="IB495" s="20"/>
      <c r="IC495" s="20"/>
      <c r="ID495" s="20"/>
      <c r="IE495" s="20"/>
      <c r="IF495" s="20"/>
      <c r="IG495" s="20"/>
      <c r="IH495" s="20"/>
      <c r="II495" s="20"/>
      <c r="IJ495" s="20"/>
      <c r="IK495" s="20"/>
      <c r="IL495" s="20"/>
      <c r="IM495" s="20"/>
      <c r="IN495" s="20"/>
      <c r="IO495" s="20"/>
      <c r="IP495" s="20"/>
      <c r="IQ495" s="20"/>
      <c r="IR495" s="20"/>
      <c r="IS495" s="20"/>
    </row>
    <row r="496" spans="1:253" ht="13">
      <c r="A496" s="297"/>
      <c r="B496" s="245"/>
      <c r="C496" s="59" t="s">
        <v>350</v>
      </c>
      <c r="D496" s="213"/>
      <c r="E496" s="33"/>
      <c r="F496" s="218"/>
      <c r="G496" s="33"/>
      <c r="H496" s="33"/>
      <c r="I496" s="33"/>
      <c r="J496" s="33"/>
      <c r="K496" s="33"/>
      <c r="L496" s="33"/>
      <c r="M496" s="124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  <c r="HO496" s="20"/>
      <c r="HP496" s="20"/>
      <c r="HQ496" s="20"/>
      <c r="HR496" s="20"/>
      <c r="HS496" s="20"/>
      <c r="HT496" s="20"/>
      <c r="HU496" s="20"/>
      <c r="HV496" s="20"/>
      <c r="HW496" s="20"/>
      <c r="HX496" s="20"/>
      <c r="HY496" s="20"/>
      <c r="HZ496" s="20"/>
      <c r="IA496" s="20"/>
      <c r="IB496" s="20"/>
      <c r="IC496" s="20"/>
      <c r="ID496" s="20"/>
      <c r="IE496" s="20"/>
      <c r="IF496" s="20"/>
      <c r="IG496" s="20"/>
      <c r="IH496" s="20"/>
      <c r="II496" s="20"/>
      <c r="IJ496" s="20"/>
      <c r="IK496" s="20"/>
      <c r="IL496" s="20"/>
      <c r="IM496" s="20"/>
      <c r="IN496" s="20"/>
      <c r="IO496" s="20"/>
      <c r="IP496" s="20"/>
      <c r="IQ496" s="20"/>
      <c r="IR496" s="20"/>
      <c r="IS496" s="20"/>
    </row>
    <row r="497" spans="1:253" ht="13">
      <c r="A497" s="297">
        <v>45000</v>
      </c>
      <c r="B497" s="245">
        <v>6910</v>
      </c>
      <c r="C497" s="46" t="s">
        <v>223</v>
      </c>
      <c r="D497" s="58" t="s">
        <v>351</v>
      </c>
      <c r="E497" s="234">
        <v>0</v>
      </c>
      <c r="F497" s="233"/>
      <c r="G497" s="34">
        <f t="shared" ref="G497:G517" si="1">IF(ISBLANK($F497),0,ROUND($E497*(VLOOKUP($F497,Ratio,2)),0))</f>
        <v>0</v>
      </c>
      <c r="H497" s="34">
        <f t="shared" ref="H497:H517" si="2">IF(ISBLANK($F497),0,ROUND($E497*(VLOOKUP($F497,Ratio,3)),0))</f>
        <v>0</v>
      </c>
      <c r="I497" s="34">
        <f t="shared" ref="I497:I517" si="3">IF(ISBLANK($F497),0,ROUND($E497*(VLOOKUP($F497,Ratio,4)),0))</f>
        <v>0</v>
      </c>
      <c r="J497" s="34">
        <f t="shared" ref="J497:J517" si="4">IF(ISBLANK($F497),0,ROUND($E497*(VLOOKUP($F497,Ratio,5)),0))</f>
        <v>0</v>
      </c>
      <c r="K497" s="34">
        <f t="shared" ref="K497:K517" si="5">IF(ISBLANK($F497),0,ROUND($E497*(VLOOKUP($F497,Ratio,13)),0))</f>
        <v>0</v>
      </c>
      <c r="L497" s="33"/>
      <c r="M497" s="124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  <c r="GD497" s="20"/>
      <c r="GE497" s="20"/>
      <c r="GF497" s="20"/>
      <c r="GG497" s="20"/>
      <c r="GH497" s="20"/>
      <c r="GI497" s="20"/>
      <c r="GJ497" s="20"/>
      <c r="GK497" s="20"/>
      <c r="GL497" s="20"/>
      <c r="GM497" s="20"/>
      <c r="GN497" s="20"/>
      <c r="GO497" s="20"/>
      <c r="GP497" s="20"/>
      <c r="GQ497" s="20"/>
      <c r="GR497" s="20"/>
      <c r="GS497" s="20"/>
      <c r="GT497" s="20"/>
      <c r="GU497" s="20"/>
      <c r="GV497" s="20"/>
      <c r="GW497" s="20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0"/>
      <c r="HM497" s="20"/>
      <c r="HN497" s="20"/>
      <c r="HO497" s="20"/>
      <c r="HP497" s="20"/>
      <c r="HQ497" s="20"/>
      <c r="HR497" s="20"/>
      <c r="HS497" s="20"/>
      <c r="HT497" s="20"/>
      <c r="HU497" s="20"/>
      <c r="HV497" s="20"/>
      <c r="HW497" s="20"/>
      <c r="HX497" s="20"/>
      <c r="HY497" s="20"/>
      <c r="HZ497" s="20"/>
      <c r="IA497" s="20"/>
      <c r="IB497" s="20"/>
      <c r="IC497" s="20"/>
      <c r="ID497" s="20"/>
      <c r="IE497" s="20"/>
      <c r="IF497" s="20"/>
      <c r="IG497" s="20"/>
      <c r="IH497" s="20"/>
      <c r="II497" s="20"/>
      <c r="IJ497" s="20"/>
      <c r="IK497" s="20"/>
      <c r="IL497" s="20"/>
      <c r="IM497" s="20"/>
      <c r="IN497" s="20"/>
      <c r="IO497" s="20"/>
      <c r="IP497" s="20"/>
      <c r="IQ497" s="20"/>
      <c r="IR497" s="20"/>
      <c r="IS497" s="20"/>
    </row>
    <row r="498" spans="1:253" ht="13">
      <c r="A498" s="316">
        <v>45020</v>
      </c>
      <c r="B498" s="288">
        <v>6915</v>
      </c>
      <c r="C498" s="304" t="s">
        <v>1058</v>
      </c>
      <c r="D498" s="305" t="s">
        <v>960</v>
      </c>
      <c r="E498" s="234">
        <v>0</v>
      </c>
      <c r="F498" s="233"/>
      <c r="G498" s="34">
        <f t="shared" si="1"/>
        <v>0</v>
      </c>
      <c r="H498" s="34">
        <f t="shared" si="2"/>
        <v>0</v>
      </c>
      <c r="I498" s="34">
        <f t="shared" si="3"/>
        <v>0</v>
      </c>
      <c r="J498" s="34">
        <f t="shared" si="4"/>
        <v>0</v>
      </c>
      <c r="K498" s="34">
        <f t="shared" si="5"/>
        <v>0</v>
      </c>
      <c r="L498" s="33"/>
      <c r="M498" s="124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  <c r="GD498" s="20"/>
      <c r="GE498" s="20"/>
      <c r="GF498" s="20"/>
      <c r="GG498" s="20"/>
      <c r="GH498" s="20"/>
      <c r="GI498" s="20"/>
      <c r="GJ498" s="20"/>
      <c r="GK498" s="20"/>
      <c r="GL498" s="20"/>
      <c r="GM498" s="20"/>
      <c r="GN498" s="20"/>
      <c r="GO498" s="20"/>
      <c r="GP498" s="20"/>
      <c r="GQ498" s="20"/>
      <c r="GR498" s="20"/>
      <c r="GS498" s="20"/>
      <c r="GT498" s="20"/>
      <c r="GU498" s="20"/>
      <c r="GV498" s="20"/>
      <c r="GW498" s="20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0"/>
      <c r="HM498" s="20"/>
      <c r="HN498" s="20"/>
      <c r="HO498" s="20"/>
      <c r="HP498" s="20"/>
      <c r="HQ498" s="20"/>
      <c r="HR498" s="20"/>
      <c r="HS498" s="20"/>
      <c r="HT498" s="20"/>
      <c r="HU498" s="20"/>
      <c r="HV498" s="20"/>
      <c r="HW498" s="20"/>
      <c r="HX498" s="20"/>
      <c r="HY498" s="20"/>
      <c r="HZ498" s="20"/>
      <c r="IA498" s="20"/>
      <c r="IB498" s="20"/>
      <c r="IC498" s="20"/>
      <c r="ID498" s="20"/>
      <c r="IE498" s="20"/>
      <c r="IF498" s="20"/>
      <c r="IG498" s="20"/>
      <c r="IH498" s="20"/>
      <c r="II498" s="20"/>
      <c r="IJ498" s="20"/>
      <c r="IK498" s="20"/>
      <c r="IL498" s="20"/>
      <c r="IM498" s="20"/>
      <c r="IN498" s="20"/>
      <c r="IO498" s="20"/>
      <c r="IP498" s="20"/>
      <c r="IQ498" s="20"/>
      <c r="IR498" s="20"/>
      <c r="IS498" s="20"/>
    </row>
    <row r="499" spans="1:253" ht="13">
      <c r="A499" s="341">
        <v>45025</v>
      </c>
      <c r="B499" s="327"/>
      <c r="C499" s="298" t="s">
        <v>1007</v>
      </c>
      <c r="D499" s="316" t="s">
        <v>1039</v>
      </c>
      <c r="E499" s="234">
        <v>0</v>
      </c>
      <c r="F499" s="233"/>
      <c r="G499" s="34">
        <f t="shared" si="1"/>
        <v>0</v>
      </c>
      <c r="H499" s="34">
        <f t="shared" si="2"/>
        <v>0</v>
      </c>
      <c r="I499" s="34">
        <f t="shared" si="3"/>
        <v>0</v>
      </c>
      <c r="J499" s="34">
        <f t="shared" si="4"/>
        <v>0</v>
      </c>
      <c r="K499" s="34">
        <f t="shared" si="5"/>
        <v>0</v>
      </c>
      <c r="L499" s="33"/>
      <c r="M499" s="124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  <c r="FW499" s="20"/>
      <c r="FX499" s="20"/>
      <c r="FY499" s="20"/>
      <c r="FZ499" s="20"/>
      <c r="GA499" s="20"/>
      <c r="GB499" s="20"/>
      <c r="GC499" s="20"/>
      <c r="GD499" s="20"/>
      <c r="GE499" s="20"/>
      <c r="GF499" s="20"/>
      <c r="GG499" s="20"/>
      <c r="GH499" s="20"/>
      <c r="GI499" s="20"/>
      <c r="GJ499" s="20"/>
      <c r="GK499" s="20"/>
      <c r="GL499" s="20"/>
      <c r="GM499" s="20"/>
      <c r="GN499" s="20"/>
      <c r="GO499" s="20"/>
      <c r="GP499" s="20"/>
      <c r="GQ499" s="20"/>
      <c r="GR499" s="20"/>
      <c r="GS499" s="20"/>
      <c r="GT499" s="20"/>
      <c r="GU499" s="20"/>
      <c r="GV499" s="20"/>
      <c r="GW499" s="20"/>
      <c r="GX499" s="20"/>
      <c r="GY499" s="20"/>
      <c r="GZ499" s="20"/>
      <c r="HA499" s="20"/>
      <c r="HB499" s="20"/>
      <c r="HC499" s="20"/>
      <c r="HD499" s="20"/>
      <c r="HE499" s="20"/>
      <c r="HF499" s="20"/>
      <c r="HG499" s="20"/>
      <c r="HH499" s="20"/>
      <c r="HI499" s="20"/>
      <c r="HJ499" s="20"/>
      <c r="HK499" s="20"/>
      <c r="HL499" s="20"/>
      <c r="HM499" s="20"/>
      <c r="HN499" s="20"/>
      <c r="HO499" s="20"/>
      <c r="HP499" s="20"/>
      <c r="HQ499" s="20"/>
      <c r="HR499" s="20"/>
      <c r="HS499" s="20"/>
      <c r="HT499" s="20"/>
      <c r="HU499" s="20"/>
      <c r="HV499" s="20"/>
      <c r="HW499" s="20"/>
      <c r="HX499" s="20"/>
      <c r="HY499" s="20"/>
      <c r="HZ499" s="20"/>
      <c r="IA499" s="20"/>
      <c r="IB499" s="20"/>
      <c r="IC499" s="20"/>
      <c r="ID499" s="20"/>
      <c r="IE499" s="20"/>
      <c r="IF499" s="20"/>
      <c r="IG499" s="20"/>
      <c r="IH499" s="20"/>
      <c r="II499" s="20"/>
      <c r="IJ499" s="20"/>
      <c r="IK499" s="20"/>
      <c r="IL499" s="20"/>
      <c r="IM499" s="20"/>
      <c r="IN499" s="20"/>
      <c r="IO499" s="20"/>
      <c r="IP499" s="20"/>
      <c r="IQ499" s="20"/>
      <c r="IR499" s="20"/>
      <c r="IS499" s="20"/>
    </row>
    <row r="500" spans="1:253" ht="13">
      <c r="A500" s="316">
        <v>45030</v>
      </c>
      <c r="B500" s="327" t="s">
        <v>991</v>
      </c>
      <c r="C500" s="328" t="s">
        <v>1057</v>
      </c>
      <c r="D500" s="329" t="s">
        <v>993</v>
      </c>
      <c r="E500" s="234">
        <v>0</v>
      </c>
      <c r="F500" s="233"/>
      <c r="G500" s="34">
        <f t="shared" si="1"/>
        <v>0</v>
      </c>
      <c r="H500" s="34">
        <f t="shared" si="2"/>
        <v>0</v>
      </c>
      <c r="I500" s="34">
        <f t="shared" si="3"/>
        <v>0</v>
      </c>
      <c r="J500" s="34">
        <f t="shared" si="4"/>
        <v>0</v>
      </c>
      <c r="K500" s="34">
        <f t="shared" si="5"/>
        <v>0</v>
      </c>
      <c r="L500" s="33"/>
      <c r="M500" s="124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3">
      <c r="A501" s="316">
        <v>45031</v>
      </c>
      <c r="B501" s="327" t="s">
        <v>991</v>
      </c>
      <c r="C501" s="328" t="s">
        <v>994</v>
      </c>
      <c r="D501" s="329" t="s">
        <v>995</v>
      </c>
      <c r="E501" s="234">
        <v>0</v>
      </c>
      <c r="F501" s="233"/>
      <c r="G501" s="34">
        <f t="shared" si="1"/>
        <v>0</v>
      </c>
      <c r="H501" s="34">
        <f t="shared" si="2"/>
        <v>0</v>
      </c>
      <c r="I501" s="34">
        <f t="shared" si="3"/>
        <v>0</v>
      </c>
      <c r="J501" s="34">
        <f t="shared" si="4"/>
        <v>0</v>
      </c>
      <c r="K501" s="34">
        <f t="shared" si="5"/>
        <v>0</v>
      </c>
      <c r="L501" s="33"/>
      <c r="M501" s="124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  <c r="GD501" s="20"/>
      <c r="GE501" s="20"/>
      <c r="GF501" s="20"/>
      <c r="GG501" s="20"/>
      <c r="GH501" s="20"/>
      <c r="GI501" s="20"/>
      <c r="GJ501" s="20"/>
      <c r="GK501" s="20"/>
      <c r="GL501" s="20"/>
      <c r="GM501" s="20"/>
      <c r="GN501" s="20"/>
      <c r="GO501" s="20"/>
      <c r="GP501" s="20"/>
      <c r="GQ501" s="20"/>
      <c r="GR501" s="20"/>
      <c r="GS501" s="20"/>
      <c r="GT501" s="20"/>
      <c r="GU501" s="20"/>
      <c r="GV501" s="20"/>
      <c r="GW501" s="20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0"/>
      <c r="HM501" s="20"/>
      <c r="HN501" s="20"/>
      <c r="HO501" s="20"/>
      <c r="HP501" s="20"/>
      <c r="HQ501" s="20"/>
      <c r="HR501" s="20"/>
      <c r="HS501" s="20"/>
      <c r="HT501" s="20"/>
      <c r="HU501" s="20"/>
      <c r="HV501" s="20"/>
      <c r="HW501" s="20"/>
      <c r="HX501" s="20"/>
      <c r="HY501" s="20"/>
      <c r="HZ501" s="20"/>
      <c r="IA501" s="20"/>
      <c r="IB501" s="20"/>
      <c r="IC501" s="20"/>
      <c r="ID501" s="20"/>
      <c r="IE501" s="20"/>
      <c r="IF501" s="20"/>
      <c r="IG501" s="20"/>
      <c r="IH501" s="20"/>
      <c r="II501" s="20"/>
      <c r="IJ501" s="20"/>
      <c r="IK501" s="20"/>
      <c r="IL501" s="20"/>
      <c r="IM501" s="20"/>
      <c r="IN501" s="20"/>
      <c r="IO501" s="20"/>
      <c r="IP501" s="20"/>
      <c r="IQ501" s="20"/>
      <c r="IR501" s="20"/>
      <c r="IS501" s="20"/>
    </row>
    <row r="502" spans="1:253" ht="13">
      <c r="A502" s="316">
        <v>45032</v>
      </c>
      <c r="B502" s="327" t="s">
        <v>991</v>
      </c>
      <c r="C502" s="328" t="s">
        <v>996</v>
      </c>
      <c r="D502" s="329" t="s">
        <v>997</v>
      </c>
      <c r="E502" s="234">
        <v>0</v>
      </c>
      <c r="F502" s="233"/>
      <c r="G502" s="34">
        <f t="shared" si="1"/>
        <v>0</v>
      </c>
      <c r="H502" s="34">
        <f t="shared" si="2"/>
        <v>0</v>
      </c>
      <c r="I502" s="34">
        <f t="shared" si="3"/>
        <v>0</v>
      </c>
      <c r="J502" s="34">
        <f t="shared" si="4"/>
        <v>0</v>
      </c>
      <c r="K502" s="34">
        <f t="shared" si="5"/>
        <v>0</v>
      </c>
      <c r="L502" s="33"/>
      <c r="M502" s="124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  <c r="GD502" s="20"/>
      <c r="GE502" s="20"/>
      <c r="GF502" s="20"/>
      <c r="GG502" s="20"/>
      <c r="GH502" s="20"/>
      <c r="GI502" s="20"/>
      <c r="GJ502" s="20"/>
      <c r="GK502" s="20"/>
      <c r="GL502" s="20"/>
      <c r="GM502" s="20"/>
      <c r="GN502" s="20"/>
      <c r="GO502" s="20"/>
      <c r="GP502" s="20"/>
      <c r="GQ502" s="20"/>
      <c r="GR502" s="20"/>
      <c r="GS502" s="20"/>
      <c r="GT502" s="20"/>
      <c r="GU502" s="20"/>
      <c r="GV502" s="20"/>
      <c r="GW502" s="20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0"/>
      <c r="HM502" s="20"/>
      <c r="HN502" s="20"/>
      <c r="HO502" s="20"/>
      <c r="HP502" s="20"/>
      <c r="HQ502" s="20"/>
      <c r="HR502" s="20"/>
      <c r="HS502" s="20"/>
      <c r="HT502" s="20"/>
      <c r="HU502" s="20"/>
      <c r="HV502" s="20"/>
      <c r="HW502" s="20"/>
      <c r="HX502" s="20"/>
      <c r="HY502" s="20"/>
      <c r="HZ502" s="20"/>
      <c r="IA502" s="20"/>
      <c r="IB502" s="20"/>
      <c r="IC502" s="20"/>
      <c r="ID502" s="20"/>
      <c r="IE502" s="20"/>
      <c r="IF502" s="20"/>
      <c r="IG502" s="20"/>
      <c r="IH502" s="20"/>
      <c r="II502" s="20"/>
      <c r="IJ502" s="20"/>
      <c r="IK502" s="20"/>
      <c r="IL502" s="20"/>
      <c r="IM502" s="20"/>
      <c r="IN502" s="20"/>
      <c r="IO502" s="20"/>
      <c r="IP502" s="20"/>
      <c r="IQ502" s="20"/>
      <c r="IR502" s="20"/>
      <c r="IS502" s="20"/>
    </row>
    <row r="503" spans="1:253" ht="13">
      <c r="A503" s="341">
        <v>45035</v>
      </c>
      <c r="B503" s="327"/>
      <c r="C503" s="298" t="s">
        <v>1007</v>
      </c>
      <c r="D503" s="329" t="s">
        <v>1040</v>
      </c>
      <c r="E503" s="234">
        <v>0</v>
      </c>
      <c r="F503" s="233"/>
      <c r="G503" s="34">
        <f t="shared" si="1"/>
        <v>0</v>
      </c>
      <c r="H503" s="34">
        <f t="shared" si="2"/>
        <v>0</v>
      </c>
      <c r="I503" s="34">
        <f t="shared" si="3"/>
        <v>0</v>
      </c>
      <c r="J503" s="34">
        <f t="shared" si="4"/>
        <v>0</v>
      </c>
      <c r="K503" s="34">
        <f t="shared" si="5"/>
        <v>0</v>
      </c>
      <c r="L503" s="33"/>
      <c r="M503" s="124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  <c r="FW503" s="20"/>
      <c r="FX503" s="20"/>
      <c r="FY503" s="20"/>
      <c r="FZ503" s="20"/>
      <c r="GA503" s="20"/>
      <c r="GB503" s="20"/>
      <c r="GC503" s="20"/>
      <c r="GD503" s="20"/>
      <c r="GE503" s="20"/>
      <c r="GF503" s="20"/>
      <c r="GG503" s="20"/>
      <c r="GH503" s="20"/>
      <c r="GI503" s="20"/>
      <c r="GJ503" s="20"/>
      <c r="GK503" s="20"/>
      <c r="GL503" s="20"/>
      <c r="GM503" s="20"/>
      <c r="GN503" s="20"/>
      <c r="GO503" s="20"/>
      <c r="GP503" s="20"/>
      <c r="GQ503" s="20"/>
      <c r="GR503" s="20"/>
      <c r="GS503" s="20"/>
      <c r="GT503" s="20"/>
      <c r="GU503" s="20"/>
      <c r="GV503" s="20"/>
      <c r="GW503" s="20"/>
      <c r="GX503" s="20"/>
      <c r="GY503" s="20"/>
      <c r="GZ503" s="20"/>
      <c r="HA503" s="20"/>
      <c r="HB503" s="20"/>
      <c r="HC503" s="20"/>
      <c r="HD503" s="20"/>
      <c r="HE503" s="20"/>
      <c r="HF503" s="20"/>
      <c r="HG503" s="20"/>
      <c r="HH503" s="20"/>
      <c r="HI503" s="20"/>
      <c r="HJ503" s="20"/>
      <c r="HK503" s="20"/>
      <c r="HL503" s="20"/>
      <c r="HM503" s="20"/>
      <c r="HN503" s="20"/>
      <c r="HO503" s="20"/>
      <c r="HP503" s="20"/>
      <c r="HQ503" s="20"/>
      <c r="HR503" s="20"/>
      <c r="HS503" s="20"/>
      <c r="HT503" s="20"/>
      <c r="HU503" s="20"/>
      <c r="HV503" s="20"/>
      <c r="HW503" s="20"/>
      <c r="HX503" s="20"/>
      <c r="HY503" s="20"/>
      <c r="HZ503" s="20"/>
      <c r="IA503" s="20"/>
      <c r="IB503" s="20"/>
      <c r="IC503" s="20"/>
      <c r="ID503" s="20"/>
      <c r="IE503" s="20"/>
      <c r="IF503" s="20"/>
      <c r="IG503" s="20"/>
      <c r="IH503" s="20"/>
      <c r="II503" s="20"/>
      <c r="IJ503" s="20"/>
      <c r="IK503" s="20"/>
      <c r="IL503" s="20"/>
      <c r="IM503" s="20"/>
      <c r="IN503" s="20"/>
      <c r="IO503" s="20"/>
      <c r="IP503" s="20"/>
      <c r="IQ503" s="20"/>
      <c r="IR503" s="20"/>
      <c r="IS503" s="20"/>
    </row>
    <row r="504" spans="1:253" ht="13">
      <c r="A504" s="297">
        <v>45040</v>
      </c>
      <c r="B504" s="245">
        <v>6920</v>
      </c>
      <c r="C504" s="46" t="s">
        <v>352</v>
      </c>
      <c r="D504" s="58" t="s">
        <v>353</v>
      </c>
      <c r="E504" s="234">
        <v>0</v>
      </c>
      <c r="F504" s="233"/>
      <c r="G504" s="34">
        <f t="shared" si="1"/>
        <v>0</v>
      </c>
      <c r="H504" s="34">
        <f t="shared" si="2"/>
        <v>0</v>
      </c>
      <c r="I504" s="34">
        <f t="shared" si="3"/>
        <v>0</v>
      </c>
      <c r="J504" s="34">
        <f t="shared" si="4"/>
        <v>0</v>
      </c>
      <c r="K504" s="34">
        <f t="shared" si="5"/>
        <v>0</v>
      </c>
      <c r="L504" s="33"/>
      <c r="M504" s="12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  <c r="FW504" s="20"/>
      <c r="FX504" s="20"/>
      <c r="FY504" s="20"/>
      <c r="FZ504" s="20"/>
      <c r="GA504" s="20"/>
      <c r="GB504" s="20"/>
      <c r="GC504" s="20"/>
      <c r="GD504" s="20"/>
      <c r="GE504" s="20"/>
      <c r="GF504" s="20"/>
      <c r="GG504" s="20"/>
      <c r="GH504" s="20"/>
      <c r="GI504" s="20"/>
      <c r="GJ504" s="20"/>
      <c r="GK504" s="20"/>
      <c r="GL504" s="20"/>
      <c r="GM504" s="20"/>
      <c r="GN504" s="20"/>
      <c r="GO504" s="20"/>
      <c r="GP504" s="20"/>
      <c r="GQ504" s="20"/>
      <c r="GR504" s="20"/>
      <c r="GS504" s="20"/>
      <c r="GT504" s="20"/>
      <c r="GU504" s="20"/>
      <c r="GV504" s="20"/>
      <c r="GW504" s="20"/>
      <c r="GX504" s="20"/>
      <c r="GY504" s="20"/>
      <c r="GZ504" s="20"/>
      <c r="HA504" s="20"/>
      <c r="HB504" s="20"/>
      <c r="HC504" s="20"/>
      <c r="HD504" s="20"/>
      <c r="HE504" s="20"/>
      <c r="HF504" s="20"/>
      <c r="HG504" s="20"/>
      <c r="HH504" s="20"/>
      <c r="HI504" s="20"/>
      <c r="HJ504" s="20"/>
      <c r="HK504" s="20"/>
      <c r="HL504" s="20"/>
      <c r="HM504" s="20"/>
      <c r="HN504" s="20"/>
      <c r="HO504" s="20"/>
      <c r="HP504" s="20"/>
      <c r="HQ504" s="20"/>
      <c r="HR504" s="20"/>
      <c r="HS504" s="20"/>
      <c r="HT504" s="20"/>
      <c r="HU504" s="20"/>
      <c r="HV504" s="20"/>
      <c r="HW504" s="20"/>
      <c r="HX504" s="20"/>
      <c r="HY504" s="20"/>
      <c r="HZ504" s="20"/>
      <c r="IA504" s="20"/>
      <c r="IB504" s="20"/>
      <c r="IC504" s="20"/>
      <c r="ID504" s="20"/>
      <c r="IE504" s="20"/>
      <c r="IF504" s="20"/>
      <c r="IG504" s="20"/>
      <c r="IH504" s="20"/>
      <c r="II504" s="20"/>
      <c r="IJ504" s="20"/>
      <c r="IK504" s="20"/>
      <c r="IL504" s="20"/>
      <c r="IM504" s="20"/>
      <c r="IN504" s="20"/>
      <c r="IO504" s="20"/>
      <c r="IP504" s="20"/>
      <c r="IQ504" s="20"/>
      <c r="IR504" s="20"/>
      <c r="IS504" s="20"/>
    </row>
    <row r="505" spans="1:253" ht="13">
      <c r="A505" s="297">
        <v>45060</v>
      </c>
      <c r="B505" s="245">
        <v>6921</v>
      </c>
      <c r="C505" s="46" t="s">
        <v>805</v>
      </c>
      <c r="D505" s="58" t="s">
        <v>804</v>
      </c>
      <c r="E505" s="234">
        <v>0</v>
      </c>
      <c r="F505" s="233"/>
      <c r="G505" s="34">
        <f t="shared" si="1"/>
        <v>0</v>
      </c>
      <c r="H505" s="34">
        <f t="shared" si="2"/>
        <v>0</v>
      </c>
      <c r="I505" s="34">
        <f t="shared" si="3"/>
        <v>0</v>
      </c>
      <c r="J505" s="34">
        <f t="shared" si="4"/>
        <v>0</v>
      </c>
      <c r="K505" s="34">
        <f t="shared" si="5"/>
        <v>0</v>
      </c>
      <c r="L505" s="33"/>
      <c r="M505" s="124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  <c r="FW505" s="20"/>
      <c r="FX505" s="20"/>
      <c r="FY505" s="20"/>
      <c r="FZ505" s="20"/>
      <c r="GA505" s="20"/>
      <c r="GB505" s="20"/>
      <c r="GC505" s="20"/>
      <c r="GD505" s="20"/>
      <c r="GE505" s="20"/>
      <c r="GF505" s="20"/>
      <c r="GG505" s="20"/>
      <c r="GH505" s="20"/>
      <c r="GI505" s="20"/>
      <c r="GJ505" s="20"/>
      <c r="GK505" s="20"/>
      <c r="GL505" s="20"/>
      <c r="GM505" s="20"/>
      <c r="GN505" s="20"/>
      <c r="GO505" s="20"/>
      <c r="GP505" s="20"/>
      <c r="GQ505" s="20"/>
      <c r="GR505" s="20"/>
      <c r="GS505" s="20"/>
      <c r="GT505" s="20"/>
      <c r="GU505" s="20"/>
      <c r="GV505" s="20"/>
      <c r="GW505" s="20"/>
      <c r="GX505" s="20"/>
      <c r="GY505" s="20"/>
      <c r="GZ505" s="20"/>
      <c r="HA505" s="20"/>
      <c r="HB505" s="20"/>
      <c r="HC505" s="20"/>
      <c r="HD505" s="20"/>
      <c r="HE505" s="20"/>
      <c r="HF505" s="20"/>
      <c r="HG505" s="20"/>
      <c r="HH505" s="20"/>
      <c r="HI505" s="20"/>
      <c r="HJ505" s="20"/>
      <c r="HK505" s="20"/>
      <c r="HL505" s="20"/>
      <c r="HM505" s="20"/>
      <c r="HN505" s="20"/>
      <c r="HO505" s="20"/>
      <c r="HP505" s="20"/>
      <c r="HQ505" s="20"/>
      <c r="HR505" s="20"/>
      <c r="HS505" s="20"/>
      <c r="HT505" s="20"/>
      <c r="HU505" s="20"/>
      <c r="HV505" s="20"/>
      <c r="HW505" s="20"/>
      <c r="HX505" s="20"/>
      <c r="HY505" s="20"/>
      <c r="HZ505" s="20"/>
      <c r="IA505" s="20"/>
      <c r="IB505" s="20"/>
      <c r="IC505" s="20"/>
      <c r="ID505" s="20"/>
      <c r="IE505" s="20"/>
      <c r="IF505" s="20"/>
      <c r="IG505" s="20"/>
      <c r="IH505" s="20"/>
      <c r="II505" s="20"/>
      <c r="IJ505" s="20"/>
      <c r="IK505" s="20"/>
      <c r="IL505" s="20"/>
      <c r="IM505" s="20"/>
      <c r="IN505" s="20"/>
      <c r="IO505" s="20"/>
      <c r="IP505" s="20"/>
      <c r="IQ505" s="20"/>
      <c r="IR505" s="20"/>
      <c r="IS505" s="20"/>
    </row>
    <row r="506" spans="1:253" ht="13">
      <c r="A506" s="297">
        <v>45070</v>
      </c>
      <c r="B506" s="288">
        <v>6922</v>
      </c>
      <c r="C506" s="304" t="s">
        <v>962</v>
      </c>
      <c r="D506" s="306" t="s">
        <v>961</v>
      </c>
      <c r="E506" s="234">
        <v>0</v>
      </c>
      <c r="F506" s="233"/>
      <c r="G506" s="34">
        <f t="shared" si="1"/>
        <v>0</v>
      </c>
      <c r="H506" s="34">
        <f t="shared" si="2"/>
        <v>0</v>
      </c>
      <c r="I506" s="34">
        <f t="shared" si="3"/>
        <v>0</v>
      </c>
      <c r="J506" s="34">
        <f t="shared" si="4"/>
        <v>0</v>
      </c>
      <c r="K506" s="34">
        <f t="shared" si="5"/>
        <v>0</v>
      </c>
      <c r="L506" s="33"/>
      <c r="M506" s="124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  <c r="FW506" s="20"/>
      <c r="FX506" s="20"/>
      <c r="FY506" s="20"/>
      <c r="FZ506" s="20"/>
      <c r="GA506" s="20"/>
      <c r="GB506" s="20"/>
      <c r="GC506" s="20"/>
      <c r="GD506" s="20"/>
      <c r="GE506" s="20"/>
      <c r="GF506" s="20"/>
      <c r="GG506" s="20"/>
      <c r="GH506" s="20"/>
      <c r="GI506" s="20"/>
      <c r="GJ506" s="20"/>
      <c r="GK506" s="20"/>
      <c r="GL506" s="20"/>
      <c r="GM506" s="20"/>
      <c r="GN506" s="20"/>
      <c r="GO506" s="20"/>
      <c r="GP506" s="20"/>
      <c r="GQ506" s="20"/>
      <c r="GR506" s="20"/>
      <c r="GS506" s="20"/>
      <c r="GT506" s="20"/>
      <c r="GU506" s="20"/>
      <c r="GV506" s="20"/>
      <c r="GW506" s="20"/>
      <c r="GX506" s="20"/>
      <c r="GY506" s="20"/>
      <c r="GZ506" s="20"/>
      <c r="HA506" s="20"/>
      <c r="HB506" s="20"/>
      <c r="HC506" s="20"/>
      <c r="HD506" s="20"/>
      <c r="HE506" s="20"/>
      <c r="HF506" s="20"/>
      <c r="HG506" s="20"/>
      <c r="HH506" s="20"/>
      <c r="HI506" s="20"/>
      <c r="HJ506" s="20"/>
      <c r="HK506" s="20"/>
      <c r="HL506" s="20"/>
      <c r="HM506" s="20"/>
      <c r="HN506" s="20"/>
      <c r="HO506" s="20"/>
      <c r="HP506" s="20"/>
      <c r="HQ506" s="20"/>
      <c r="HR506" s="20"/>
      <c r="HS506" s="20"/>
      <c r="HT506" s="20"/>
      <c r="HU506" s="20"/>
      <c r="HV506" s="20"/>
      <c r="HW506" s="20"/>
      <c r="HX506" s="20"/>
      <c r="HY506" s="20"/>
      <c r="HZ506" s="20"/>
      <c r="IA506" s="20"/>
      <c r="IB506" s="20"/>
      <c r="IC506" s="20"/>
      <c r="ID506" s="20"/>
      <c r="IE506" s="20"/>
      <c r="IF506" s="20"/>
      <c r="IG506" s="20"/>
      <c r="IH506" s="20"/>
      <c r="II506" s="20"/>
      <c r="IJ506" s="20"/>
      <c r="IK506" s="20"/>
      <c r="IL506" s="20"/>
      <c r="IM506" s="20"/>
      <c r="IN506" s="20"/>
      <c r="IO506" s="20"/>
      <c r="IP506" s="20"/>
      <c r="IQ506" s="20"/>
      <c r="IR506" s="20"/>
      <c r="IS506" s="20"/>
    </row>
    <row r="507" spans="1:253" ht="13">
      <c r="A507" s="316">
        <v>45080</v>
      </c>
      <c r="B507" s="288">
        <v>6923</v>
      </c>
      <c r="C507" s="308" t="s">
        <v>954</v>
      </c>
      <c r="D507" s="307" t="s">
        <v>964</v>
      </c>
      <c r="E507" s="234">
        <v>0</v>
      </c>
      <c r="F507" s="233"/>
      <c r="G507" s="34">
        <f t="shared" si="1"/>
        <v>0</v>
      </c>
      <c r="H507" s="34">
        <f t="shared" si="2"/>
        <v>0</v>
      </c>
      <c r="I507" s="34">
        <f t="shared" si="3"/>
        <v>0</v>
      </c>
      <c r="J507" s="34">
        <f t="shared" si="4"/>
        <v>0</v>
      </c>
      <c r="K507" s="34">
        <f t="shared" si="5"/>
        <v>0</v>
      </c>
      <c r="L507" s="33"/>
      <c r="M507" s="124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  <c r="FW507" s="20"/>
      <c r="FX507" s="20"/>
      <c r="FY507" s="20"/>
      <c r="FZ507" s="20"/>
      <c r="GA507" s="20"/>
      <c r="GB507" s="20"/>
      <c r="GC507" s="20"/>
      <c r="GD507" s="20"/>
      <c r="GE507" s="20"/>
      <c r="GF507" s="20"/>
      <c r="GG507" s="20"/>
      <c r="GH507" s="20"/>
      <c r="GI507" s="20"/>
      <c r="GJ507" s="20"/>
      <c r="GK507" s="20"/>
      <c r="GL507" s="20"/>
      <c r="GM507" s="20"/>
      <c r="GN507" s="20"/>
      <c r="GO507" s="20"/>
      <c r="GP507" s="20"/>
      <c r="GQ507" s="20"/>
      <c r="GR507" s="20"/>
      <c r="GS507" s="20"/>
      <c r="GT507" s="20"/>
      <c r="GU507" s="20"/>
      <c r="GV507" s="20"/>
      <c r="GW507" s="20"/>
      <c r="GX507" s="20"/>
      <c r="GY507" s="20"/>
      <c r="GZ507" s="20"/>
      <c r="HA507" s="20"/>
      <c r="HB507" s="20"/>
      <c r="HC507" s="20"/>
      <c r="HD507" s="20"/>
      <c r="HE507" s="20"/>
      <c r="HF507" s="20"/>
      <c r="HG507" s="20"/>
      <c r="HH507" s="20"/>
      <c r="HI507" s="20"/>
      <c r="HJ507" s="20"/>
      <c r="HK507" s="20"/>
      <c r="HL507" s="20"/>
      <c r="HM507" s="20"/>
      <c r="HN507" s="20"/>
      <c r="HO507" s="20"/>
      <c r="HP507" s="20"/>
      <c r="HQ507" s="20"/>
      <c r="HR507" s="20"/>
      <c r="HS507" s="20"/>
      <c r="HT507" s="20"/>
      <c r="HU507" s="20"/>
      <c r="HV507" s="20"/>
      <c r="HW507" s="20"/>
      <c r="HX507" s="20"/>
      <c r="HY507" s="20"/>
      <c r="HZ507" s="20"/>
      <c r="IA507" s="20"/>
      <c r="IB507" s="20"/>
      <c r="IC507" s="20"/>
      <c r="ID507" s="20"/>
      <c r="IE507" s="20"/>
      <c r="IF507" s="20"/>
      <c r="IG507" s="20"/>
      <c r="IH507" s="20"/>
      <c r="II507" s="20"/>
      <c r="IJ507" s="20"/>
      <c r="IK507" s="20"/>
      <c r="IL507" s="20"/>
      <c r="IM507" s="20"/>
      <c r="IN507" s="20"/>
      <c r="IO507" s="20"/>
      <c r="IP507" s="20"/>
      <c r="IQ507" s="20"/>
      <c r="IR507" s="20"/>
      <c r="IS507" s="20"/>
    </row>
    <row r="508" spans="1:253" ht="13">
      <c r="A508" s="297">
        <v>45100</v>
      </c>
      <c r="B508" s="245">
        <v>6930</v>
      </c>
      <c r="C508" s="46" t="s">
        <v>354</v>
      </c>
      <c r="D508" s="58" t="s">
        <v>355</v>
      </c>
      <c r="E508" s="234">
        <v>0</v>
      </c>
      <c r="F508" s="233"/>
      <c r="G508" s="34">
        <f t="shared" si="1"/>
        <v>0</v>
      </c>
      <c r="H508" s="34">
        <f t="shared" si="2"/>
        <v>0</v>
      </c>
      <c r="I508" s="34">
        <f t="shared" si="3"/>
        <v>0</v>
      </c>
      <c r="J508" s="34">
        <f t="shared" si="4"/>
        <v>0</v>
      </c>
      <c r="K508" s="34">
        <f t="shared" si="5"/>
        <v>0</v>
      </c>
      <c r="L508" s="33"/>
      <c r="M508" s="124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  <c r="GD508" s="20"/>
      <c r="GE508" s="20"/>
      <c r="GF508" s="20"/>
      <c r="GG508" s="20"/>
      <c r="GH508" s="20"/>
      <c r="GI508" s="20"/>
      <c r="GJ508" s="20"/>
      <c r="GK508" s="20"/>
      <c r="GL508" s="20"/>
      <c r="GM508" s="20"/>
      <c r="GN508" s="20"/>
      <c r="GO508" s="20"/>
      <c r="GP508" s="20"/>
      <c r="GQ508" s="20"/>
      <c r="GR508" s="20"/>
      <c r="GS508" s="20"/>
      <c r="GT508" s="20"/>
      <c r="GU508" s="20"/>
      <c r="GV508" s="20"/>
      <c r="GW508" s="20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0"/>
      <c r="HM508" s="20"/>
      <c r="HN508" s="20"/>
      <c r="HO508" s="20"/>
      <c r="HP508" s="20"/>
      <c r="HQ508" s="20"/>
      <c r="HR508" s="20"/>
      <c r="HS508" s="20"/>
      <c r="HT508" s="20"/>
      <c r="HU508" s="20"/>
      <c r="HV508" s="20"/>
      <c r="HW508" s="20"/>
      <c r="HX508" s="20"/>
      <c r="HY508" s="20"/>
      <c r="HZ508" s="20"/>
      <c r="IA508" s="20"/>
      <c r="IB508" s="20"/>
      <c r="IC508" s="20"/>
      <c r="ID508" s="20"/>
      <c r="IE508" s="20"/>
      <c r="IF508" s="20"/>
      <c r="IG508" s="20"/>
      <c r="IH508" s="20"/>
      <c r="II508" s="20"/>
      <c r="IJ508" s="20"/>
      <c r="IK508" s="20"/>
      <c r="IL508" s="20"/>
      <c r="IM508" s="20"/>
      <c r="IN508" s="20"/>
      <c r="IO508" s="20"/>
      <c r="IP508" s="20"/>
      <c r="IQ508" s="20"/>
      <c r="IR508" s="20"/>
      <c r="IS508" s="20"/>
    </row>
    <row r="509" spans="1:253" ht="13">
      <c r="A509" s="297">
        <v>45120</v>
      </c>
      <c r="B509" s="245">
        <v>6940</v>
      </c>
      <c r="C509" s="46" t="s">
        <v>79</v>
      </c>
      <c r="D509" s="58" t="s">
        <v>356</v>
      </c>
      <c r="E509" s="234">
        <v>0</v>
      </c>
      <c r="F509" s="233"/>
      <c r="G509" s="34">
        <f t="shared" si="1"/>
        <v>0</v>
      </c>
      <c r="H509" s="34">
        <f t="shared" si="2"/>
        <v>0</v>
      </c>
      <c r="I509" s="34">
        <f t="shared" si="3"/>
        <v>0</v>
      </c>
      <c r="J509" s="34">
        <f t="shared" si="4"/>
        <v>0</v>
      </c>
      <c r="K509" s="34">
        <f t="shared" si="5"/>
        <v>0</v>
      </c>
      <c r="L509" s="33"/>
      <c r="M509" s="124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  <c r="FW509" s="20"/>
      <c r="FX509" s="20"/>
      <c r="FY509" s="20"/>
      <c r="FZ509" s="20"/>
      <c r="GA509" s="20"/>
      <c r="GB509" s="20"/>
      <c r="GC509" s="20"/>
      <c r="GD509" s="20"/>
      <c r="GE509" s="20"/>
      <c r="GF509" s="20"/>
      <c r="GG509" s="20"/>
      <c r="GH509" s="20"/>
      <c r="GI509" s="20"/>
      <c r="GJ509" s="20"/>
      <c r="GK509" s="20"/>
      <c r="GL509" s="20"/>
      <c r="GM509" s="20"/>
      <c r="GN509" s="20"/>
      <c r="GO509" s="20"/>
      <c r="GP509" s="20"/>
      <c r="GQ509" s="20"/>
      <c r="GR509" s="20"/>
      <c r="GS509" s="20"/>
      <c r="GT509" s="20"/>
      <c r="GU509" s="20"/>
      <c r="GV509" s="20"/>
      <c r="GW509" s="20"/>
      <c r="GX509" s="20"/>
      <c r="GY509" s="20"/>
      <c r="GZ509" s="20"/>
      <c r="HA509" s="20"/>
      <c r="HB509" s="20"/>
      <c r="HC509" s="20"/>
      <c r="HD509" s="20"/>
      <c r="HE509" s="20"/>
      <c r="HF509" s="20"/>
      <c r="HG509" s="20"/>
      <c r="HH509" s="20"/>
      <c r="HI509" s="20"/>
      <c r="HJ509" s="20"/>
      <c r="HK509" s="20"/>
      <c r="HL509" s="20"/>
      <c r="HM509" s="20"/>
      <c r="HN509" s="20"/>
      <c r="HO509" s="20"/>
      <c r="HP509" s="20"/>
      <c r="HQ509" s="20"/>
      <c r="HR509" s="20"/>
      <c r="HS509" s="20"/>
      <c r="HT509" s="20"/>
      <c r="HU509" s="20"/>
      <c r="HV509" s="20"/>
      <c r="HW509" s="20"/>
      <c r="HX509" s="20"/>
      <c r="HY509" s="20"/>
      <c r="HZ509" s="20"/>
      <c r="IA509" s="20"/>
      <c r="IB509" s="20"/>
      <c r="IC509" s="20"/>
      <c r="ID509" s="20"/>
      <c r="IE509" s="20"/>
      <c r="IF509" s="20"/>
      <c r="IG509" s="20"/>
      <c r="IH509" s="20"/>
      <c r="II509" s="20"/>
      <c r="IJ509" s="20"/>
      <c r="IK509" s="20"/>
      <c r="IL509" s="20"/>
      <c r="IM509" s="20"/>
      <c r="IN509" s="20"/>
      <c r="IO509" s="20"/>
      <c r="IP509" s="20"/>
      <c r="IQ509" s="20"/>
      <c r="IR509" s="20"/>
      <c r="IS509" s="20"/>
    </row>
    <row r="510" spans="1:253" ht="13">
      <c r="A510" s="297">
        <v>45140</v>
      </c>
      <c r="B510" s="245">
        <v>6950</v>
      </c>
      <c r="C510" s="46" t="s">
        <v>357</v>
      </c>
      <c r="D510" s="58" t="s">
        <v>358</v>
      </c>
      <c r="E510" s="234">
        <v>0</v>
      </c>
      <c r="F510" s="233"/>
      <c r="G510" s="34">
        <f t="shared" si="1"/>
        <v>0</v>
      </c>
      <c r="H510" s="34">
        <f t="shared" si="2"/>
        <v>0</v>
      </c>
      <c r="I510" s="34">
        <f t="shared" si="3"/>
        <v>0</v>
      </c>
      <c r="J510" s="34">
        <f t="shared" si="4"/>
        <v>0</v>
      </c>
      <c r="K510" s="34">
        <f t="shared" si="5"/>
        <v>0</v>
      </c>
      <c r="L510" s="33"/>
      <c r="M510" s="124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  <c r="FW510" s="20"/>
      <c r="FX510" s="20"/>
      <c r="FY510" s="20"/>
      <c r="FZ510" s="20"/>
      <c r="GA510" s="20"/>
      <c r="GB510" s="20"/>
      <c r="GC510" s="20"/>
      <c r="GD510" s="20"/>
      <c r="GE510" s="20"/>
      <c r="GF510" s="20"/>
      <c r="GG510" s="20"/>
      <c r="GH510" s="20"/>
      <c r="GI510" s="20"/>
      <c r="GJ510" s="20"/>
      <c r="GK510" s="20"/>
      <c r="GL510" s="20"/>
      <c r="GM510" s="20"/>
      <c r="GN510" s="20"/>
      <c r="GO510" s="20"/>
      <c r="GP510" s="20"/>
      <c r="GQ510" s="20"/>
      <c r="GR510" s="20"/>
      <c r="GS510" s="20"/>
      <c r="GT510" s="20"/>
      <c r="GU510" s="20"/>
      <c r="GV510" s="20"/>
      <c r="GW510" s="20"/>
      <c r="GX510" s="20"/>
      <c r="GY510" s="20"/>
      <c r="GZ510" s="20"/>
      <c r="HA510" s="20"/>
      <c r="HB510" s="20"/>
      <c r="HC510" s="20"/>
      <c r="HD510" s="20"/>
      <c r="HE510" s="20"/>
      <c r="HF510" s="20"/>
      <c r="HG510" s="20"/>
      <c r="HH510" s="20"/>
      <c r="HI510" s="20"/>
      <c r="HJ510" s="20"/>
      <c r="HK510" s="20"/>
      <c r="HL510" s="20"/>
      <c r="HM510" s="20"/>
      <c r="HN510" s="20"/>
      <c r="HO510" s="20"/>
      <c r="HP510" s="20"/>
      <c r="HQ510" s="20"/>
      <c r="HR510" s="20"/>
      <c r="HS510" s="20"/>
      <c r="HT510" s="20"/>
      <c r="HU510" s="20"/>
      <c r="HV510" s="20"/>
      <c r="HW510" s="20"/>
      <c r="HX510" s="20"/>
      <c r="HY510" s="20"/>
      <c r="HZ510" s="20"/>
      <c r="IA510" s="20"/>
      <c r="IB510" s="20"/>
      <c r="IC510" s="20"/>
      <c r="ID510" s="20"/>
      <c r="IE510" s="20"/>
      <c r="IF510" s="20"/>
      <c r="IG510" s="20"/>
      <c r="IH510" s="20"/>
      <c r="II510" s="20"/>
      <c r="IJ510" s="20"/>
      <c r="IK510" s="20"/>
      <c r="IL510" s="20"/>
      <c r="IM510" s="20"/>
      <c r="IN510" s="20"/>
      <c r="IO510" s="20"/>
      <c r="IP510" s="20"/>
      <c r="IQ510" s="20"/>
      <c r="IR510" s="20"/>
      <c r="IS510" s="20"/>
    </row>
    <row r="511" spans="1:253" ht="13">
      <c r="A511" s="297">
        <v>45160</v>
      </c>
      <c r="B511" s="245">
        <v>6955</v>
      </c>
      <c r="C511" s="46" t="s">
        <v>806</v>
      </c>
      <c r="D511" s="58" t="s">
        <v>807</v>
      </c>
      <c r="E511" s="234">
        <v>0</v>
      </c>
      <c r="F511" s="233"/>
      <c r="G511" s="34">
        <f t="shared" si="1"/>
        <v>0</v>
      </c>
      <c r="H511" s="34">
        <f t="shared" si="2"/>
        <v>0</v>
      </c>
      <c r="I511" s="34">
        <f t="shared" si="3"/>
        <v>0</v>
      </c>
      <c r="J511" s="34">
        <f t="shared" si="4"/>
        <v>0</v>
      </c>
      <c r="K511" s="34">
        <f t="shared" si="5"/>
        <v>0</v>
      </c>
      <c r="L511" s="33"/>
      <c r="M511" s="124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  <c r="FW511" s="20"/>
      <c r="FX511" s="20"/>
      <c r="FY511" s="20"/>
      <c r="FZ511" s="20"/>
      <c r="GA511" s="20"/>
      <c r="GB511" s="20"/>
      <c r="GC511" s="20"/>
      <c r="GD511" s="20"/>
      <c r="GE511" s="20"/>
      <c r="GF511" s="20"/>
      <c r="GG511" s="20"/>
      <c r="GH511" s="20"/>
      <c r="GI511" s="20"/>
      <c r="GJ511" s="20"/>
      <c r="GK511" s="20"/>
      <c r="GL511" s="20"/>
      <c r="GM511" s="20"/>
      <c r="GN511" s="20"/>
      <c r="GO511" s="20"/>
      <c r="GP511" s="20"/>
      <c r="GQ511" s="20"/>
      <c r="GR511" s="20"/>
      <c r="GS511" s="20"/>
      <c r="GT511" s="20"/>
      <c r="GU511" s="20"/>
      <c r="GV511" s="20"/>
      <c r="GW511" s="20"/>
      <c r="GX511" s="20"/>
      <c r="GY511" s="20"/>
      <c r="GZ511" s="20"/>
      <c r="HA511" s="20"/>
      <c r="HB511" s="20"/>
      <c r="HC511" s="20"/>
      <c r="HD511" s="20"/>
      <c r="HE511" s="20"/>
      <c r="HF511" s="20"/>
      <c r="HG511" s="20"/>
      <c r="HH511" s="20"/>
      <c r="HI511" s="20"/>
      <c r="HJ511" s="20"/>
      <c r="HK511" s="20"/>
      <c r="HL511" s="20"/>
      <c r="HM511" s="20"/>
      <c r="HN511" s="20"/>
      <c r="HO511" s="20"/>
      <c r="HP511" s="20"/>
      <c r="HQ511" s="20"/>
      <c r="HR511" s="20"/>
      <c r="HS511" s="20"/>
      <c r="HT511" s="20"/>
      <c r="HU511" s="20"/>
      <c r="HV511" s="20"/>
      <c r="HW511" s="20"/>
      <c r="HX511" s="20"/>
      <c r="HY511" s="20"/>
      <c r="HZ511" s="20"/>
      <c r="IA511" s="20"/>
      <c r="IB511" s="20"/>
      <c r="IC511" s="20"/>
      <c r="ID511" s="20"/>
      <c r="IE511" s="20"/>
      <c r="IF511" s="20"/>
      <c r="IG511" s="20"/>
      <c r="IH511" s="20"/>
      <c r="II511" s="20"/>
      <c r="IJ511" s="20"/>
      <c r="IK511" s="20"/>
      <c r="IL511" s="20"/>
      <c r="IM511" s="20"/>
      <c r="IN511" s="20"/>
      <c r="IO511" s="20"/>
      <c r="IP511" s="20"/>
      <c r="IQ511" s="20"/>
      <c r="IR511" s="20"/>
      <c r="IS511" s="20"/>
    </row>
    <row r="512" spans="1:253" ht="13">
      <c r="A512" s="297">
        <v>45180</v>
      </c>
      <c r="B512" s="245">
        <v>6960</v>
      </c>
      <c r="C512" s="46" t="s">
        <v>359</v>
      </c>
      <c r="D512" s="58" t="s">
        <v>360</v>
      </c>
      <c r="E512" s="234">
        <v>0</v>
      </c>
      <c r="F512" s="233"/>
      <c r="G512" s="34">
        <f t="shared" si="1"/>
        <v>0</v>
      </c>
      <c r="H512" s="34">
        <f t="shared" si="2"/>
        <v>0</v>
      </c>
      <c r="I512" s="34">
        <f t="shared" si="3"/>
        <v>0</v>
      </c>
      <c r="J512" s="34">
        <f t="shared" si="4"/>
        <v>0</v>
      </c>
      <c r="K512" s="34">
        <f t="shared" si="5"/>
        <v>0</v>
      </c>
      <c r="L512" s="33"/>
      <c r="M512" s="124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  <c r="FW512" s="20"/>
      <c r="FX512" s="20"/>
      <c r="FY512" s="20"/>
      <c r="FZ512" s="20"/>
      <c r="GA512" s="20"/>
      <c r="GB512" s="20"/>
      <c r="GC512" s="20"/>
      <c r="GD512" s="20"/>
      <c r="GE512" s="20"/>
      <c r="GF512" s="20"/>
      <c r="GG512" s="20"/>
      <c r="GH512" s="20"/>
      <c r="GI512" s="20"/>
      <c r="GJ512" s="20"/>
      <c r="GK512" s="20"/>
      <c r="GL512" s="20"/>
      <c r="GM512" s="20"/>
      <c r="GN512" s="20"/>
      <c r="GO512" s="20"/>
      <c r="GP512" s="20"/>
      <c r="GQ512" s="20"/>
      <c r="GR512" s="20"/>
      <c r="GS512" s="20"/>
      <c r="GT512" s="20"/>
      <c r="GU512" s="20"/>
      <c r="GV512" s="20"/>
      <c r="GW512" s="20"/>
      <c r="GX512" s="20"/>
      <c r="GY512" s="20"/>
      <c r="GZ512" s="20"/>
      <c r="HA512" s="20"/>
      <c r="HB512" s="20"/>
      <c r="HC512" s="20"/>
      <c r="HD512" s="20"/>
      <c r="HE512" s="20"/>
      <c r="HF512" s="20"/>
      <c r="HG512" s="20"/>
      <c r="HH512" s="20"/>
      <c r="HI512" s="20"/>
      <c r="HJ512" s="20"/>
      <c r="HK512" s="20"/>
      <c r="HL512" s="20"/>
      <c r="HM512" s="20"/>
      <c r="HN512" s="20"/>
      <c r="HO512" s="20"/>
      <c r="HP512" s="20"/>
      <c r="HQ512" s="20"/>
      <c r="HR512" s="20"/>
      <c r="HS512" s="20"/>
      <c r="HT512" s="20"/>
      <c r="HU512" s="20"/>
      <c r="HV512" s="20"/>
      <c r="HW512" s="20"/>
      <c r="HX512" s="20"/>
      <c r="HY512" s="20"/>
      <c r="HZ512" s="20"/>
      <c r="IA512" s="20"/>
      <c r="IB512" s="20"/>
      <c r="IC512" s="20"/>
      <c r="ID512" s="20"/>
      <c r="IE512" s="20"/>
      <c r="IF512" s="20"/>
      <c r="IG512" s="20"/>
      <c r="IH512" s="20"/>
      <c r="II512" s="20"/>
      <c r="IJ512" s="20"/>
      <c r="IK512" s="20"/>
      <c r="IL512" s="20"/>
      <c r="IM512" s="20"/>
      <c r="IN512" s="20"/>
      <c r="IO512" s="20"/>
      <c r="IP512" s="20"/>
      <c r="IQ512" s="20"/>
      <c r="IR512" s="20"/>
      <c r="IS512" s="20"/>
    </row>
    <row r="513" spans="1:253" ht="13">
      <c r="A513" s="297">
        <v>45200</v>
      </c>
      <c r="B513" s="245">
        <v>6975</v>
      </c>
      <c r="C513" s="46" t="s">
        <v>83</v>
      </c>
      <c r="D513" s="58" t="s">
        <v>809</v>
      </c>
      <c r="E513" s="234">
        <v>0</v>
      </c>
      <c r="F513" s="233"/>
      <c r="G513" s="34">
        <f t="shared" si="1"/>
        <v>0</v>
      </c>
      <c r="H513" s="34">
        <f t="shared" si="2"/>
        <v>0</v>
      </c>
      <c r="I513" s="34">
        <f t="shared" si="3"/>
        <v>0</v>
      </c>
      <c r="J513" s="34">
        <f t="shared" si="4"/>
        <v>0</v>
      </c>
      <c r="K513" s="34">
        <f t="shared" si="5"/>
        <v>0</v>
      </c>
      <c r="L513" s="33"/>
      <c r="M513" s="124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  <c r="FW513" s="20"/>
      <c r="FX513" s="20"/>
      <c r="FY513" s="20"/>
      <c r="FZ513" s="20"/>
      <c r="GA513" s="20"/>
      <c r="GB513" s="20"/>
      <c r="GC513" s="20"/>
      <c r="GD513" s="20"/>
      <c r="GE513" s="20"/>
      <c r="GF513" s="20"/>
      <c r="GG513" s="20"/>
      <c r="GH513" s="20"/>
      <c r="GI513" s="20"/>
      <c r="GJ513" s="20"/>
      <c r="GK513" s="20"/>
      <c r="GL513" s="20"/>
      <c r="GM513" s="20"/>
      <c r="GN513" s="20"/>
      <c r="GO513" s="20"/>
      <c r="GP513" s="20"/>
      <c r="GQ513" s="20"/>
      <c r="GR513" s="20"/>
      <c r="GS513" s="20"/>
      <c r="GT513" s="20"/>
      <c r="GU513" s="20"/>
      <c r="GV513" s="20"/>
      <c r="GW513" s="20"/>
      <c r="GX513" s="20"/>
      <c r="GY513" s="20"/>
      <c r="GZ513" s="20"/>
      <c r="HA513" s="20"/>
      <c r="HB513" s="20"/>
      <c r="HC513" s="20"/>
      <c r="HD513" s="20"/>
      <c r="HE513" s="20"/>
      <c r="HF513" s="20"/>
      <c r="HG513" s="20"/>
      <c r="HH513" s="20"/>
      <c r="HI513" s="20"/>
      <c r="HJ513" s="20"/>
      <c r="HK513" s="20"/>
      <c r="HL513" s="20"/>
      <c r="HM513" s="20"/>
      <c r="HN513" s="20"/>
      <c r="HO513" s="20"/>
      <c r="HP513" s="20"/>
      <c r="HQ513" s="20"/>
      <c r="HR513" s="20"/>
      <c r="HS513" s="20"/>
      <c r="HT513" s="20"/>
      <c r="HU513" s="20"/>
      <c r="HV513" s="20"/>
      <c r="HW513" s="20"/>
      <c r="HX513" s="20"/>
      <c r="HY513" s="20"/>
      <c r="HZ513" s="20"/>
      <c r="IA513" s="20"/>
      <c r="IB513" s="20"/>
      <c r="IC513" s="20"/>
      <c r="ID513" s="20"/>
      <c r="IE513" s="20"/>
      <c r="IF513" s="20"/>
      <c r="IG513" s="20"/>
      <c r="IH513" s="20"/>
      <c r="II513" s="20"/>
      <c r="IJ513" s="20"/>
      <c r="IK513" s="20"/>
      <c r="IL513" s="20"/>
      <c r="IM513" s="20"/>
      <c r="IN513" s="20"/>
      <c r="IO513" s="20"/>
      <c r="IP513" s="20"/>
      <c r="IQ513" s="20"/>
      <c r="IR513" s="20"/>
      <c r="IS513" s="20"/>
    </row>
    <row r="514" spans="1:253" ht="13">
      <c r="A514" s="297">
        <v>45220</v>
      </c>
      <c r="B514" s="245">
        <v>6976</v>
      </c>
      <c r="C514" s="46" t="s">
        <v>808</v>
      </c>
      <c r="D514" s="58" t="s">
        <v>810</v>
      </c>
      <c r="E514" s="234">
        <v>0</v>
      </c>
      <c r="F514" s="233"/>
      <c r="G514" s="34">
        <f t="shared" si="1"/>
        <v>0</v>
      </c>
      <c r="H514" s="34">
        <f t="shared" si="2"/>
        <v>0</v>
      </c>
      <c r="I514" s="34">
        <f t="shared" si="3"/>
        <v>0</v>
      </c>
      <c r="J514" s="34">
        <f t="shared" si="4"/>
        <v>0</v>
      </c>
      <c r="K514" s="34">
        <f t="shared" si="5"/>
        <v>0</v>
      </c>
      <c r="L514" s="33"/>
      <c r="M514" s="12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  <c r="FW514" s="20"/>
      <c r="FX514" s="20"/>
      <c r="FY514" s="20"/>
      <c r="FZ514" s="20"/>
      <c r="GA514" s="20"/>
      <c r="GB514" s="20"/>
      <c r="GC514" s="20"/>
      <c r="GD514" s="20"/>
      <c r="GE514" s="20"/>
      <c r="GF514" s="20"/>
      <c r="GG514" s="20"/>
      <c r="GH514" s="20"/>
      <c r="GI514" s="20"/>
      <c r="GJ514" s="20"/>
      <c r="GK514" s="20"/>
      <c r="GL514" s="20"/>
      <c r="GM514" s="20"/>
      <c r="GN514" s="20"/>
      <c r="GO514" s="20"/>
      <c r="GP514" s="20"/>
      <c r="GQ514" s="20"/>
      <c r="GR514" s="20"/>
      <c r="GS514" s="20"/>
      <c r="GT514" s="20"/>
      <c r="GU514" s="20"/>
      <c r="GV514" s="20"/>
      <c r="GW514" s="20"/>
      <c r="GX514" s="20"/>
      <c r="GY514" s="20"/>
      <c r="GZ514" s="20"/>
      <c r="HA514" s="20"/>
      <c r="HB514" s="20"/>
      <c r="HC514" s="20"/>
      <c r="HD514" s="20"/>
      <c r="HE514" s="20"/>
      <c r="HF514" s="20"/>
      <c r="HG514" s="20"/>
      <c r="HH514" s="20"/>
      <c r="HI514" s="20"/>
      <c r="HJ514" s="20"/>
      <c r="HK514" s="20"/>
      <c r="HL514" s="20"/>
      <c r="HM514" s="20"/>
      <c r="HN514" s="20"/>
      <c r="HO514" s="20"/>
      <c r="HP514" s="20"/>
      <c r="HQ514" s="20"/>
      <c r="HR514" s="20"/>
      <c r="HS514" s="20"/>
      <c r="HT514" s="20"/>
      <c r="HU514" s="20"/>
      <c r="HV514" s="20"/>
      <c r="HW514" s="20"/>
      <c r="HX514" s="20"/>
      <c r="HY514" s="20"/>
      <c r="HZ514" s="20"/>
      <c r="IA514" s="20"/>
      <c r="IB514" s="20"/>
      <c r="IC514" s="20"/>
      <c r="ID514" s="20"/>
      <c r="IE514" s="20"/>
      <c r="IF514" s="20"/>
      <c r="IG514" s="20"/>
      <c r="IH514" s="20"/>
      <c r="II514" s="20"/>
      <c r="IJ514" s="20"/>
      <c r="IK514" s="20"/>
      <c r="IL514" s="20"/>
      <c r="IM514" s="20"/>
      <c r="IN514" s="20"/>
      <c r="IO514" s="20"/>
      <c r="IP514" s="20"/>
      <c r="IQ514" s="20"/>
      <c r="IR514" s="20"/>
      <c r="IS514" s="20"/>
    </row>
    <row r="515" spans="1:253" ht="13">
      <c r="A515" s="297">
        <v>45240</v>
      </c>
      <c r="B515" s="245">
        <v>6980</v>
      </c>
      <c r="C515" s="46" t="s">
        <v>361</v>
      </c>
      <c r="D515" s="58" t="s">
        <v>362</v>
      </c>
      <c r="E515" s="234">
        <v>0</v>
      </c>
      <c r="F515" s="233"/>
      <c r="G515" s="34">
        <f t="shared" si="1"/>
        <v>0</v>
      </c>
      <c r="H515" s="34">
        <f t="shared" si="2"/>
        <v>0</v>
      </c>
      <c r="I515" s="34">
        <f t="shared" si="3"/>
        <v>0</v>
      </c>
      <c r="J515" s="34">
        <f t="shared" si="4"/>
        <v>0</v>
      </c>
      <c r="K515" s="34">
        <f t="shared" si="5"/>
        <v>0</v>
      </c>
      <c r="L515" s="33"/>
      <c r="M515" s="124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  <c r="FW515" s="20"/>
      <c r="FX515" s="20"/>
      <c r="FY515" s="20"/>
      <c r="FZ515" s="20"/>
      <c r="GA515" s="20"/>
      <c r="GB515" s="20"/>
      <c r="GC515" s="20"/>
      <c r="GD515" s="20"/>
      <c r="GE515" s="20"/>
      <c r="GF515" s="20"/>
      <c r="GG515" s="20"/>
      <c r="GH515" s="20"/>
      <c r="GI515" s="20"/>
      <c r="GJ515" s="20"/>
      <c r="GK515" s="20"/>
      <c r="GL515" s="20"/>
      <c r="GM515" s="20"/>
      <c r="GN515" s="20"/>
      <c r="GO515" s="20"/>
      <c r="GP515" s="20"/>
      <c r="GQ515" s="20"/>
      <c r="GR515" s="20"/>
      <c r="GS515" s="20"/>
      <c r="GT515" s="20"/>
      <c r="GU515" s="20"/>
      <c r="GV515" s="20"/>
      <c r="GW515" s="20"/>
      <c r="GX515" s="20"/>
      <c r="GY515" s="20"/>
      <c r="GZ515" s="20"/>
      <c r="HA515" s="20"/>
      <c r="HB515" s="20"/>
      <c r="HC515" s="20"/>
      <c r="HD515" s="20"/>
      <c r="HE515" s="20"/>
      <c r="HF515" s="20"/>
      <c r="HG515" s="20"/>
      <c r="HH515" s="20"/>
      <c r="HI515" s="20"/>
      <c r="HJ515" s="20"/>
      <c r="HK515" s="20"/>
      <c r="HL515" s="20"/>
      <c r="HM515" s="20"/>
      <c r="HN515" s="20"/>
      <c r="HO515" s="20"/>
      <c r="HP515" s="20"/>
      <c r="HQ515" s="20"/>
      <c r="HR515" s="20"/>
      <c r="HS515" s="20"/>
      <c r="HT515" s="20"/>
      <c r="HU515" s="20"/>
      <c r="HV515" s="20"/>
      <c r="HW515" s="20"/>
      <c r="HX515" s="20"/>
      <c r="HY515" s="20"/>
      <c r="HZ515" s="20"/>
      <c r="IA515" s="20"/>
      <c r="IB515" s="20"/>
      <c r="IC515" s="20"/>
      <c r="ID515" s="20"/>
      <c r="IE515" s="20"/>
      <c r="IF515" s="20"/>
      <c r="IG515" s="20"/>
      <c r="IH515" s="20"/>
      <c r="II515" s="20"/>
      <c r="IJ515" s="20"/>
      <c r="IK515" s="20"/>
      <c r="IL515" s="20"/>
      <c r="IM515" s="20"/>
      <c r="IN515" s="20"/>
      <c r="IO515" s="20"/>
      <c r="IP515" s="20"/>
      <c r="IQ515" s="20"/>
      <c r="IR515" s="20"/>
      <c r="IS515" s="20"/>
    </row>
    <row r="516" spans="1:253" ht="13">
      <c r="A516" s="297">
        <v>45260</v>
      </c>
      <c r="B516" s="245">
        <v>6990</v>
      </c>
      <c r="C516" s="46" t="s">
        <v>363</v>
      </c>
      <c r="D516" s="58" t="s">
        <v>364</v>
      </c>
      <c r="E516" s="234">
        <v>0</v>
      </c>
      <c r="F516" s="233"/>
      <c r="G516" s="34">
        <f t="shared" si="1"/>
        <v>0</v>
      </c>
      <c r="H516" s="34">
        <f t="shared" si="2"/>
        <v>0</v>
      </c>
      <c r="I516" s="34">
        <f t="shared" si="3"/>
        <v>0</v>
      </c>
      <c r="J516" s="34">
        <f t="shared" si="4"/>
        <v>0</v>
      </c>
      <c r="K516" s="34">
        <f t="shared" si="5"/>
        <v>0</v>
      </c>
      <c r="L516" s="33"/>
      <c r="M516" s="124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  <c r="FW516" s="20"/>
      <c r="FX516" s="20"/>
      <c r="FY516" s="20"/>
      <c r="FZ516" s="20"/>
      <c r="GA516" s="20"/>
      <c r="GB516" s="20"/>
      <c r="GC516" s="20"/>
      <c r="GD516" s="20"/>
      <c r="GE516" s="20"/>
      <c r="GF516" s="20"/>
      <c r="GG516" s="20"/>
      <c r="GH516" s="20"/>
      <c r="GI516" s="20"/>
      <c r="GJ516" s="20"/>
      <c r="GK516" s="20"/>
      <c r="GL516" s="20"/>
      <c r="GM516" s="20"/>
      <c r="GN516" s="20"/>
      <c r="GO516" s="20"/>
      <c r="GP516" s="20"/>
      <c r="GQ516" s="20"/>
      <c r="GR516" s="20"/>
      <c r="GS516" s="20"/>
      <c r="GT516" s="20"/>
      <c r="GU516" s="20"/>
      <c r="GV516" s="20"/>
      <c r="GW516" s="20"/>
      <c r="GX516" s="20"/>
      <c r="GY516" s="20"/>
      <c r="GZ516" s="20"/>
      <c r="HA516" s="20"/>
      <c r="HB516" s="20"/>
      <c r="HC516" s="20"/>
      <c r="HD516" s="20"/>
      <c r="HE516" s="20"/>
      <c r="HF516" s="20"/>
      <c r="HG516" s="20"/>
      <c r="HH516" s="20"/>
      <c r="HI516" s="20"/>
      <c r="HJ516" s="20"/>
      <c r="HK516" s="20"/>
      <c r="HL516" s="20"/>
      <c r="HM516" s="20"/>
      <c r="HN516" s="20"/>
      <c r="HO516" s="20"/>
      <c r="HP516" s="20"/>
      <c r="HQ516" s="20"/>
      <c r="HR516" s="20"/>
      <c r="HS516" s="20"/>
      <c r="HT516" s="20"/>
      <c r="HU516" s="20"/>
      <c r="HV516" s="20"/>
      <c r="HW516" s="20"/>
      <c r="HX516" s="20"/>
      <c r="HY516" s="20"/>
      <c r="HZ516" s="20"/>
      <c r="IA516" s="20"/>
      <c r="IB516" s="20"/>
      <c r="IC516" s="20"/>
      <c r="ID516" s="20"/>
      <c r="IE516" s="20"/>
      <c r="IF516" s="20"/>
      <c r="IG516" s="20"/>
      <c r="IH516" s="20"/>
      <c r="II516" s="20"/>
      <c r="IJ516" s="20"/>
      <c r="IK516" s="20"/>
      <c r="IL516" s="20"/>
      <c r="IM516" s="20"/>
      <c r="IN516" s="20"/>
      <c r="IO516" s="20"/>
      <c r="IP516" s="20"/>
      <c r="IQ516" s="20"/>
      <c r="IR516" s="20"/>
      <c r="IS516" s="20"/>
    </row>
    <row r="517" spans="1:253" ht="13">
      <c r="A517" s="297">
        <v>45280</v>
      </c>
      <c r="B517" s="245">
        <v>6995</v>
      </c>
      <c r="C517" s="46" t="s">
        <v>811</v>
      </c>
      <c r="D517" s="58" t="s">
        <v>812</v>
      </c>
      <c r="E517" s="234">
        <v>0</v>
      </c>
      <c r="F517" s="233"/>
      <c r="G517" s="34">
        <f t="shared" si="1"/>
        <v>0</v>
      </c>
      <c r="H517" s="34">
        <f t="shared" si="2"/>
        <v>0</v>
      </c>
      <c r="I517" s="34">
        <f t="shared" si="3"/>
        <v>0</v>
      </c>
      <c r="J517" s="34">
        <f t="shared" si="4"/>
        <v>0</v>
      </c>
      <c r="K517" s="34">
        <f t="shared" si="5"/>
        <v>0</v>
      </c>
      <c r="L517" s="33"/>
      <c r="M517" s="124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  <c r="GD517" s="20"/>
      <c r="GE517" s="20"/>
      <c r="GF517" s="20"/>
      <c r="GG517" s="20"/>
      <c r="GH517" s="20"/>
      <c r="GI517" s="20"/>
      <c r="GJ517" s="20"/>
      <c r="GK517" s="20"/>
      <c r="GL517" s="20"/>
      <c r="GM517" s="20"/>
      <c r="GN517" s="20"/>
      <c r="GO517" s="20"/>
      <c r="GP517" s="20"/>
      <c r="GQ517" s="20"/>
      <c r="GR517" s="20"/>
      <c r="GS517" s="20"/>
      <c r="GT517" s="20"/>
      <c r="GU517" s="20"/>
      <c r="GV517" s="20"/>
      <c r="GW517" s="20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0"/>
      <c r="HM517" s="20"/>
      <c r="HN517" s="20"/>
      <c r="HO517" s="20"/>
      <c r="HP517" s="20"/>
      <c r="HQ517" s="20"/>
      <c r="HR517" s="20"/>
      <c r="HS517" s="20"/>
      <c r="HT517" s="20"/>
      <c r="HU517" s="20"/>
      <c r="HV517" s="20"/>
      <c r="HW517" s="20"/>
      <c r="HX517" s="20"/>
      <c r="HY517" s="20"/>
      <c r="HZ517" s="20"/>
      <c r="IA517" s="20"/>
      <c r="IB517" s="20"/>
      <c r="IC517" s="20"/>
      <c r="ID517" s="20"/>
      <c r="IE517" s="20"/>
      <c r="IF517" s="20"/>
      <c r="IG517" s="20"/>
      <c r="IH517" s="20"/>
      <c r="II517" s="20"/>
      <c r="IJ517" s="20"/>
      <c r="IK517" s="20"/>
      <c r="IL517" s="20"/>
      <c r="IM517" s="20"/>
      <c r="IN517" s="20"/>
      <c r="IO517" s="20"/>
      <c r="IP517" s="20"/>
      <c r="IQ517" s="20"/>
      <c r="IR517" s="20"/>
      <c r="IS517" s="20"/>
    </row>
    <row r="518" spans="1:253" ht="13">
      <c r="A518" s="297">
        <v>45300</v>
      </c>
      <c r="B518" s="245">
        <v>7000</v>
      </c>
      <c r="C518" s="59" t="s">
        <v>365</v>
      </c>
      <c r="D518" s="213"/>
      <c r="E518" s="34">
        <f>SUM(E497:E517)</f>
        <v>0</v>
      </c>
      <c r="F518" s="218"/>
      <c r="G518" s="34">
        <f>SUM(G497:G517)</f>
        <v>0</v>
      </c>
      <c r="H518" s="34">
        <f>SUM(H497:H517)</f>
        <v>0</v>
      </c>
      <c r="I518" s="34">
        <f>SUM(I497:I517)</f>
        <v>0</v>
      </c>
      <c r="J518" s="34">
        <f>SUM(J497:J517)</f>
        <v>0</v>
      </c>
      <c r="K518" s="34">
        <f>SUM(K497:K517)</f>
        <v>0</v>
      </c>
      <c r="L518" s="33"/>
      <c r="M518" s="124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  <c r="FW518" s="20"/>
      <c r="FX518" s="20"/>
      <c r="FY518" s="20"/>
      <c r="FZ518" s="20"/>
      <c r="GA518" s="20"/>
      <c r="GB518" s="20"/>
      <c r="GC518" s="20"/>
      <c r="GD518" s="20"/>
      <c r="GE518" s="20"/>
      <c r="GF518" s="20"/>
      <c r="GG518" s="20"/>
      <c r="GH518" s="20"/>
      <c r="GI518" s="20"/>
      <c r="GJ518" s="20"/>
      <c r="GK518" s="20"/>
      <c r="GL518" s="20"/>
      <c r="GM518" s="20"/>
      <c r="GN518" s="20"/>
      <c r="GO518" s="20"/>
      <c r="GP518" s="20"/>
      <c r="GQ518" s="20"/>
      <c r="GR518" s="20"/>
      <c r="GS518" s="20"/>
      <c r="GT518" s="20"/>
      <c r="GU518" s="20"/>
      <c r="GV518" s="20"/>
      <c r="GW518" s="20"/>
      <c r="GX518" s="20"/>
      <c r="GY518" s="20"/>
      <c r="GZ518" s="20"/>
      <c r="HA518" s="20"/>
      <c r="HB518" s="20"/>
      <c r="HC518" s="20"/>
      <c r="HD518" s="20"/>
      <c r="HE518" s="20"/>
      <c r="HF518" s="20"/>
      <c r="HG518" s="20"/>
      <c r="HH518" s="20"/>
      <c r="HI518" s="20"/>
      <c r="HJ518" s="20"/>
      <c r="HK518" s="20"/>
      <c r="HL518" s="20"/>
      <c r="HM518" s="20"/>
      <c r="HN518" s="20"/>
      <c r="HO518" s="20"/>
      <c r="HP518" s="20"/>
      <c r="HQ518" s="20"/>
      <c r="HR518" s="20"/>
      <c r="HS518" s="20"/>
      <c r="HT518" s="20"/>
      <c r="HU518" s="20"/>
      <c r="HV518" s="20"/>
      <c r="HW518" s="20"/>
      <c r="HX518" s="20"/>
      <c r="HY518" s="20"/>
      <c r="HZ518" s="20"/>
      <c r="IA518" s="20"/>
      <c r="IB518" s="20"/>
      <c r="IC518" s="20"/>
      <c r="ID518" s="20"/>
      <c r="IE518" s="20"/>
      <c r="IF518" s="20"/>
      <c r="IG518" s="20"/>
      <c r="IH518" s="20"/>
      <c r="II518" s="20"/>
      <c r="IJ518" s="20"/>
      <c r="IK518" s="20"/>
      <c r="IL518" s="20"/>
      <c r="IM518" s="20"/>
      <c r="IN518" s="20"/>
      <c r="IO518" s="20"/>
      <c r="IP518" s="20"/>
      <c r="IQ518" s="20"/>
      <c r="IR518" s="20"/>
      <c r="IS518" s="20"/>
    </row>
    <row r="519" spans="1:253" ht="13">
      <c r="A519" s="297"/>
      <c r="B519" s="245"/>
      <c r="C519" s="59" t="s">
        <v>366</v>
      </c>
      <c r="D519" s="217"/>
      <c r="E519" s="33"/>
      <c r="F519" s="218"/>
      <c r="G519" s="33"/>
      <c r="H519" s="33"/>
      <c r="I519" s="33"/>
      <c r="J519" s="33"/>
      <c r="K519" s="33"/>
      <c r="L519" s="33"/>
      <c r="M519" s="124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  <c r="GD519" s="20"/>
      <c r="GE519" s="20"/>
      <c r="GF519" s="20"/>
      <c r="GG519" s="20"/>
      <c r="GH519" s="20"/>
      <c r="GI519" s="20"/>
      <c r="GJ519" s="20"/>
      <c r="GK519" s="20"/>
      <c r="GL519" s="20"/>
      <c r="GM519" s="20"/>
      <c r="GN519" s="20"/>
      <c r="GO519" s="20"/>
      <c r="GP519" s="20"/>
      <c r="GQ519" s="20"/>
      <c r="GR519" s="20"/>
      <c r="GS519" s="20"/>
      <c r="GT519" s="20"/>
      <c r="GU519" s="20"/>
      <c r="GV519" s="20"/>
      <c r="GW519" s="20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0"/>
      <c r="HM519" s="20"/>
      <c r="HN519" s="20"/>
      <c r="HO519" s="20"/>
      <c r="HP519" s="20"/>
      <c r="HQ519" s="20"/>
      <c r="HR519" s="20"/>
      <c r="HS519" s="20"/>
      <c r="HT519" s="20"/>
      <c r="HU519" s="20"/>
      <c r="HV519" s="20"/>
      <c r="HW519" s="20"/>
      <c r="HX519" s="20"/>
      <c r="HY519" s="20"/>
      <c r="HZ519" s="20"/>
      <c r="IA519" s="20"/>
      <c r="IB519" s="20"/>
      <c r="IC519" s="20"/>
      <c r="ID519" s="20"/>
      <c r="IE519" s="20"/>
      <c r="IF519" s="20"/>
      <c r="IG519" s="20"/>
      <c r="IH519" s="20"/>
      <c r="II519" s="20"/>
      <c r="IJ519" s="20"/>
      <c r="IK519" s="20"/>
      <c r="IL519" s="20"/>
      <c r="IM519" s="20"/>
      <c r="IN519" s="20"/>
      <c r="IO519" s="20"/>
      <c r="IP519" s="20"/>
      <c r="IQ519" s="20"/>
      <c r="IR519" s="20"/>
      <c r="IS519" s="20"/>
    </row>
    <row r="520" spans="1:253" ht="13">
      <c r="A520" s="297">
        <v>46000</v>
      </c>
      <c r="B520" s="245">
        <v>7010</v>
      </c>
      <c r="C520" s="46" t="s">
        <v>367</v>
      </c>
      <c r="D520" s="58" t="s">
        <v>368</v>
      </c>
      <c r="E520" s="234">
        <v>0</v>
      </c>
      <c r="F520" s="223" t="s">
        <v>63</v>
      </c>
      <c r="G520" s="35"/>
      <c r="H520" s="35"/>
      <c r="I520" s="35"/>
      <c r="J520" s="35"/>
      <c r="K520" s="35"/>
      <c r="L520" s="33"/>
      <c r="M520" s="124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  <c r="HO520" s="20"/>
      <c r="HP520" s="20"/>
      <c r="HQ520" s="20"/>
      <c r="HR520" s="20"/>
      <c r="HS520" s="20"/>
      <c r="HT520" s="20"/>
      <c r="HU520" s="20"/>
      <c r="HV520" s="20"/>
      <c r="HW520" s="20"/>
      <c r="HX520" s="20"/>
      <c r="HY520" s="20"/>
      <c r="HZ520" s="20"/>
      <c r="IA520" s="20"/>
      <c r="IB520" s="20"/>
      <c r="IC520" s="20"/>
      <c r="ID520" s="20"/>
      <c r="IE520" s="20"/>
      <c r="IF520" s="20"/>
      <c r="IG520" s="20"/>
      <c r="IH520" s="20"/>
      <c r="II520" s="20"/>
      <c r="IJ520" s="20"/>
      <c r="IK520" s="20"/>
      <c r="IL520" s="20"/>
      <c r="IM520" s="20"/>
      <c r="IN520" s="20"/>
      <c r="IO520" s="20"/>
      <c r="IP520" s="20"/>
      <c r="IQ520" s="20"/>
      <c r="IR520" s="20"/>
      <c r="IS520" s="20"/>
    </row>
    <row r="521" spans="1:253" ht="13">
      <c r="A521" s="297"/>
      <c r="B521" s="245"/>
      <c r="C521" s="46" t="s">
        <v>369</v>
      </c>
      <c r="D521" s="58" t="s">
        <v>368</v>
      </c>
      <c r="E521" s="234">
        <v>0</v>
      </c>
      <c r="F521" s="233"/>
      <c r="G521" s="34">
        <f>IF(ISBLANK($F521),0,ROUND($E521*(VLOOKUP($F521,Ratio,2)),0))</f>
        <v>0</v>
      </c>
      <c r="H521" s="34">
        <f>IF(ISBLANK($F521),0,ROUND($E521*(VLOOKUP($F521,Ratio,3)),0))</f>
        <v>0</v>
      </c>
      <c r="I521" s="34">
        <f>IF(ISBLANK($F521),0,ROUND($E521*(VLOOKUP($F521,Ratio,4)),0))</f>
        <v>0</v>
      </c>
      <c r="J521" s="34">
        <f>IF(ISBLANK($F521),0,ROUND($E521*(VLOOKUP($F521,Ratio,5)),0))</f>
        <v>0</v>
      </c>
      <c r="K521" s="34">
        <f>IF(ISBLANK($F521),0,ROUND($E521*(VLOOKUP($F521,Ratio,13)),0))</f>
        <v>0</v>
      </c>
      <c r="L521" s="33"/>
      <c r="M521" s="124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3">
      <c r="A522" s="297">
        <v>46020</v>
      </c>
      <c r="B522" s="245">
        <v>7020</v>
      </c>
      <c r="C522" s="46" t="s">
        <v>297</v>
      </c>
      <c r="D522" s="58" t="s">
        <v>370</v>
      </c>
      <c r="E522" s="234">
        <v>0</v>
      </c>
      <c r="F522" s="223" t="s">
        <v>63</v>
      </c>
      <c r="G522" s="35"/>
      <c r="H522" s="35"/>
      <c r="I522" s="35"/>
      <c r="J522" s="35"/>
      <c r="K522" s="35"/>
      <c r="L522" s="33"/>
      <c r="M522" s="124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  <c r="FW522" s="20"/>
      <c r="FX522" s="20"/>
      <c r="FY522" s="20"/>
      <c r="FZ522" s="20"/>
      <c r="GA522" s="20"/>
      <c r="GB522" s="20"/>
      <c r="GC522" s="20"/>
      <c r="GD522" s="20"/>
      <c r="GE522" s="20"/>
      <c r="GF522" s="20"/>
      <c r="GG522" s="20"/>
      <c r="GH522" s="20"/>
      <c r="GI522" s="20"/>
      <c r="GJ522" s="20"/>
      <c r="GK522" s="20"/>
      <c r="GL522" s="20"/>
      <c r="GM522" s="20"/>
      <c r="GN522" s="20"/>
      <c r="GO522" s="20"/>
      <c r="GP522" s="20"/>
      <c r="GQ522" s="20"/>
      <c r="GR522" s="20"/>
      <c r="GS522" s="20"/>
      <c r="GT522" s="20"/>
      <c r="GU522" s="20"/>
      <c r="GV522" s="20"/>
      <c r="GW522" s="20"/>
      <c r="GX522" s="20"/>
      <c r="GY522" s="20"/>
      <c r="GZ522" s="20"/>
      <c r="HA522" s="20"/>
      <c r="HB522" s="20"/>
      <c r="HC522" s="20"/>
      <c r="HD522" s="20"/>
      <c r="HE522" s="20"/>
      <c r="HF522" s="20"/>
      <c r="HG522" s="20"/>
      <c r="HH522" s="20"/>
      <c r="HI522" s="20"/>
      <c r="HJ522" s="20"/>
      <c r="HK522" s="20"/>
      <c r="HL522" s="20"/>
      <c r="HM522" s="20"/>
      <c r="HN522" s="20"/>
      <c r="HO522" s="20"/>
      <c r="HP522" s="20"/>
      <c r="HQ522" s="20"/>
      <c r="HR522" s="20"/>
      <c r="HS522" s="20"/>
      <c r="HT522" s="20"/>
      <c r="HU522" s="20"/>
      <c r="HV522" s="20"/>
      <c r="HW522" s="20"/>
      <c r="HX522" s="20"/>
      <c r="HY522" s="20"/>
      <c r="HZ522" s="20"/>
      <c r="IA522" s="20"/>
      <c r="IB522" s="20"/>
      <c r="IC522" s="20"/>
      <c r="ID522" s="20"/>
      <c r="IE522" s="20"/>
      <c r="IF522" s="20"/>
      <c r="IG522" s="20"/>
      <c r="IH522" s="20"/>
      <c r="II522" s="20"/>
      <c r="IJ522" s="20"/>
      <c r="IK522" s="20"/>
      <c r="IL522" s="20"/>
      <c r="IM522" s="20"/>
      <c r="IN522" s="20"/>
      <c r="IO522" s="20"/>
      <c r="IP522" s="20"/>
      <c r="IQ522" s="20"/>
      <c r="IR522" s="20"/>
      <c r="IS522" s="20"/>
    </row>
    <row r="523" spans="1:253" ht="13">
      <c r="A523" s="297"/>
      <c r="B523" s="245"/>
      <c r="C523" s="46" t="s">
        <v>299</v>
      </c>
      <c r="D523" s="58" t="s">
        <v>370</v>
      </c>
      <c r="E523" s="234">
        <v>0</v>
      </c>
      <c r="F523" s="224"/>
      <c r="G523" s="34">
        <f>IF(ISBLANK($F523),0,ROUND($E523*(VLOOKUP($F523,Ratio,2)),0))</f>
        <v>0</v>
      </c>
      <c r="H523" s="34">
        <f>IF(ISBLANK($F523),0,ROUND($E523*(VLOOKUP($F523,Ratio,3)),0))</f>
        <v>0</v>
      </c>
      <c r="I523" s="34">
        <f>IF(ISBLANK($F523),0,ROUND($E523*(VLOOKUP($F523,Ratio,4)),0))</f>
        <v>0</v>
      </c>
      <c r="J523" s="34">
        <f>IF(ISBLANK($F523),0,ROUND($E523*(VLOOKUP($F523,Ratio,5)),0))</f>
        <v>0</v>
      </c>
      <c r="K523" s="34">
        <f>IF(ISBLANK($F523),0,ROUND($E523*(VLOOKUP($F523,Ratio,13)),0))</f>
        <v>0</v>
      </c>
      <c r="L523" s="33"/>
      <c r="M523" s="124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  <c r="GD523" s="20"/>
      <c r="GE523" s="20"/>
      <c r="GF523" s="20"/>
      <c r="GG523" s="20"/>
      <c r="GH523" s="20"/>
      <c r="GI523" s="20"/>
      <c r="GJ523" s="20"/>
      <c r="GK523" s="20"/>
      <c r="GL523" s="20"/>
      <c r="GM523" s="20"/>
      <c r="GN523" s="20"/>
      <c r="GO523" s="20"/>
      <c r="GP523" s="20"/>
      <c r="GQ523" s="20"/>
      <c r="GR523" s="20"/>
      <c r="GS523" s="20"/>
      <c r="GT523" s="20"/>
      <c r="GU523" s="20"/>
      <c r="GV523" s="20"/>
      <c r="GW523" s="20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0"/>
      <c r="HM523" s="20"/>
      <c r="HN523" s="20"/>
      <c r="HO523" s="20"/>
      <c r="HP523" s="20"/>
      <c r="HQ523" s="20"/>
      <c r="HR523" s="20"/>
      <c r="HS523" s="20"/>
      <c r="HT523" s="20"/>
      <c r="HU523" s="20"/>
      <c r="HV523" s="20"/>
      <c r="HW523" s="20"/>
      <c r="HX523" s="20"/>
      <c r="HY523" s="20"/>
      <c r="HZ523" s="20"/>
      <c r="IA523" s="20"/>
      <c r="IB523" s="20"/>
      <c r="IC523" s="20"/>
      <c r="ID523" s="20"/>
      <c r="IE523" s="20"/>
      <c r="IF523" s="20"/>
      <c r="IG523" s="20"/>
      <c r="IH523" s="20"/>
      <c r="II523" s="20"/>
      <c r="IJ523" s="20"/>
      <c r="IK523" s="20"/>
      <c r="IL523" s="20"/>
      <c r="IM523" s="20"/>
      <c r="IN523" s="20"/>
      <c r="IO523" s="20"/>
      <c r="IP523" s="20"/>
      <c r="IQ523" s="20"/>
      <c r="IR523" s="20"/>
      <c r="IS523" s="20"/>
    </row>
    <row r="524" spans="1:253" ht="13">
      <c r="A524" s="297">
        <v>46040</v>
      </c>
      <c r="B524" s="245">
        <v>7030</v>
      </c>
      <c r="C524" s="46" t="s">
        <v>300</v>
      </c>
      <c r="D524" s="58" t="s">
        <v>371</v>
      </c>
      <c r="E524" s="234">
        <v>0</v>
      </c>
      <c r="F524" s="223" t="s">
        <v>63</v>
      </c>
      <c r="G524" s="35"/>
      <c r="H524" s="35"/>
      <c r="I524" s="35"/>
      <c r="J524" s="35"/>
      <c r="K524" s="35"/>
      <c r="L524" s="33"/>
      <c r="M524" s="1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  <c r="GD524" s="20"/>
      <c r="GE524" s="20"/>
      <c r="GF524" s="20"/>
      <c r="GG524" s="20"/>
      <c r="GH524" s="20"/>
      <c r="GI524" s="20"/>
      <c r="GJ524" s="20"/>
      <c r="GK524" s="20"/>
      <c r="GL524" s="20"/>
      <c r="GM524" s="20"/>
      <c r="GN524" s="20"/>
      <c r="GO524" s="20"/>
      <c r="GP524" s="20"/>
      <c r="GQ524" s="20"/>
      <c r="GR524" s="20"/>
      <c r="GS524" s="20"/>
      <c r="GT524" s="20"/>
      <c r="GU524" s="20"/>
      <c r="GV524" s="20"/>
      <c r="GW524" s="20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0"/>
      <c r="HM524" s="20"/>
      <c r="HN524" s="20"/>
      <c r="HO524" s="20"/>
      <c r="HP524" s="20"/>
      <c r="HQ524" s="20"/>
      <c r="HR524" s="20"/>
      <c r="HS524" s="20"/>
      <c r="HT524" s="20"/>
      <c r="HU524" s="20"/>
      <c r="HV524" s="20"/>
      <c r="HW524" s="20"/>
      <c r="HX524" s="20"/>
      <c r="HY524" s="20"/>
      <c r="HZ524" s="20"/>
      <c r="IA524" s="20"/>
      <c r="IB524" s="20"/>
      <c r="IC524" s="20"/>
      <c r="ID524" s="20"/>
      <c r="IE524" s="20"/>
      <c r="IF524" s="20"/>
      <c r="IG524" s="20"/>
      <c r="IH524" s="20"/>
      <c r="II524" s="20"/>
      <c r="IJ524" s="20"/>
      <c r="IK524" s="20"/>
      <c r="IL524" s="20"/>
      <c r="IM524" s="20"/>
      <c r="IN524" s="20"/>
      <c r="IO524" s="20"/>
      <c r="IP524" s="20"/>
      <c r="IQ524" s="20"/>
      <c r="IR524" s="20"/>
      <c r="IS524" s="20"/>
    </row>
    <row r="525" spans="1:253" ht="13">
      <c r="A525" s="297"/>
      <c r="B525" s="245"/>
      <c r="C525" s="46" t="s">
        <v>302</v>
      </c>
      <c r="D525" s="58" t="s">
        <v>371</v>
      </c>
      <c r="E525" s="234">
        <v>0</v>
      </c>
      <c r="F525" s="233"/>
      <c r="G525" s="34">
        <f>IF(ISBLANK($F525),0,ROUND($E525*(VLOOKUP($F525,Ratio,2)),0))</f>
        <v>0</v>
      </c>
      <c r="H525" s="34">
        <f>IF(ISBLANK($F525),0,ROUND($E525*(VLOOKUP($F525,Ratio,3)),0))</f>
        <v>0</v>
      </c>
      <c r="I525" s="34">
        <f>IF(ISBLANK($F525),0,ROUND($E525*(VLOOKUP($F525,Ratio,4)),0))</f>
        <v>0</v>
      </c>
      <c r="J525" s="34">
        <f>IF(ISBLANK($F525),0,ROUND($E525*(VLOOKUP($F525,Ratio,5)),0))</f>
        <v>0</v>
      </c>
      <c r="K525" s="34">
        <f>IF(ISBLANK($F525),0,ROUND($E525*(VLOOKUP($F525,Ratio,13)),0))</f>
        <v>0</v>
      </c>
      <c r="L525" s="33"/>
      <c r="M525" s="124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  <c r="FW525" s="20"/>
      <c r="FX525" s="20"/>
      <c r="FY525" s="20"/>
      <c r="FZ525" s="20"/>
      <c r="GA525" s="20"/>
      <c r="GB525" s="20"/>
      <c r="GC525" s="20"/>
      <c r="GD525" s="20"/>
      <c r="GE525" s="20"/>
      <c r="GF525" s="20"/>
      <c r="GG525" s="20"/>
      <c r="GH525" s="20"/>
      <c r="GI525" s="20"/>
      <c r="GJ525" s="20"/>
      <c r="GK525" s="20"/>
      <c r="GL525" s="20"/>
      <c r="GM525" s="20"/>
      <c r="GN525" s="20"/>
      <c r="GO525" s="20"/>
      <c r="GP525" s="20"/>
      <c r="GQ525" s="20"/>
      <c r="GR525" s="20"/>
      <c r="GS525" s="20"/>
      <c r="GT525" s="20"/>
      <c r="GU525" s="20"/>
      <c r="GV525" s="20"/>
      <c r="GW525" s="20"/>
      <c r="GX525" s="20"/>
      <c r="GY525" s="20"/>
      <c r="GZ525" s="20"/>
      <c r="HA525" s="20"/>
      <c r="HB525" s="20"/>
      <c r="HC525" s="20"/>
      <c r="HD525" s="20"/>
      <c r="HE525" s="20"/>
      <c r="HF525" s="20"/>
      <c r="HG525" s="20"/>
      <c r="HH525" s="20"/>
      <c r="HI525" s="20"/>
      <c r="HJ525" s="20"/>
      <c r="HK525" s="20"/>
      <c r="HL525" s="20"/>
      <c r="HM525" s="20"/>
      <c r="HN525" s="20"/>
      <c r="HO525" s="20"/>
      <c r="HP525" s="20"/>
      <c r="HQ525" s="20"/>
      <c r="HR525" s="20"/>
      <c r="HS525" s="20"/>
      <c r="HT525" s="20"/>
      <c r="HU525" s="20"/>
      <c r="HV525" s="20"/>
      <c r="HW525" s="20"/>
      <c r="HX525" s="20"/>
      <c r="HY525" s="20"/>
      <c r="HZ525" s="20"/>
      <c r="IA525" s="20"/>
      <c r="IB525" s="20"/>
      <c r="IC525" s="20"/>
      <c r="ID525" s="20"/>
      <c r="IE525" s="20"/>
      <c r="IF525" s="20"/>
      <c r="IG525" s="20"/>
      <c r="IH525" s="20"/>
      <c r="II525" s="20"/>
      <c r="IJ525" s="20"/>
      <c r="IK525" s="20"/>
      <c r="IL525" s="20"/>
      <c r="IM525" s="20"/>
      <c r="IN525" s="20"/>
      <c r="IO525" s="20"/>
      <c r="IP525" s="20"/>
      <c r="IQ525" s="20"/>
      <c r="IR525" s="20"/>
      <c r="IS525" s="20"/>
    </row>
    <row r="526" spans="1:253" ht="13">
      <c r="A526" s="297">
        <v>46060</v>
      </c>
      <c r="B526" s="245">
        <v>7040</v>
      </c>
      <c r="C526" s="46" t="s">
        <v>303</v>
      </c>
      <c r="D526" s="58" t="s">
        <v>372</v>
      </c>
      <c r="E526" s="234">
        <v>0</v>
      </c>
      <c r="F526" s="223" t="s">
        <v>63</v>
      </c>
      <c r="G526" s="35"/>
      <c r="H526" s="35"/>
      <c r="I526" s="35"/>
      <c r="J526" s="35"/>
      <c r="K526" s="35"/>
      <c r="L526" s="33"/>
      <c r="M526" s="124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  <c r="FW526" s="20"/>
      <c r="FX526" s="20"/>
      <c r="FY526" s="20"/>
      <c r="FZ526" s="20"/>
      <c r="GA526" s="20"/>
      <c r="GB526" s="20"/>
      <c r="GC526" s="20"/>
      <c r="GD526" s="20"/>
      <c r="GE526" s="20"/>
      <c r="GF526" s="20"/>
      <c r="GG526" s="20"/>
      <c r="GH526" s="20"/>
      <c r="GI526" s="20"/>
      <c r="GJ526" s="20"/>
      <c r="GK526" s="20"/>
      <c r="GL526" s="20"/>
      <c r="GM526" s="20"/>
      <c r="GN526" s="20"/>
      <c r="GO526" s="20"/>
      <c r="GP526" s="20"/>
      <c r="GQ526" s="20"/>
      <c r="GR526" s="20"/>
      <c r="GS526" s="20"/>
      <c r="GT526" s="20"/>
      <c r="GU526" s="20"/>
      <c r="GV526" s="20"/>
      <c r="GW526" s="20"/>
      <c r="GX526" s="20"/>
      <c r="GY526" s="20"/>
      <c r="GZ526" s="20"/>
      <c r="HA526" s="20"/>
      <c r="HB526" s="20"/>
      <c r="HC526" s="20"/>
      <c r="HD526" s="20"/>
      <c r="HE526" s="20"/>
      <c r="HF526" s="20"/>
      <c r="HG526" s="20"/>
      <c r="HH526" s="20"/>
      <c r="HI526" s="20"/>
      <c r="HJ526" s="20"/>
      <c r="HK526" s="20"/>
      <c r="HL526" s="20"/>
      <c r="HM526" s="20"/>
      <c r="HN526" s="20"/>
      <c r="HO526" s="20"/>
      <c r="HP526" s="20"/>
      <c r="HQ526" s="20"/>
      <c r="HR526" s="20"/>
      <c r="HS526" s="20"/>
      <c r="HT526" s="20"/>
      <c r="HU526" s="20"/>
      <c r="HV526" s="20"/>
      <c r="HW526" s="20"/>
      <c r="HX526" s="20"/>
      <c r="HY526" s="20"/>
      <c r="HZ526" s="20"/>
      <c r="IA526" s="20"/>
      <c r="IB526" s="20"/>
      <c r="IC526" s="20"/>
      <c r="ID526" s="20"/>
      <c r="IE526" s="20"/>
      <c r="IF526" s="20"/>
      <c r="IG526" s="20"/>
      <c r="IH526" s="20"/>
      <c r="II526" s="20"/>
      <c r="IJ526" s="20"/>
      <c r="IK526" s="20"/>
      <c r="IL526" s="20"/>
      <c r="IM526" s="20"/>
      <c r="IN526" s="20"/>
      <c r="IO526" s="20"/>
      <c r="IP526" s="20"/>
      <c r="IQ526" s="20"/>
      <c r="IR526" s="20"/>
      <c r="IS526" s="20"/>
    </row>
    <row r="527" spans="1:253" ht="13">
      <c r="A527" s="297"/>
      <c r="B527" s="245"/>
      <c r="C527" s="46" t="s">
        <v>305</v>
      </c>
      <c r="D527" s="58" t="s">
        <v>372</v>
      </c>
      <c r="E527" s="234">
        <v>0</v>
      </c>
      <c r="F527" s="224"/>
      <c r="G527" s="34">
        <f>IF(ISBLANK($F527),0,ROUND($E527*(VLOOKUP($F527,Ratio,2)),0))</f>
        <v>0</v>
      </c>
      <c r="H527" s="34">
        <f>IF(ISBLANK($F527),0,ROUND($E527*(VLOOKUP($F527,Ratio,3)),0))</f>
        <v>0</v>
      </c>
      <c r="I527" s="34">
        <f>IF(ISBLANK($F527),0,ROUND($E527*(VLOOKUP($F527,Ratio,4)),0))</f>
        <v>0</v>
      </c>
      <c r="J527" s="34">
        <f>IF(ISBLANK($F527),0,ROUND($E527*(VLOOKUP($F527,Ratio,5)),0))</f>
        <v>0</v>
      </c>
      <c r="K527" s="34">
        <f>IF(ISBLANK($F527),0,ROUND($E527*(VLOOKUP($F527,Ratio,13)),0))</f>
        <v>0</v>
      </c>
      <c r="L527" s="33"/>
      <c r="M527" s="124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  <c r="FW527" s="20"/>
      <c r="FX527" s="20"/>
      <c r="FY527" s="20"/>
      <c r="FZ527" s="20"/>
      <c r="GA527" s="20"/>
      <c r="GB527" s="20"/>
      <c r="GC527" s="20"/>
      <c r="GD527" s="20"/>
      <c r="GE527" s="20"/>
      <c r="GF527" s="20"/>
      <c r="GG527" s="20"/>
      <c r="GH527" s="20"/>
      <c r="GI527" s="20"/>
      <c r="GJ527" s="20"/>
      <c r="GK527" s="20"/>
      <c r="GL527" s="20"/>
      <c r="GM527" s="20"/>
      <c r="GN527" s="20"/>
      <c r="GO527" s="20"/>
      <c r="GP527" s="20"/>
      <c r="GQ527" s="20"/>
      <c r="GR527" s="20"/>
      <c r="GS527" s="20"/>
      <c r="GT527" s="20"/>
      <c r="GU527" s="20"/>
      <c r="GV527" s="20"/>
      <c r="GW527" s="20"/>
      <c r="GX527" s="20"/>
      <c r="GY527" s="20"/>
      <c r="GZ527" s="20"/>
      <c r="HA527" s="20"/>
      <c r="HB527" s="20"/>
      <c r="HC527" s="20"/>
      <c r="HD527" s="20"/>
      <c r="HE527" s="20"/>
      <c r="HF527" s="20"/>
      <c r="HG527" s="20"/>
      <c r="HH527" s="20"/>
      <c r="HI527" s="20"/>
      <c r="HJ527" s="20"/>
      <c r="HK527" s="20"/>
      <c r="HL527" s="20"/>
      <c r="HM527" s="20"/>
      <c r="HN527" s="20"/>
      <c r="HO527" s="20"/>
      <c r="HP527" s="20"/>
      <c r="HQ527" s="20"/>
      <c r="HR527" s="20"/>
      <c r="HS527" s="20"/>
      <c r="HT527" s="20"/>
      <c r="HU527" s="20"/>
      <c r="HV527" s="20"/>
      <c r="HW527" s="20"/>
      <c r="HX527" s="20"/>
      <c r="HY527" s="20"/>
      <c r="HZ527" s="20"/>
      <c r="IA527" s="20"/>
      <c r="IB527" s="20"/>
      <c r="IC527" s="20"/>
      <c r="ID527" s="20"/>
      <c r="IE527" s="20"/>
      <c r="IF527" s="20"/>
      <c r="IG527" s="20"/>
      <c r="IH527" s="20"/>
      <c r="II527" s="20"/>
      <c r="IJ527" s="20"/>
      <c r="IK527" s="20"/>
      <c r="IL527" s="20"/>
      <c r="IM527" s="20"/>
      <c r="IN527" s="20"/>
      <c r="IO527" s="20"/>
      <c r="IP527" s="20"/>
      <c r="IQ527" s="20"/>
      <c r="IR527" s="20"/>
      <c r="IS527" s="20"/>
    </row>
    <row r="528" spans="1:253" ht="13">
      <c r="A528" s="314">
        <v>46065</v>
      </c>
      <c r="B528" s="245"/>
      <c r="C528" s="298" t="s">
        <v>1007</v>
      </c>
      <c r="D528" s="297" t="s">
        <v>1041</v>
      </c>
      <c r="E528" s="234">
        <v>0</v>
      </c>
      <c r="F528" s="223" t="s">
        <v>63</v>
      </c>
      <c r="G528" s="34"/>
      <c r="H528" s="34"/>
      <c r="I528" s="34"/>
      <c r="J528" s="34"/>
      <c r="K528" s="34"/>
      <c r="L528" s="33"/>
      <c r="M528" s="124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  <c r="FW528" s="20"/>
      <c r="FX528" s="20"/>
      <c r="FY528" s="20"/>
      <c r="FZ528" s="20"/>
      <c r="GA528" s="20"/>
      <c r="GB528" s="20"/>
      <c r="GC528" s="20"/>
      <c r="GD528" s="20"/>
      <c r="GE528" s="20"/>
      <c r="GF528" s="20"/>
      <c r="GG528" s="20"/>
      <c r="GH528" s="20"/>
      <c r="GI528" s="20"/>
      <c r="GJ528" s="20"/>
      <c r="GK528" s="20"/>
      <c r="GL528" s="20"/>
      <c r="GM528" s="20"/>
      <c r="GN528" s="20"/>
      <c r="GO528" s="20"/>
      <c r="GP528" s="20"/>
      <c r="GQ528" s="20"/>
      <c r="GR528" s="20"/>
      <c r="GS528" s="20"/>
      <c r="GT528" s="20"/>
      <c r="GU528" s="20"/>
      <c r="GV528" s="20"/>
      <c r="GW528" s="20"/>
      <c r="GX528" s="20"/>
      <c r="GY528" s="20"/>
      <c r="GZ528" s="20"/>
      <c r="HA528" s="20"/>
      <c r="HB528" s="20"/>
      <c r="HC528" s="20"/>
      <c r="HD528" s="20"/>
      <c r="HE528" s="20"/>
      <c r="HF528" s="20"/>
      <c r="HG528" s="20"/>
      <c r="HH528" s="20"/>
      <c r="HI528" s="20"/>
      <c r="HJ528" s="20"/>
      <c r="HK528" s="20"/>
      <c r="HL528" s="20"/>
      <c r="HM528" s="20"/>
      <c r="HN528" s="20"/>
      <c r="HO528" s="20"/>
      <c r="HP528" s="20"/>
      <c r="HQ528" s="20"/>
      <c r="HR528" s="20"/>
      <c r="HS528" s="20"/>
      <c r="HT528" s="20"/>
      <c r="HU528" s="20"/>
      <c r="HV528" s="20"/>
      <c r="HW528" s="20"/>
      <c r="HX528" s="20"/>
      <c r="HY528" s="20"/>
      <c r="HZ528" s="20"/>
      <c r="IA528" s="20"/>
      <c r="IB528" s="20"/>
      <c r="IC528" s="20"/>
      <c r="ID528" s="20"/>
      <c r="IE528" s="20"/>
      <c r="IF528" s="20"/>
      <c r="IG528" s="20"/>
      <c r="IH528" s="20"/>
      <c r="II528" s="20"/>
      <c r="IJ528" s="20"/>
      <c r="IK528" s="20"/>
      <c r="IL528" s="20"/>
      <c r="IM528" s="20"/>
      <c r="IN528" s="20"/>
      <c r="IO528" s="20"/>
      <c r="IP528" s="20"/>
      <c r="IQ528" s="20"/>
      <c r="IR528" s="20"/>
      <c r="IS528" s="20"/>
    </row>
    <row r="529" spans="1:253" ht="13">
      <c r="A529" s="297"/>
      <c r="B529" s="245"/>
      <c r="C529" s="298" t="s">
        <v>1007</v>
      </c>
      <c r="D529" s="297" t="s">
        <v>1041</v>
      </c>
      <c r="E529" s="234">
        <v>0</v>
      </c>
      <c r="F529" s="224"/>
      <c r="G529" s="34">
        <f>IF(ISBLANK($F529),0,ROUND($E529*(VLOOKUP($F529,Ratio,2)),0))</f>
        <v>0</v>
      </c>
      <c r="H529" s="34">
        <f>IF(ISBLANK($F529),0,ROUND($E529*(VLOOKUP($F529,Ratio,3)),0))</f>
        <v>0</v>
      </c>
      <c r="I529" s="34">
        <f>IF(ISBLANK($F529),0,ROUND($E529*(VLOOKUP($F529,Ratio,4)),0))</f>
        <v>0</v>
      </c>
      <c r="J529" s="34">
        <f>IF(ISBLANK($F529),0,ROUND($E529*(VLOOKUP($F529,Ratio,5)),0))</f>
        <v>0</v>
      </c>
      <c r="K529" s="34">
        <f>IF(ISBLANK($F529),0,ROUND($E529*(VLOOKUP($F529,Ratio,13)),0))</f>
        <v>0</v>
      </c>
      <c r="L529" s="33"/>
      <c r="M529" s="124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  <c r="FW529" s="20"/>
      <c r="FX529" s="20"/>
      <c r="FY529" s="20"/>
      <c r="FZ529" s="20"/>
      <c r="GA529" s="20"/>
      <c r="GB529" s="20"/>
      <c r="GC529" s="20"/>
      <c r="GD529" s="20"/>
      <c r="GE529" s="20"/>
      <c r="GF529" s="20"/>
      <c r="GG529" s="20"/>
      <c r="GH529" s="20"/>
      <c r="GI529" s="20"/>
      <c r="GJ529" s="20"/>
      <c r="GK529" s="20"/>
      <c r="GL529" s="20"/>
      <c r="GM529" s="20"/>
      <c r="GN529" s="20"/>
      <c r="GO529" s="20"/>
      <c r="GP529" s="20"/>
      <c r="GQ529" s="20"/>
      <c r="GR529" s="20"/>
      <c r="GS529" s="20"/>
      <c r="GT529" s="20"/>
      <c r="GU529" s="20"/>
      <c r="GV529" s="20"/>
      <c r="GW529" s="20"/>
      <c r="GX529" s="20"/>
      <c r="GY529" s="20"/>
      <c r="GZ529" s="20"/>
      <c r="HA529" s="20"/>
      <c r="HB529" s="20"/>
      <c r="HC529" s="20"/>
      <c r="HD529" s="20"/>
      <c r="HE529" s="20"/>
      <c r="HF529" s="20"/>
      <c r="HG529" s="20"/>
      <c r="HH529" s="20"/>
      <c r="HI529" s="20"/>
      <c r="HJ529" s="20"/>
      <c r="HK529" s="20"/>
      <c r="HL529" s="20"/>
      <c r="HM529" s="20"/>
      <c r="HN529" s="20"/>
      <c r="HO529" s="20"/>
      <c r="HP529" s="20"/>
      <c r="HQ529" s="20"/>
      <c r="HR529" s="20"/>
      <c r="HS529" s="20"/>
      <c r="HT529" s="20"/>
      <c r="HU529" s="20"/>
      <c r="HV529" s="20"/>
      <c r="HW529" s="20"/>
      <c r="HX529" s="20"/>
      <c r="HY529" s="20"/>
      <c r="HZ529" s="20"/>
      <c r="IA529" s="20"/>
      <c r="IB529" s="20"/>
      <c r="IC529" s="20"/>
      <c r="ID529" s="20"/>
      <c r="IE529" s="20"/>
      <c r="IF529" s="20"/>
      <c r="IG529" s="20"/>
      <c r="IH529" s="20"/>
      <c r="II529" s="20"/>
      <c r="IJ529" s="20"/>
      <c r="IK529" s="20"/>
      <c r="IL529" s="20"/>
      <c r="IM529" s="20"/>
      <c r="IN529" s="20"/>
      <c r="IO529" s="20"/>
      <c r="IP529" s="20"/>
      <c r="IQ529" s="20"/>
      <c r="IR529" s="20"/>
      <c r="IS529" s="20"/>
    </row>
    <row r="530" spans="1:253" ht="13">
      <c r="A530" s="297">
        <v>46080</v>
      </c>
      <c r="B530" s="245">
        <v>7050</v>
      </c>
      <c r="C530" s="46" t="s">
        <v>282</v>
      </c>
      <c r="D530" s="58" t="s">
        <v>373</v>
      </c>
      <c r="E530" s="234">
        <v>0</v>
      </c>
      <c r="F530" s="223" t="s">
        <v>63</v>
      </c>
      <c r="G530" s="35"/>
      <c r="H530" s="35"/>
      <c r="I530" s="35"/>
      <c r="J530" s="35"/>
      <c r="K530" s="35"/>
      <c r="L530" s="33"/>
      <c r="M530" s="124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  <c r="FW530" s="20"/>
      <c r="FX530" s="20"/>
      <c r="FY530" s="20"/>
      <c r="FZ530" s="20"/>
      <c r="GA530" s="20"/>
      <c r="GB530" s="20"/>
      <c r="GC530" s="20"/>
      <c r="GD530" s="20"/>
      <c r="GE530" s="20"/>
      <c r="GF530" s="20"/>
      <c r="GG530" s="20"/>
      <c r="GH530" s="20"/>
      <c r="GI530" s="20"/>
      <c r="GJ530" s="20"/>
      <c r="GK530" s="20"/>
      <c r="GL530" s="20"/>
      <c r="GM530" s="20"/>
      <c r="GN530" s="20"/>
      <c r="GO530" s="20"/>
      <c r="GP530" s="20"/>
      <c r="GQ530" s="20"/>
      <c r="GR530" s="20"/>
      <c r="GS530" s="20"/>
      <c r="GT530" s="20"/>
      <c r="GU530" s="20"/>
      <c r="GV530" s="20"/>
      <c r="GW530" s="20"/>
      <c r="GX530" s="20"/>
      <c r="GY530" s="20"/>
      <c r="GZ530" s="20"/>
      <c r="HA530" s="20"/>
      <c r="HB530" s="20"/>
      <c r="HC530" s="20"/>
      <c r="HD530" s="20"/>
      <c r="HE530" s="20"/>
      <c r="HF530" s="20"/>
      <c r="HG530" s="20"/>
      <c r="HH530" s="20"/>
      <c r="HI530" s="20"/>
      <c r="HJ530" s="20"/>
      <c r="HK530" s="20"/>
      <c r="HL530" s="20"/>
      <c r="HM530" s="20"/>
      <c r="HN530" s="20"/>
      <c r="HO530" s="20"/>
      <c r="HP530" s="20"/>
      <c r="HQ530" s="20"/>
      <c r="HR530" s="20"/>
      <c r="HS530" s="20"/>
      <c r="HT530" s="20"/>
      <c r="HU530" s="20"/>
      <c r="HV530" s="20"/>
      <c r="HW530" s="20"/>
      <c r="HX530" s="20"/>
      <c r="HY530" s="20"/>
      <c r="HZ530" s="20"/>
      <c r="IA530" s="20"/>
      <c r="IB530" s="20"/>
      <c r="IC530" s="20"/>
      <c r="ID530" s="20"/>
      <c r="IE530" s="20"/>
      <c r="IF530" s="20"/>
      <c r="IG530" s="20"/>
      <c r="IH530" s="20"/>
      <c r="II530" s="20"/>
      <c r="IJ530" s="20"/>
      <c r="IK530" s="20"/>
      <c r="IL530" s="20"/>
      <c r="IM530" s="20"/>
      <c r="IN530" s="20"/>
      <c r="IO530" s="20"/>
      <c r="IP530" s="20"/>
      <c r="IQ530" s="20"/>
      <c r="IR530" s="20"/>
      <c r="IS530" s="20"/>
    </row>
    <row r="531" spans="1:253" ht="13">
      <c r="A531" s="297"/>
      <c r="B531" s="245"/>
      <c r="C531" s="46" t="s">
        <v>284</v>
      </c>
      <c r="D531" s="58" t="s">
        <v>373</v>
      </c>
      <c r="E531" s="234">
        <v>0</v>
      </c>
      <c r="F531" s="224"/>
      <c r="G531" s="34">
        <f>IF(ISBLANK($F531),0,ROUND($E531*(VLOOKUP($F531,Ratio,2)),0))</f>
        <v>0</v>
      </c>
      <c r="H531" s="34">
        <f>IF(ISBLANK($F531),0,ROUND($E531*(VLOOKUP($F531,Ratio,3)),0))</f>
        <v>0</v>
      </c>
      <c r="I531" s="34">
        <f>IF(ISBLANK($F531),0,ROUND($E531*(VLOOKUP($F531,Ratio,4)),0))</f>
        <v>0</v>
      </c>
      <c r="J531" s="34">
        <f>IF(ISBLANK($F531),0,ROUND($E531*(VLOOKUP($F531,Ratio,5)),0))</f>
        <v>0</v>
      </c>
      <c r="K531" s="34">
        <f>IF(ISBLANK($F531),0,ROUND($E531*(VLOOKUP($F531,Ratio,13)),0))</f>
        <v>0</v>
      </c>
      <c r="L531" s="33"/>
      <c r="M531" s="124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  <c r="FW531" s="20"/>
      <c r="FX531" s="20"/>
      <c r="FY531" s="20"/>
      <c r="FZ531" s="20"/>
      <c r="GA531" s="20"/>
      <c r="GB531" s="20"/>
      <c r="GC531" s="20"/>
      <c r="GD531" s="20"/>
      <c r="GE531" s="20"/>
      <c r="GF531" s="20"/>
      <c r="GG531" s="20"/>
      <c r="GH531" s="20"/>
      <c r="GI531" s="20"/>
      <c r="GJ531" s="20"/>
      <c r="GK531" s="20"/>
      <c r="GL531" s="20"/>
      <c r="GM531" s="20"/>
      <c r="GN531" s="20"/>
      <c r="GO531" s="20"/>
      <c r="GP531" s="20"/>
      <c r="GQ531" s="20"/>
      <c r="GR531" s="20"/>
      <c r="GS531" s="20"/>
      <c r="GT531" s="20"/>
      <c r="GU531" s="20"/>
      <c r="GV531" s="20"/>
      <c r="GW531" s="20"/>
      <c r="GX531" s="20"/>
      <c r="GY531" s="20"/>
      <c r="GZ531" s="20"/>
      <c r="HA531" s="20"/>
      <c r="HB531" s="20"/>
      <c r="HC531" s="20"/>
      <c r="HD531" s="20"/>
      <c r="HE531" s="20"/>
      <c r="HF531" s="20"/>
      <c r="HG531" s="20"/>
      <c r="HH531" s="20"/>
      <c r="HI531" s="20"/>
      <c r="HJ531" s="20"/>
      <c r="HK531" s="20"/>
      <c r="HL531" s="20"/>
      <c r="HM531" s="20"/>
      <c r="HN531" s="20"/>
      <c r="HO531" s="20"/>
      <c r="HP531" s="20"/>
      <c r="HQ531" s="20"/>
      <c r="HR531" s="20"/>
      <c r="HS531" s="20"/>
      <c r="HT531" s="20"/>
      <c r="HU531" s="20"/>
      <c r="HV531" s="20"/>
      <c r="HW531" s="20"/>
      <c r="HX531" s="20"/>
      <c r="HY531" s="20"/>
      <c r="HZ531" s="20"/>
      <c r="IA531" s="20"/>
      <c r="IB531" s="20"/>
      <c r="IC531" s="20"/>
      <c r="ID531" s="20"/>
      <c r="IE531" s="20"/>
      <c r="IF531" s="20"/>
      <c r="IG531" s="20"/>
      <c r="IH531" s="20"/>
      <c r="II531" s="20"/>
      <c r="IJ531" s="20"/>
      <c r="IK531" s="20"/>
      <c r="IL531" s="20"/>
      <c r="IM531" s="20"/>
      <c r="IN531" s="20"/>
      <c r="IO531" s="20"/>
      <c r="IP531" s="20"/>
      <c r="IQ531" s="20"/>
      <c r="IR531" s="20"/>
      <c r="IS531" s="20"/>
    </row>
    <row r="532" spans="1:253" ht="13">
      <c r="A532" s="297">
        <v>46100</v>
      </c>
      <c r="B532" s="245">
        <v>7060</v>
      </c>
      <c r="C532" s="46" t="s">
        <v>80</v>
      </c>
      <c r="D532" s="58" t="s">
        <v>374</v>
      </c>
      <c r="E532" s="234">
        <v>0</v>
      </c>
      <c r="F532" s="223" t="s">
        <v>63</v>
      </c>
      <c r="G532" s="35"/>
      <c r="H532" s="35"/>
      <c r="I532" s="35"/>
      <c r="J532" s="35"/>
      <c r="K532" s="35"/>
      <c r="L532" s="33"/>
      <c r="M532" s="124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  <c r="GD532" s="20"/>
      <c r="GE532" s="20"/>
      <c r="GF532" s="20"/>
      <c r="GG532" s="20"/>
      <c r="GH532" s="20"/>
      <c r="GI532" s="20"/>
      <c r="GJ532" s="20"/>
      <c r="GK532" s="20"/>
      <c r="GL532" s="20"/>
      <c r="GM532" s="20"/>
      <c r="GN532" s="20"/>
      <c r="GO532" s="20"/>
      <c r="GP532" s="20"/>
      <c r="GQ532" s="20"/>
      <c r="GR532" s="20"/>
      <c r="GS532" s="20"/>
      <c r="GT532" s="20"/>
      <c r="GU532" s="20"/>
      <c r="GV532" s="20"/>
      <c r="GW532" s="20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0"/>
      <c r="HM532" s="20"/>
      <c r="HN532" s="20"/>
      <c r="HO532" s="20"/>
      <c r="HP532" s="20"/>
      <c r="HQ532" s="20"/>
      <c r="HR532" s="20"/>
      <c r="HS532" s="20"/>
      <c r="HT532" s="20"/>
      <c r="HU532" s="20"/>
      <c r="HV532" s="20"/>
      <c r="HW532" s="20"/>
      <c r="HX532" s="20"/>
      <c r="HY532" s="20"/>
      <c r="HZ532" s="20"/>
      <c r="IA532" s="20"/>
      <c r="IB532" s="20"/>
      <c r="IC532" s="20"/>
      <c r="ID532" s="20"/>
      <c r="IE532" s="20"/>
      <c r="IF532" s="20"/>
      <c r="IG532" s="20"/>
      <c r="IH532" s="20"/>
      <c r="II532" s="20"/>
      <c r="IJ532" s="20"/>
      <c r="IK532" s="20"/>
      <c r="IL532" s="20"/>
      <c r="IM532" s="20"/>
      <c r="IN532" s="20"/>
      <c r="IO532" s="20"/>
      <c r="IP532" s="20"/>
      <c r="IQ532" s="20"/>
      <c r="IR532" s="20"/>
      <c r="IS532" s="20"/>
    </row>
    <row r="533" spans="1:253" ht="13">
      <c r="A533" s="297"/>
      <c r="B533" s="245"/>
      <c r="C533" s="46" t="s">
        <v>82</v>
      </c>
      <c r="D533" s="58" t="s">
        <v>374</v>
      </c>
      <c r="E533" s="234">
        <v>0</v>
      </c>
      <c r="F533" s="233"/>
      <c r="G533" s="34">
        <f>IF(ISBLANK($F533),0,ROUND($E533*(VLOOKUP($F533,Ratio,2)),0))</f>
        <v>0</v>
      </c>
      <c r="H533" s="34">
        <f>IF(ISBLANK($F533),0,ROUND($E533*(VLOOKUP($F533,Ratio,3)),0))</f>
        <v>0</v>
      </c>
      <c r="I533" s="34">
        <f>IF(ISBLANK($F533),0,ROUND($E533*(VLOOKUP($F533,Ratio,4)),0))</f>
        <v>0</v>
      </c>
      <c r="J533" s="34">
        <f>IF(ISBLANK($F533),0,ROUND($E533*(VLOOKUP($F533,Ratio,5)),0))</f>
        <v>0</v>
      </c>
      <c r="K533" s="34">
        <f>IF(ISBLANK($F533),0,ROUND($E533*(VLOOKUP($F533,Ratio,13)),0))</f>
        <v>0</v>
      </c>
      <c r="L533" s="33"/>
      <c r="M533" s="124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  <c r="GD533" s="20"/>
      <c r="GE533" s="20"/>
      <c r="GF533" s="20"/>
      <c r="GG533" s="20"/>
      <c r="GH533" s="20"/>
      <c r="GI533" s="20"/>
      <c r="GJ533" s="20"/>
      <c r="GK533" s="20"/>
      <c r="GL533" s="20"/>
      <c r="GM533" s="20"/>
      <c r="GN533" s="20"/>
      <c r="GO533" s="20"/>
      <c r="GP533" s="20"/>
      <c r="GQ533" s="20"/>
      <c r="GR533" s="20"/>
      <c r="GS533" s="20"/>
      <c r="GT533" s="20"/>
      <c r="GU533" s="20"/>
      <c r="GV533" s="20"/>
      <c r="GW533" s="20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0"/>
      <c r="HM533" s="20"/>
      <c r="HN533" s="20"/>
      <c r="HO533" s="20"/>
      <c r="HP533" s="20"/>
      <c r="HQ533" s="20"/>
      <c r="HR533" s="20"/>
      <c r="HS533" s="20"/>
      <c r="HT533" s="20"/>
      <c r="HU533" s="20"/>
      <c r="HV533" s="20"/>
      <c r="HW533" s="20"/>
      <c r="HX533" s="20"/>
      <c r="HY533" s="20"/>
      <c r="HZ533" s="20"/>
      <c r="IA533" s="20"/>
      <c r="IB533" s="20"/>
      <c r="IC533" s="20"/>
      <c r="ID533" s="20"/>
      <c r="IE533" s="20"/>
      <c r="IF533" s="20"/>
      <c r="IG533" s="20"/>
      <c r="IH533" s="20"/>
      <c r="II533" s="20"/>
      <c r="IJ533" s="20"/>
      <c r="IK533" s="20"/>
      <c r="IL533" s="20"/>
      <c r="IM533" s="20"/>
      <c r="IN533" s="20"/>
      <c r="IO533" s="20"/>
      <c r="IP533" s="20"/>
      <c r="IQ533" s="20"/>
      <c r="IR533" s="20"/>
      <c r="IS533" s="20"/>
    </row>
    <row r="534" spans="1:253" ht="13">
      <c r="A534" s="297">
        <v>46120</v>
      </c>
      <c r="B534" s="245">
        <v>7070</v>
      </c>
      <c r="C534" s="46" t="s">
        <v>180</v>
      </c>
      <c r="D534" s="58" t="s">
        <v>375</v>
      </c>
      <c r="E534" s="234">
        <v>0</v>
      </c>
      <c r="F534" s="223" t="s">
        <v>63</v>
      </c>
      <c r="G534" s="35"/>
      <c r="H534" s="35"/>
      <c r="I534" s="35"/>
      <c r="J534" s="35"/>
      <c r="K534" s="35"/>
      <c r="L534" s="33"/>
      <c r="M534" s="12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  <c r="GD534" s="20"/>
      <c r="GE534" s="20"/>
      <c r="GF534" s="20"/>
      <c r="GG534" s="20"/>
      <c r="GH534" s="20"/>
      <c r="GI534" s="20"/>
      <c r="GJ534" s="20"/>
      <c r="GK534" s="20"/>
      <c r="GL534" s="20"/>
      <c r="GM534" s="20"/>
      <c r="GN534" s="20"/>
      <c r="GO534" s="20"/>
      <c r="GP534" s="20"/>
      <c r="GQ534" s="20"/>
      <c r="GR534" s="20"/>
      <c r="GS534" s="20"/>
      <c r="GT534" s="20"/>
      <c r="GU534" s="20"/>
      <c r="GV534" s="20"/>
      <c r="GW534" s="20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0"/>
      <c r="HM534" s="20"/>
      <c r="HN534" s="20"/>
      <c r="HO534" s="20"/>
      <c r="HP534" s="20"/>
      <c r="HQ534" s="20"/>
      <c r="HR534" s="20"/>
      <c r="HS534" s="20"/>
      <c r="HT534" s="20"/>
      <c r="HU534" s="20"/>
      <c r="HV534" s="20"/>
      <c r="HW534" s="20"/>
      <c r="HX534" s="20"/>
      <c r="HY534" s="20"/>
      <c r="HZ534" s="20"/>
      <c r="IA534" s="20"/>
      <c r="IB534" s="20"/>
      <c r="IC534" s="20"/>
      <c r="ID534" s="20"/>
      <c r="IE534" s="20"/>
      <c r="IF534" s="20"/>
      <c r="IG534" s="20"/>
      <c r="IH534" s="20"/>
      <c r="II534" s="20"/>
      <c r="IJ534" s="20"/>
      <c r="IK534" s="20"/>
      <c r="IL534" s="20"/>
      <c r="IM534" s="20"/>
      <c r="IN534" s="20"/>
      <c r="IO534" s="20"/>
      <c r="IP534" s="20"/>
      <c r="IQ534" s="20"/>
      <c r="IR534" s="20"/>
      <c r="IS534" s="20"/>
    </row>
    <row r="535" spans="1:253" ht="13">
      <c r="A535" s="297"/>
      <c r="B535" s="245"/>
      <c r="C535" s="46" t="s">
        <v>228</v>
      </c>
      <c r="D535" s="58" t="s">
        <v>375</v>
      </c>
      <c r="E535" s="234">
        <v>0</v>
      </c>
      <c r="F535" s="233"/>
      <c r="G535" s="34">
        <f>IF(ISBLANK($F535),0,ROUND($E535*(VLOOKUP($F535,Ratio,2)),0))</f>
        <v>0</v>
      </c>
      <c r="H535" s="34">
        <f>IF(ISBLANK($F535),0,ROUND($E535*(VLOOKUP($F535,Ratio,3)),0))</f>
        <v>0</v>
      </c>
      <c r="I535" s="34">
        <f>IF(ISBLANK($F535),0,ROUND($E535*(VLOOKUP($F535,Ratio,4)),0))</f>
        <v>0</v>
      </c>
      <c r="J535" s="34">
        <f>IF(ISBLANK($F535),0,ROUND($E535*(VLOOKUP($F535,Ratio,5)),0))</f>
        <v>0</v>
      </c>
      <c r="K535" s="34">
        <f>IF(ISBLANK($F535),0,ROUND($E535*(VLOOKUP($F535,Ratio,13)),0))</f>
        <v>0</v>
      </c>
      <c r="L535" s="33"/>
      <c r="M535" s="124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  <c r="FW535" s="20"/>
      <c r="FX535" s="20"/>
      <c r="FY535" s="20"/>
      <c r="FZ535" s="20"/>
      <c r="GA535" s="20"/>
      <c r="GB535" s="20"/>
      <c r="GC535" s="20"/>
      <c r="GD535" s="20"/>
      <c r="GE535" s="20"/>
      <c r="GF535" s="20"/>
      <c r="GG535" s="20"/>
      <c r="GH535" s="20"/>
      <c r="GI535" s="20"/>
      <c r="GJ535" s="20"/>
      <c r="GK535" s="20"/>
      <c r="GL535" s="20"/>
      <c r="GM535" s="20"/>
      <c r="GN535" s="20"/>
      <c r="GO535" s="20"/>
      <c r="GP535" s="20"/>
      <c r="GQ535" s="20"/>
      <c r="GR535" s="20"/>
      <c r="GS535" s="20"/>
      <c r="GT535" s="20"/>
      <c r="GU535" s="20"/>
      <c r="GV535" s="20"/>
      <c r="GW535" s="20"/>
      <c r="GX535" s="20"/>
      <c r="GY535" s="20"/>
      <c r="GZ535" s="20"/>
      <c r="HA535" s="20"/>
      <c r="HB535" s="20"/>
      <c r="HC535" s="20"/>
      <c r="HD535" s="20"/>
      <c r="HE535" s="20"/>
      <c r="HF535" s="20"/>
      <c r="HG535" s="20"/>
      <c r="HH535" s="20"/>
      <c r="HI535" s="20"/>
      <c r="HJ535" s="20"/>
      <c r="HK535" s="20"/>
      <c r="HL535" s="20"/>
      <c r="HM535" s="20"/>
      <c r="HN535" s="20"/>
      <c r="HO535" s="20"/>
      <c r="HP535" s="20"/>
      <c r="HQ535" s="20"/>
      <c r="HR535" s="20"/>
      <c r="HS535" s="20"/>
      <c r="HT535" s="20"/>
      <c r="HU535" s="20"/>
      <c r="HV535" s="20"/>
      <c r="HW535" s="20"/>
      <c r="HX535" s="20"/>
      <c r="HY535" s="20"/>
      <c r="HZ535" s="20"/>
      <c r="IA535" s="20"/>
      <c r="IB535" s="20"/>
      <c r="IC535" s="20"/>
      <c r="ID535" s="20"/>
      <c r="IE535" s="20"/>
      <c r="IF535" s="20"/>
      <c r="IG535" s="20"/>
      <c r="IH535" s="20"/>
      <c r="II535" s="20"/>
      <c r="IJ535" s="20"/>
      <c r="IK535" s="20"/>
      <c r="IL535" s="20"/>
      <c r="IM535" s="20"/>
      <c r="IN535" s="20"/>
      <c r="IO535" s="20"/>
      <c r="IP535" s="20"/>
      <c r="IQ535" s="20"/>
      <c r="IR535" s="20"/>
      <c r="IS535" s="20"/>
    </row>
    <row r="536" spans="1:253" ht="13">
      <c r="A536" s="297">
        <v>46140</v>
      </c>
      <c r="B536" s="245">
        <v>7080</v>
      </c>
      <c r="C536" s="46" t="s">
        <v>89</v>
      </c>
      <c r="D536" s="58" t="s">
        <v>376</v>
      </c>
      <c r="E536" s="234">
        <v>0</v>
      </c>
      <c r="F536" s="223" t="s">
        <v>63</v>
      </c>
      <c r="G536" s="35"/>
      <c r="H536" s="35"/>
      <c r="I536" s="35"/>
      <c r="J536" s="35"/>
      <c r="K536" s="35"/>
      <c r="L536" s="33"/>
      <c r="M536" s="124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  <c r="GD536" s="20"/>
      <c r="GE536" s="20"/>
      <c r="GF536" s="20"/>
      <c r="GG536" s="20"/>
      <c r="GH536" s="20"/>
      <c r="GI536" s="20"/>
      <c r="GJ536" s="20"/>
      <c r="GK536" s="20"/>
      <c r="GL536" s="20"/>
      <c r="GM536" s="20"/>
      <c r="GN536" s="20"/>
      <c r="GO536" s="20"/>
      <c r="GP536" s="20"/>
      <c r="GQ536" s="20"/>
      <c r="GR536" s="20"/>
      <c r="GS536" s="20"/>
      <c r="GT536" s="20"/>
      <c r="GU536" s="20"/>
      <c r="GV536" s="20"/>
      <c r="GW536" s="20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0"/>
      <c r="HM536" s="20"/>
      <c r="HN536" s="20"/>
      <c r="HO536" s="20"/>
      <c r="HP536" s="20"/>
      <c r="HQ536" s="20"/>
      <c r="HR536" s="20"/>
      <c r="HS536" s="20"/>
      <c r="HT536" s="20"/>
      <c r="HU536" s="20"/>
      <c r="HV536" s="20"/>
      <c r="HW536" s="20"/>
      <c r="HX536" s="20"/>
      <c r="HY536" s="20"/>
      <c r="HZ536" s="20"/>
      <c r="IA536" s="20"/>
      <c r="IB536" s="20"/>
      <c r="IC536" s="20"/>
      <c r="ID536" s="20"/>
      <c r="IE536" s="20"/>
      <c r="IF536" s="20"/>
      <c r="IG536" s="20"/>
      <c r="IH536" s="20"/>
      <c r="II536" s="20"/>
      <c r="IJ536" s="20"/>
      <c r="IK536" s="20"/>
      <c r="IL536" s="20"/>
      <c r="IM536" s="20"/>
      <c r="IN536" s="20"/>
      <c r="IO536" s="20"/>
      <c r="IP536" s="20"/>
      <c r="IQ536" s="20"/>
      <c r="IR536" s="20"/>
      <c r="IS536" s="20"/>
    </row>
    <row r="537" spans="1:253" ht="13">
      <c r="A537" s="297"/>
      <c r="B537" s="245"/>
      <c r="C537" s="46" t="s">
        <v>91</v>
      </c>
      <c r="D537" s="58" t="s">
        <v>376</v>
      </c>
      <c r="E537" s="234">
        <v>0</v>
      </c>
      <c r="F537" s="233"/>
      <c r="G537" s="34">
        <f>IF(ISBLANK($F537),0,ROUND($E537*(VLOOKUP($F537,Ratio,2)),0))</f>
        <v>0</v>
      </c>
      <c r="H537" s="34">
        <f>IF(ISBLANK($F537),0,ROUND($E537*(VLOOKUP($F537,Ratio,3)),0))</f>
        <v>0</v>
      </c>
      <c r="I537" s="34">
        <f>IF(ISBLANK($F537),0,ROUND($E537*(VLOOKUP($F537,Ratio,4)),0))</f>
        <v>0</v>
      </c>
      <c r="J537" s="34">
        <f>IF(ISBLANK($F537),0,ROUND($E537*(VLOOKUP($F537,Ratio,5)),0))</f>
        <v>0</v>
      </c>
      <c r="K537" s="34">
        <f>IF(ISBLANK($F537),0,ROUND($E537*(VLOOKUP($F537,Ratio,13)),0))</f>
        <v>0</v>
      </c>
      <c r="L537" s="33"/>
      <c r="M537" s="124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  <c r="FW537" s="20"/>
      <c r="FX537" s="20"/>
      <c r="FY537" s="20"/>
      <c r="FZ537" s="20"/>
      <c r="GA537" s="20"/>
      <c r="GB537" s="20"/>
      <c r="GC537" s="20"/>
      <c r="GD537" s="20"/>
      <c r="GE537" s="20"/>
      <c r="GF537" s="20"/>
      <c r="GG537" s="20"/>
      <c r="GH537" s="20"/>
      <c r="GI537" s="20"/>
      <c r="GJ537" s="20"/>
      <c r="GK537" s="20"/>
      <c r="GL537" s="20"/>
      <c r="GM537" s="20"/>
      <c r="GN537" s="20"/>
      <c r="GO537" s="20"/>
      <c r="GP537" s="20"/>
      <c r="GQ537" s="20"/>
      <c r="GR537" s="20"/>
      <c r="GS537" s="20"/>
      <c r="GT537" s="20"/>
      <c r="GU537" s="20"/>
      <c r="GV537" s="20"/>
      <c r="GW537" s="20"/>
      <c r="GX537" s="20"/>
      <c r="GY537" s="20"/>
      <c r="GZ537" s="20"/>
      <c r="HA537" s="20"/>
      <c r="HB537" s="20"/>
      <c r="HC537" s="20"/>
      <c r="HD537" s="20"/>
      <c r="HE537" s="20"/>
      <c r="HF537" s="20"/>
      <c r="HG537" s="20"/>
      <c r="HH537" s="20"/>
      <c r="HI537" s="20"/>
      <c r="HJ537" s="20"/>
      <c r="HK537" s="20"/>
      <c r="HL537" s="20"/>
      <c r="HM537" s="20"/>
      <c r="HN537" s="20"/>
      <c r="HO537" s="20"/>
      <c r="HP537" s="20"/>
      <c r="HQ537" s="20"/>
      <c r="HR537" s="20"/>
      <c r="HS537" s="20"/>
      <c r="HT537" s="20"/>
      <c r="HU537" s="20"/>
      <c r="HV537" s="20"/>
      <c r="HW537" s="20"/>
      <c r="HX537" s="20"/>
      <c r="HY537" s="20"/>
      <c r="HZ537" s="20"/>
      <c r="IA537" s="20"/>
      <c r="IB537" s="20"/>
      <c r="IC537" s="20"/>
      <c r="ID537" s="20"/>
      <c r="IE537" s="20"/>
      <c r="IF537" s="20"/>
      <c r="IG537" s="20"/>
      <c r="IH537" s="20"/>
      <c r="II537" s="20"/>
      <c r="IJ537" s="20"/>
      <c r="IK537" s="20"/>
      <c r="IL537" s="20"/>
      <c r="IM537" s="20"/>
      <c r="IN537" s="20"/>
      <c r="IO537" s="20"/>
      <c r="IP537" s="20"/>
      <c r="IQ537" s="20"/>
      <c r="IR537" s="20"/>
      <c r="IS537" s="20"/>
    </row>
    <row r="538" spans="1:253" ht="13">
      <c r="A538" s="297">
        <v>46160</v>
      </c>
      <c r="B538" s="245">
        <v>7090</v>
      </c>
      <c r="C538" s="59" t="s">
        <v>377</v>
      </c>
      <c r="D538" s="213"/>
      <c r="E538" s="34">
        <f>SUM(E520:E537)</f>
        <v>0</v>
      </c>
      <c r="F538" s="218"/>
      <c r="G538" s="34">
        <f>SUM(G520:G537)</f>
        <v>0</v>
      </c>
      <c r="H538" s="34">
        <f>SUM(H520:H537)</f>
        <v>0</v>
      </c>
      <c r="I538" s="34">
        <f>SUM(I520:I537)</f>
        <v>0</v>
      </c>
      <c r="J538" s="34">
        <f>SUM(J520:J537)</f>
        <v>0</v>
      </c>
      <c r="K538" s="34">
        <f>SUM(K520:K537)</f>
        <v>0</v>
      </c>
      <c r="L538" s="33"/>
      <c r="M538" s="124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  <c r="GD538" s="20"/>
      <c r="GE538" s="20"/>
      <c r="GF538" s="20"/>
      <c r="GG538" s="20"/>
      <c r="GH538" s="20"/>
      <c r="GI538" s="20"/>
      <c r="GJ538" s="20"/>
      <c r="GK538" s="20"/>
      <c r="GL538" s="20"/>
      <c r="GM538" s="20"/>
      <c r="GN538" s="20"/>
      <c r="GO538" s="20"/>
      <c r="GP538" s="20"/>
      <c r="GQ538" s="20"/>
      <c r="GR538" s="20"/>
      <c r="GS538" s="20"/>
      <c r="GT538" s="20"/>
      <c r="GU538" s="20"/>
      <c r="GV538" s="20"/>
      <c r="GW538" s="20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0"/>
      <c r="HM538" s="20"/>
      <c r="HN538" s="20"/>
      <c r="HO538" s="20"/>
      <c r="HP538" s="20"/>
      <c r="HQ538" s="20"/>
      <c r="HR538" s="20"/>
      <c r="HS538" s="20"/>
      <c r="HT538" s="20"/>
      <c r="HU538" s="20"/>
      <c r="HV538" s="20"/>
      <c r="HW538" s="20"/>
      <c r="HX538" s="20"/>
      <c r="HY538" s="20"/>
      <c r="HZ538" s="20"/>
      <c r="IA538" s="20"/>
      <c r="IB538" s="20"/>
      <c r="IC538" s="20"/>
      <c r="ID538" s="20"/>
      <c r="IE538" s="20"/>
      <c r="IF538" s="20"/>
      <c r="IG538" s="20"/>
      <c r="IH538" s="20"/>
      <c r="II538" s="20"/>
      <c r="IJ538" s="20"/>
      <c r="IK538" s="20"/>
      <c r="IL538" s="20"/>
      <c r="IM538" s="20"/>
      <c r="IN538" s="20"/>
      <c r="IO538" s="20"/>
      <c r="IP538" s="20"/>
      <c r="IQ538" s="20"/>
      <c r="IR538" s="20"/>
      <c r="IS538" s="20"/>
    </row>
    <row r="539" spans="1:253" ht="13">
      <c r="A539" s="297"/>
      <c r="B539" s="255"/>
      <c r="C539" s="256" t="s">
        <v>813</v>
      </c>
      <c r="D539" s="258"/>
      <c r="E539" s="140"/>
      <c r="F539" s="225"/>
      <c r="G539" s="140"/>
      <c r="H539" s="140"/>
      <c r="I539" s="140"/>
      <c r="J539" s="140"/>
      <c r="K539" s="140"/>
      <c r="L539" s="33"/>
      <c r="M539" s="124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3">
      <c r="A540" s="297">
        <v>47000</v>
      </c>
      <c r="B540" s="259">
        <v>7100</v>
      </c>
      <c r="C540" s="257" t="s">
        <v>814</v>
      </c>
      <c r="D540" s="255" t="s">
        <v>815</v>
      </c>
      <c r="E540" s="40">
        <v>0</v>
      </c>
      <c r="F540" s="223" t="s">
        <v>63</v>
      </c>
      <c r="G540" s="34"/>
      <c r="H540" s="34"/>
      <c r="I540" s="34"/>
      <c r="J540" s="34"/>
      <c r="K540" s="34"/>
      <c r="L540" s="33"/>
      <c r="M540" s="124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  <c r="GD540" s="20"/>
      <c r="GE540" s="20"/>
      <c r="GF540" s="20"/>
      <c r="GG540" s="20"/>
      <c r="GH540" s="20"/>
      <c r="GI540" s="20"/>
      <c r="GJ540" s="20"/>
      <c r="GK540" s="20"/>
      <c r="GL540" s="20"/>
      <c r="GM540" s="20"/>
      <c r="GN540" s="20"/>
      <c r="GO540" s="20"/>
      <c r="GP540" s="20"/>
      <c r="GQ540" s="20"/>
      <c r="GR540" s="20"/>
      <c r="GS540" s="20"/>
      <c r="GT540" s="20"/>
      <c r="GU540" s="20"/>
      <c r="GV540" s="20"/>
      <c r="GW540" s="20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0"/>
      <c r="HM540" s="20"/>
      <c r="HN540" s="20"/>
      <c r="HO540" s="20"/>
      <c r="HP540" s="20"/>
      <c r="HQ540" s="20"/>
      <c r="HR540" s="20"/>
      <c r="HS540" s="20"/>
      <c r="HT540" s="20"/>
      <c r="HU540" s="20"/>
      <c r="HV540" s="20"/>
      <c r="HW540" s="20"/>
      <c r="HX540" s="20"/>
      <c r="HY540" s="20"/>
      <c r="HZ540" s="20"/>
      <c r="IA540" s="20"/>
      <c r="IB540" s="20"/>
      <c r="IC540" s="20"/>
      <c r="ID540" s="20"/>
      <c r="IE540" s="20"/>
      <c r="IF540" s="20"/>
      <c r="IG540" s="20"/>
      <c r="IH540" s="20"/>
      <c r="II540" s="20"/>
      <c r="IJ540" s="20"/>
      <c r="IK540" s="20"/>
      <c r="IL540" s="20"/>
      <c r="IM540" s="20"/>
      <c r="IN540" s="20"/>
      <c r="IO540" s="20"/>
      <c r="IP540" s="20"/>
      <c r="IQ540" s="20"/>
      <c r="IR540" s="20"/>
      <c r="IS540" s="20"/>
    </row>
    <row r="541" spans="1:253" ht="13">
      <c r="A541" s="297"/>
      <c r="B541" s="259"/>
      <c r="C541" s="257" t="s">
        <v>844</v>
      </c>
      <c r="D541" s="255" t="s">
        <v>815</v>
      </c>
      <c r="E541" s="40">
        <v>0</v>
      </c>
      <c r="F541" s="228"/>
      <c r="G541" s="34">
        <f>IF(ISBLANK($F541),0,ROUND($E541*(VLOOKUP($F541,Ratio,2)),0))</f>
        <v>0</v>
      </c>
      <c r="H541" s="34">
        <f>IF(ISBLANK($F541),0,ROUND($E541*(VLOOKUP($F541,Ratio,3)),0))</f>
        <v>0</v>
      </c>
      <c r="I541" s="34">
        <f>IF(ISBLANK($F541),0,ROUND($E541*(VLOOKUP($F541,Ratio,4)),0))</f>
        <v>0</v>
      </c>
      <c r="J541" s="34">
        <f>IF(ISBLANK($F541),0,ROUND($E541*(VLOOKUP($F541,Ratio,5)),0))</f>
        <v>0</v>
      </c>
      <c r="K541" s="34">
        <f>IF(ISBLANK($F541),0,ROUND($E541*(VLOOKUP($F541,Ratio,13)),0))</f>
        <v>0</v>
      </c>
      <c r="L541" s="33"/>
      <c r="M541" s="124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0"/>
      <c r="HM541" s="20"/>
      <c r="HN541" s="20"/>
      <c r="HO541" s="20"/>
      <c r="HP541" s="20"/>
      <c r="HQ541" s="20"/>
      <c r="HR541" s="20"/>
      <c r="HS541" s="20"/>
      <c r="HT541" s="20"/>
      <c r="HU541" s="20"/>
      <c r="HV541" s="20"/>
      <c r="HW541" s="20"/>
      <c r="HX541" s="20"/>
      <c r="HY541" s="20"/>
      <c r="HZ541" s="20"/>
      <c r="IA541" s="20"/>
      <c r="IB541" s="20"/>
      <c r="IC541" s="20"/>
      <c r="ID541" s="20"/>
      <c r="IE541" s="20"/>
      <c r="IF541" s="20"/>
      <c r="IG541" s="20"/>
      <c r="IH541" s="20"/>
      <c r="II541" s="20"/>
      <c r="IJ541" s="20"/>
      <c r="IK541" s="20"/>
      <c r="IL541" s="20"/>
      <c r="IM541" s="20"/>
      <c r="IN541" s="20"/>
      <c r="IO541" s="20"/>
      <c r="IP541" s="20"/>
      <c r="IQ541" s="20"/>
      <c r="IR541" s="20"/>
      <c r="IS541" s="20"/>
    </row>
    <row r="542" spans="1:253" ht="13">
      <c r="A542" s="314">
        <v>47005</v>
      </c>
      <c r="B542" s="259"/>
      <c r="C542" s="298" t="s">
        <v>1007</v>
      </c>
      <c r="D542" s="297" t="s">
        <v>1042</v>
      </c>
      <c r="E542" s="40">
        <v>0</v>
      </c>
      <c r="F542" s="223" t="s">
        <v>63</v>
      </c>
      <c r="G542" s="34"/>
      <c r="H542" s="34"/>
      <c r="I542" s="34"/>
      <c r="J542" s="34"/>
      <c r="K542" s="34"/>
      <c r="L542" s="33"/>
      <c r="M542" s="124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0"/>
      <c r="HM542" s="20"/>
      <c r="HN542" s="20"/>
      <c r="HO542" s="20"/>
      <c r="HP542" s="20"/>
      <c r="HQ542" s="20"/>
      <c r="HR542" s="20"/>
      <c r="HS542" s="20"/>
      <c r="HT542" s="20"/>
      <c r="HU542" s="20"/>
      <c r="HV542" s="20"/>
      <c r="HW542" s="20"/>
      <c r="HX542" s="20"/>
      <c r="HY542" s="20"/>
      <c r="HZ542" s="20"/>
      <c r="IA542" s="20"/>
      <c r="IB542" s="20"/>
      <c r="IC542" s="20"/>
      <c r="ID542" s="20"/>
      <c r="IE542" s="20"/>
      <c r="IF542" s="20"/>
      <c r="IG542" s="20"/>
      <c r="IH542" s="20"/>
      <c r="II542" s="20"/>
      <c r="IJ542" s="20"/>
      <c r="IK542" s="20"/>
      <c r="IL542" s="20"/>
      <c r="IM542" s="20"/>
      <c r="IN542" s="20"/>
      <c r="IO542" s="20"/>
      <c r="IP542" s="20"/>
      <c r="IQ542" s="20"/>
      <c r="IR542" s="20"/>
      <c r="IS542" s="20"/>
    </row>
    <row r="543" spans="1:253" ht="13">
      <c r="A543" s="297"/>
      <c r="B543" s="259"/>
      <c r="C543" s="298" t="s">
        <v>1007</v>
      </c>
      <c r="D543" s="297" t="s">
        <v>1042</v>
      </c>
      <c r="E543" s="40">
        <v>0</v>
      </c>
      <c r="F543" s="228"/>
      <c r="G543" s="34">
        <f>IF(ISBLANK($F543),0,ROUND($E543*(VLOOKUP($F543,Ratio,2)),0))</f>
        <v>0</v>
      </c>
      <c r="H543" s="34">
        <f>IF(ISBLANK($F543),0,ROUND($E543*(VLOOKUP($F543,Ratio,3)),0))</f>
        <v>0</v>
      </c>
      <c r="I543" s="34">
        <f>IF(ISBLANK($F543),0,ROUND($E543*(VLOOKUP($F543,Ratio,4)),0))</f>
        <v>0</v>
      </c>
      <c r="J543" s="34">
        <f>IF(ISBLANK($F543),0,ROUND($E543*(VLOOKUP($F543,Ratio,5)),0))</f>
        <v>0</v>
      </c>
      <c r="K543" s="34">
        <f>IF(ISBLANK($F543),0,ROUND($E543*(VLOOKUP($F543,Ratio,13)),0))</f>
        <v>0</v>
      </c>
      <c r="L543" s="33"/>
      <c r="M543" s="124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0"/>
      <c r="HM543" s="20"/>
      <c r="HN543" s="20"/>
      <c r="HO543" s="20"/>
      <c r="HP543" s="20"/>
      <c r="HQ543" s="20"/>
      <c r="HR543" s="20"/>
      <c r="HS543" s="20"/>
      <c r="HT543" s="20"/>
      <c r="HU543" s="20"/>
      <c r="HV543" s="20"/>
      <c r="HW543" s="20"/>
      <c r="HX543" s="20"/>
      <c r="HY543" s="20"/>
      <c r="HZ543" s="20"/>
      <c r="IA543" s="20"/>
      <c r="IB543" s="20"/>
      <c r="IC543" s="20"/>
      <c r="ID543" s="20"/>
      <c r="IE543" s="20"/>
      <c r="IF543" s="20"/>
      <c r="IG543" s="20"/>
      <c r="IH543" s="20"/>
      <c r="II543" s="20"/>
      <c r="IJ543" s="20"/>
      <c r="IK543" s="20"/>
      <c r="IL543" s="20"/>
      <c r="IM543" s="20"/>
      <c r="IN543" s="20"/>
      <c r="IO543" s="20"/>
      <c r="IP543" s="20"/>
      <c r="IQ543" s="20"/>
      <c r="IR543" s="20"/>
      <c r="IS543" s="20"/>
    </row>
    <row r="544" spans="1:253" ht="13">
      <c r="A544" s="297">
        <v>47020</v>
      </c>
      <c r="B544" s="259">
        <v>7105</v>
      </c>
      <c r="C544" s="257" t="s">
        <v>816</v>
      </c>
      <c r="D544" s="255" t="s">
        <v>817</v>
      </c>
      <c r="E544" s="40">
        <v>0</v>
      </c>
      <c r="F544" s="223" t="s">
        <v>63</v>
      </c>
      <c r="G544" s="34"/>
      <c r="H544" s="34"/>
      <c r="I544" s="34"/>
      <c r="J544" s="34"/>
      <c r="K544" s="34"/>
      <c r="L544" s="33"/>
      <c r="M544" s="12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0"/>
      <c r="HM544" s="20"/>
      <c r="HN544" s="20"/>
      <c r="HO544" s="20"/>
      <c r="HP544" s="20"/>
      <c r="HQ544" s="20"/>
      <c r="HR544" s="20"/>
      <c r="HS544" s="20"/>
      <c r="HT544" s="20"/>
      <c r="HU544" s="20"/>
      <c r="HV544" s="20"/>
      <c r="HW544" s="20"/>
      <c r="HX544" s="20"/>
      <c r="HY544" s="20"/>
      <c r="HZ544" s="20"/>
      <c r="IA544" s="20"/>
      <c r="IB544" s="20"/>
      <c r="IC544" s="20"/>
      <c r="ID544" s="20"/>
      <c r="IE544" s="20"/>
      <c r="IF544" s="20"/>
      <c r="IG544" s="20"/>
      <c r="IH544" s="20"/>
      <c r="II544" s="20"/>
      <c r="IJ544" s="20"/>
      <c r="IK544" s="20"/>
      <c r="IL544" s="20"/>
      <c r="IM544" s="20"/>
      <c r="IN544" s="20"/>
      <c r="IO544" s="20"/>
      <c r="IP544" s="20"/>
      <c r="IQ544" s="20"/>
      <c r="IR544" s="20"/>
      <c r="IS544" s="20"/>
    </row>
    <row r="545" spans="1:253" ht="13">
      <c r="A545" s="297"/>
      <c r="B545" s="259"/>
      <c r="C545" s="257" t="s">
        <v>845</v>
      </c>
      <c r="D545" s="255" t="s">
        <v>817</v>
      </c>
      <c r="E545" s="40">
        <v>0</v>
      </c>
      <c r="F545" s="228"/>
      <c r="G545" s="34">
        <f>IF(ISBLANK($F545),0,ROUND($E545*(VLOOKUP($F545,Ratio,2)),0))</f>
        <v>0</v>
      </c>
      <c r="H545" s="34">
        <f>IF(ISBLANK($F545),0,ROUND($E545*(VLOOKUP($F545,Ratio,3)),0))</f>
        <v>0</v>
      </c>
      <c r="I545" s="34">
        <f>IF(ISBLANK($F545),0,ROUND($E545*(VLOOKUP($F545,Ratio,4)),0))</f>
        <v>0</v>
      </c>
      <c r="J545" s="34">
        <f>IF(ISBLANK($F545),0,ROUND($E545*(VLOOKUP($F545,Ratio,5)),0))</f>
        <v>0</v>
      </c>
      <c r="K545" s="34">
        <f>IF(ISBLANK($F545),0,ROUND($E545*(VLOOKUP($F545,Ratio,13)),0))</f>
        <v>0</v>
      </c>
      <c r="L545" s="33"/>
      <c r="M545" s="124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  <c r="HO545" s="20"/>
      <c r="HP545" s="20"/>
      <c r="HQ545" s="20"/>
      <c r="HR545" s="20"/>
      <c r="HS545" s="20"/>
      <c r="HT545" s="20"/>
      <c r="HU545" s="20"/>
      <c r="HV545" s="20"/>
      <c r="HW545" s="20"/>
      <c r="HX545" s="20"/>
      <c r="HY545" s="20"/>
      <c r="HZ545" s="20"/>
      <c r="IA545" s="20"/>
      <c r="IB545" s="20"/>
      <c r="IC545" s="20"/>
      <c r="ID545" s="20"/>
      <c r="IE545" s="20"/>
      <c r="IF545" s="20"/>
      <c r="IG545" s="20"/>
      <c r="IH545" s="20"/>
      <c r="II545" s="20"/>
      <c r="IJ545" s="20"/>
      <c r="IK545" s="20"/>
      <c r="IL545" s="20"/>
      <c r="IM545" s="20"/>
      <c r="IN545" s="20"/>
      <c r="IO545" s="20"/>
      <c r="IP545" s="20"/>
      <c r="IQ545" s="20"/>
      <c r="IR545" s="20"/>
      <c r="IS545" s="20"/>
    </row>
    <row r="546" spans="1:253" ht="13">
      <c r="A546" s="314">
        <v>47025</v>
      </c>
      <c r="B546" s="259"/>
      <c r="C546" s="298" t="s">
        <v>1007</v>
      </c>
      <c r="D546" s="297" t="s">
        <v>1043</v>
      </c>
      <c r="E546" s="40">
        <v>0</v>
      </c>
      <c r="F546" s="223" t="s">
        <v>63</v>
      </c>
      <c r="G546" s="34"/>
      <c r="H546" s="34"/>
      <c r="I546" s="34"/>
      <c r="J546" s="34"/>
      <c r="K546" s="34"/>
      <c r="L546" s="33"/>
      <c r="M546" s="124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  <c r="HO546" s="20"/>
      <c r="HP546" s="20"/>
      <c r="HQ546" s="20"/>
      <c r="HR546" s="20"/>
      <c r="HS546" s="20"/>
      <c r="HT546" s="20"/>
      <c r="HU546" s="20"/>
      <c r="HV546" s="20"/>
      <c r="HW546" s="20"/>
      <c r="HX546" s="20"/>
      <c r="HY546" s="20"/>
      <c r="HZ546" s="20"/>
      <c r="IA546" s="20"/>
      <c r="IB546" s="20"/>
      <c r="IC546" s="20"/>
      <c r="ID546" s="20"/>
      <c r="IE546" s="20"/>
      <c r="IF546" s="20"/>
      <c r="IG546" s="20"/>
      <c r="IH546" s="20"/>
      <c r="II546" s="20"/>
      <c r="IJ546" s="20"/>
      <c r="IK546" s="20"/>
      <c r="IL546" s="20"/>
      <c r="IM546" s="20"/>
      <c r="IN546" s="20"/>
      <c r="IO546" s="20"/>
      <c r="IP546" s="20"/>
      <c r="IQ546" s="20"/>
      <c r="IR546" s="20"/>
      <c r="IS546" s="20"/>
    </row>
    <row r="547" spans="1:253" ht="13">
      <c r="A547" s="297"/>
      <c r="B547" s="259"/>
      <c r="C547" s="298" t="s">
        <v>1007</v>
      </c>
      <c r="D547" s="297" t="s">
        <v>1043</v>
      </c>
      <c r="E547" s="40">
        <v>0</v>
      </c>
      <c r="F547" s="228"/>
      <c r="G547" s="34">
        <f>IF(ISBLANK($F547),0,ROUND($E547*(VLOOKUP($F547,Ratio,2)),0))</f>
        <v>0</v>
      </c>
      <c r="H547" s="34">
        <f>IF(ISBLANK($F547),0,ROUND($E547*(VLOOKUP($F547,Ratio,3)),0))</f>
        <v>0</v>
      </c>
      <c r="I547" s="34">
        <f>IF(ISBLANK($F547),0,ROUND($E547*(VLOOKUP($F547,Ratio,4)),0))</f>
        <v>0</v>
      </c>
      <c r="J547" s="34">
        <f>IF(ISBLANK($F547),0,ROUND($E547*(VLOOKUP($F547,Ratio,5)),0))</f>
        <v>0</v>
      </c>
      <c r="K547" s="34">
        <f>IF(ISBLANK($F547),0,ROUND($E547*(VLOOKUP($F547,Ratio,13)),0))</f>
        <v>0</v>
      </c>
      <c r="L547" s="33"/>
      <c r="M547" s="124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  <c r="HO547" s="20"/>
      <c r="HP547" s="20"/>
      <c r="HQ547" s="20"/>
      <c r="HR547" s="20"/>
      <c r="HS547" s="20"/>
      <c r="HT547" s="20"/>
      <c r="HU547" s="20"/>
      <c r="HV547" s="20"/>
      <c r="HW547" s="20"/>
      <c r="HX547" s="20"/>
      <c r="HY547" s="20"/>
      <c r="HZ547" s="20"/>
      <c r="IA547" s="20"/>
      <c r="IB547" s="20"/>
      <c r="IC547" s="20"/>
      <c r="ID547" s="20"/>
      <c r="IE547" s="20"/>
      <c r="IF547" s="20"/>
      <c r="IG547" s="20"/>
      <c r="IH547" s="20"/>
      <c r="II547" s="20"/>
      <c r="IJ547" s="20"/>
      <c r="IK547" s="20"/>
      <c r="IL547" s="20"/>
      <c r="IM547" s="20"/>
      <c r="IN547" s="20"/>
      <c r="IO547" s="20"/>
      <c r="IP547" s="20"/>
      <c r="IQ547" s="20"/>
      <c r="IR547" s="20"/>
      <c r="IS547" s="20"/>
    </row>
    <row r="548" spans="1:253" ht="13">
      <c r="A548" s="297">
        <v>47040</v>
      </c>
      <c r="B548" s="259">
        <v>7110</v>
      </c>
      <c r="C548" s="257" t="s">
        <v>818</v>
      </c>
      <c r="D548" s="255" t="s">
        <v>819</v>
      </c>
      <c r="E548" s="40">
        <v>0</v>
      </c>
      <c r="F548" s="223" t="s">
        <v>63</v>
      </c>
      <c r="G548" s="34"/>
      <c r="H548" s="34"/>
      <c r="I548" s="34"/>
      <c r="J548" s="34"/>
      <c r="K548" s="34"/>
      <c r="L548" s="33"/>
      <c r="M548" s="124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  <c r="HO548" s="20"/>
      <c r="HP548" s="20"/>
      <c r="HQ548" s="20"/>
      <c r="HR548" s="20"/>
      <c r="HS548" s="20"/>
      <c r="HT548" s="20"/>
      <c r="HU548" s="20"/>
      <c r="HV548" s="20"/>
      <c r="HW548" s="20"/>
      <c r="HX548" s="20"/>
      <c r="HY548" s="20"/>
      <c r="HZ548" s="20"/>
      <c r="IA548" s="20"/>
      <c r="IB548" s="20"/>
      <c r="IC548" s="20"/>
      <c r="ID548" s="20"/>
      <c r="IE548" s="20"/>
      <c r="IF548" s="20"/>
      <c r="IG548" s="20"/>
      <c r="IH548" s="20"/>
      <c r="II548" s="20"/>
      <c r="IJ548" s="20"/>
      <c r="IK548" s="20"/>
      <c r="IL548" s="20"/>
      <c r="IM548" s="20"/>
      <c r="IN548" s="20"/>
      <c r="IO548" s="20"/>
      <c r="IP548" s="20"/>
      <c r="IQ548" s="20"/>
      <c r="IR548" s="20"/>
      <c r="IS548" s="20"/>
    </row>
    <row r="549" spans="1:253" ht="13">
      <c r="A549" s="297"/>
      <c r="B549" s="259"/>
      <c r="C549" s="257" t="s">
        <v>846</v>
      </c>
      <c r="D549" s="255" t="s">
        <v>819</v>
      </c>
      <c r="E549" s="40">
        <v>0</v>
      </c>
      <c r="F549" s="228"/>
      <c r="G549" s="34">
        <f>IF(ISBLANK($F549),0,ROUND($E549*(VLOOKUP($F549,Ratio,2)),0))</f>
        <v>0</v>
      </c>
      <c r="H549" s="34">
        <f>IF(ISBLANK($F549),0,ROUND($E549*(VLOOKUP($F549,Ratio,3)),0))</f>
        <v>0</v>
      </c>
      <c r="I549" s="34">
        <f>IF(ISBLANK($F549),0,ROUND($E549*(VLOOKUP($F549,Ratio,4)),0))</f>
        <v>0</v>
      </c>
      <c r="J549" s="34">
        <f>IF(ISBLANK($F549),0,ROUND($E549*(VLOOKUP($F549,Ratio,5)),0))</f>
        <v>0</v>
      </c>
      <c r="K549" s="34">
        <f>IF(ISBLANK($F549),0,ROUND($E549*(VLOOKUP($F549,Ratio,13)),0))</f>
        <v>0</v>
      </c>
      <c r="L549" s="33"/>
      <c r="M549" s="124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  <c r="HO549" s="20"/>
      <c r="HP549" s="20"/>
      <c r="HQ549" s="20"/>
      <c r="HR549" s="20"/>
      <c r="HS549" s="20"/>
      <c r="HT549" s="20"/>
      <c r="HU549" s="20"/>
      <c r="HV549" s="20"/>
      <c r="HW549" s="20"/>
      <c r="HX549" s="20"/>
      <c r="HY549" s="20"/>
      <c r="HZ549" s="20"/>
      <c r="IA549" s="20"/>
      <c r="IB549" s="20"/>
      <c r="IC549" s="20"/>
      <c r="ID549" s="20"/>
      <c r="IE549" s="20"/>
      <c r="IF549" s="20"/>
      <c r="IG549" s="20"/>
      <c r="IH549" s="20"/>
      <c r="II549" s="20"/>
      <c r="IJ549" s="20"/>
      <c r="IK549" s="20"/>
      <c r="IL549" s="20"/>
      <c r="IM549" s="20"/>
      <c r="IN549" s="20"/>
      <c r="IO549" s="20"/>
      <c r="IP549" s="20"/>
      <c r="IQ549" s="20"/>
      <c r="IR549" s="20"/>
      <c r="IS549" s="20"/>
    </row>
    <row r="550" spans="1:253" ht="13">
      <c r="A550" s="297">
        <v>47060</v>
      </c>
      <c r="B550" s="259">
        <v>7115</v>
      </c>
      <c r="C550" s="257" t="s">
        <v>820</v>
      </c>
      <c r="D550" s="255" t="s">
        <v>821</v>
      </c>
      <c r="E550" s="40">
        <v>0</v>
      </c>
      <c r="F550" s="223" t="s">
        <v>63</v>
      </c>
      <c r="G550" s="34"/>
      <c r="H550" s="34"/>
      <c r="I550" s="34"/>
      <c r="J550" s="34"/>
      <c r="K550" s="34"/>
      <c r="L550" s="33"/>
      <c r="M550" s="124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  <c r="HO550" s="20"/>
      <c r="HP550" s="20"/>
      <c r="HQ550" s="20"/>
      <c r="HR550" s="20"/>
      <c r="HS550" s="20"/>
      <c r="HT550" s="20"/>
      <c r="HU550" s="20"/>
      <c r="HV550" s="20"/>
      <c r="HW550" s="20"/>
      <c r="HX550" s="20"/>
      <c r="HY550" s="20"/>
      <c r="HZ550" s="20"/>
      <c r="IA550" s="20"/>
      <c r="IB550" s="20"/>
      <c r="IC550" s="20"/>
      <c r="ID550" s="20"/>
      <c r="IE550" s="20"/>
      <c r="IF550" s="20"/>
      <c r="IG550" s="20"/>
      <c r="IH550" s="20"/>
      <c r="II550" s="20"/>
      <c r="IJ550" s="20"/>
      <c r="IK550" s="20"/>
      <c r="IL550" s="20"/>
      <c r="IM550" s="20"/>
      <c r="IN550" s="20"/>
      <c r="IO550" s="20"/>
      <c r="IP550" s="20"/>
      <c r="IQ550" s="20"/>
      <c r="IR550" s="20"/>
      <c r="IS550" s="20"/>
    </row>
    <row r="551" spans="1:253" ht="13">
      <c r="A551" s="297"/>
      <c r="B551" s="259"/>
      <c r="C551" s="257" t="s">
        <v>847</v>
      </c>
      <c r="D551" s="255" t="s">
        <v>821</v>
      </c>
      <c r="E551" s="40">
        <v>0</v>
      </c>
      <c r="F551" s="228"/>
      <c r="G551" s="34">
        <f>IF(ISBLANK($F551),0,ROUND($E551*(VLOOKUP($F551,Ratio,2)),0))</f>
        <v>0</v>
      </c>
      <c r="H551" s="34">
        <f>IF(ISBLANK($F551),0,ROUND($E551*(VLOOKUP($F551,Ratio,3)),0))</f>
        <v>0</v>
      </c>
      <c r="I551" s="34">
        <f>IF(ISBLANK($F551),0,ROUND($E551*(VLOOKUP($F551,Ratio,4)),0))</f>
        <v>0</v>
      </c>
      <c r="J551" s="34">
        <f>IF(ISBLANK($F551),0,ROUND($E551*(VLOOKUP($F551,Ratio,5)),0))</f>
        <v>0</v>
      </c>
      <c r="K551" s="34">
        <f>IF(ISBLANK($F551),0,ROUND($E551*(VLOOKUP($F551,Ratio,13)),0))</f>
        <v>0</v>
      </c>
      <c r="L551" s="33"/>
      <c r="M551" s="124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  <c r="HO551" s="20"/>
      <c r="HP551" s="20"/>
      <c r="HQ551" s="20"/>
      <c r="HR551" s="20"/>
      <c r="HS551" s="20"/>
      <c r="HT551" s="20"/>
      <c r="HU551" s="20"/>
      <c r="HV551" s="20"/>
      <c r="HW551" s="20"/>
      <c r="HX551" s="20"/>
      <c r="HY551" s="20"/>
      <c r="HZ551" s="20"/>
      <c r="IA551" s="20"/>
      <c r="IB551" s="20"/>
      <c r="IC551" s="20"/>
      <c r="ID551" s="20"/>
      <c r="IE551" s="20"/>
      <c r="IF551" s="20"/>
      <c r="IG551" s="20"/>
      <c r="IH551" s="20"/>
      <c r="II551" s="20"/>
      <c r="IJ551" s="20"/>
      <c r="IK551" s="20"/>
      <c r="IL551" s="20"/>
      <c r="IM551" s="20"/>
      <c r="IN551" s="20"/>
      <c r="IO551" s="20"/>
      <c r="IP551" s="20"/>
      <c r="IQ551" s="20"/>
      <c r="IR551" s="20"/>
      <c r="IS551" s="20"/>
    </row>
    <row r="552" spans="1:253" ht="13">
      <c r="A552" s="297">
        <v>47080</v>
      </c>
      <c r="B552" s="259">
        <v>7120</v>
      </c>
      <c r="C552" s="257" t="s">
        <v>822</v>
      </c>
      <c r="D552" s="255" t="s">
        <v>823</v>
      </c>
      <c r="E552" s="40">
        <v>0</v>
      </c>
      <c r="F552" s="223" t="s">
        <v>63</v>
      </c>
      <c r="G552" s="34"/>
      <c r="H552" s="34"/>
      <c r="I552" s="34"/>
      <c r="J552" s="34"/>
      <c r="K552" s="34"/>
      <c r="L552" s="33"/>
      <c r="M552" s="124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  <c r="HO552" s="20"/>
      <c r="HP552" s="20"/>
      <c r="HQ552" s="20"/>
      <c r="HR552" s="20"/>
      <c r="HS552" s="20"/>
      <c r="HT552" s="20"/>
      <c r="HU552" s="20"/>
      <c r="HV552" s="20"/>
      <c r="HW552" s="20"/>
      <c r="HX552" s="20"/>
      <c r="HY552" s="20"/>
      <c r="HZ552" s="20"/>
      <c r="IA552" s="20"/>
      <c r="IB552" s="20"/>
      <c r="IC552" s="20"/>
      <c r="ID552" s="20"/>
      <c r="IE552" s="20"/>
      <c r="IF552" s="20"/>
      <c r="IG552" s="20"/>
      <c r="IH552" s="20"/>
      <c r="II552" s="20"/>
      <c r="IJ552" s="20"/>
      <c r="IK552" s="20"/>
      <c r="IL552" s="20"/>
      <c r="IM552" s="20"/>
      <c r="IN552" s="20"/>
      <c r="IO552" s="20"/>
      <c r="IP552" s="20"/>
      <c r="IQ552" s="20"/>
      <c r="IR552" s="20"/>
      <c r="IS552" s="20"/>
    </row>
    <row r="553" spans="1:253" ht="13">
      <c r="A553" s="297"/>
      <c r="B553" s="259"/>
      <c r="C553" s="257" t="s">
        <v>848</v>
      </c>
      <c r="D553" s="255" t="s">
        <v>823</v>
      </c>
      <c r="E553" s="40">
        <v>0</v>
      </c>
      <c r="F553" s="228"/>
      <c r="G553" s="34">
        <f>IF(ISBLANK($F553),0,ROUND($E553*(VLOOKUP($F553,Ratio,2)),0))</f>
        <v>0</v>
      </c>
      <c r="H553" s="34">
        <f>IF(ISBLANK($F553),0,ROUND($E553*(VLOOKUP($F553,Ratio,3)),0))</f>
        <v>0</v>
      </c>
      <c r="I553" s="34">
        <f>IF(ISBLANK($F553),0,ROUND($E553*(VLOOKUP($F553,Ratio,4)),0))</f>
        <v>0</v>
      </c>
      <c r="J553" s="34">
        <f>IF(ISBLANK($F553),0,ROUND($E553*(VLOOKUP($F553,Ratio,5)),0))</f>
        <v>0</v>
      </c>
      <c r="K553" s="34">
        <f>IF(ISBLANK($F553),0,ROUND($E553*(VLOOKUP($F553,Ratio,13)),0))</f>
        <v>0</v>
      </c>
      <c r="L553" s="33"/>
      <c r="M553" s="124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  <c r="HO553" s="20"/>
      <c r="HP553" s="20"/>
      <c r="HQ553" s="20"/>
      <c r="HR553" s="20"/>
      <c r="HS553" s="20"/>
      <c r="HT553" s="20"/>
      <c r="HU553" s="20"/>
      <c r="HV553" s="20"/>
      <c r="HW553" s="20"/>
      <c r="HX553" s="20"/>
      <c r="HY553" s="20"/>
      <c r="HZ553" s="20"/>
      <c r="IA553" s="20"/>
      <c r="IB553" s="20"/>
      <c r="IC553" s="20"/>
      <c r="ID553" s="20"/>
      <c r="IE553" s="20"/>
      <c r="IF553" s="20"/>
      <c r="IG553" s="20"/>
      <c r="IH553" s="20"/>
      <c r="II553" s="20"/>
      <c r="IJ553" s="20"/>
      <c r="IK553" s="20"/>
      <c r="IL553" s="20"/>
      <c r="IM553" s="20"/>
      <c r="IN553" s="20"/>
      <c r="IO553" s="20"/>
      <c r="IP553" s="20"/>
      <c r="IQ553" s="20"/>
      <c r="IR553" s="20"/>
      <c r="IS553" s="20"/>
    </row>
    <row r="554" spans="1:253" ht="13">
      <c r="A554" s="297">
        <v>47100</v>
      </c>
      <c r="B554" s="259">
        <v>7125</v>
      </c>
      <c r="C554" s="257" t="s">
        <v>824</v>
      </c>
      <c r="D554" s="255" t="s">
        <v>825</v>
      </c>
      <c r="E554" s="40">
        <v>0</v>
      </c>
      <c r="F554" s="223" t="s">
        <v>63</v>
      </c>
      <c r="G554" s="34"/>
      <c r="H554" s="34"/>
      <c r="I554" s="34"/>
      <c r="J554" s="34"/>
      <c r="K554" s="34"/>
      <c r="L554" s="33"/>
      <c r="M554" s="12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  <c r="HO554" s="20"/>
      <c r="HP554" s="20"/>
      <c r="HQ554" s="20"/>
      <c r="HR554" s="20"/>
      <c r="HS554" s="20"/>
      <c r="HT554" s="20"/>
      <c r="HU554" s="20"/>
      <c r="HV554" s="20"/>
      <c r="HW554" s="20"/>
      <c r="HX554" s="20"/>
      <c r="HY554" s="20"/>
      <c r="HZ554" s="20"/>
      <c r="IA554" s="20"/>
      <c r="IB554" s="20"/>
      <c r="IC554" s="20"/>
      <c r="ID554" s="20"/>
      <c r="IE554" s="20"/>
      <c r="IF554" s="20"/>
      <c r="IG554" s="20"/>
      <c r="IH554" s="20"/>
      <c r="II554" s="20"/>
      <c r="IJ554" s="20"/>
      <c r="IK554" s="20"/>
      <c r="IL554" s="20"/>
      <c r="IM554" s="20"/>
      <c r="IN554" s="20"/>
      <c r="IO554" s="20"/>
      <c r="IP554" s="20"/>
      <c r="IQ554" s="20"/>
      <c r="IR554" s="20"/>
      <c r="IS554" s="20"/>
    </row>
    <row r="555" spans="1:253" ht="13">
      <c r="A555" s="297"/>
      <c r="B555" s="259"/>
      <c r="C555" s="257" t="s">
        <v>849</v>
      </c>
      <c r="D555" s="255" t="s">
        <v>825</v>
      </c>
      <c r="E555" s="40">
        <v>0</v>
      </c>
      <c r="F555" s="228"/>
      <c r="G555" s="34">
        <f>IF(ISBLANK($F555),0,ROUND($E555*(VLOOKUP($F555,Ratio,2)),0))</f>
        <v>0</v>
      </c>
      <c r="H555" s="34">
        <f>IF(ISBLANK($F555),0,ROUND($E555*(VLOOKUP($F555,Ratio,3)),0))</f>
        <v>0</v>
      </c>
      <c r="I555" s="34">
        <f>IF(ISBLANK($F555),0,ROUND($E555*(VLOOKUP($F555,Ratio,4)),0))</f>
        <v>0</v>
      </c>
      <c r="J555" s="34">
        <f>IF(ISBLANK($F555),0,ROUND($E555*(VLOOKUP($F555,Ratio,5)),0))</f>
        <v>0</v>
      </c>
      <c r="K555" s="34">
        <f>IF(ISBLANK($F555),0,ROUND($E555*(VLOOKUP($F555,Ratio,13)),0))</f>
        <v>0</v>
      </c>
      <c r="L555" s="33"/>
      <c r="M555" s="124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20"/>
      <c r="HX555" s="20"/>
      <c r="HY555" s="20"/>
      <c r="HZ555" s="20"/>
      <c r="IA555" s="20"/>
      <c r="IB555" s="20"/>
      <c r="IC555" s="20"/>
      <c r="ID555" s="20"/>
      <c r="IE555" s="20"/>
      <c r="IF555" s="20"/>
      <c r="IG555" s="20"/>
      <c r="IH555" s="20"/>
      <c r="II555" s="20"/>
      <c r="IJ555" s="20"/>
      <c r="IK555" s="20"/>
      <c r="IL555" s="20"/>
      <c r="IM555" s="20"/>
      <c r="IN555" s="20"/>
      <c r="IO555" s="20"/>
      <c r="IP555" s="20"/>
      <c r="IQ555" s="20"/>
      <c r="IR555" s="20"/>
      <c r="IS555" s="20"/>
    </row>
    <row r="556" spans="1:253" ht="13">
      <c r="A556" s="297">
        <v>47120</v>
      </c>
      <c r="B556" s="259">
        <v>7130</v>
      </c>
      <c r="C556" s="257" t="s">
        <v>826</v>
      </c>
      <c r="D556" s="255" t="s">
        <v>827</v>
      </c>
      <c r="E556" s="40">
        <v>0</v>
      </c>
      <c r="F556" s="223" t="s">
        <v>63</v>
      </c>
      <c r="G556" s="34"/>
      <c r="H556" s="34"/>
      <c r="I556" s="34"/>
      <c r="J556" s="34"/>
      <c r="K556" s="34"/>
      <c r="L556" s="33"/>
      <c r="M556" s="124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20"/>
      <c r="HX556" s="20"/>
      <c r="HY556" s="20"/>
      <c r="HZ556" s="20"/>
      <c r="IA556" s="20"/>
      <c r="IB556" s="20"/>
      <c r="IC556" s="20"/>
      <c r="ID556" s="20"/>
      <c r="IE556" s="20"/>
      <c r="IF556" s="20"/>
      <c r="IG556" s="20"/>
      <c r="IH556" s="20"/>
      <c r="II556" s="20"/>
      <c r="IJ556" s="20"/>
      <c r="IK556" s="20"/>
      <c r="IL556" s="20"/>
      <c r="IM556" s="20"/>
      <c r="IN556" s="20"/>
      <c r="IO556" s="20"/>
      <c r="IP556" s="20"/>
      <c r="IQ556" s="20"/>
      <c r="IR556" s="20"/>
      <c r="IS556" s="20"/>
    </row>
    <row r="557" spans="1:253" ht="13">
      <c r="A557" s="297"/>
      <c r="B557" s="259"/>
      <c r="C557" s="257" t="s">
        <v>850</v>
      </c>
      <c r="D557" s="255" t="s">
        <v>827</v>
      </c>
      <c r="E557" s="40">
        <v>0</v>
      </c>
      <c r="F557" s="228"/>
      <c r="G557" s="34">
        <f>IF(ISBLANK($F557),0,ROUND($E557*(VLOOKUP($F557,Ratio,2)),0))</f>
        <v>0</v>
      </c>
      <c r="H557" s="34">
        <f>IF(ISBLANK($F557),0,ROUND($E557*(VLOOKUP($F557,Ratio,3)),0))</f>
        <v>0</v>
      </c>
      <c r="I557" s="34">
        <f>IF(ISBLANK($F557),0,ROUND($E557*(VLOOKUP($F557,Ratio,4)),0))</f>
        <v>0</v>
      </c>
      <c r="J557" s="34">
        <f>IF(ISBLANK($F557),0,ROUND($E557*(VLOOKUP($F557,Ratio,5)),0))</f>
        <v>0</v>
      </c>
      <c r="K557" s="34">
        <f>IF(ISBLANK($F557),0,ROUND($E557*(VLOOKUP($F557,Ratio,13)),0))</f>
        <v>0</v>
      </c>
      <c r="L557" s="33"/>
      <c r="M557" s="124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  <c r="HO557" s="20"/>
      <c r="HP557" s="20"/>
      <c r="HQ557" s="20"/>
      <c r="HR557" s="20"/>
      <c r="HS557" s="20"/>
      <c r="HT557" s="20"/>
      <c r="HU557" s="20"/>
      <c r="HV557" s="20"/>
      <c r="HW557" s="20"/>
      <c r="HX557" s="20"/>
      <c r="HY557" s="20"/>
      <c r="HZ557" s="20"/>
      <c r="IA557" s="20"/>
      <c r="IB557" s="20"/>
      <c r="IC557" s="20"/>
      <c r="ID557" s="20"/>
      <c r="IE557" s="20"/>
      <c r="IF557" s="20"/>
      <c r="IG557" s="20"/>
      <c r="IH557" s="20"/>
      <c r="II557" s="20"/>
      <c r="IJ557" s="20"/>
      <c r="IK557" s="20"/>
      <c r="IL557" s="20"/>
      <c r="IM557" s="20"/>
      <c r="IN557" s="20"/>
      <c r="IO557" s="20"/>
      <c r="IP557" s="20"/>
      <c r="IQ557" s="20"/>
      <c r="IR557" s="20"/>
      <c r="IS557" s="20"/>
    </row>
    <row r="558" spans="1:253" ht="13">
      <c r="A558" s="297">
        <v>47140</v>
      </c>
      <c r="B558" s="259">
        <v>7135</v>
      </c>
      <c r="C558" s="257" t="s">
        <v>828</v>
      </c>
      <c r="D558" s="255" t="s">
        <v>829</v>
      </c>
      <c r="E558" s="40">
        <v>0</v>
      </c>
      <c r="F558" s="223" t="s">
        <v>63</v>
      </c>
      <c r="G558" s="34"/>
      <c r="H558" s="34"/>
      <c r="I558" s="34"/>
      <c r="J558" s="34"/>
      <c r="K558" s="34"/>
      <c r="L558" s="33"/>
      <c r="M558" s="124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20"/>
      <c r="HX558" s="20"/>
      <c r="HY558" s="20"/>
      <c r="HZ558" s="20"/>
      <c r="IA558" s="20"/>
      <c r="IB558" s="20"/>
      <c r="IC558" s="20"/>
      <c r="ID558" s="20"/>
      <c r="IE558" s="20"/>
      <c r="IF558" s="20"/>
      <c r="IG558" s="20"/>
      <c r="IH558" s="20"/>
      <c r="II558" s="20"/>
      <c r="IJ558" s="20"/>
      <c r="IK558" s="20"/>
      <c r="IL558" s="20"/>
      <c r="IM558" s="20"/>
      <c r="IN558" s="20"/>
      <c r="IO558" s="20"/>
      <c r="IP558" s="20"/>
      <c r="IQ558" s="20"/>
      <c r="IR558" s="20"/>
      <c r="IS558" s="20"/>
    </row>
    <row r="559" spans="1:253" ht="13">
      <c r="A559" s="297"/>
      <c r="B559" s="259"/>
      <c r="C559" s="257" t="s">
        <v>851</v>
      </c>
      <c r="D559" s="255" t="s">
        <v>829</v>
      </c>
      <c r="E559" s="40">
        <v>0</v>
      </c>
      <c r="F559" s="228"/>
      <c r="G559" s="34">
        <f>IF(ISBLANK($F559),0,ROUND($E559*(VLOOKUP($F559,Ratio,2)),0))</f>
        <v>0</v>
      </c>
      <c r="H559" s="34">
        <f>IF(ISBLANK($F559),0,ROUND($E559*(VLOOKUP($F559,Ratio,3)),0))</f>
        <v>0</v>
      </c>
      <c r="I559" s="34">
        <f>IF(ISBLANK($F559),0,ROUND($E559*(VLOOKUP($F559,Ratio,4)),0))</f>
        <v>0</v>
      </c>
      <c r="J559" s="34">
        <f>IF(ISBLANK($F559),0,ROUND($E559*(VLOOKUP($F559,Ratio,5)),0))</f>
        <v>0</v>
      </c>
      <c r="K559" s="34">
        <f>IF(ISBLANK($F559),0,ROUND($E559*(VLOOKUP($F559,Ratio,13)),0))</f>
        <v>0</v>
      </c>
      <c r="L559" s="33"/>
      <c r="M559" s="124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  <c r="HO559" s="20"/>
      <c r="HP559" s="20"/>
      <c r="HQ559" s="20"/>
      <c r="HR559" s="20"/>
      <c r="HS559" s="20"/>
      <c r="HT559" s="20"/>
      <c r="HU559" s="20"/>
      <c r="HV559" s="20"/>
      <c r="HW559" s="20"/>
      <c r="HX559" s="20"/>
      <c r="HY559" s="20"/>
      <c r="HZ559" s="20"/>
      <c r="IA559" s="20"/>
      <c r="IB559" s="20"/>
      <c r="IC559" s="20"/>
      <c r="ID559" s="20"/>
      <c r="IE559" s="20"/>
      <c r="IF559" s="20"/>
      <c r="IG559" s="20"/>
      <c r="IH559" s="20"/>
      <c r="II559" s="20"/>
      <c r="IJ559" s="20"/>
      <c r="IK559" s="20"/>
      <c r="IL559" s="20"/>
      <c r="IM559" s="20"/>
      <c r="IN559" s="20"/>
      <c r="IO559" s="20"/>
      <c r="IP559" s="20"/>
      <c r="IQ559" s="20"/>
      <c r="IR559" s="20"/>
      <c r="IS559" s="20"/>
    </row>
    <row r="560" spans="1:253" ht="13">
      <c r="A560" s="297">
        <v>47160</v>
      </c>
      <c r="B560" s="259">
        <v>7140</v>
      </c>
      <c r="C560" s="257" t="s">
        <v>830</v>
      </c>
      <c r="D560" s="255" t="s">
        <v>831</v>
      </c>
      <c r="E560" s="40">
        <v>0</v>
      </c>
      <c r="F560" s="223" t="s">
        <v>63</v>
      </c>
      <c r="G560" s="34"/>
      <c r="H560" s="34"/>
      <c r="I560" s="34"/>
      <c r="J560" s="34"/>
      <c r="K560" s="34"/>
      <c r="L560" s="33"/>
      <c r="M560" s="124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  <c r="HO560" s="20"/>
      <c r="HP560" s="20"/>
      <c r="HQ560" s="20"/>
      <c r="HR560" s="20"/>
      <c r="HS560" s="20"/>
      <c r="HT560" s="20"/>
      <c r="HU560" s="20"/>
      <c r="HV560" s="20"/>
      <c r="HW560" s="20"/>
      <c r="HX560" s="20"/>
      <c r="HY560" s="20"/>
      <c r="HZ560" s="20"/>
      <c r="IA560" s="20"/>
      <c r="IB560" s="20"/>
      <c r="IC560" s="20"/>
      <c r="ID560" s="20"/>
      <c r="IE560" s="20"/>
      <c r="IF560" s="20"/>
      <c r="IG560" s="20"/>
      <c r="IH560" s="20"/>
      <c r="II560" s="20"/>
      <c r="IJ560" s="20"/>
      <c r="IK560" s="20"/>
      <c r="IL560" s="20"/>
      <c r="IM560" s="20"/>
      <c r="IN560" s="20"/>
      <c r="IO560" s="20"/>
      <c r="IP560" s="20"/>
      <c r="IQ560" s="20"/>
      <c r="IR560" s="20"/>
      <c r="IS560" s="20"/>
    </row>
    <row r="561" spans="1:253" ht="13">
      <c r="A561" s="297"/>
      <c r="B561" s="259"/>
      <c r="C561" s="257" t="s">
        <v>852</v>
      </c>
      <c r="D561" s="255" t="s">
        <v>831</v>
      </c>
      <c r="E561" s="40">
        <v>0</v>
      </c>
      <c r="F561" s="228"/>
      <c r="G561" s="34">
        <f>IF(ISBLANK($F561),0,ROUND($E561*(VLOOKUP($F561,Ratio,2)),0))</f>
        <v>0</v>
      </c>
      <c r="H561" s="34">
        <f>IF(ISBLANK($F561),0,ROUND($E561*(VLOOKUP($F561,Ratio,3)),0))</f>
        <v>0</v>
      </c>
      <c r="I561" s="34">
        <f>IF(ISBLANK($F561),0,ROUND($E561*(VLOOKUP($F561,Ratio,4)),0))</f>
        <v>0</v>
      </c>
      <c r="J561" s="34">
        <f>IF(ISBLANK($F561),0,ROUND($E561*(VLOOKUP($F561,Ratio,5)),0))</f>
        <v>0</v>
      </c>
      <c r="K561" s="34">
        <f>IF(ISBLANK($F561),0,ROUND($E561*(VLOOKUP($F561,Ratio,13)),0))</f>
        <v>0</v>
      </c>
      <c r="L561" s="33"/>
      <c r="M561" s="124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20"/>
      <c r="HX561" s="20"/>
      <c r="HY561" s="20"/>
      <c r="HZ561" s="20"/>
      <c r="IA561" s="20"/>
      <c r="IB561" s="20"/>
      <c r="IC561" s="20"/>
      <c r="ID561" s="20"/>
      <c r="IE561" s="20"/>
      <c r="IF561" s="20"/>
      <c r="IG561" s="20"/>
      <c r="IH561" s="20"/>
      <c r="II561" s="20"/>
      <c r="IJ561" s="20"/>
      <c r="IK561" s="20"/>
      <c r="IL561" s="20"/>
      <c r="IM561" s="20"/>
      <c r="IN561" s="20"/>
      <c r="IO561" s="20"/>
      <c r="IP561" s="20"/>
      <c r="IQ561" s="20"/>
      <c r="IR561" s="20"/>
      <c r="IS561" s="20"/>
    </row>
    <row r="562" spans="1:253" ht="13">
      <c r="A562" s="297">
        <v>47180</v>
      </c>
      <c r="B562" s="259">
        <v>7145</v>
      </c>
      <c r="C562" s="257" t="s">
        <v>832</v>
      </c>
      <c r="D562" s="255" t="s">
        <v>833</v>
      </c>
      <c r="E562" s="40">
        <v>0</v>
      </c>
      <c r="F562" s="223" t="s">
        <v>63</v>
      </c>
      <c r="G562" s="34"/>
      <c r="H562" s="34"/>
      <c r="I562" s="34"/>
      <c r="J562" s="34"/>
      <c r="K562" s="34"/>
      <c r="L562" s="33"/>
      <c r="M562" s="124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  <c r="HO562" s="20"/>
      <c r="HP562" s="20"/>
      <c r="HQ562" s="20"/>
      <c r="HR562" s="20"/>
      <c r="HS562" s="20"/>
      <c r="HT562" s="20"/>
      <c r="HU562" s="20"/>
      <c r="HV562" s="20"/>
      <c r="HW562" s="20"/>
      <c r="HX562" s="20"/>
      <c r="HY562" s="20"/>
      <c r="HZ562" s="20"/>
      <c r="IA562" s="20"/>
      <c r="IB562" s="20"/>
      <c r="IC562" s="20"/>
      <c r="ID562" s="20"/>
      <c r="IE562" s="20"/>
      <c r="IF562" s="20"/>
      <c r="IG562" s="20"/>
      <c r="IH562" s="20"/>
      <c r="II562" s="20"/>
      <c r="IJ562" s="20"/>
      <c r="IK562" s="20"/>
      <c r="IL562" s="20"/>
      <c r="IM562" s="20"/>
      <c r="IN562" s="20"/>
      <c r="IO562" s="20"/>
      <c r="IP562" s="20"/>
      <c r="IQ562" s="20"/>
      <c r="IR562" s="20"/>
      <c r="IS562" s="20"/>
    </row>
    <row r="563" spans="1:253" ht="13">
      <c r="A563" s="297"/>
      <c r="B563" s="259"/>
      <c r="C563" s="257" t="s">
        <v>853</v>
      </c>
      <c r="D563" s="255" t="s">
        <v>833</v>
      </c>
      <c r="E563" s="40">
        <v>0</v>
      </c>
      <c r="F563" s="228"/>
      <c r="G563" s="34">
        <f>IF(ISBLANK($F563),0,ROUND($E563*(VLOOKUP($F563,Ratio,2)),0))</f>
        <v>0</v>
      </c>
      <c r="H563" s="34">
        <f>IF(ISBLANK($F563),0,ROUND($E563*(VLOOKUP($F563,Ratio,3)),0))</f>
        <v>0</v>
      </c>
      <c r="I563" s="34">
        <f>IF(ISBLANK($F563),0,ROUND($E563*(VLOOKUP($F563,Ratio,4)),0))</f>
        <v>0</v>
      </c>
      <c r="J563" s="34">
        <f>IF(ISBLANK($F563),0,ROUND($E563*(VLOOKUP($F563,Ratio,5)),0))</f>
        <v>0</v>
      </c>
      <c r="K563" s="34">
        <f>IF(ISBLANK($F563),0,ROUND($E563*(VLOOKUP($F563,Ratio,13)),0))</f>
        <v>0</v>
      </c>
      <c r="L563" s="33"/>
      <c r="M563" s="124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  <c r="HO563" s="20"/>
      <c r="HP563" s="20"/>
      <c r="HQ563" s="20"/>
      <c r="HR563" s="20"/>
      <c r="HS563" s="20"/>
      <c r="HT563" s="20"/>
      <c r="HU563" s="20"/>
      <c r="HV563" s="20"/>
      <c r="HW563" s="20"/>
      <c r="HX563" s="20"/>
      <c r="HY563" s="20"/>
      <c r="HZ563" s="20"/>
      <c r="IA563" s="20"/>
      <c r="IB563" s="20"/>
      <c r="IC563" s="20"/>
      <c r="ID563" s="20"/>
      <c r="IE563" s="20"/>
      <c r="IF563" s="20"/>
      <c r="IG563" s="20"/>
      <c r="IH563" s="20"/>
      <c r="II563" s="20"/>
      <c r="IJ563" s="20"/>
      <c r="IK563" s="20"/>
      <c r="IL563" s="20"/>
      <c r="IM563" s="20"/>
      <c r="IN563" s="20"/>
      <c r="IO563" s="20"/>
      <c r="IP563" s="20"/>
      <c r="IQ563" s="20"/>
      <c r="IR563" s="20"/>
      <c r="IS563" s="20"/>
    </row>
    <row r="564" spans="1:253" ht="13">
      <c r="A564" s="297">
        <v>47200</v>
      </c>
      <c r="B564" s="259">
        <v>7150</v>
      </c>
      <c r="C564" s="256" t="s">
        <v>834</v>
      </c>
      <c r="D564" s="258"/>
      <c r="E564" s="40">
        <f>SUM(E540:E563)</f>
        <v>0</v>
      </c>
      <c r="F564" s="225"/>
      <c r="G564" s="40">
        <f>SUM(G540:G563)</f>
        <v>0</v>
      </c>
      <c r="H564" s="40">
        <f>SUM(H540:H563)</f>
        <v>0</v>
      </c>
      <c r="I564" s="40">
        <f>SUM(I540:I563)</f>
        <v>0</v>
      </c>
      <c r="J564" s="40">
        <f>SUM(J540:J563)</f>
        <v>0</v>
      </c>
      <c r="K564" s="40">
        <f>SUM(K540:K563)</f>
        <v>0</v>
      </c>
      <c r="L564" s="33"/>
      <c r="M564" s="12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  <c r="HW564" s="20"/>
      <c r="HX564" s="20"/>
      <c r="HY564" s="20"/>
      <c r="HZ564" s="20"/>
      <c r="IA564" s="20"/>
      <c r="IB564" s="20"/>
      <c r="IC564" s="20"/>
      <c r="ID564" s="20"/>
      <c r="IE564" s="20"/>
      <c r="IF564" s="20"/>
      <c r="IG564" s="20"/>
      <c r="IH564" s="20"/>
      <c r="II564" s="20"/>
      <c r="IJ564" s="20"/>
      <c r="IK564" s="20"/>
      <c r="IL564" s="20"/>
      <c r="IM564" s="20"/>
      <c r="IN564" s="20"/>
      <c r="IO564" s="20"/>
      <c r="IP564" s="20"/>
      <c r="IQ564" s="20"/>
      <c r="IR564" s="20"/>
      <c r="IS564" s="20"/>
    </row>
    <row r="565" spans="1:253" ht="13">
      <c r="A565" s="297"/>
      <c r="B565" s="259"/>
      <c r="C565" s="256" t="s">
        <v>835</v>
      </c>
      <c r="D565" s="258"/>
      <c r="E565" s="140"/>
      <c r="F565" s="225"/>
      <c r="G565" s="140"/>
      <c r="H565" s="140"/>
      <c r="I565" s="140"/>
      <c r="J565" s="140"/>
      <c r="K565" s="140"/>
      <c r="L565" s="33"/>
      <c r="M565" s="124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  <c r="GD565" s="20"/>
      <c r="GE565" s="20"/>
      <c r="GF565" s="20"/>
      <c r="GG565" s="20"/>
      <c r="GH565" s="20"/>
      <c r="GI565" s="20"/>
      <c r="GJ565" s="20"/>
      <c r="GK565" s="20"/>
      <c r="GL565" s="20"/>
      <c r="GM565" s="20"/>
      <c r="GN565" s="20"/>
      <c r="GO565" s="20"/>
      <c r="GP565" s="20"/>
      <c r="GQ565" s="20"/>
      <c r="GR565" s="20"/>
      <c r="GS565" s="20"/>
      <c r="GT565" s="20"/>
      <c r="GU565" s="20"/>
      <c r="GV565" s="20"/>
      <c r="GW565" s="20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0"/>
      <c r="HM565" s="20"/>
      <c r="HN565" s="20"/>
      <c r="HO565" s="20"/>
      <c r="HP565" s="20"/>
      <c r="HQ565" s="20"/>
      <c r="HR565" s="20"/>
      <c r="HS565" s="20"/>
      <c r="HT565" s="20"/>
      <c r="HU565" s="20"/>
      <c r="HV565" s="20"/>
      <c r="HW565" s="20"/>
      <c r="HX565" s="20"/>
      <c r="HY565" s="20"/>
      <c r="HZ565" s="20"/>
      <c r="IA565" s="20"/>
      <c r="IB565" s="20"/>
      <c r="IC565" s="20"/>
      <c r="ID565" s="20"/>
      <c r="IE565" s="20"/>
      <c r="IF565" s="20"/>
      <c r="IG565" s="20"/>
      <c r="IH565" s="20"/>
      <c r="II565" s="20"/>
      <c r="IJ565" s="20"/>
      <c r="IK565" s="20"/>
      <c r="IL565" s="20"/>
      <c r="IM565" s="20"/>
      <c r="IN565" s="20"/>
      <c r="IO565" s="20"/>
      <c r="IP565" s="20"/>
      <c r="IQ565" s="20"/>
      <c r="IR565" s="20"/>
      <c r="IS565" s="20"/>
    </row>
    <row r="566" spans="1:253" ht="13">
      <c r="A566" s="297">
        <v>47500</v>
      </c>
      <c r="B566" s="259">
        <v>7155</v>
      </c>
      <c r="C566" s="257" t="s">
        <v>814</v>
      </c>
      <c r="D566" s="255" t="s">
        <v>836</v>
      </c>
      <c r="E566" s="40">
        <v>0</v>
      </c>
      <c r="F566" s="223" t="s">
        <v>63</v>
      </c>
      <c r="G566" s="34"/>
      <c r="H566" s="34"/>
      <c r="I566" s="34"/>
      <c r="J566" s="34"/>
      <c r="K566" s="34"/>
      <c r="L566" s="33"/>
      <c r="M566" s="124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  <c r="HO566" s="20"/>
      <c r="HP566" s="20"/>
      <c r="HQ566" s="20"/>
      <c r="HR566" s="20"/>
      <c r="HS566" s="20"/>
      <c r="HT566" s="20"/>
      <c r="HU566" s="20"/>
      <c r="HV566" s="20"/>
      <c r="HW566" s="20"/>
      <c r="HX566" s="20"/>
      <c r="HY566" s="20"/>
      <c r="HZ566" s="20"/>
      <c r="IA566" s="20"/>
      <c r="IB566" s="20"/>
      <c r="IC566" s="20"/>
      <c r="ID566" s="20"/>
      <c r="IE566" s="20"/>
      <c r="IF566" s="20"/>
      <c r="IG566" s="20"/>
      <c r="IH566" s="20"/>
      <c r="II566" s="20"/>
      <c r="IJ566" s="20"/>
      <c r="IK566" s="20"/>
      <c r="IL566" s="20"/>
      <c r="IM566" s="20"/>
      <c r="IN566" s="20"/>
      <c r="IO566" s="20"/>
      <c r="IP566" s="20"/>
      <c r="IQ566" s="20"/>
      <c r="IR566" s="20"/>
      <c r="IS566" s="20"/>
    </row>
    <row r="567" spans="1:253" ht="13">
      <c r="A567" s="297"/>
      <c r="B567" s="259"/>
      <c r="C567" s="257" t="s">
        <v>844</v>
      </c>
      <c r="D567" s="255" t="s">
        <v>836</v>
      </c>
      <c r="E567" s="40">
        <v>0</v>
      </c>
      <c r="F567" s="228"/>
      <c r="G567" s="34">
        <f>IF(ISBLANK($F567),0,ROUND($E567*(VLOOKUP($F567,Ratio,2)),0))</f>
        <v>0</v>
      </c>
      <c r="H567" s="34">
        <f>IF(ISBLANK($F567),0,ROUND($E567*(VLOOKUP($F567,Ratio,3)),0))</f>
        <v>0</v>
      </c>
      <c r="I567" s="34">
        <f>IF(ISBLANK($F567),0,ROUND($E567*(VLOOKUP($F567,Ratio,4)),0))</f>
        <v>0</v>
      </c>
      <c r="J567" s="34">
        <f>IF(ISBLANK($F567),0,ROUND($E567*(VLOOKUP($F567,Ratio,5)),0))</f>
        <v>0</v>
      </c>
      <c r="K567" s="34">
        <f>IF(ISBLANK($F567),0,ROUND($E567*(VLOOKUP($F567,Ratio,13)),0))</f>
        <v>0</v>
      </c>
      <c r="L567" s="33"/>
      <c r="M567" s="124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  <c r="HO567" s="20"/>
      <c r="HP567" s="20"/>
      <c r="HQ567" s="20"/>
      <c r="HR567" s="20"/>
      <c r="HS567" s="20"/>
      <c r="HT567" s="20"/>
      <c r="HU567" s="20"/>
      <c r="HV567" s="20"/>
      <c r="HW567" s="20"/>
      <c r="HX567" s="20"/>
      <c r="HY567" s="20"/>
      <c r="HZ567" s="20"/>
      <c r="IA567" s="20"/>
      <c r="IB567" s="20"/>
      <c r="IC567" s="20"/>
      <c r="ID567" s="20"/>
      <c r="IE567" s="20"/>
      <c r="IF567" s="20"/>
      <c r="IG567" s="20"/>
      <c r="IH567" s="20"/>
      <c r="II567" s="20"/>
      <c r="IJ567" s="20"/>
      <c r="IK567" s="20"/>
      <c r="IL567" s="20"/>
      <c r="IM567" s="20"/>
      <c r="IN567" s="20"/>
      <c r="IO567" s="20"/>
      <c r="IP567" s="20"/>
      <c r="IQ567" s="20"/>
      <c r="IR567" s="20"/>
      <c r="IS567" s="20"/>
    </row>
    <row r="568" spans="1:253" ht="13">
      <c r="A568" s="314">
        <v>47505</v>
      </c>
      <c r="B568" s="259"/>
      <c r="C568" s="298" t="s">
        <v>1007</v>
      </c>
      <c r="D568" s="297" t="s">
        <v>1044</v>
      </c>
      <c r="E568" s="40">
        <v>0</v>
      </c>
      <c r="F568" s="223" t="s">
        <v>63</v>
      </c>
      <c r="G568" s="34"/>
      <c r="H568" s="34"/>
      <c r="I568" s="34"/>
      <c r="J568" s="34"/>
      <c r="K568" s="34"/>
      <c r="L568" s="33"/>
      <c r="M568" s="124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  <c r="GD568" s="20"/>
      <c r="GE568" s="20"/>
      <c r="GF568" s="20"/>
      <c r="GG568" s="20"/>
      <c r="GH568" s="20"/>
      <c r="GI568" s="20"/>
      <c r="GJ568" s="20"/>
      <c r="GK568" s="20"/>
      <c r="GL568" s="20"/>
      <c r="GM568" s="20"/>
      <c r="GN568" s="20"/>
      <c r="GO568" s="20"/>
      <c r="GP568" s="20"/>
      <c r="GQ568" s="20"/>
      <c r="GR568" s="20"/>
      <c r="GS568" s="20"/>
      <c r="GT568" s="20"/>
      <c r="GU568" s="20"/>
      <c r="GV568" s="20"/>
      <c r="GW568" s="20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0"/>
      <c r="HM568" s="20"/>
      <c r="HN568" s="20"/>
      <c r="HO568" s="20"/>
      <c r="HP568" s="20"/>
      <c r="HQ568" s="20"/>
      <c r="HR568" s="20"/>
      <c r="HS568" s="20"/>
      <c r="HT568" s="20"/>
      <c r="HU568" s="20"/>
      <c r="HV568" s="20"/>
      <c r="HW568" s="20"/>
      <c r="HX568" s="20"/>
      <c r="HY568" s="20"/>
      <c r="HZ568" s="20"/>
      <c r="IA568" s="20"/>
      <c r="IB568" s="20"/>
      <c r="IC568" s="20"/>
      <c r="ID568" s="20"/>
      <c r="IE568" s="20"/>
      <c r="IF568" s="20"/>
      <c r="IG568" s="20"/>
      <c r="IH568" s="20"/>
      <c r="II568" s="20"/>
      <c r="IJ568" s="20"/>
      <c r="IK568" s="20"/>
      <c r="IL568" s="20"/>
      <c r="IM568" s="20"/>
      <c r="IN568" s="20"/>
      <c r="IO568" s="20"/>
      <c r="IP568" s="20"/>
      <c r="IQ568" s="20"/>
      <c r="IR568" s="20"/>
      <c r="IS568" s="20"/>
    </row>
    <row r="569" spans="1:253" ht="13">
      <c r="A569" s="297"/>
      <c r="B569" s="259"/>
      <c r="C569" s="298" t="s">
        <v>1007</v>
      </c>
      <c r="D569" s="297" t="s">
        <v>1044</v>
      </c>
      <c r="E569" s="40">
        <v>0</v>
      </c>
      <c r="F569" s="228"/>
      <c r="G569" s="34">
        <f>IF(ISBLANK($F569),0,ROUND($E569*(VLOOKUP($F569,Ratio,2)),0))</f>
        <v>0</v>
      </c>
      <c r="H569" s="34">
        <f>IF(ISBLANK($F569),0,ROUND($E569*(VLOOKUP($F569,Ratio,3)),0))</f>
        <v>0</v>
      </c>
      <c r="I569" s="34">
        <f>IF(ISBLANK($F569),0,ROUND($E569*(VLOOKUP($F569,Ratio,4)),0))</f>
        <v>0</v>
      </c>
      <c r="J569" s="34">
        <f>IF(ISBLANK($F569),0,ROUND($E569*(VLOOKUP($F569,Ratio,5)),0))</f>
        <v>0</v>
      </c>
      <c r="K569" s="34">
        <f>IF(ISBLANK($F569),0,ROUND($E569*(VLOOKUP($F569,Ratio,13)),0))</f>
        <v>0</v>
      </c>
      <c r="L569" s="33"/>
      <c r="M569" s="124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0"/>
      <c r="HM569" s="20"/>
      <c r="HN569" s="20"/>
      <c r="HO569" s="20"/>
      <c r="HP569" s="20"/>
      <c r="HQ569" s="20"/>
      <c r="HR569" s="20"/>
      <c r="HS569" s="20"/>
      <c r="HT569" s="20"/>
      <c r="HU569" s="20"/>
      <c r="HV569" s="20"/>
      <c r="HW569" s="20"/>
      <c r="HX569" s="20"/>
      <c r="HY569" s="20"/>
      <c r="HZ569" s="20"/>
      <c r="IA569" s="20"/>
      <c r="IB569" s="20"/>
      <c r="IC569" s="20"/>
      <c r="ID569" s="20"/>
      <c r="IE569" s="20"/>
      <c r="IF569" s="20"/>
      <c r="IG569" s="20"/>
      <c r="IH569" s="20"/>
      <c r="II569" s="20"/>
      <c r="IJ569" s="20"/>
      <c r="IK569" s="20"/>
      <c r="IL569" s="20"/>
      <c r="IM569" s="20"/>
      <c r="IN569" s="20"/>
      <c r="IO569" s="20"/>
      <c r="IP569" s="20"/>
      <c r="IQ569" s="20"/>
      <c r="IR569" s="20"/>
      <c r="IS569" s="20"/>
    </row>
    <row r="570" spans="1:253" ht="13">
      <c r="A570" s="297">
        <v>47520</v>
      </c>
      <c r="B570" s="259">
        <v>7160</v>
      </c>
      <c r="C570" s="257" t="s">
        <v>816</v>
      </c>
      <c r="D570" s="255" t="s">
        <v>837</v>
      </c>
      <c r="E570" s="40">
        <v>0</v>
      </c>
      <c r="F570" s="223" t="s">
        <v>63</v>
      </c>
      <c r="G570" s="34"/>
      <c r="H570" s="34"/>
      <c r="I570" s="34"/>
      <c r="J570" s="34"/>
      <c r="K570" s="34"/>
      <c r="L570" s="33"/>
      <c r="M570" s="124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  <c r="HO570" s="20"/>
      <c r="HP570" s="20"/>
      <c r="HQ570" s="20"/>
      <c r="HR570" s="20"/>
      <c r="HS570" s="20"/>
      <c r="HT570" s="20"/>
      <c r="HU570" s="20"/>
      <c r="HV570" s="20"/>
      <c r="HW570" s="20"/>
      <c r="HX570" s="20"/>
      <c r="HY570" s="20"/>
      <c r="HZ570" s="20"/>
      <c r="IA570" s="20"/>
      <c r="IB570" s="20"/>
      <c r="IC570" s="20"/>
      <c r="ID570" s="20"/>
      <c r="IE570" s="20"/>
      <c r="IF570" s="20"/>
      <c r="IG570" s="20"/>
      <c r="IH570" s="20"/>
      <c r="II570" s="20"/>
      <c r="IJ570" s="20"/>
      <c r="IK570" s="20"/>
      <c r="IL570" s="20"/>
      <c r="IM570" s="20"/>
      <c r="IN570" s="20"/>
      <c r="IO570" s="20"/>
      <c r="IP570" s="20"/>
      <c r="IQ570" s="20"/>
      <c r="IR570" s="20"/>
      <c r="IS570" s="20"/>
    </row>
    <row r="571" spans="1:253" ht="13">
      <c r="A571" s="297"/>
      <c r="B571" s="259"/>
      <c r="C571" s="257" t="s">
        <v>854</v>
      </c>
      <c r="D571" s="255" t="s">
        <v>837</v>
      </c>
      <c r="E571" s="40">
        <v>0</v>
      </c>
      <c r="F571" s="228"/>
      <c r="G571" s="34">
        <f>IF(ISBLANK($F571),0,ROUND($E571*(VLOOKUP($F571,Ratio,2)),0))</f>
        <v>0</v>
      </c>
      <c r="H571" s="34">
        <f>IF(ISBLANK($F571),0,ROUND($E571*(VLOOKUP($F571,Ratio,3)),0))</f>
        <v>0</v>
      </c>
      <c r="I571" s="34">
        <f>IF(ISBLANK($F571),0,ROUND($E571*(VLOOKUP($F571,Ratio,4)),0))</f>
        <v>0</v>
      </c>
      <c r="J571" s="34">
        <f>IF(ISBLANK($F571),0,ROUND($E571*(VLOOKUP($F571,Ratio,5)),0))</f>
        <v>0</v>
      </c>
      <c r="K571" s="34">
        <f>IF(ISBLANK($F571),0,ROUND($E571*(VLOOKUP($F571,Ratio,13)),0))</f>
        <v>0</v>
      </c>
      <c r="L571" s="33"/>
      <c r="M571" s="124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0"/>
      <c r="HM571" s="20"/>
      <c r="HN571" s="20"/>
      <c r="HO571" s="20"/>
      <c r="HP571" s="20"/>
      <c r="HQ571" s="20"/>
      <c r="HR571" s="20"/>
      <c r="HS571" s="20"/>
      <c r="HT571" s="20"/>
      <c r="HU571" s="20"/>
      <c r="HV571" s="20"/>
      <c r="HW571" s="20"/>
      <c r="HX571" s="20"/>
      <c r="HY571" s="20"/>
      <c r="HZ571" s="20"/>
      <c r="IA571" s="20"/>
      <c r="IB571" s="20"/>
      <c r="IC571" s="20"/>
      <c r="ID571" s="20"/>
      <c r="IE571" s="20"/>
      <c r="IF571" s="20"/>
      <c r="IG571" s="20"/>
      <c r="IH571" s="20"/>
      <c r="II571" s="20"/>
      <c r="IJ571" s="20"/>
      <c r="IK571" s="20"/>
      <c r="IL571" s="20"/>
      <c r="IM571" s="20"/>
      <c r="IN571" s="20"/>
      <c r="IO571" s="20"/>
      <c r="IP571" s="20"/>
      <c r="IQ571" s="20"/>
      <c r="IR571" s="20"/>
      <c r="IS571" s="20"/>
    </row>
    <row r="572" spans="1:253" ht="13">
      <c r="A572" s="297">
        <v>47540</v>
      </c>
      <c r="B572" s="259">
        <v>7165</v>
      </c>
      <c r="C572" s="257" t="s">
        <v>818</v>
      </c>
      <c r="D572" s="255" t="s">
        <v>838</v>
      </c>
      <c r="E572" s="40">
        <v>0</v>
      </c>
      <c r="F572" s="223" t="s">
        <v>63</v>
      </c>
      <c r="G572" s="34"/>
      <c r="H572" s="34"/>
      <c r="I572" s="34"/>
      <c r="J572" s="34"/>
      <c r="K572" s="34"/>
      <c r="L572" s="33"/>
      <c r="M572" s="124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0"/>
      <c r="HM572" s="20"/>
      <c r="HN572" s="20"/>
      <c r="HO572" s="20"/>
      <c r="HP572" s="20"/>
      <c r="HQ572" s="20"/>
      <c r="HR572" s="20"/>
      <c r="HS572" s="20"/>
      <c r="HT572" s="20"/>
      <c r="HU572" s="20"/>
      <c r="HV572" s="20"/>
      <c r="HW572" s="20"/>
      <c r="HX572" s="20"/>
      <c r="HY572" s="20"/>
      <c r="HZ572" s="20"/>
      <c r="IA572" s="20"/>
      <c r="IB572" s="20"/>
      <c r="IC572" s="20"/>
      <c r="ID572" s="20"/>
      <c r="IE572" s="20"/>
      <c r="IF572" s="20"/>
      <c r="IG572" s="20"/>
      <c r="IH572" s="20"/>
      <c r="II572" s="20"/>
      <c r="IJ572" s="20"/>
      <c r="IK572" s="20"/>
      <c r="IL572" s="20"/>
      <c r="IM572" s="20"/>
      <c r="IN572" s="20"/>
      <c r="IO572" s="20"/>
      <c r="IP572" s="20"/>
      <c r="IQ572" s="20"/>
      <c r="IR572" s="20"/>
      <c r="IS572" s="20"/>
    </row>
    <row r="573" spans="1:253" ht="13">
      <c r="A573" s="297"/>
      <c r="B573" s="259"/>
      <c r="C573" s="257" t="s">
        <v>855</v>
      </c>
      <c r="D573" s="255" t="s">
        <v>838</v>
      </c>
      <c r="E573" s="40">
        <v>0</v>
      </c>
      <c r="F573" s="228"/>
      <c r="G573" s="34">
        <f>IF(ISBLANK($F573),0,ROUND($E573*(VLOOKUP($F573,Ratio,2)),0))</f>
        <v>0</v>
      </c>
      <c r="H573" s="34">
        <f>IF(ISBLANK($F573),0,ROUND($E573*(VLOOKUP($F573,Ratio,3)),0))</f>
        <v>0</v>
      </c>
      <c r="I573" s="34">
        <f>IF(ISBLANK($F573),0,ROUND($E573*(VLOOKUP($F573,Ratio,4)),0))</f>
        <v>0</v>
      </c>
      <c r="J573" s="34">
        <f>IF(ISBLANK($F573),0,ROUND($E573*(VLOOKUP($F573,Ratio,5)),0))</f>
        <v>0</v>
      </c>
      <c r="K573" s="34">
        <f>IF(ISBLANK($F573),0,ROUND($E573*(VLOOKUP($F573,Ratio,13)),0))</f>
        <v>0</v>
      </c>
      <c r="L573" s="33"/>
      <c r="M573" s="124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  <c r="HO573" s="20"/>
      <c r="HP573" s="20"/>
      <c r="HQ573" s="20"/>
      <c r="HR573" s="20"/>
      <c r="HS573" s="20"/>
      <c r="HT573" s="20"/>
      <c r="HU573" s="20"/>
      <c r="HV573" s="20"/>
      <c r="HW573" s="20"/>
      <c r="HX573" s="20"/>
      <c r="HY573" s="20"/>
      <c r="HZ573" s="20"/>
      <c r="IA573" s="20"/>
      <c r="IB573" s="20"/>
      <c r="IC573" s="20"/>
      <c r="ID573" s="20"/>
      <c r="IE573" s="20"/>
      <c r="IF573" s="20"/>
      <c r="IG573" s="20"/>
      <c r="IH573" s="20"/>
      <c r="II573" s="20"/>
      <c r="IJ573" s="20"/>
      <c r="IK573" s="20"/>
      <c r="IL573" s="20"/>
      <c r="IM573" s="20"/>
      <c r="IN573" s="20"/>
      <c r="IO573" s="20"/>
      <c r="IP573" s="20"/>
      <c r="IQ573" s="20"/>
      <c r="IR573" s="20"/>
      <c r="IS573" s="20"/>
    </row>
    <row r="574" spans="1:253" ht="13">
      <c r="A574" s="297">
        <v>47560</v>
      </c>
      <c r="B574" s="259">
        <v>7170</v>
      </c>
      <c r="C574" s="257" t="s">
        <v>839</v>
      </c>
      <c r="D574" s="255" t="s">
        <v>840</v>
      </c>
      <c r="E574" s="40">
        <v>0</v>
      </c>
      <c r="F574" s="223" t="s">
        <v>63</v>
      </c>
      <c r="G574" s="34"/>
      <c r="H574" s="34"/>
      <c r="I574" s="34"/>
      <c r="J574" s="34"/>
      <c r="K574" s="34"/>
      <c r="L574" s="33"/>
      <c r="M574" s="12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  <c r="HO574" s="20"/>
      <c r="HP574" s="20"/>
      <c r="HQ574" s="20"/>
      <c r="HR574" s="20"/>
      <c r="HS574" s="20"/>
      <c r="HT574" s="20"/>
      <c r="HU574" s="20"/>
      <c r="HV574" s="20"/>
      <c r="HW574" s="20"/>
      <c r="HX574" s="20"/>
      <c r="HY574" s="20"/>
      <c r="HZ574" s="20"/>
      <c r="IA574" s="20"/>
      <c r="IB574" s="20"/>
      <c r="IC574" s="20"/>
      <c r="ID574" s="20"/>
      <c r="IE574" s="20"/>
      <c r="IF574" s="20"/>
      <c r="IG574" s="20"/>
      <c r="IH574" s="20"/>
      <c r="II574" s="20"/>
      <c r="IJ574" s="20"/>
      <c r="IK574" s="20"/>
      <c r="IL574" s="20"/>
      <c r="IM574" s="20"/>
      <c r="IN574" s="20"/>
      <c r="IO574" s="20"/>
      <c r="IP574" s="20"/>
      <c r="IQ574" s="20"/>
      <c r="IR574" s="20"/>
      <c r="IS574" s="20"/>
    </row>
    <row r="575" spans="1:253" ht="13">
      <c r="A575" s="297"/>
      <c r="B575" s="259"/>
      <c r="C575" s="257" t="s">
        <v>856</v>
      </c>
      <c r="D575" s="255" t="s">
        <v>840</v>
      </c>
      <c r="E575" s="40">
        <v>0</v>
      </c>
      <c r="F575" s="228"/>
      <c r="G575" s="34">
        <f>IF(ISBLANK($F575),0,ROUND($E575*(VLOOKUP($F575,Ratio,2)),0))</f>
        <v>0</v>
      </c>
      <c r="H575" s="34">
        <f>IF(ISBLANK($F575),0,ROUND($E575*(VLOOKUP($F575,Ratio,3)),0))</f>
        <v>0</v>
      </c>
      <c r="I575" s="34">
        <f>IF(ISBLANK($F575),0,ROUND($E575*(VLOOKUP($F575,Ratio,4)),0))</f>
        <v>0</v>
      </c>
      <c r="J575" s="34">
        <f>IF(ISBLANK($F575),0,ROUND($E575*(VLOOKUP($F575,Ratio,5)),0))</f>
        <v>0</v>
      </c>
      <c r="K575" s="34">
        <f>IF(ISBLANK($F575),0,ROUND($E575*(VLOOKUP($F575,Ratio,13)),0))</f>
        <v>0</v>
      </c>
      <c r="L575" s="33"/>
      <c r="M575" s="124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  <c r="HO575" s="20"/>
      <c r="HP575" s="20"/>
      <c r="HQ575" s="20"/>
      <c r="HR575" s="20"/>
      <c r="HS575" s="20"/>
      <c r="HT575" s="20"/>
      <c r="HU575" s="20"/>
      <c r="HV575" s="20"/>
      <c r="HW575" s="20"/>
      <c r="HX575" s="20"/>
      <c r="HY575" s="20"/>
      <c r="HZ575" s="20"/>
      <c r="IA575" s="20"/>
      <c r="IB575" s="20"/>
      <c r="IC575" s="20"/>
      <c r="ID575" s="20"/>
      <c r="IE575" s="20"/>
      <c r="IF575" s="20"/>
      <c r="IG575" s="20"/>
      <c r="IH575" s="20"/>
      <c r="II575" s="20"/>
      <c r="IJ575" s="20"/>
      <c r="IK575" s="20"/>
      <c r="IL575" s="20"/>
      <c r="IM575" s="20"/>
      <c r="IN575" s="20"/>
      <c r="IO575" s="20"/>
      <c r="IP575" s="20"/>
      <c r="IQ575" s="20"/>
      <c r="IR575" s="20"/>
      <c r="IS575" s="20"/>
    </row>
    <row r="576" spans="1:253" ht="13">
      <c r="A576" s="297">
        <v>47580</v>
      </c>
      <c r="B576" s="259">
        <v>7175</v>
      </c>
      <c r="C576" s="257" t="s">
        <v>824</v>
      </c>
      <c r="D576" s="255" t="s">
        <v>841</v>
      </c>
      <c r="E576" s="40">
        <v>0</v>
      </c>
      <c r="F576" s="223" t="s">
        <v>63</v>
      </c>
      <c r="G576" s="34"/>
      <c r="H576" s="34"/>
      <c r="I576" s="34"/>
      <c r="J576" s="34"/>
      <c r="K576" s="34"/>
      <c r="L576" s="33"/>
      <c r="M576" s="124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  <c r="HO576" s="20"/>
      <c r="HP576" s="20"/>
      <c r="HQ576" s="20"/>
      <c r="HR576" s="20"/>
      <c r="HS576" s="20"/>
      <c r="HT576" s="20"/>
      <c r="HU576" s="20"/>
      <c r="HV576" s="20"/>
      <c r="HW576" s="20"/>
      <c r="HX576" s="20"/>
      <c r="HY576" s="20"/>
      <c r="HZ576" s="20"/>
      <c r="IA576" s="20"/>
      <c r="IB576" s="20"/>
      <c r="IC576" s="20"/>
      <c r="ID576" s="20"/>
      <c r="IE576" s="20"/>
      <c r="IF576" s="20"/>
      <c r="IG576" s="20"/>
      <c r="IH576" s="20"/>
      <c r="II576" s="20"/>
      <c r="IJ576" s="20"/>
      <c r="IK576" s="20"/>
      <c r="IL576" s="20"/>
      <c r="IM576" s="20"/>
      <c r="IN576" s="20"/>
      <c r="IO576" s="20"/>
      <c r="IP576" s="20"/>
      <c r="IQ576" s="20"/>
      <c r="IR576" s="20"/>
      <c r="IS576" s="20"/>
    </row>
    <row r="577" spans="1:253" ht="13">
      <c r="A577" s="297"/>
      <c r="B577" s="259"/>
      <c r="C577" s="257" t="s">
        <v>849</v>
      </c>
      <c r="D577" s="255" t="s">
        <v>841</v>
      </c>
      <c r="E577" s="40">
        <v>0</v>
      </c>
      <c r="F577" s="228"/>
      <c r="G577" s="34">
        <f>IF(ISBLANK($F577),0,ROUND($E577*(VLOOKUP($F577,Ratio,2)),0))</f>
        <v>0</v>
      </c>
      <c r="H577" s="34">
        <f>IF(ISBLANK($F577),0,ROUND($E577*(VLOOKUP($F577,Ratio,3)),0))</f>
        <v>0</v>
      </c>
      <c r="I577" s="34">
        <f>IF(ISBLANK($F577),0,ROUND($E577*(VLOOKUP($F577,Ratio,4)),0))</f>
        <v>0</v>
      </c>
      <c r="J577" s="34">
        <f>IF(ISBLANK($F577),0,ROUND($E577*(VLOOKUP($F577,Ratio,5)),0))</f>
        <v>0</v>
      </c>
      <c r="K577" s="34">
        <f>IF(ISBLANK($F577),0,ROUND($E577*(VLOOKUP($F577,Ratio,13)),0))</f>
        <v>0</v>
      </c>
      <c r="L577" s="33"/>
      <c r="M577" s="124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3">
      <c r="A578" s="297">
        <v>47600</v>
      </c>
      <c r="B578" s="259">
        <v>7180</v>
      </c>
      <c r="C578" s="257" t="s">
        <v>832</v>
      </c>
      <c r="D578" s="255" t="s">
        <v>842</v>
      </c>
      <c r="E578" s="40">
        <v>0</v>
      </c>
      <c r="F578" s="223" t="s">
        <v>63</v>
      </c>
      <c r="G578" s="34"/>
      <c r="H578" s="34"/>
      <c r="I578" s="34"/>
      <c r="J578" s="34"/>
      <c r="K578" s="34"/>
      <c r="L578" s="33"/>
      <c r="M578" s="124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  <c r="HO578" s="20"/>
      <c r="HP578" s="20"/>
      <c r="HQ578" s="20"/>
      <c r="HR578" s="20"/>
      <c r="HS578" s="20"/>
      <c r="HT578" s="20"/>
      <c r="HU578" s="20"/>
      <c r="HV578" s="20"/>
      <c r="HW578" s="20"/>
      <c r="HX578" s="20"/>
      <c r="HY578" s="20"/>
      <c r="HZ578" s="20"/>
      <c r="IA578" s="20"/>
      <c r="IB578" s="20"/>
      <c r="IC578" s="20"/>
      <c r="ID578" s="20"/>
      <c r="IE578" s="20"/>
      <c r="IF578" s="20"/>
      <c r="IG578" s="20"/>
      <c r="IH578" s="20"/>
      <c r="II578" s="20"/>
      <c r="IJ578" s="20"/>
      <c r="IK578" s="20"/>
      <c r="IL578" s="20"/>
      <c r="IM578" s="20"/>
      <c r="IN578" s="20"/>
      <c r="IO578" s="20"/>
      <c r="IP578" s="20"/>
      <c r="IQ578" s="20"/>
      <c r="IR578" s="20"/>
      <c r="IS578" s="20"/>
    </row>
    <row r="579" spans="1:253" ht="13">
      <c r="A579" s="297"/>
      <c r="B579" s="259"/>
      <c r="C579" s="257" t="s">
        <v>853</v>
      </c>
      <c r="D579" s="255" t="s">
        <v>842</v>
      </c>
      <c r="E579" s="40">
        <v>0</v>
      </c>
      <c r="F579" s="228"/>
      <c r="G579" s="34">
        <f>IF(ISBLANK($F579),0,ROUND($E579*(VLOOKUP($F579,Ratio,2)),0))</f>
        <v>0</v>
      </c>
      <c r="H579" s="34">
        <f>IF(ISBLANK($F579),0,ROUND($E579*(VLOOKUP($F579,Ratio,3)),0))</f>
        <v>0</v>
      </c>
      <c r="I579" s="34">
        <f>IF(ISBLANK($F579),0,ROUND($E579*(VLOOKUP($F579,Ratio,4)),0))</f>
        <v>0</v>
      </c>
      <c r="J579" s="34">
        <f>IF(ISBLANK($F579),0,ROUND($E579*(VLOOKUP($F579,Ratio,5)),0))</f>
        <v>0</v>
      </c>
      <c r="K579" s="34">
        <f>IF(ISBLANK($F579),0,ROUND($E579*(VLOOKUP($F579,Ratio,13)),0))</f>
        <v>0</v>
      </c>
      <c r="L579" s="33"/>
      <c r="M579" s="124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  <c r="HO579" s="20"/>
      <c r="HP579" s="20"/>
      <c r="HQ579" s="20"/>
      <c r="HR579" s="20"/>
      <c r="HS579" s="20"/>
      <c r="HT579" s="20"/>
      <c r="HU579" s="20"/>
      <c r="HV579" s="20"/>
      <c r="HW579" s="20"/>
      <c r="HX579" s="20"/>
      <c r="HY579" s="20"/>
      <c r="HZ579" s="20"/>
      <c r="IA579" s="20"/>
      <c r="IB579" s="20"/>
      <c r="IC579" s="20"/>
      <c r="ID579" s="20"/>
      <c r="IE579" s="20"/>
      <c r="IF579" s="20"/>
      <c r="IG579" s="20"/>
      <c r="IH579" s="20"/>
      <c r="II579" s="20"/>
      <c r="IJ579" s="20"/>
      <c r="IK579" s="20"/>
      <c r="IL579" s="20"/>
      <c r="IM579" s="20"/>
      <c r="IN579" s="20"/>
      <c r="IO579" s="20"/>
      <c r="IP579" s="20"/>
      <c r="IQ579" s="20"/>
      <c r="IR579" s="20"/>
      <c r="IS579" s="20"/>
    </row>
    <row r="580" spans="1:253" ht="13">
      <c r="A580" s="297">
        <v>47620</v>
      </c>
      <c r="B580" s="259">
        <v>7185</v>
      </c>
      <c r="C580" s="256" t="s">
        <v>843</v>
      </c>
      <c r="D580" s="258"/>
      <c r="E580" s="40">
        <f>SUM(E566:E579)</f>
        <v>0</v>
      </c>
      <c r="F580" s="225"/>
      <c r="G580" s="40">
        <f>SUM(G566:G579)</f>
        <v>0</v>
      </c>
      <c r="H580" s="40">
        <f>SUM(H566:H579)</f>
        <v>0</v>
      </c>
      <c r="I580" s="40">
        <f>SUM(I566:I579)</f>
        <v>0</v>
      </c>
      <c r="J580" s="40">
        <f>SUM(J566:J579)</f>
        <v>0</v>
      </c>
      <c r="K580" s="40">
        <f>SUM(K566:K579)</f>
        <v>0</v>
      </c>
      <c r="L580" s="33"/>
      <c r="M580" s="124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20"/>
      <c r="HX580" s="20"/>
      <c r="HY580" s="20"/>
      <c r="HZ580" s="20"/>
      <c r="IA580" s="20"/>
      <c r="IB580" s="20"/>
      <c r="IC580" s="20"/>
      <c r="ID580" s="20"/>
      <c r="IE580" s="20"/>
      <c r="IF580" s="20"/>
      <c r="IG580" s="20"/>
      <c r="IH580" s="20"/>
      <c r="II580" s="20"/>
      <c r="IJ580" s="20"/>
      <c r="IK580" s="20"/>
      <c r="IL580" s="20"/>
      <c r="IM580" s="20"/>
      <c r="IN580" s="20"/>
      <c r="IO580" s="20"/>
      <c r="IP580" s="20"/>
      <c r="IQ580" s="20"/>
      <c r="IR580" s="20"/>
      <c r="IS580" s="20"/>
    </row>
    <row r="581" spans="1:253" ht="13">
      <c r="A581" s="297"/>
      <c r="B581" s="245"/>
      <c r="C581" s="59" t="s">
        <v>1006</v>
      </c>
      <c r="D581" s="217"/>
      <c r="E581" s="140"/>
      <c r="F581" s="225"/>
      <c r="G581" s="140"/>
      <c r="H581" s="140"/>
      <c r="I581" s="140"/>
      <c r="J581" s="140"/>
      <c r="K581" s="140"/>
      <c r="L581" s="33"/>
      <c r="M581" s="124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  <c r="HW581" s="20"/>
      <c r="HX581" s="20"/>
      <c r="HY581" s="20"/>
      <c r="HZ581" s="20"/>
      <c r="IA581" s="20"/>
      <c r="IB581" s="20"/>
      <c r="IC581" s="20"/>
      <c r="ID581" s="20"/>
      <c r="IE581" s="20"/>
      <c r="IF581" s="20"/>
      <c r="IG581" s="20"/>
      <c r="IH581" s="20"/>
      <c r="II581" s="20"/>
      <c r="IJ581" s="20"/>
      <c r="IK581" s="20"/>
      <c r="IL581" s="20"/>
      <c r="IM581" s="20"/>
      <c r="IN581" s="20"/>
      <c r="IO581" s="20"/>
      <c r="IP581" s="20"/>
      <c r="IQ581" s="20"/>
      <c r="IR581" s="20"/>
      <c r="IS581" s="20"/>
    </row>
    <row r="582" spans="1:253" ht="13">
      <c r="A582" s="297">
        <v>48500</v>
      </c>
      <c r="B582" s="245">
        <v>7621</v>
      </c>
      <c r="C582" s="46" t="s">
        <v>221</v>
      </c>
      <c r="D582" s="58" t="s">
        <v>4</v>
      </c>
      <c r="E582" s="34">
        <v>0</v>
      </c>
      <c r="F582" s="223" t="s">
        <v>63</v>
      </c>
      <c r="G582" s="34"/>
      <c r="H582" s="34"/>
      <c r="I582" s="34"/>
      <c r="J582" s="34"/>
      <c r="K582"/>
      <c r="L582" s="33"/>
      <c r="M582" s="124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  <c r="HO582" s="20"/>
      <c r="HP582" s="20"/>
      <c r="HQ582" s="20"/>
      <c r="HR582" s="20"/>
      <c r="HS582" s="20"/>
      <c r="HT582" s="20"/>
      <c r="HU582" s="20"/>
      <c r="HV582" s="20"/>
      <c r="HW582" s="20"/>
      <c r="HX582" s="20"/>
      <c r="HY582" s="20"/>
      <c r="HZ582" s="20"/>
      <c r="IA582" s="20"/>
      <c r="IB582" s="20"/>
      <c r="IC582" s="20"/>
      <c r="ID582" s="20"/>
      <c r="IE582" s="20"/>
      <c r="IF582" s="20"/>
      <c r="IG582" s="20"/>
      <c r="IH582" s="20"/>
      <c r="II582" s="20"/>
      <c r="IJ582" s="20"/>
      <c r="IK582" s="20"/>
      <c r="IL582" s="20"/>
      <c r="IM582" s="20"/>
      <c r="IN582" s="20"/>
      <c r="IO582" s="20"/>
      <c r="IP582" s="20"/>
      <c r="IQ582" s="20"/>
      <c r="IR582" s="20"/>
      <c r="IS582" s="20"/>
    </row>
    <row r="583" spans="1:253" ht="13">
      <c r="A583" s="297"/>
      <c r="B583" s="245"/>
      <c r="C583" s="46" t="s">
        <v>223</v>
      </c>
      <c r="D583" s="58" t="s">
        <v>4</v>
      </c>
      <c r="E583" s="34">
        <v>0</v>
      </c>
      <c r="F583" s="233"/>
      <c r="G583" s="34">
        <f>IF(ISBLANK($F583),0,ROUND($E583*(VLOOKUP($F583,Ratio,2)),0))</f>
        <v>0</v>
      </c>
      <c r="H583" s="34">
        <f>IF(ISBLANK($F583),0,ROUND($E583*(VLOOKUP($F583,Ratio,3)),0))</f>
        <v>0</v>
      </c>
      <c r="I583" s="34">
        <f>IF(ISBLANK($F583),0,ROUND($E583*(VLOOKUP($F583,Ratio,4)),0))</f>
        <v>0</v>
      </c>
      <c r="J583" s="34">
        <f>IF(ISBLANK($F583),0,ROUND($E583*(VLOOKUP($F583,Ratio,5)),0))</f>
        <v>0</v>
      </c>
      <c r="K583" s="34">
        <f>IF(ISBLANK($F583),0,ROUND($E583*(VLOOKUP($F583,Ratio,13)),0))</f>
        <v>0</v>
      </c>
      <c r="L583" s="33"/>
      <c r="M583" s="124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  <c r="HO583" s="20"/>
      <c r="HP583" s="20"/>
      <c r="HQ583" s="20"/>
      <c r="HR583" s="20"/>
      <c r="HS583" s="20"/>
      <c r="HT583" s="20"/>
      <c r="HU583" s="20"/>
      <c r="HV583" s="20"/>
      <c r="HW583" s="20"/>
      <c r="HX583" s="20"/>
      <c r="HY583" s="20"/>
      <c r="HZ583" s="20"/>
      <c r="IA583" s="20"/>
      <c r="IB583" s="20"/>
      <c r="IC583" s="20"/>
      <c r="ID583" s="20"/>
      <c r="IE583" s="20"/>
      <c r="IF583" s="20"/>
      <c r="IG583" s="20"/>
      <c r="IH583" s="20"/>
      <c r="II583" s="20"/>
      <c r="IJ583" s="20"/>
      <c r="IK583" s="20"/>
      <c r="IL583" s="20"/>
      <c r="IM583" s="20"/>
      <c r="IN583" s="20"/>
      <c r="IO583" s="20"/>
      <c r="IP583" s="20"/>
      <c r="IQ583" s="20"/>
      <c r="IR583" s="20"/>
      <c r="IS583" s="20"/>
    </row>
    <row r="584" spans="1:253" ht="13">
      <c r="A584" s="314">
        <v>48505</v>
      </c>
      <c r="B584" s="245"/>
      <c r="C584" s="298" t="s">
        <v>1007</v>
      </c>
      <c r="D584" s="297" t="s">
        <v>1045</v>
      </c>
      <c r="E584" s="34">
        <v>0</v>
      </c>
      <c r="F584" s="223" t="s">
        <v>63</v>
      </c>
      <c r="G584" s="34"/>
      <c r="H584" s="34"/>
      <c r="I584" s="34"/>
      <c r="J584" s="34"/>
      <c r="K584"/>
      <c r="L584" s="33"/>
      <c r="M584" s="12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20"/>
      <c r="HX584" s="20"/>
      <c r="HY584" s="20"/>
      <c r="HZ584" s="20"/>
      <c r="IA584" s="20"/>
      <c r="IB584" s="20"/>
      <c r="IC584" s="20"/>
      <c r="ID584" s="20"/>
      <c r="IE584" s="20"/>
      <c r="IF584" s="20"/>
      <c r="IG584" s="20"/>
      <c r="IH584" s="20"/>
      <c r="II584" s="20"/>
      <c r="IJ584" s="20"/>
      <c r="IK584" s="20"/>
      <c r="IL584" s="20"/>
      <c r="IM584" s="20"/>
      <c r="IN584" s="20"/>
      <c r="IO584" s="20"/>
      <c r="IP584" s="20"/>
      <c r="IQ584" s="20"/>
      <c r="IR584" s="20"/>
      <c r="IS584" s="20"/>
    </row>
    <row r="585" spans="1:253" ht="13">
      <c r="A585" s="297"/>
      <c r="B585" s="245"/>
      <c r="C585" s="298" t="s">
        <v>1007</v>
      </c>
      <c r="D585" s="297" t="s">
        <v>1045</v>
      </c>
      <c r="E585" s="34">
        <v>0</v>
      </c>
      <c r="F585" s="233"/>
      <c r="G585" s="34">
        <f>IF(ISBLANK($F585),0,ROUND($E585*(VLOOKUP($F585,Ratio,2)),0))</f>
        <v>0</v>
      </c>
      <c r="H585" s="34">
        <f>IF(ISBLANK($F585),0,ROUND($E585*(VLOOKUP($F585,Ratio,3)),0))</f>
        <v>0</v>
      </c>
      <c r="I585" s="34">
        <f>IF(ISBLANK($F585),0,ROUND($E585*(VLOOKUP($F585,Ratio,4)),0))</f>
        <v>0</v>
      </c>
      <c r="J585" s="34">
        <f>IF(ISBLANK($F585),0,ROUND($E585*(VLOOKUP($F585,Ratio,5)),0))</f>
        <v>0</v>
      </c>
      <c r="K585" s="34">
        <f>IF(ISBLANK($F585),0,ROUND($E585*(VLOOKUP($F585,Ratio,13)),0))</f>
        <v>0</v>
      </c>
      <c r="L585" s="33"/>
      <c r="M585" s="124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  <c r="HO585" s="20"/>
      <c r="HP585" s="20"/>
      <c r="HQ585" s="20"/>
      <c r="HR585" s="20"/>
      <c r="HS585" s="20"/>
      <c r="HT585" s="20"/>
      <c r="HU585" s="20"/>
      <c r="HV585" s="20"/>
      <c r="HW585" s="20"/>
      <c r="HX585" s="20"/>
      <c r="HY585" s="20"/>
      <c r="HZ585" s="20"/>
      <c r="IA585" s="20"/>
      <c r="IB585" s="20"/>
      <c r="IC585" s="20"/>
      <c r="ID585" s="20"/>
      <c r="IE585" s="20"/>
      <c r="IF585" s="20"/>
      <c r="IG585" s="20"/>
      <c r="IH585" s="20"/>
      <c r="II585" s="20"/>
      <c r="IJ585" s="20"/>
      <c r="IK585" s="20"/>
      <c r="IL585" s="20"/>
      <c r="IM585" s="20"/>
      <c r="IN585" s="20"/>
      <c r="IO585" s="20"/>
      <c r="IP585" s="20"/>
      <c r="IQ585" s="20"/>
      <c r="IR585" s="20"/>
      <c r="IS585" s="20"/>
    </row>
    <row r="586" spans="1:253" ht="13">
      <c r="A586" s="297">
        <v>48520</v>
      </c>
      <c r="B586" s="245">
        <v>7622</v>
      </c>
      <c r="C586" s="46" t="s">
        <v>380</v>
      </c>
      <c r="D586" s="58" t="s">
        <v>5</v>
      </c>
      <c r="E586" s="34">
        <v>0</v>
      </c>
      <c r="F586" s="223" t="s">
        <v>63</v>
      </c>
      <c r="G586" s="34"/>
      <c r="H586" s="34"/>
      <c r="I586" s="34"/>
      <c r="J586" s="34"/>
      <c r="K586" s="34"/>
      <c r="L586" s="33"/>
      <c r="M586" s="124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20"/>
      <c r="HX586" s="20"/>
      <c r="HY586" s="20"/>
      <c r="HZ586" s="20"/>
      <c r="IA586" s="20"/>
      <c r="IB586" s="20"/>
      <c r="IC586" s="20"/>
      <c r="ID586" s="20"/>
      <c r="IE586" s="20"/>
      <c r="IF586" s="20"/>
      <c r="IG586" s="20"/>
      <c r="IH586" s="20"/>
      <c r="II586" s="20"/>
      <c r="IJ586" s="20"/>
      <c r="IK586" s="20"/>
      <c r="IL586" s="20"/>
      <c r="IM586" s="20"/>
      <c r="IN586" s="20"/>
      <c r="IO586" s="20"/>
      <c r="IP586" s="20"/>
      <c r="IQ586" s="20"/>
      <c r="IR586" s="20"/>
      <c r="IS586" s="20"/>
    </row>
    <row r="587" spans="1:253" ht="13">
      <c r="A587" s="297"/>
      <c r="B587" s="245"/>
      <c r="C587" s="46" t="s">
        <v>380</v>
      </c>
      <c r="D587" s="58" t="s">
        <v>5</v>
      </c>
      <c r="E587" s="34">
        <v>0</v>
      </c>
      <c r="F587" s="233"/>
      <c r="G587" s="34">
        <f>IF(ISBLANK($F587),0,ROUND($E587*(VLOOKUP($F587,Ratio,2)),0))</f>
        <v>0</v>
      </c>
      <c r="H587" s="34">
        <f>IF(ISBLANK($F587),0,ROUND($E587*(VLOOKUP($F587,Ratio,3)),0))</f>
        <v>0</v>
      </c>
      <c r="I587" s="34">
        <f>IF(ISBLANK($F587),0,ROUND($E587*(VLOOKUP($F587,Ratio,4)),0))</f>
        <v>0</v>
      </c>
      <c r="J587" s="34">
        <f>IF(ISBLANK($F587),0,ROUND($E587*(VLOOKUP($F587,Ratio,5)),0))</f>
        <v>0</v>
      </c>
      <c r="K587" s="34">
        <f>IF(ISBLANK($F587),0,ROUND($E587*(VLOOKUP($F587,Ratio,13)),0))</f>
        <v>0</v>
      </c>
      <c r="L587" s="33"/>
      <c r="M587" s="124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  <c r="HO587" s="20"/>
      <c r="HP587" s="20"/>
      <c r="HQ587" s="20"/>
      <c r="HR587" s="20"/>
      <c r="HS587" s="20"/>
      <c r="HT587" s="20"/>
      <c r="HU587" s="20"/>
      <c r="HV587" s="20"/>
      <c r="HW587" s="20"/>
      <c r="HX587" s="20"/>
      <c r="HY587" s="20"/>
      <c r="HZ587" s="20"/>
      <c r="IA587" s="20"/>
      <c r="IB587" s="20"/>
      <c r="IC587" s="20"/>
      <c r="ID587" s="20"/>
      <c r="IE587" s="20"/>
      <c r="IF587" s="20"/>
      <c r="IG587" s="20"/>
      <c r="IH587" s="20"/>
      <c r="II587" s="20"/>
      <c r="IJ587" s="20"/>
      <c r="IK587" s="20"/>
      <c r="IL587" s="20"/>
      <c r="IM587" s="20"/>
      <c r="IN587" s="20"/>
      <c r="IO587" s="20"/>
      <c r="IP587" s="20"/>
      <c r="IQ587" s="20"/>
      <c r="IR587" s="20"/>
      <c r="IS587" s="20"/>
    </row>
    <row r="588" spans="1:253" ht="13">
      <c r="A588" s="297">
        <v>48540</v>
      </c>
      <c r="B588" s="245">
        <v>7623</v>
      </c>
      <c r="C588" s="46" t="s">
        <v>83</v>
      </c>
      <c r="D588" s="58" t="s">
        <v>6</v>
      </c>
      <c r="E588" s="34">
        <v>0</v>
      </c>
      <c r="F588" s="223" t="s">
        <v>63</v>
      </c>
      <c r="G588" s="34"/>
      <c r="H588" s="34"/>
      <c r="I588" s="34"/>
      <c r="J588" s="34"/>
      <c r="K588" s="34"/>
      <c r="L588" s="33"/>
      <c r="M588" s="124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20"/>
      <c r="HX588" s="20"/>
      <c r="HY588" s="20"/>
      <c r="HZ588" s="20"/>
      <c r="IA588" s="20"/>
      <c r="IB588" s="20"/>
      <c r="IC588" s="20"/>
      <c r="ID588" s="20"/>
      <c r="IE588" s="20"/>
      <c r="IF588" s="20"/>
      <c r="IG588" s="20"/>
      <c r="IH588" s="20"/>
      <c r="II588" s="20"/>
      <c r="IJ588" s="20"/>
      <c r="IK588" s="20"/>
      <c r="IL588" s="20"/>
      <c r="IM588" s="20"/>
      <c r="IN588" s="20"/>
      <c r="IO588" s="20"/>
      <c r="IP588" s="20"/>
      <c r="IQ588" s="20"/>
      <c r="IR588" s="20"/>
      <c r="IS588" s="20"/>
    </row>
    <row r="589" spans="1:253" ht="13">
      <c r="A589" s="297"/>
      <c r="B589" s="245"/>
      <c r="C589" s="46" t="s">
        <v>85</v>
      </c>
      <c r="D589" s="58" t="s">
        <v>6</v>
      </c>
      <c r="E589" s="34">
        <v>0</v>
      </c>
      <c r="F589" s="233"/>
      <c r="G589" s="34">
        <f>IF(ISBLANK($F589),0,ROUND($E589*(VLOOKUP($F589,Ratio,2)),0))</f>
        <v>0</v>
      </c>
      <c r="H589" s="34">
        <f>IF(ISBLANK($F589),0,ROUND($E589*(VLOOKUP($F589,Ratio,3)),0))</f>
        <v>0</v>
      </c>
      <c r="I589" s="34">
        <f>IF(ISBLANK($F589),0,ROUND($E589*(VLOOKUP($F589,Ratio,4)),0))</f>
        <v>0</v>
      </c>
      <c r="J589" s="34">
        <f>IF(ISBLANK($F589),0,ROUND($E589*(VLOOKUP($F589,Ratio,5)),0))</f>
        <v>0</v>
      </c>
      <c r="K589" s="34">
        <f>IF(ISBLANK($F589),0,ROUND($E589*(VLOOKUP($F589,Ratio,13)),0))</f>
        <v>0</v>
      </c>
      <c r="L589" s="33"/>
      <c r="M589" s="124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20"/>
      <c r="HX589" s="20"/>
      <c r="HY589" s="20"/>
      <c r="HZ589" s="20"/>
      <c r="IA589" s="20"/>
      <c r="IB589" s="20"/>
      <c r="IC589" s="20"/>
      <c r="ID589" s="20"/>
      <c r="IE589" s="20"/>
      <c r="IF589" s="20"/>
      <c r="IG589" s="20"/>
      <c r="IH589" s="20"/>
      <c r="II589" s="20"/>
      <c r="IJ589" s="20"/>
      <c r="IK589" s="20"/>
      <c r="IL589" s="20"/>
      <c r="IM589" s="20"/>
      <c r="IN589" s="20"/>
      <c r="IO589" s="20"/>
      <c r="IP589" s="20"/>
      <c r="IQ589" s="20"/>
      <c r="IR589" s="20"/>
      <c r="IS589" s="20"/>
    </row>
    <row r="590" spans="1:253" ht="13">
      <c r="A590" s="297">
        <v>48560</v>
      </c>
      <c r="B590" s="245">
        <v>7624</v>
      </c>
      <c r="C590" s="46" t="s">
        <v>89</v>
      </c>
      <c r="D590" s="58" t="s">
        <v>7</v>
      </c>
      <c r="E590" s="34">
        <v>0</v>
      </c>
      <c r="F590" s="223" t="s">
        <v>63</v>
      </c>
      <c r="G590" s="34"/>
      <c r="H590" s="34"/>
      <c r="I590" s="34"/>
      <c r="J590" s="34"/>
      <c r="K590" s="34"/>
      <c r="L590" s="33"/>
      <c r="M590" s="124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  <c r="HO590" s="20"/>
      <c r="HP590" s="20"/>
      <c r="HQ590" s="20"/>
      <c r="HR590" s="20"/>
      <c r="HS590" s="20"/>
      <c r="HT590" s="20"/>
      <c r="HU590" s="20"/>
      <c r="HV590" s="20"/>
      <c r="HW590" s="20"/>
      <c r="HX590" s="20"/>
      <c r="HY590" s="20"/>
      <c r="HZ590" s="20"/>
      <c r="IA590" s="20"/>
      <c r="IB590" s="20"/>
      <c r="IC590" s="20"/>
      <c r="ID590" s="20"/>
      <c r="IE590" s="20"/>
      <c r="IF590" s="20"/>
      <c r="IG590" s="20"/>
      <c r="IH590" s="20"/>
      <c r="II590" s="20"/>
      <c r="IJ590" s="20"/>
      <c r="IK590" s="20"/>
      <c r="IL590" s="20"/>
      <c r="IM590" s="20"/>
      <c r="IN590" s="20"/>
      <c r="IO590" s="20"/>
      <c r="IP590" s="20"/>
      <c r="IQ590" s="20"/>
      <c r="IR590" s="20"/>
      <c r="IS590" s="20"/>
    </row>
    <row r="591" spans="1:253" ht="13">
      <c r="A591" s="297"/>
      <c r="B591" s="245"/>
      <c r="C591" s="46" t="s">
        <v>91</v>
      </c>
      <c r="D591" s="58" t="s">
        <v>7</v>
      </c>
      <c r="E591" s="34">
        <v>0</v>
      </c>
      <c r="F591" s="233"/>
      <c r="G591" s="34">
        <f>IF(ISBLANK($F591),0,ROUND($E591*(VLOOKUP($F591,Ratio,2)),0))</f>
        <v>0</v>
      </c>
      <c r="H591" s="34">
        <f>IF(ISBLANK($F591),0,ROUND($E591*(VLOOKUP($F591,Ratio,3)),0))</f>
        <v>0</v>
      </c>
      <c r="I591" s="34">
        <f>IF(ISBLANK($F591),0,ROUND($E591*(VLOOKUP($F591,Ratio,4)),0))</f>
        <v>0</v>
      </c>
      <c r="J591" s="34">
        <f>IF(ISBLANK($F591),0,ROUND($E591*(VLOOKUP($F591,Ratio,5)),0))</f>
        <v>0</v>
      </c>
      <c r="K591" s="34">
        <f>IF(ISBLANK($F591),0,ROUND($E591*(VLOOKUP($F591,Ratio,13)),0))</f>
        <v>0</v>
      </c>
      <c r="L591" s="33"/>
      <c r="M591" s="124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20"/>
      <c r="HX591" s="20"/>
      <c r="HY591" s="20"/>
      <c r="HZ591" s="20"/>
      <c r="IA591" s="20"/>
      <c r="IB591" s="20"/>
      <c r="IC591" s="20"/>
      <c r="ID591" s="20"/>
      <c r="IE591" s="20"/>
      <c r="IF591" s="20"/>
      <c r="IG591" s="20"/>
      <c r="IH591" s="20"/>
      <c r="II591" s="20"/>
      <c r="IJ591" s="20"/>
      <c r="IK591" s="20"/>
      <c r="IL591" s="20"/>
      <c r="IM591" s="20"/>
      <c r="IN591" s="20"/>
      <c r="IO591" s="20"/>
      <c r="IP591" s="20"/>
      <c r="IQ591" s="20"/>
      <c r="IR591" s="20"/>
      <c r="IS591" s="20"/>
    </row>
    <row r="592" spans="1:253" ht="13">
      <c r="A592" s="297">
        <v>48580</v>
      </c>
      <c r="B592" s="245">
        <v>7625</v>
      </c>
      <c r="C592" s="59" t="s">
        <v>8</v>
      </c>
      <c r="D592" s="213"/>
      <c r="E592" s="34">
        <f>SUM(E582:E591)</f>
        <v>0</v>
      </c>
      <c r="F592" s="218"/>
      <c r="G592" s="34">
        <f>SUM(G582:G591)</f>
        <v>0</v>
      </c>
      <c r="H592" s="34">
        <f>SUM(H582:H591)</f>
        <v>0</v>
      </c>
      <c r="I592" s="34">
        <f>SUM(I582:I591)</f>
        <v>0</v>
      </c>
      <c r="J592" s="34">
        <f>SUM(J582:J591)</f>
        <v>0</v>
      </c>
      <c r="K592" s="34">
        <f>SUM(K582:K591)</f>
        <v>0</v>
      </c>
      <c r="L592" s="33"/>
      <c r="M592" s="124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  <c r="HW592" s="20"/>
      <c r="HX592" s="20"/>
      <c r="HY592" s="20"/>
      <c r="HZ592" s="20"/>
      <c r="IA592" s="20"/>
      <c r="IB592" s="20"/>
      <c r="IC592" s="20"/>
      <c r="ID592" s="20"/>
      <c r="IE592" s="20"/>
      <c r="IF592" s="20"/>
      <c r="IG592" s="20"/>
      <c r="IH592" s="20"/>
      <c r="II592" s="20"/>
      <c r="IJ592" s="20"/>
      <c r="IK592" s="20"/>
      <c r="IL592" s="20"/>
      <c r="IM592" s="20"/>
      <c r="IN592" s="20"/>
      <c r="IO592" s="20"/>
      <c r="IP592" s="20"/>
      <c r="IQ592" s="20"/>
      <c r="IR592" s="20"/>
      <c r="IS592" s="20"/>
    </row>
    <row r="593" spans="1:253" ht="13">
      <c r="A593" s="297"/>
      <c r="B593" s="245"/>
      <c r="C593" s="59" t="s">
        <v>378</v>
      </c>
      <c r="D593" s="217"/>
      <c r="E593" s="33"/>
      <c r="F593" s="218"/>
      <c r="G593" s="33"/>
      <c r="H593" s="33"/>
      <c r="I593" s="33"/>
      <c r="J593" s="33"/>
      <c r="K593" s="33"/>
      <c r="L593" s="33"/>
      <c r="M593" s="124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  <c r="HW593" s="20"/>
      <c r="HX593" s="20"/>
      <c r="HY593" s="20"/>
      <c r="HZ593" s="20"/>
      <c r="IA593" s="20"/>
      <c r="IB593" s="20"/>
      <c r="IC593" s="20"/>
      <c r="ID593" s="20"/>
      <c r="IE593" s="20"/>
      <c r="IF593" s="20"/>
      <c r="IG593" s="20"/>
      <c r="IH593" s="20"/>
      <c r="II593" s="20"/>
      <c r="IJ593" s="20"/>
      <c r="IK593" s="20"/>
      <c r="IL593" s="20"/>
      <c r="IM593" s="20"/>
      <c r="IN593" s="20"/>
      <c r="IO593" s="20"/>
      <c r="IP593" s="20"/>
      <c r="IQ593" s="20"/>
      <c r="IR593" s="20"/>
      <c r="IS593" s="20"/>
    </row>
    <row r="594" spans="1:253" ht="13">
      <c r="A594" s="297">
        <v>49000</v>
      </c>
      <c r="B594" s="245">
        <v>7626</v>
      </c>
      <c r="C594" s="281" t="s">
        <v>221</v>
      </c>
      <c r="D594" s="282" t="s">
        <v>928</v>
      </c>
      <c r="E594" s="234">
        <v>0</v>
      </c>
      <c r="F594" s="223" t="s">
        <v>63</v>
      </c>
      <c r="G594" s="279"/>
      <c r="H594" s="279"/>
      <c r="I594" s="279"/>
      <c r="J594" s="279"/>
      <c r="K594" s="279"/>
      <c r="L594" s="33"/>
      <c r="M594" s="12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  <c r="HW594" s="20"/>
      <c r="HX594" s="20"/>
      <c r="HY594" s="20"/>
      <c r="HZ594" s="20"/>
      <c r="IA594" s="20"/>
      <c r="IB594" s="20"/>
      <c r="IC594" s="20"/>
      <c r="ID594" s="20"/>
      <c r="IE594" s="20"/>
      <c r="IF594" s="20"/>
      <c r="IG594" s="20"/>
      <c r="IH594" s="20"/>
      <c r="II594" s="20"/>
      <c r="IJ594" s="20"/>
      <c r="IK594" s="20"/>
      <c r="IL594" s="20"/>
      <c r="IM594" s="20"/>
      <c r="IN594" s="20"/>
      <c r="IO594" s="20"/>
      <c r="IP594" s="20"/>
      <c r="IQ594" s="20"/>
      <c r="IR594" s="20"/>
      <c r="IS594" s="20"/>
    </row>
    <row r="595" spans="1:253" ht="13">
      <c r="A595" s="316"/>
      <c r="B595" s="245"/>
      <c r="C595" s="281" t="s">
        <v>223</v>
      </c>
      <c r="D595" s="282" t="s">
        <v>928</v>
      </c>
      <c r="E595" s="234">
        <v>0</v>
      </c>
      <c r="F595" s="280"/>
      <c r="G595" s="34">
        <f>IF(ISBLANK($F595),0,ROUND($E595*(VLOOKUP($F595,Ratio,2)),0))</f>
        <v>0</v>
      </c>
      <c r="H595" s="34">
        <f>IF(ISBLANK($F595),0,ROUND($E595*(VLOOKUP($F595,Ratio,3)),0))</f>
        <v>0</v>
      </c>
      <c r="I595" s="34">
        <f>IF(ISBLANK($F595),0,ROUND($E595*(VLOOKUP($F595,Ratio,4)),0))</f>
        <v>0</v>
      </c>
      <c r="J595" s="34">
        <f>IF(ISBLANK($F595),0,ROUND($E595*(VLOOKUP($F595,Ratio,5)),0))</f>
        <v>0</v>
      </c>
      <c r="K595" s="34">
        <f>IF(ISBLANK($F595),0,ROUND($E595*(VLOOKUP($F595,Ratio,13)),0))</f>
        <v>0</v>
      </c>
      <c r="L595" s="33"/>
      <c r="M595" s="124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  <c r="HW595" s="20"/>
      <c r="HX595" s="20"/>
      <c r="HY595" s="20"/>
      <c r="HZ595" s="20"/>
      <c r="IA595" s="20"/>
      <c r="IB595" s="20"/>
      <c r="IC595" s="20"/>
      <c r="ID595" s="20"/>
      <c r="IE595" s="20"/>
      <c r="IF595" s="20"/>
      <c r="IG595" s="20"/>
      <c r="IH595" s="20"/>
      <c r="II595" s="20"/>
      <c r="IJ595" s="20"/>
      <c r="IK595" s="20"/>
      <c r="IL595" s="20"/>
      <c r="IM595" s="20"/>
      <c r="IN595" s="20"/>
      <c r="IO595" s="20"/>
      <c r="IP595" s="20"/>
      <c r="IQ595" s="20"/>
      <c r="IR595" s="20"/>
      <c r="IS595" s="20"/>
    </row>
    <row r="596" spans="1:253" ht="13">
      <c r="A596" s="316">
        <v>49020</v>
      </c>
      <c r="B596" s="245"/>
      <c r="C596" s="46" t="s">
        <v>895</v>
      </c>
      <c r="D596" s="58" t="s">
        <v>892</v>
      </c>
      <c r="E596" s="234">
        <v>0</v>
      </c>
      <c r="F596" s="223" t="s">
        <v>63</v>
      </c>
      <c r="G596" s="34"/>
      <c r="H596" s="34"/>
      <c r="I596" s="34"/>
      <c r="J596" s="34"/>
      <c r="K596" s="34"/>
      <c r="L596" s="33"/>
      <c r="M596" s="124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  <c r="HO596" s="20"/>
      <c r="HP596" s="20"/>
      <c r="HQ596" s="20"/>
      <c r="HR596" s="20"/>
      <c r="HS596" s="20"/>
      <c r="HT596" s="20"/>
      <c r="HU596" s="20"/>
      <c r="HV596" s="20"/>
      <c r="HW596" s="20"/>
      <c r="HX596" s="20"/>
      <c r="HY596" s="20"/>
      <c r="HZ596" s="20"/>
      <c r="IA596" s="20"/>
      <c r="IB596" s="20"/>
      <c r="IC596" s="20"/>
      <c r="ID596" s="20"/>
      <c r="IE596" s="20"/>
      <c r="IF596" s="20"/>
      <c r="IG596" s="20"/>
      <c r="IH596" s="20"/>
      <c r="II596" s="20"/>
      <c r="IJ596" s="20"/>
      <c r="IK596" s="20"/>
      <c r="IL596" s="20"/>
      <c r="IM596" s="20"/>
      <c r="IN596" s="20"/>
      <c r="IO596" s="20"/>
      <c r="IP596" s="20"/>
      <c r="IQ596" s="20"/>
      <c r="IR596" s="20"/>
      <c r="IS596" s="20"/>
    </row>
    <row r="597" spans="1:253" ht="13">
      <c r="A597" s="316"/>
      <c r="B597" s="245"/>
      <c r="C597" s="46" t="s">
        <v>896</v>
      </c>
      <c r="D597" s="58" t="s">
        <v>892</v>
      </c>
      <c r="E597" s="234">
        <v>0</v>
      </c>
      <c r="F597" s="280"/>
      <c r="G597" s="34">
        <f>IF(ISBLANK($F597),0,ROUND($E597*(VLOOKUP($F597,Ratio,2)),0))</f>
        <v>0</v>
      </c>
      <c r="H597" s="34">
        <f>IF(ISBLANK($F597),0,ROUND($E597*(VLOOKUP($F597,Ratio,3)),0))</f>
        <v>0</v>
      </c>
      <c r="I597" s="34">
        <f>IF(ISBLANK($F597),0,ROUND($E597*(VLOOKUP($F597,Ratio,4)),0))</f>
        <v>0</v>
      </c>
      <c r="J597" s="34">
        <f>IF(ISBLANK($F597),0,ROUND($E597*(VLOOKUP($F597,Ratio,5)),0))</f>
        <v>0</v>
      </c>
      <c r="K597" s="34">
        <f>IF(ISBLANK($F597),0,ROUND($E597*(VLOOKUP($F597,Ratio,13)),0))</f>
        <v>0</v>
      </c>
      <c r="L597" s="33"/>
      <c r="M597" s="124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  <c r="GD597" s="20"/>
      <c r="GE597" s="20"/>
      <c r="GF597" s="20"/>
      <c r="GG597" s="20"/>
      <c r="GH597" s="20"/>
      <c r="GI597" s="20"/>
      <c r="GJ597" s="20"/>
      <c r="GK597" s="20"/>
      <c r="GL597" s="20"/>
      <c r="GM597" s="20"/>
      <c r="GN597" s="20"/>
      <c r="GO597" s="20"/>
      <c r="GP597" s="20"/>
      <c r="GQ597" s="20"/>
      <c r="GR597" s="20"/>
      <c r="GS597" s="20"/>
      <c r="GT597" s="20"/>
      <c r="GU597" s="20"/>
      <c r="GV597" s="20"/>
      <c r="GW597" s="20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0"/>
      <c r="HM597" s="20"/>
      <c r="HN597" s="20"/>
      <c r="HO597" s="20"/>
      <c r="HP597" s="20"/>
      <c r="HQ597" s="20"/>
      <c r="HR597" s="20"/>
      <c r="HS597" s="20"/>
      <c r="HT597" s="20"/>
      <c r="HU597" s="20"/>
      <c r="HV597" s="20"/>
      <c r="HW597" s="20"/>
      <c r="HX597" s="20"/>
      <c r="HY597" s="20"/>
      <c r="HZ597" s="20"/>
      <c r="IA597" s="20"/>
      <c r="IB597" s="20"/>
      <c r="IC597" s="20"/>
      <c r="ID597" s="20"/>
      <c r="IE597" s="20"/>
      <c r="IF597" s="20"/>
      <c r="IG597" s="20"/>
      <c r="IH597" s="20"/>
      <c r="II597" s="20"/>
      <c r="IJ597" s="20"/>
      <c r="IK597" s="20"/>
      <c r="IL597" s="20"/>
      <c r="IM597" s="20"/>
      <c r="IN597" s="20"/>
      <c r="IO597" s="20"/>
      <c r="IP597" s="20"/>
      <c r="IQ597" s="20"/>
      <c r="IR597" s="20"/>
      <c r="IS597" s="20"/>
    </row>
    <row r="598" spans="1:253" ht="13">
      <c r="A598" s="341">
        <v>49025</v>
      </c>
      <c r="B598" s="245"/>
      <c r="C598" s="298" t="s">
        <v>1007</v>
      </c>
      <c r="D598" s="316" t="s">
        <v>1046</v>
      </c>
      <c r="E598" s="234">
        <v>0</v>
      </c>
      <c r="F598" s="223" t="s">
        <v>63</v>
      </c>
      <c r="G598" s="34"/>
      <c r="H598" s="34"/>
      <c r="I598" s="34"/>
      <c r="J598" s="34"/>
      <c r="K598" s="34"/>
      <c r="L598" s="33"/>
      <c r="M598" s="124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  <c r="HO598" s="20"/>
      <c r="HP598" s="20"/>
      <c r="HQ598" s="20"/>
      <c r="HR598" s="20"/>
      <c r="HS598" s="20"/>
      <c r="HT598" s="20"/>
      <c r="HU598" s="20"/>
      <c r="HV598" s="20"/>
      <c r="HW598" s="20"/>
      <c r="HX598" s="20"/>
      <c r="HY598" s="20"/>
      <c r="HZ598" s="20"/>
      <c r="IA598" s="20"/>
      <c r="IB598" s="20"/>
      <c r="IC598" s="20"/>
      <c r="ID598" s="20"/>
      <c r="IE598" s="20"/>
      <c r="IF598" s="20"/>
      <c r="IG598" s="20"/>
      <c r="IH598" s="20"/>
      <c r="II598" s="20"/>
      <c r="IJ598" s="20"/>
      <c r="IK598" s="20"/>
      <c r="IL598" s="20"/>
      <c r="IM598" s="20"/>
      <c r="IN598" s="20"/>
      <c r="IO598" s="20"/>
      <c r="IP598" s="20"/>
      <c r="IQ598" s="20"/>
      <c r="IR598" s="20"/>
      <c r="IS598" s="20"/>
    </row>
    <row r="599" spans="1:253" ht="13">
      <c r="A599" s="316"/>
      <c r="B599" s="245"/>
      <c r="C599" s="298" t="s">
        <v>1007</v>
      </c>
      <c r="D599" s="316" t="s">
        <v>1046</v>
      </c>
      <c r="E599" s="234">
        <v>0</v>
      </c>
      <c r="F599" s="280"/>
      <c r="G599" s="34">
        <f>IF(ISBLANK($F599),0,ROUND($E599*(VLOOKUP($F599,Ratio,2)),0))</f>
        <v>0</v>
      </c>
      <c r="H599" s="34">
        <f>IF(ISBLANK($F599),0,ROUND($E599*(VLOOKUP($F599,Ratio,3)),0))</f>
        <v>0</v>
      </c>
      <c r="I599" s="34">
        <f>IF(ISBLANK($F599),0,ROUND($E599*(VLOOKUP($F599,Ratio,4)),0))</f>
        <v>0</v>
      </c>
      <c r="J599" s="34">
        <f>IF(ISBLANK($F599),0,ROUND($E599*(VLOOKUP($F599,Ratio,5)),0))</f>
        <v>0</v>
      </c>
      <c r="K599" s="34">
        <f>IF(ISBLANK($F599),0,ROUND($E599*(VLOOKUP($F599,Ratio,13)),0))</f>
        <v>0</v>
      </c>
      <c r="L599" s="33"/>
      <c r="M599" s="124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0"/>
      <c r="HM599" s="20"/>
      <c r="HN599" s="20"/>
      <c r="HO599" s="20"/>
      <c r="HP599" s="20"/>
      <c r="HQ599" s="20"/>
      <c r="HR599" s="20"/>
      <c r="HS599" s="20"/>
      <c r="HT599" s="20"/>
      <c r="HU599" s="20"/>
      <c r="HV599" s="20"/>
      <c r="HW599" s="20"/>
      <c r="HX599" s="20"/>
      <c r="HY599" s="20"/>
      <c r="HZ599" s="20"/>
      <c r="IA599" s="20"/>
      <c r="IB599" s="20"/>
      <c r="IC599" s="20"/>
      <c r="ID599" s="20"/>
      <c r="IE599" s="20"/>
      <c r="IF599" s="20"/>
      <c r="IG599" s="20"/>
      <c r="IH599" s="20"/>
      <c r="II599" s="20"/>
      <c r="IJ599" s="20"/>
      <c r="IK599" s="20"/>
      <c r="IL599" s="20"/>
      <c r="IM599" s="20"/>
      <c r="IN599" s="20"/>
      <c r="IO599" s="20"/>
      <c r="IP599" s="20"/>
      <c r="IQ599" s="20"/>
      <c r="IR599" s="20"/>
      <c r="IS599" s="20"/>
    </row>
    <row r="600" spans="1:253" ht="13">
      <c r="A600" s="297">
        <v>49040</v>
      </c>
      <c r="B600" s="245">
        <v>7627</v>
      </c>
      <c r="C600" s="46" t="s">
        <v>424</v>
      </c>
      <c r="D600" s="58" t="s">
        <v>9</v>
      </c>
      <c r="E600" s="234">
        <v>0</v>
      </c>
      <c r="F600" s="223" t="s">
        <v>63</v>
      </c>
      <c r="G600" s="238"/>
      <c r="H600" s="238"/>
      <c r="I600" s="238"/>
      <c r="J600" s="238"/>
      <c r="K600" s="238"/>
      <c r="L600" s="33"/>
      <c r="M600" s="124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0"/>
      <c r="HM600" s="20"/>
      <c r="HN600" s="20"/>
      <c r="HO600" s="20"/>
      <c r="HP600" s="20"/>
      <c r="HQ600" s="20"/>
      <c r="HR600" s="20"/>
      <c r="HS600" s="20"/>
      <c r="HT600" s="20"/>
      <c r="HU600" s="20"/>
      <c r="HV600" s="20"/>
      <c r="HW600" s="20"/>
      <c r="HX600" s="20"/>
      <c r="HY600" s="20"/>
      <c r="HZ600" s="20"/>
      <c r="IA600" s="20"/>
      <c r="IB600" s="20"/>
      <c r="IC600" s="20"/>
      <c r="ID600" s="20"/>
      <c r="IE600" s="20"/>
      <c r="IF600" s="20"/>
      <c r="IG600" s="20"/>
      <c r="IH600" s="20"/>
      <c r="II600" s="20"/>
      <c r="IJ600" s="20"/>
      <c r="IK600" s="20"/>
      <c r="IL600" s="20"/>
      <c r="IM600" s="20"/>
      <c r="IN600" s="20"/>
      <c r="IO600" s="20"/>
      <c r="IP600" s="20"/>
      <c r="IQ600" s="20"/>
      <c r="IR600" s="20"/>
      <c r="IS600" s="20"/>
    </row>
    <row r="601" spans="1:253" ht="13">
      <c r="A601" s="297"/>
      <c r="B601" s="245"/>
      <c r="C601" s="46" t="s">
        <v>425</v>
      </c>
      <c r="D601" s="58" t="s">
        <v>9</v>
      </c>
      <c r="E601" s="234">
        <v>0</v>
      </c>
      <c r="F601" s="233"/>
      <c r="G601" s="34">
        <f>IF(ISBLANK($F601),0,ROUND($E601*(VLOOKUP($F601,Ratio,2)),0))</f>
        <v>0</v>
      </c>
      <c r="H601" s="34">
        <f>IF(ISBLANK($F601),0,ROUND($E601*(VLOOKUP($F601,Ratio,3)),0))</f>
        <v>0</v>
      </c>
      <c r="I601" s="34">
        <f>IF(ISBLANK($F601),0,ROUND($E601*(VLOOKUP($F601,Ratio,4)),0))</f>
        <v>0</v>
      </c>
      <c r="J601" s="34">
        <f>IF(ISBLANK($F601),0,ROUND($E601*(VLOOKUP($F601,Ratio,5)),0))</f>
        <v>0</v>
      </c>
      <c r="K601" s="34">
        <f>IF(ISBLANK($F601),0,ROUND($E601*(VLOOKUP($F601,Ratio,13)),0))</f>
        <v>0</v>
      </c>
      <c r="L601" s="33"/>
      <c r="M601" s="124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3">
      <c r="A602" s="297">
        <v>49060</v>
      </c>
      <c r="B602" s="245">
        <v>7628</v>
      </c>
      <c r="C602" s="46" t="s">
        <v>379</v>
      </c>
      <c r="D602" s="58" t="s">
        <v>10</v>
      </c>
      <c r="E602" s="234">
        <v>0</v>
      </c>
      <c r="F602" s="223" t="s">
        <v>63</v>
      </c>
      <c r="G602" s="238"/>
      <c r="H602" s="238"/>
      <c r="I602" s="238"/>
      <c r="J602" s="238"/>
      <c r="K602" s="238"/>
      <c r="L602" s="33"/>
      <c r="M602" s="124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  <c r="HO602" s="20"/>
      <c r="HP602" s="20"/>
      <c r="HQ602" s="20"/>
      <c r="HR602" s="20"/>
      <c r="HS602" s="20"/>
      <c r="HT602" s="20"/>
      <c r="HU602" s="20"/>
      <c r="HV602" s="20"/>
      <c r="HW602" s="20"/>
      <c r="HX602" s="20"/>
      <c r="HY602" s="20"/>
      <c r="HZ602" s="20"/>
      <c r="IA602" s="20"/>
      <c r="IB602" s="20"/>
      <c r="IC602" s="20"/>
      <c r="ID602" s="20"/>
      <c r="IE602" s="20"/>
      <c r="IF602" s="20"/>
      <c r="IG602" s="20"/>
      <c r="IH602" s="20"/>
      <c r="II602" s="20"/>
      <c r="IJ602" s="20"/>
      <c r="IK602" s="20"/>
      <c r="IL602" s="20"/>
      <c r="IM602" s="20"/>
      <c r="IN602" s="20"/>
      <c r="IO602" s="20"/>
      <c r="IP602" s="20"/>
      <c r="IQ602" s="20"/>
      <c r="IR602" s="20"/>
      <c r="IS602" s="20"/>
    </row>
    <row r="603" spans="1:253" ht="13">
      <c r="A603" s="297"/>
      <c r="B603" s="245"/>
      <c r="C603" s="46" t="s">
        <v>380</v>
      </c>
      <c r="D603" s="58" t="s">
        <v>10</v>
      </c>
      <c r="E603" s="234">
        <v>0</v>
      </c>
      <c r="F603" s="233"/>
      <c r="G603" s="34">
        <f>IF(ISBLANK($F603),0,ROUND($E603*(VLOOKUP($F603,Ratio,2)),0))</f>
        <v>0</v>
      </c>
      <c r="H603" s="34">
        <f>IF(ISBLANK($F603),0,ROUND($E603*(VLOOKUP($F603,Ratio,3)),0))</f>
        <v>0</v>
      </c>
      <c r="I603" s="34">
        <f>IF(ISBLANK($F603),0,ROUND($E603*(VLOOKUP($F603,Ratio,4)),0))</f>
        <v>0</v>
      </c>
      <c r="J603" s="34">
        <f>IF(ISBLANK($F603),0,ROUND($E603*(VLOOKUP($F603,Ratio,5)),0))</f>
        <v>0</v>
      </c>
      <c r="K603" s="34">
        <f>IF(ISBLANK($F603),0,ROUND($E603*(VLOOKUP($F603,Ratio,13)),0))</f>
        <v>0</v>
      </c>
      <c r="L603" s="33"/>
      <c r="M603" s="124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20"/>
      <c r="HX603" s="20"/>
      <c r="HY603" s="20"/>
      <c r="HZ603" s="20"/>
      <c r="IA603" s="20"/>
      <c r="IB603" s="20"/>
      <c r="IC603" s="20"/>
      <c r="ID603" s="20"/>
      <c r="IE603" s="20"/>
      <c r="IF603" s="20"/>
      <c r="IG603" s="20"/>
      <c r="IH603" s="20"/>
      <c r="II603" s="20"/>
      <c r="IJ603" s="20"/>
      <c r="IK603" s="20"/>
      <c r="IL603" s="20"/>
      <c r="IM603" s="20"/>
      <c r="IN603" s="20"/>
      <c r="IO603" s="20"/>
      <c r="IP603" s="20"/>
      <c r="IQ603" s="20"/>
      <c r="IR603" s="20"/>
      <c r="IS603" s="20"/>
    </row>
    <row r="604" spans="1:253" ht="13">
      <c r="A604" s="297">
        <v>49080</v>
      </c>
      <c r="B604" s="245">
        <v>7629</v>
      </c>
      <c r="C604" s="46" t="s">
        <v>18</v>
      </c>
      <c r="D604" s="58" t="s">
        <v>11</v>
      </c>
      <c r="E604" s="234">
        <v>0</v>
      </c>
      <c r="F604" s="223" t="s">
        <v>63</v>
      </c>
      <c r="G604" s="238"/>
      <c r="H604" s="238"/>
      <c r="I604" s="238"/>
      <c r="J604" s="238"/>
      <c r="K604" s="238"/>
      <c r="L604" s="33"/>
      <c r="M604" s="12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20"/>
      <c r="HX604" s="20"/>
      <c r="HY604" s="20"/>
      <c r="HZ604" s="20"/>
      <c r="IA604" s="20"/>
      <c r="IB604" s="20"/>
      <c r="IC604" s="20"/>
      <c r="ID604" s="20"/>
      <c r="IE604" s="20"/>
      <c r="IF604" s="20"/>
      <c r="IG604" s="20"/>
      <c r="IH604" s="20"/>
      <c r="II604" s="20"/>
      <c r="IJ604" s="20"/>
      <c r="IK604" s="20"/>
      <c r="IL604" s="20"/>
      <c r="IM604" s="20"/>
      <c r="IN604" s="20"/>
      <c r="IO604" s="20"/>
      <c r="IP604" s="20"/>
      <c r="IQ604" s="20"/>
      <c r="IR604" s="20"/>
      <c r="IS604" s="20"/>
    </row>
    <row r="605" spans="1:253" ht="13">
      <c r="A605" s="297"/>
      <c r="B605" s="245"/>
      <c r="C605" s="46" t="s">
        <v>19</v>
      </c>
      <c r="D605" s="58" t="s">
        <v>11</v>
      </c>
      <c r="E605" s="234">
        <v>0</v>
      </c>
      <c r="F605" s="233"/>
      <c r="G605" s="34">
        <f>IF(ISBLANK($F605),0,ROUND($E605*(VLOOKUP($F605,Ratio,2)),0))</f>
        <v>0</v>
      </c>
      <c r="H605" s="34">
        <f>IF(ISBLANK($F605),0,ROUND($E605*(VLOOKUP($F605,Ratio,3)),0))</f>
        <v>0</v>
      </c>
      <c r="I605" s="34">
        <f>IF(ISBLANK($F605),0,ROUND($E605*(VLOOKUP($F605,Ratio,4)),0))</f>
        <v>0</v>
      </c>
      <c r="J605" s="34">
        <f>IF(ISBLANK($F605),0,ROUND($E605*(VLOOKUP($F605,Ratio,5)),0))</f>
        <v>0</v>
      </c>
      <c r="K605" s="34">
        <f>IF(ISBLANK($F605),0,ROUND($E605*(VLOOKUP($F605,Ratio,13)),0))</f>
        <v>0</v>
      </c>
      <c r="L605" s="33"/>
      <c r="M605" s="124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  <c r="GD605" s="20"/>
      <c r="GE605" s="20"/>
      <c r="GF605" s="20"/>
      <c r="GG605" s="20"/>
      <c r="GH605" s="20"/>
      <c r="GI605" s="20"/>
      <c r="GJ605" s="20"/>
      <c r="GK605" s="20"/>
      <c r="GL605" s="20"/>
      <c r="GM605" s="20"/>
      <c r="GN605" s="20"/>
      <c r="GO605" s="20"/>
      <c r="GP605" s="20"/>
      <c r="GQ605" s="20"/>
      <c r="GR605" s="20"/>
      <c r="GS605" s="20"/>
      <c r="GT605" s="20"/>
      <c r="GU605" s="20"/>
      <c r="GV605" s="20"/>
      <c r="GW605" s="20"/>
      <c r="GX605" s="20"/>
      <c r="GY605" s="20"/>
      <c r="GZ605" s="20"/>
      <c r="HA605" s="20"/>
      <c r="HB605" s="20"/>
      <c r="HC605" s="20"/>
      <c r="HD605" s="20"/>
      <c r="HE605" s="20"/>
      <c r="HF605" s="20"/>
      <c r="HG605" s="20"/>
      <c r="HH605" s="20"/>
      <c r="HI605" s="20"/>
      <c r="HJ605" s="20"/>
      <c r="HK605" s="20"/>
      <c r="HL605" s="20"/>
      <c r="HM605" s="20"/>
      <c r="HN605" s="20"/>
      <c r="HO605" s="20"/>
      <c r="HP605" s="20"/>
      <c r="HQ605" s="20"/>
      <c r="HR605" s="20"/>
      <c r="HS605" s="20"/>
      <c r="HT605" s="20"/>
      <c r="HU605" s="20"/>
      <c r="HV605" s="20"/>
      <c r="HW605" s="20"/>
      <c r="HX605" s="20"/>
      <c r="HY605" s="20"/>
      <c r="HZ605" s="20"/>
      <c r="IA605" s="20"/>
      <c r="IB605" s="20"/>
      <c r="IC605" s="20"/>
      <c r="ID605" s="20"/>
      <c r="IE605" s="20"/>
      <c r="IF605" s="20"/>
      <c r="IG605" s="20"/>
      <c r="IH605" s="20"/>
      <c r="II605" s="20"/>
      <c r="IJ605" s="20"/>
      <c r="IK605" s="20"/>
      <c r="IL605" s="20"/>
      <c r="IM605" s="20"/>
      <c r="IN605" s="20"/>
      <c r="IO605" s="20"/>
      <c r="IP605" s="20"/>
      <c r="IQ605" s="20"/>
      <c r="IR605" s="20"/>
      <c r="IS605" s="20"/>
    </row>
    <row r="606" spans="1:253" ht="13">
      <c r="A606" s="297">
        <v>49120</v>
      </c>
      <c r="B606" s="245">
        <v>7630</v>
      </c>
      <c r="C606" s="46" t="s">
        <v>381</v>
      </c>
      <c r="D606" s="58" t="s">
        <v>12</v>
      </c>
      <c r="E606" s="234">
        <v>0</v>
      </c>
      <c r="F606" s="223" t="s">
        <v>63</v>
      </c>
      <c r="G606" s="238"/>
      <c r="H606" s="238"/>
      <c r="I606" s="238"/>
      <c r="J606" s="238"/>
      <c r="K606" s="238"/>
      <c r="L606" s="33"/>
      <c r="M606" s="124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  <c r="HO606" s="20"/>
      <c r="HP606" s="20"/>
      <c r="HQ606" s="20"/>
      <c r="HR606" s="20"/>
      <c r="HS606" s="20"/>
      <c r="HT606" s="20"/>
      <c r="HU606" s="20"/>
      <c r="HV606" s="20"/>
      <c r="HW606" s="20"/>
      <c r="HX606" s="20"/>
      <c r="HY606" s="20"/>
      <c r="HZ606" s="20"/>
      <c r="IA606" s="20"/>
      <c r="IB606" s="20"/>
      <c r="IC606" s="20"/>
      <c r="ID606" s="20"/>
      <c r="IE606" s="20"/>
      <c r="IF606" s="20"/>
      <c r="IG606" s="20"/>
      <c r="IH606" s="20"/>
      <c r="II606" s="20"/>
      <c r="IJ606" s="20"/>
      <c r="IK606" s="20"/>
      <c r="IL606" s="20"/>
      <c r="IM606" s="20"/>
      <c r="IN606" s="20"/>
      <c r="IO606" s="20"/>
      <c r="IP606" s="20"/>
      <c r="IQ606" s="20"/>
      <c r="IR606" s="20"/>
      <c r="IS606" s="20"/>
    </row>
    <row r="607" spans="1:253" ht="13">
      <c r="A607" s="297"/>
      <c r="B607" s="245"/>
      <c r="C607" s="46" t="s">
        <v>382</v>
      </c>
      <c r="D607" s="58" t="s">
        <v>12</v>
      </c>
      <c r="E607" s="234">
        <v>0</v>
      </c>
      <c r="F607" s="233"/>
      <c r="G607" s="34">
        <f>IF(ISBLANK($F607),0,ROUND($E607*(VLOOKUP($F607,Ratio,2)),0))</f>
        <v>0</v>
      </c>
      <c r="H607" s="34">
        <f>IF(ISBLANK($F607),0,ROUND($E607*(VLOOKUP($F607,Ratio,3)),0))</f>
        <v>0</v>
      </c>
      <c r="I607" s="34">
        <f>IF(ISBLANK($F607),0,ROUND($E607*(VLOOKUP($F607,Ratio,4)),0))</f>
        <v>0</v>
      </c>
      <c r="J607" s="34">
        <f>IF(ISBLANK($F607),0,ROUND($E607*(VLOOKUP($F607,Ratio,5)),0))</f>
        <v>0</v>
      </c>
      <c r="K607" s="34">
        <f>IF(ISBLANK($F607),0,ROUND($E607*(VLOOKUP($F607,Ratio,13)),0))</f>
        <v>0</v>
      </c>
      <c r="L607" s="33"/>
      <c r="M607" s="124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  <c r="HO607" s="20"/>
      <c r="HP607" s="20"/>
      <c r="HQ607" s="20"/>
      <c r="HR607" s="20"/>
      <c r="HS607" s="20"/>
      <c r="HT607" s="20"/>
      <c r="HU607" s="20"/>
      <c r="HV607" s="20"/>
      <c r="HW607" s="20"/>
      <c r="HX607" s="20"/>
      <c r="HY607" s="20"/>
      <c r="HZ607" s="20"/>
      <c r="IA607" s="20"/>
      <c r="IB607" s="20"/>
      <c r="IC607" s="20"/>
      <c r="ID607" s="20"/>
      <c r="IE607" s="20"/>
      <c r="IF607" s="20"/>
      <c r="IG607" s="20"/>
      <c r="IH607" s="20"/>
      <c r="II607" s="20"/>
      <c r="IJ607" s="20"/>
      <c r="IK607" s="20"/>
      <c r="IL607" s="20"/>
      <c r="IM607" s="20"/>
      <c r="IN607" s="20"/>
      <c r="IO607" s="20"/>
      <c r="IP607" s="20"/>
      <c r="IQ607" s="20"/>
      <c r="IR607" s="20"/>
      <c r="IS607" s="20"/>
    </row>
    <row r="608" spans="1:253" ht="13">
      <c r="A608" s="297">
        <v>49140</v>
      </c>
      <c r="B608" s="245">
        <v>7631</v>
      </c>
      <c r="C608" s="46" t="s">
        <v>383</v>
      </c>
      <c r="D608" s="58" t="s">
        <v>13</v>
      </c>
      <c r="E608" s="234">
        <v>0</v>
      </c>
      <c r="F608" s="223" t="s">
        <v>63</v>
      </c>
      <c r="G608" s="238"/>
      <c r="H608" s="238"/>
      <c r="I608" s="238"/>
      <c r="J608" s="238"/>
      <c r="K608" s="238"/>
      <c r="L608" s="33"/>
      <c r="M608" s="124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  <c r="HO608" s="20"/>
      <c r="HP608" s="20"/>
      <c r="HQ608" s="20"/>
      <c r="HR608" s="20"/>
      <c r="HS608" s="20"/>
      <c r="HT608" s="20"/>
      <c r="HU608" s="20"/>
      <c r="HV608" s="20"/>
      <c r="HW608" s="20"/>
      <c r="HX608" s="20"/>
      <c r="HY608" s="20"/>
      <c r="HZ608" s="20"/>
      <c r="IA608" s="20"/>
      <c r="IB608" s="20"/>
      <c r="IC608" s="20"/>
      <c r="ID608" s="20"/>
      <c r="IE608" s="20"/>
      <c r="IF608" s="20"/>
      <c r="IG608" s="20"/>
      <c r="IH608" s="20"/>
      <c r="II608" s="20"/>
      <c r="IJ608" s="20"/>
      <c r="IK608" s="20"/>
      <c r="IL608" s="20"/>
      <c r="IM608" s="20"/>
      <c r="IN608" s="20"/>
      <c r="IO608" s="20"/>
      <c r="IP608" s="20"/>
      <c r="IQ608" s="20"/>
      <c r="IR608" s="20"/>
      <c r="IS608" s="20"/>
    </row>
    <row r="609" spans="1:253" ht="13">
      <c r="A609" s="297"/>
      <c r="B609" s="245"/>
      <c r="C609" s="46" t="s">
        <v>384</v>
      </c>
      <c r="D609" s="58" t="s">
        <v>13</v>
      </c>
      <c r="E609" s="234">
        <v>0</v>
      </c>
      <c r="F609" s="233"/>
      <c r="G609" s="34">
        <f>IF(ISBLANK($F609),0,ROUND($E609*(VLOOKUP($F609,Ratio,2)),0))</f>
        <v>0</v>
      </c>
      <c r="H609" s="34">
        <f>IF(ISBLANK($F609),0,ROUND($E609*(VLOOKUP($F609,Ratio,3)),0))</f>
        <v>0</v>
      </c>
      <c r="I609" s="34">
        <f>IF(ISBLANK($F609),0,ROUND($E609*(VLOOKUP($F609,Ratio,4)),0))</f>
        <v>0</v>
      </c>
      <c r="J609" s="34">
        <f>IF(ISBLANK($F609),0,ROUND($E609*(VLOOKUP($F609,Ratio,5)),0))</f>
        <v>0</v>
      </c>
      <c r="K609" s="34">
        <f>IF(ISBLANK($F609),0,ROUND($E609*(VLOOKUP($F609,Ratio,13)),0))</f>
        <v>0</v>
      </c>
      <c r="L609" s="33"/>
      <c r="M609" s="124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  <c r="HO609" s="20"/>
      <c r="HP609" s="20"/>
      <c r="HQ609" s="20"/>
      <c r="HR609" s="20"/>
      <c r="HS609" s="20"/>
      <c r="HT609" s="20"/>
      <c r="HU609" s="20"/>
      <c r="HV609" s="20"/>
      <c r="HW609" s="20"/>
      <c r="HX609" s="20"/>
      <c r="HY609" s="20"/>
      <c r="HZ609" s="20"/>
      <c r="IA609" s="20"/>
      <c r="IB609" s="20"/>
      <c r="IC609" s="20"/>
      <c r="ID609" s="20"/>
      <c r="IE609" s="20"/>
      <c r="IF609" s="20"/>
      <c r="IG609" s="20"/>
      <c r="IH609" s="20"/>
      <c r="II609" s="20"/>
      <c r="IJ609" s="20"/>
      <c r="IK609" s="20"/>
      <c r="IL609" s="20"/>
      <c r="IM609" s="20"/>
      <c r="IN609" s="20"/>
      <c r="IO609" s="20"/>
      <c r="IP609" s="20"/>
      <c r="IQ609" s="20"/>
      <c r="IR609" s="20"/>
      <c r="IS609" s="20"/>
    </row>
    <row r="610" spans="1:253" ht="13">
      <c r="A610" s="297">
        <v>49160</v>
      </c>
      <c r="B610" s="245">
        <v>7632</v>
      </c>
      <c r="C610" s="46" t="s">
        <v>385</v>
      </c>
      <c r="D610" s="58" t="s">
        <v>14</v>
      </c>
      <c r="E610" s="234">
        <v>0</v>
      </c>
      <c r="F610" s="223" t="s">
        <v>63</v>
      </c>
      <c r="G610" s="34"/>
      <c r="H610" s="34"/>
      <c r="I610" s="34"/>
      <c r="J610" s="34"/>
      <c r="K610" s="34"/>
      <c r="L610" s="33"/>
      <c r="M610" s="124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  <c r="HO610" s="20"/>
      <c r="HP610" s="20"/>
      <c r="HQ610" s="20"/>
      <c r="HR610" s="20"/>
      <c r="HS610" s="20"/>
      <c r="HT610" s="20"/>
      <c r="HU610" s="20"/>
      <c r="HV610" s="20"/>
      <c r="HW610" s="20"/>
      <c r="HX610" s="20"/>
      <c r="HY610" s="20"/>
      <c r="HZ610" s="20"/>
      <c r="IA610" s="20"/>
      <c r="IB610" s="20"/>
      <c r="IC610" s="20"/>
      <c r="ID610" s="20"/>
      <c r="IE610" s="20"/>
      <c r="IF610" s="20"/>
      <c r="IG610" s="20"/>
      <c r="IH610" s="20"/>
      <c r="II610" s="20"/>
      <c r="IJ610" s="20"/>
      <c r="IK610" s="20"/>
      <c r="IL610" s="20"/>
      <c r="IM610" s="20"/>
      <c r="IN610" s="20"/>
      <c r="IO610" s="20"/>
      <c r="IP610" s="20"/>
      <c r="IQ610" s="20"/>
      <c r="IR610" s="20"/>
      <c r="IS610" s="20"/>
    </row>
    <row r="611" spans="1:253" ht="13">
      <c r="A611" s="297"/>
      <c r="B611" s="245"/>
      <c r="C611" s="46" t="s">
        <v>386</v>
      </c>
      <c r="D611" s="58" t="s">
        <v>14</v>
      </c>
      <c r="E611" s="234">
        <v>0</v>
      </c>
      <c r="F611" s="233"/>
      <c r="G611" s="34">
        <f>IF(ISBLANK($F611),0,ROUND($E611*(VLOOKUP($F611,Ratio,2)),0))</f>
        <v>0</v>
      </c>
      <c r="H611" s="34">
        <f>IF(ISBLANK($F611),0,ROUND($E611*(VLOOKUP($F611,Ratio,3)),0))</f>
        <v>0</v>
      </c>
      <c r="I611" s="34">
        <f>IF(ISBLANK($F611),0,ROUND($E611*(VLOOKUP($F611,Ratio,4)),0))</f>
        <v>0</v>
      </c>
      <c r="J611" s="34">
        <f>IF(ISBLANK($F611),0,ROUND($E611*(VLOOKUP($F611,Ratio,5)),0))</f>
        <v>0</v>
      </c>
      <c r="K611" s="34">
        <f>IF(ISBLANK($F611),0,ROUND($E611*(VLOOKUP($F611,Ratio,13)),0))</f>
        <v>0</v>
      </c>
      <c r="L611" s="33"/>
      <c r="M611" s="124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  <c r="HW611" s="20"/>
      <c r="HX611" s="20"/>
      <c r="HY611" s="20"/>
      <c r="HZ611" s="20"/>
      <c r="IA611" s="20"/>
      <c r="IB611" s="20"/>
      <c r="IC611" s="20"/>
      <c r="ID611" s="20"/>
      <c r="IE611" s="20"/>
      <c r="IF611" s="20"/>
      <c r="IG611" s="20"/>
      <c r="IH611" s="20"/>
      <c r="II611" s="20"/>
      <c r="IJ611" s="20"/>
      <c r="IK611" s="20"/>
      <c r="IL611" s="20"/>
      <c r="IM611" s="20"/>
      <c r="IN611" s="20"/>
      <c r="IO611" s="20"/>
      <c r="IP611" s="20"/>
      <c r="IQ611" s="20"/>
      <c r="IR611" s="20"/>
      <c r="IS611" s="20"/>
    </row>
    <row r="612" spans="1:253" ht="13">
      <c r="A612" s="297">
        <v>49180</v>
      </c>
      <c r="B612" s="245">
        <v>7633</v>
      </c>
      <c r="C612" s="46" t="s">
        <v>83</v>
      </c>
      <c r="D612" s="58" t="s">
        <v>15</v>
      </c>
      <c r="E612" s="234">
        <v>0</v>
      </c>
      <c r="F612" s="223" t="s">
        <v>63</v>
      </c>
      <c r="G612" s="34"/>
      <c r="H612" s="34"/>
      <c r="I612" s="34"/>
      <c r="J612" s="34"/>
      <c r="K612" s="34"/>
      <c r="L612" s="33"/>
      <c r="M612" s="124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  <c r="HW612" s="20"/>
      <c r="HX612" s="20"/>
      <c r="HY612" s="20"/>
      <c r="HZ612" s="20"/>
      <c r="IA612" s="20"/>
      <c r="IB612" s="20"/>
      <c r="IC612" s="20"/>
      <c r="ID612" s="20"/>
      <c r="IE612" s="20"/>
      <c r="IF612" s="20"/>
      <c r="IG612" s="20"/>
      <c r="IH612" s="20"/>
      <c r="II612" s="20"/>
      <c r="IJ612" s="20"/>
      <c r="IK612" s="20"/>
      <c r="IL612" s="20"/>
      <c r="IM612" s="20"/>
      <c r="IN612" s="20"/>
      <c r="IO612" s="20"/>
      <c r="IP612" s="20"/>
      <c r="IQ612" s="20"/>
      <c r="IR612" s="20"/>
      <c r="IS612" s="20"/>
    </row>
    <row r="613" spans="1:253" ht="13">
      <c r="A613" s="297"/>
      <c r="B613" s="245"/>
      <c r="C613" s="46" t="s">
        <v>85</v>
      </c>
      <c r="D613" s="58" t="s">
        <v>15</v>
      </c>
      <c r="E613" s="234">
        <v>0</v>
      </c>
      <c r="F613" s="233"/>
      <c r="G613" s="34">
        <f>IF(ISBLANK($F613),0,ROUND($E613*(VLOOKUP($F613,Ratio,2)),0))</f>
        <v>0</v>
      </c>
      <c r="H613" s="34">
        <f>IF(ISBLANK($F613),0,ROUND($E613*(VLOOKUP($F613,Ratio,3)),0))</f>
        <v>0</v>
      </c>
      <c r="I613" s="34">
        <f>IF(ISBLANK($F613),0,ROUND($E613*(VLOOKUP($F613,Ratio,4)),0))</f>
        <v>0</v>
      </c>
      <c r="J613" s="34">
        <f>IF(ISBLANK($F613),0,ROUND($E613*(VLOOKUP($F613,Ratio,5)),0))</f>
        <v>0</v>
      </c>
      <c r="K613" s="34">
        <f>IF(ISBLANK($F613),0,ROUND($E613*(VLOOKUP($F613,Ratio,13)),0))</f>
        <v>0</v>
      </c>
      <c r="L613" s="33"/>
      <c r="M613" s="124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  <c r="HW613" s="20"/>
      <c r="HX613" s="20"/>
      <c r="HY613" s="20"/>
      <c r="HZ613" s="20"/>
      <c r="IA613" s="20"/>
      <c r="IB613" s="20"/>
      <c r="IC613" s="20"/>
      <c r="ID613" s="20"/>
      <c r="IE613" s="20"/>
      <c r="IF613" s="20"/>
      <c r="IG613" s="20"/>
      <c r="IH613" s="20"/>
      <c r="II613" s="20"/>
      <c r="IJ613" s="20"/>
      <c r="IK613" s="20"/>
      <c r="IL613" s="20"/>
      <c r="IM613" s="20"/>
      <c r="IN613" s="20"/>
      <c r="IO613" s="20"/>
      <c r="IP613" s="20"/>
      <c r="IQ613" s="20"/>
      <c r="IR613" s="20"/>
      <c r="IS613" s="20"/>
    </row>
    <row r="614" spans="1:253" ht="13">
      <c r="A614" s="297">
        <v>49260</v>
      </c>
      <c r="B614" s="287">
        <v>7618</v>
      </c>
      <c r="C614" s="290" t="s">
        <v>930</v>
      </c>
      <c r="D614" s="289" t="s">
        <v>931</v>
      </c>
      <c r="E614" s="234">
        <v>0</v>
      </c>
      <c r="F614" s="223" t="s">
        <v>63</v>
      </c>
      <c r="G614" s="34"/>
      <c r="H614" s="34"/>
      <c r="I614" s="34"/>
      <c r="J614" s="34"/>
      <c r="K614" s="34"/>
      <c r="L614" s="33"/>
      <c r="M614" s="12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20"/>
      <c r="HX614" s="20"/>
      <c r="HY614" s="20"/>
      <c r="HZ614" s="20"/>
      <c r="IA614" s="20"/>
      <c r="IB614" s="20"/>
      <c r="IC614" s="20"/>
      <c r="ID614" s="20"/>
      <c r="IE614" s="20"/>
      <c r="IF614" s="20"/>
      <c r="IG614" s="20"/>
      <c r="IH614" s="20"/>
      <c r="II614" s="20"/>
      <c r="IJ614" s="20"/>
      <c r="IK614" s="20"/>
      <c r="IL614" s="20"/>
      <c r="IM614" s="20"/>
      <c r="IN614" s="20"/>
      <c r="IO614" s="20"/>
      <c r="IP614" s="20"/>
      <c r="IQ614" s="20"/>
      <c r="IR614" s="20"/>
      <c r="IS614" s="20"/>
    </row>
    <row r="615" spans="1:253" ht="13">
      <c r="A615" s="297"/>
      <c r="B615" s="245"/>
      <c r="C615" s="290" t="s">
        <v>932</v>
      </c>
      <c r="D615" s="289" t="s">
        <v>931</v>
      </c>
      <c r="E615" s="234">
        <v>0</v>
      </c>
      <c r="F615" s="233"/>
      <c r="G615" s="34">
        <f>IF(ISBLANK($F615),0,ROUND($E615*(VLOOKUP($F615,Ratio,2)),0))</f>
        <v>0</v>
      </c>
      <c r="H615" s="34">
        <f>IF(ISBLANK($F615),0,ROUND($E615*(VLOOKUP($F615,Ratio,3)),0))</f>
        <v>0</v>
      </c>
      <c r="I615" s="34">
        <f>IF(ISBLANK($F615),0,ROUND($E615*(VLOOKUP($F615,Ratio,4)),0))</f>
        <v>0</v>
      </c>
      <c r="J615" s="34">
        <f>IF(ISBLANK($F615),0,ROUND($E615*(VLOOKUP($F615,Ratio,5)),0))</f>
        <v>0</v>
      </c>
      <c r="K615" s="34">
        <f>IF(ISBLANK($F615),0,ROUND($E615*(VLOOKUP($F615,Ratio,13)),0))</f>
        <v>0</v>
      </c>
      <c r="L615" s="33"/>
      <c r="M615" s="124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  <c r="HO615" s="20"/>
      <c r="HP615" s="20"/>
      <c r="HQ615" s="20"/>
      <c r="HR615" s="20"/>
      <c r="HS615" s="20"/>
      <c r="HT615" s="20"/>
      <c r="HU615" s="20"/>
      <c r="HV615" s="20"/>
      <c r="HW615" s="20"/>
      <c r="HX615" s="20"/>
      <c r="HY615" s="20"/>
      <c r="HZ615" s="20"/>
      <c r="IA615" s="20"/>
      <c r="IB615" s="20"/>
      <c r="IC615" s="20"/>
      <c r="ID615" s="20"/>
      <c r="IE615" s="20"/>
      <c r="IF615" s="20"/>
      <c r="IG615" s="20"/>
      <c r="IH615" s="20"/>
      <c r="II615" s="20"/>
      <c r="IJ615" s="20"/>
      <c r="IK615" s="20"/>
      <c r="IL615" s="20"/>
      <c r="IM615" s="20"/>
      <c r="IN615" s="20"/>
      <c r="IO615" s="20"/>
      <c r="IP615" s="20"/>
      <c r="IQ615" s="20"/>
      <c r="IR615" s="20"/>
      <c r="IS615" s="20"/>
    </row>
    <row r="616" spans="1:253" ht="13">
      <c r="A616" s="297">
        <v>49220</v>
      </c>
      <c r="B616" s="245">
        <v>7634</v>
      </c>
      <c r="C616" s="46" t="s">
        <v>387</v>
      </c>
      <c r="D616" s="58" t="s">
        <v>16</v>
      </c>
      <c r="E616" s="234">
        <v>0</v>
      </c>
      <c r="F616" s="223" t="s">
        <v>63</v>
      </c>
      <c r="G616" s="34"/>
      <c r="H616" s="34"/>
      <c r="I616" s="34"/>
      <c r="J616" s="34"/>
      <c r="K616" s="34"/>
      <c r="L616" s="33"/>
      <c r="M616" s="124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20"/>
      <c r="HX616" s="20"/>
      <c r="HY616" s="20"/>
      <c r="HZ616" s="20"/>
      <c r="IA616" s="20"/>
      <c r="IB616" s="20"/>
      <c r="IC616" s="20"/>
      <c r="ID616" s="20"/>
      <c r="IE616" s="20"/>
      <c r="IF616" s="20"/>
      <c r="IG616" s="20"/>
      <c r="IH616" s="20"/>
      <c r="II616" s="20"/>
      <c r="IJ616" s="20"/>
      <c r="IK616" s="20"/>
      <c r="IL616" s="20"/>
      <c r="IM616" s="20"/>
      <c r="IN616" s="20"/>
      <c r="IO616" s="20"/>
      <c r="IP616" s="20"/>
      <c r="IQ616" s="20"/>
      <c r="IR616" s="20"/>
      <c r="IS616" s="20"/>
    </row>
    <row r="617" spans="1:253" ht="13">
      <c r="A617" s="297"/>
      <c r="B617" s="245"/>
      <c r="C617" s="46" t="s">
        <v>388</v>
      </c>
      <c r="D617" s="58" t="s">
        <v>16</v>
      </c>
      <c r="E617" s="235">
        <v>0</v>
      </c>
      <c r="F617" s="233"/>
      <c r="G617" s="34">
        <f>IF(ISBLANK($F617),0,ROUND($E617*(VLOOKUP($F617,Ratio,2)),0))</f>
        <v>0</v>
      </c>
      <c r="H617" s="34">
        <f>IF(ISBLANK($F617),0,ROUND($E617*(VLOOKUP($F617,Ratio,3)),0))</f>
        <v>0</v>
      </c>
      <c r="I617" s="34">
        <f>IF(ISBLANK($F617),0,ROUND($E617*(VLOOKUP($F617,Ratio,4)),0))</f>
        <v>0</v>
      </c>
      <c r="J617" s="34">
        <f>IF(ISBLANK($F617),0,ROUND($E617*(VLOOKUP($F617,Ratio,5)),0))</f>
        <v>0</v>
      </c>
      <c r="K617" s="34">
        <f>IF(ISBLANK($F617),0,ROUND($E617*(VLOOKUP($F617,Ratio,13)),0))</f>
        <v>0</v>
      </c>
      <c r="L617" s="33"/>
      <c r="M617" s="124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  <c r="HO617" s="20"/>
      <c r="HP617" s="20"/>
      <c r="HQ617" s="20"/>
      <c r="HR617" s="20"/>
      <c r="HS617" s="20"/>
      <c r="HT617" s="20"/>
      <c r="HU617" s="20"/>
      <c r="HV617" s="20"/>
      <c r="HW617" s="20"/>
      <c r="HX617" s="20"/>
      <c r="HY617" s="20"/>
      <c r="HZ617" s="20"/>
      <c r="IA617" s="20"/>
      <c r="IB617" s="20"/>
      <c r="IC617" s="20"/>
      <c r="ID617" s="20"/>
      <c r="IE617" s="20"/>
      <c r="IF617" s="20"/>
      <c r="IG617" s="20"/>
      <c r="IH617" s="20"/>
      <c r="II617" s="20"/>
      <c r="IJ617" s="20"/>
      <c r="IK617" s="20"/>
      <c r="IL617" s="20"/>
      <c r="IM617" s="20"/>
      <c r="IN617" s="20"/>
      <c r="IO617" s="20"/>
      <c r="IP617" s="20"/>
      <c r="IQ617" s="20"/>
      <c r="IR617" s="20"/>
      <c r="IS617" s="20"/>
    </row>
    <row r="618" spans="1:253" ht="13">
      <c r="A618" s="297">
        <v>49280</v>
      </c>
      <c r="B618" s="245">
        <v>7635</v>
      </c>
      <c r="C618" s="46" t="s">
        <v>89</v>
      </c>
      <c r="D618" s="58" t="s">
        <v>17</v>
      </c>
      <c r="E618" s="234">
        <v>0</v>
      </c>
      <c r="F618" s="223" t="s">
        <v>63</v>
      </c>
      <c r="G618" s="34"/>
      <c r="H618" s="34"/>
      <c r="I618" s="34"/>
      <c r="J618" s="34"/>
      <c r="K618"/>
      <c r="L618" s="33"/>
      <c r="M618" s="124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  <c r="HI618" s="20"/>
      <c r="HJ618" s="20"/>
      <c r="HK618" s="20"/>
      <c r="HL618" s="20"/>
      <c r="HM618" s="20"/>
      <c r="HN618" s="20"/>
      <c r="HO618" s="20"/>
      <c r="HP618" s="20"/>
      <c r="HQ618" s="20"/>
      <c r="HR618" s="20"/>
      <c r="HS618" s="20"/>
      <c r="HT618" s="20"/>
      <c r="HU618" s="20"/>
      <c r="HV618" s="20"/>
      <c r="HW618" s="20"/>
      <c r="HX618" s="20"/>
      <c r="HY618" s="20"/>
      <c r="HZ618" s="20"/>
      <c r="IA618" s="20"/>
      <c r="IB618" s="20"/>
      <c r="IC618" s="20"/>
      <c r="ID618" s="20"/>
      <c r="IE618" s="20"/>
      <c r="IF618" s="20"/>
      <c r="IG618" s="20"/>
      <c r="IH618" s="20"/>
      <c r="II618" s="20"/>
      <c r="IJ618" s="20"/>
      <c r="IK618" s="20"/>
      <c r="IL618" s="20"/>
      <c r="IM618" s="20"/>
      <c r="IN618" s="20"/>
      <c r="IO618" s="20"/>
      <c r="IP618" s="20"/>
      <c r="IQ618" s="20"/>
      <c r="IR618" s="20"/>
      <c r="IS618" s="20"/>
    </row>
    <row r="619" spans="1:253" ht="13">
      <c r="A619" s="297"/>
      <c r="B619" s="245"/>
      <c r="C619" s="46" t="s">
        <v>91</v>
      </c>
      <c r="D619" s="58" t="s">
        <v>17</v>
      </c>
      <c r="E619" s="234">
        <v>0</v>
      </c>
      <c r="F619" s="233"/>
      <c r="G619" s="34">
        <f>IF(ISBLANK($F619),0,ROUND($E619*(VLOOKUP($F619,Ratio,2)),0))</f>
        <v>0</v>
      </c>
      <c r="H619" s="34">
        <f>IF(ISBLANK($F619),0,ROUND($E619*(VLOOKUP($F619,Ratio,3)),0))</f>
        <v>0</v>
      </c>
      <c r="I619" s="34">
        <f>IF(ISBLANK($F619),0,ROUND($E619*(VLOOKUP($F619,Ratio,4)),0))</f>
        <v>0</v>
      </c>
      <c r="J619" s="34">
        <f>IF(ISBLANK($F619),0,ROUND($E619*(VLOOKUP($F619,Ratio,5)),0))</f>
        <v>0</v>
      </c>
      <c r="K619" s="34">
        <f>IF(ISBLANK($F619),0,ROUND($E619*(VLOOKUP($F619,Ratio,13)),0))</f>
        <v>0</v>
      </c>
      <c r="L619" s="33"/>
      <c r="M619" s="124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  <c r="HO619" s="20"/>
      <c r="HP619" s="20"/>
      <c r="HQ619" s="20"/>
      <c r="HR619" s="20"/>
      <c r="HS619" s="20"/>
      <c r="HT619" s="20"/>
      <c r="HU619" s="20"/>
      <c r="HV619" s="20"/>
      <c r="HW619" s="20"/>
      <c r="HX619" s="20"/>
      <c r="HY619" s="20"/>
      <c r="HZ619" s="20"/>
      <c r="IA619" s="20"/>
      <c r="IB619" s="20"/>
      <c r="IC619" s="20"/>
      <c r="ID619" s="20"/>
      <c r="IE619" s="20"/>
      <c r="IF619" s="20"/>
      <c r="IG619" s="20"/>
      <c r="IH619" s="20"/>
      <c r="II619" s="20"/>
      <c r="IJ619" s="20"/>
      <c r="IK619" s="20"/>
      <c r="IL619" s="20"/>
      <c r="IM619" s="20"/>
      <c r="IN619" s="20"/>
      <c r="IO619" s="20"/>
      <c r="IP619" s="20"/>
      <c r="IQ619" s="20"/>
      <c r="IR619" s="20"/>
      <c r="IS619" s="20"/>
    </row>
    <row r="620" spans="1:253" ht="13">
      <c r="A620" s="316">
        <v>49020</v>
      </c>
      <c r="B620" s="245">
        <v>7590</v>
      </c>
      <c r="C620" s="46" t="s">
        <v>895</v>
      </c>
      <c r="D620" s="58" t="s">
        <v>892</v>
      </c>
      <c r="E620" s="234">
        <v>0</v>
      </c>
      <c r="F620" s="223" t="s">
        <v>63</v>
      </c>
      <c r="G620" s="34"/>
      <c r="H620" s="34"/>
      <c r="I620" s="34"/>
      <c r="J620" s="34"/>
      <c r="K620" s="34"/>
      <c r="L620" s="33"/>
      <c r="M620" s="124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  <c r="HI620" s="20"/>
      <c r="HJ620" s="20"/>
      <c r="HK620" s="20"/>
      <c r="HL620" s="20"/>
      <c r="HM620" s="20"/>
      <c r="HN620" s="20"/>
      <c r="HO620" s="20"/>
      <c r="HP620" s="20"/>
      <c r="HQ620" s="20"/>
      <c r="HR620" s="20"/>
      <c r="HS620" s="20"/>
      <c r="HT620" s="20"/>
      <c r="HU620" s="20"/>
      <c r="HV620" s="20"/>
      <c r="HW620" s="20"/>
      <c r="HX620" s="20"/>
      <c r="HY620" s="20"/>
      <c r="HZ620" s="20"/>
      <c r="IA620" s="20"/>
      <c r="IB620" s="20"/>
      <c r="IC620" s="20"/>
      <c r="ID620" s="20"/>
      <c r="IE620" s="20"/>
      <c r="IF620" s="20"/>
      <c r="IG620" s="20"/>
      <c r="IH620" s="20"/>
      <c r="II620" s="20"/>
      <c r="IJ620" s="20"/>
      <c r="IK620" s="20"/>
      <c r="IL620" s="20"/>
      <c r="IM620" s="20"/>
      <c r="IN620" s="20"/>
      <c r="IO620" s="20"/>
      <c r="IP620" s="20"/>
      <c r="IQ620" s="20"/>
      <c r="IR620" s="20"/>
      <c r="IS620" s="20"/>
    </row>
    <row r="621" spans="1:253" ht="13">
      <c r="A621" s="297"/>
      <c r="B621" s="245"/>
      <c r="C621" s="46" t="s">
        <v>896</v>
      </c>
      <c r="D621" s="58" t="s">
        <v>892</v>
      </c>
      <c r="E621" s="234">
        <v>0</v>
      </c>
      <c r="F621" s="233"/>
      <c r="G621" s="34">
        <f>IF(ISBLANK($F621),0,ROUND($E621*(VLOOKUP($F621,Ratio,2)),0))</f>
        <v>0</v>
      </c>
      <c r="H621" s="34">
        <f>IF(ISBLANK($F621),0,ROUND($E621*(VLOOKUP($F621,Ratio,3)),0))</f>
        <v>0</v>
      </c>
      <c r="I621" s="34">
        <f>IF(ISBLANK($F621),0,ROUND($E621*(VLOOKUP($F621,Ratio,4)),0))</f>
        <v>0</v>
      </c>
      <c r="J621" s="34">
        <f>IF(ISBLANK($F621),0,ROUND($E621*(VLOOKUP($F621,Ratio,5)),0))</f>
        <v>0</v>
      </c>
      <c r="K621" s="34">
        <f>IF(ISBLANK($F621),0,ROUND($E621*(VLOOKUP($F621,Ratio,13)),0))</f>
        <v>0</v>
      </c>
      <c r="L621" s="33"/>
      <c r="M621" s="124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  <c r="HW621" s="20"/>
      <c r="HX621" s="20"/>
      <c r="HY621" s="20"/>
      <c r="HZ621" s="20"/>
      <c r="IA621" s="20"/>
      <c r="IB621" s="20"/>
      <c r="IC621" s="20"/>
      <c r="ID621" s="20"/>
      <c r="IE621" s="20"/>
      <c r="IF621" s="20"/>
      <c r="IG621" s="20"/>
      <c r="IH621" s="20"/>
      <c r="II621" s="20"/>
      <c r="IJ621" s="20"/>
      <c r="IK621" s="20"/>
      <c r="IL621" s="20"/>
      <c r="IM621" s="20"/>
      <c r="IN621" s="20"/>
      <c r="IO621" s="20"/>
      <c r="IP621" s="20"/>
      <c r="IQ621" s="20"/>
      <c r="IR621" s="20"/>
      <c r="IS621" s="20"/>
    </row>
    <row r="622" spans="1:253" ht="13">
      <c r="A622" s="297">
        <v>49200</v>
      </c>
      <c r="B622" s="245">
        <v>7591</v>
      </c>
      <c r="C622" s="46" t="s">
        <v>897</v>
      </c>
      <c r="D622" s="58" t="s">
        <v>893</v>
      </c>
      <c r="E622" s="234">
        <v>0</v>
      </c>
      <c r="F622" s="223" t="s">
        <v>63</v>
      </c>
      <c r="G622" s="34"/>
      <c r="H622" s="34"/>
      <c r="I622" s="34"/>
      <c r="J622" s="34"/>
      <c r="K622" s="34"/>
      <c r="L622" s="33"/>
      <c r="M622" s="124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  <c r="GD622" s="20"/>
      <c r="GE622" s="20"/>
      <c r="GF622" s="20"/>
      <c r="GG622" s="20"/>
      <c r="GH622" s="20"/>
      <c r="GI622" s="20"/>
      <c r="GJ622" s="20"/>
      <c r="GK622" s="20"/>
      <c r="GL622" s="20"/>
      <c r="GM622" s="20"/>
      <c r="GN622" s="20"/>
      <c r="GO622" s="20"/>
      <c r="GP622" s="20"/>
      <c r="GQ622" s="20"/>
      <c r="GR622" s="20"/>
      <c r="GS622" s="20"/>
      <c r="GT622" s="20"/>
      <c r="GU622" s="20"/>
      <c r="GV622" s="20"/>
      <c r="GW622" s="20"/>
      <c r="GX622" s="20"/>
      <c r="GY622" s="20"/>
      <c r="GZ622" s="20"/>
      <c r="HA622" s="20"/>
      <c r="HB622" s="20"/>
      <c r="HC622" s="20"/>
      <c r="HD622" s="20"/>
      <c r="HE622" s="20"/>
      <c r="HF622" s="20"/>
      <c r="HG622" s="20"/>
      <c r="HH622" s="20"/>
      <c r="HI622" s="20"/>
      <c r="HJ622" s="20"/>
      <c r="HK622" s="20"/>
      <c r="HL622" s="20"/>
      <c r="HM622" s="20"/>
      <c r="HN622" s="20"/>
      <c r="HO622" s="20"/>
      <c r="HP622" s="20"/>
      <c r="HQ622" s="20"/>
      <c r="HR622" s="20"/>
      <c r="HS622" s="20"/>
      <c r="HT622" s="20"/>
      <c r="HU622" s="20"/>
      <c r="HV622" s="20"/>
      <c r="HW622" s="20"/>
      <c r="HX622" s="20"/>
      <c r="HY622" s="20"/>
      <c r="HZ622" s="20"/>
      <c r="IA622" s="20"/>
      <c r="IB622" s="20"/>
      <c r="IC622" s="20"/>
      <c r="ID622" s="20"/>
      <c r="IE622" s="20"/>
      <c r="IF622" s="20"/>
      <c r="IG622" s="20"/>
      <c r="IH622" s="20"/>
      <c r="II622" s="20"/>
      <c r="IJ622" s="20"/>
      <c r="IK622" s="20"/>
      <c r="IL622" s="20"/>
      <c r="IM622" s="20"/>
      <c r="IN622" s="20"/>
      <c r="IO622" s="20"/>
      <c r="IP622" s="20"/>
      <c r="IQ622" s="20"/>
      <c r="IR622" s="20"/>
      <c r="IS622" s="20"/>
    </row>
    <row r="623" spans="1:253" ht="13">
      <c r="A623" s="297"/>
      <c r="B623" s="245"/>
      <c r="C623" s="46" t="s">
        <v>898</v>
      </c>
      <c r="D623" s="58" t="s">
        <v>893</v>
      </c>
      <c r="E623" s="234">
        <v>0</v>
      </c>
      <c r="F623" s="233"/>
      <c r="G623" s="34">
        <f>IF(ISBLANK($F623),0,ROUND($E623*(VLOOKUP($F623,Ratio,2)),0))</f>
        <v>0</v>
      </c>
      <c r="H623" s="34">
        <f>IF(ISBLANK($F623),0,ROUND($E623*(VLOOKUP($F623,Ratio,3)),0))</f>
        <v>0</v>
      </c>
      <c r="I623" s="34">
        <f>IF(ISBLANK($F623),0,ROUND($E623*(VLOOKUP($F623,Ratio,4)),0))</f>
        <v>0</v>
      </c>
      <c r="J623" s="34">
        <f>IF(ISBLANK($F623),0,ROUND($E623*(VLOOKUP($F623,Ratio,5)),0))</f>
        <v>0</v>
      </c>
      <c r="K623" s="34">
        <f>IF(ISBLANK($F623),0,ROUND($E623*(VLOOKUP($F623,Ratio,13)),0))</f>
        <v>0</v>
      </c>
      <c r="L623" s="33"/>
      <c r="M623" s="124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3">
      <c r="A624" s="316">
        <v>49240</v>
      </c>
      <c r="B624" s="245">
        <v>7592</v>
      </c>
      <c r="C624" s="46" t="s">
        <v>899</v>
      </c>
      <c r="D624" s="58" t="s">
        <v>894</v>
      </c>
      <c r="E624" s="234">
        <v>0</v>
      </c>
      <c r="F624" s="223" t="s">
        <v>63</v>
      </c>
      <c r="G624" s="34"/>
      <c r="H624" s="34"/>
      <c r="I624" s="34"/>
      <c r="J624" s="34"/>
      <c r="K624" s="34"/>
      <c r="L624" s="33"/>
      <c r="M624" s="1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  <c r="HO624" s="20"/>
      <c r="HP624" s="20"/>
      <c r="HQ624" s="20"/>
      <c r="HR624" s="20"/>
      <c r="HS624" s="20"/>
      <c r="HT624" s="20"/>
      <c r="HU624" s="20"/>
      <c r="HV624" s="20"/>
      <c r="HW624" s="20"/>
      <c r="HX624" s="20"/>
      <c r="HY624" s="20"/>
      <c r="HZ624" s="20"/>
      <c r="IA624" s="20"/>
      <c r="IB624" s="20"/>
      <c r="IC624" s="20"/>
      <c r="ID624" s="20"/>
      <c r="IE624" s="20"/>
      <c r="IF624" s="20"/>
      <c r="IG624" s="20"/>
      <c r="IH624" s="20"/>
      <c r="II624" s="20"/>
      <c r="IJ624" s="20"/>
      <c r="IK624" s="20"/>
      <c r="IL624" s="20"/>
      <c r="IM624" s="20"/>
      <c r="IN624" s="20"/>
      <c r="IO624" s="20"/>
      <c r="IP624" s="20"/>
      <c r="IQ624" s="20"/>
      <c r="IR624" s="20"/>
      <c r="IS624" s="20"/>
    </row>
    <row r="625" spans="1:253" ht="13">
      <c r="A625" s="297"/>
      <c r="B625" s="245"/>
      <c r="C625" s="46" t="s">
        <v>900</v>
      </c>
      <c r="D625" s="58" t="s">
        <v>894</v>
      </c>
      <c r="E625" s="234">
        <v>0</v>
      </c>
      <c r="F625" s="233"/>
      <c r="G625" s="34">
        <f>IF(ISBLANK($F625),0,ROUND($E625*(VLOOKUP($F625,Ratio,2)),0))</f>
        <v>0</v>
      </c>
      <c r="H625" s="34">
        <f>IF(ISBLANK($F625),0,ROUND($E625*(VLOOKUP($F625,Ratio,3)),0))</f>
        <v>0</v>
      </c>
      <c r="I625" s="34">
        <f>IF(ISBLANK($F625),0,ROUND($E625*(VLOOKUP($F625,Ratio,4)),0))</f>
        <v>0</v>
      </c>
      <c r="J625" s="34">
        <f>IF(ISBLANK($F625),0,ROUND($E625*(VLOOKUP($F625,Ratio,5)),0))</f>
        <v>0</v>
      </c>
      <c r="K625" s="34">
        <f>IF(ISBLANK($F625),0,ROUND($E625*(VLOOKUP($F625,Ratio,13)),0))</f>
        <v>0</v>
      </c>
      <c r="L625" s="33"/>
      <c r="M625" s="124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  <c r="HO625" s="20"/>
      <c r="HP625" s="20"/>
      <c r="HQ625" s="20"/>
      <c r="HR625" s="20"/>
      <c r="HS625" s="20"/>
      <c r="HT625" s="20"/>
      <c r="HU625" s="20"/>
      <c r="HV625" s="20"/>
      <c r="HW625" s="20"/>
      <c r="HX625" s="20"/>
      <c r="HY625" s="20"/>
      <c r="HZ625" s="20"/>
      <c r="IA625" s="20"/>
      <c r="IB625" s="20"/>
      <c r="IC625" s="20"/>
      <c r="ID625" s="20"/>
      <c r="IE625" s="20"/>
      <c r="IF625" s="20"/>
      <c r="IG625" s="20"/>
      <c r="IH625" s="20"/>
      <c r="II625" s="20"/>
      <c r="IJ625" s="20"/>
      <c r="IK625" s="20"/>
      <c r="IL625" s="20"/>
      <c r="IM625" s="20"/>
      <c r="IN625" s="20"/>
      <c r="IO625" s="20"/>
      <c r="IP625" s="20"/>
      <c r="IQ625" s="20"/>
      <c r="IR625" s="20"/>
      <c r="IS625" s="20"/>
    </row>
    <row r="626" spans="1:253" ht="13">
      <c r="A626" s="297">
        <v>49340</v>
      </c>
      <c r="B626" s="245">
        <v>7636</v>
      </c>
      <c r="C626" s="59" t="s">
        <v>389</v>
      </c>
      <c r="D626" s="276"/>
      <c r="E626" s="34">
        <f>SUM(E594:E625)</f>
        <v>0</v>
      </c>
      <c r="F626" s="218"/>
      <c r="G626" s="34">
        <f>SUM(G594:G625)</f>
        <v>0</v>
      </c>
      <c r="H626" s="34">
        <f>SUM(H594:H625)</f>
        <v>0</v>
      </c>
      <c r="I626" s="34">
        <f>SUM(I594:I625)</f>
        <v>0</v>
      </c>
      <c r="J626" s="34">
        <f>SUM(J594:J625)</f>
        <v>0</v>
      </c>
      <c r="K626" s="34">
        <f>SUM(K594:K625)</f>
        <v>0</v>
      </c>
      <c r="L626" s="33"/>
      <c r="M626" s="124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  <c r="HI626" s="20"/>
      <c r="HJ626" s="20"/>
      <c r="HK626" s="20"/>
      <c r="HL626" s="20"/>
      <c r="HM626" s="20"/>
      <c r="HN626" s="20"/>
      <c r="HO626" s="20"/>
      <c r="HP626" s="20"/>
      <c r="HQ626" s="20"/>
      <c r="HR626" s="20"/>
      <c r="HS626" s="20"/>
      <c r="HT626" s="20"/>
      <c r="HU626" s="20"/>
      <c r="HV626" s="20"/>
      <c r="HW626" s="20"/>
      <c r="HX626" s="20"/>
      <c r="HY626" s="20"/>
      <c r="HZ626" s="20"/>
      <c r="IA626" s="20"/>
      <c r="IB626" s="20"/>
      <c r="IC626" s="20"/>
      <c r="ID626" s="20"/>
      <c r="IE626" s="20"/>
      <c r="IF626" s="20"/>
      <c r="IG626" s="20"/>
      <c r="IH626" s="20"/>
      <c r="II626" s="20"/>
      <c r="IJ626" s="20"/>
      <c r="IK626" s="20"/>
      <c r="IL626" s="20"/>
      <c r="IM626" s="20"/>
      <c r="IN626" s="20"/>
      <c r="IO626" s="20"/>
      <c r="IP626" s="20"/>
      <c r="IQ626" s="20"/>
      <c r="IR626" s="20"/>
      <c r="IS626" s="20"/>
    </row>
    <row r="627" spans="1:253" ht="13">
      <c r="A627" s="316">
        <v>50100</v>
      </c>
      <c r="B627" s="245">
        <v>15850</v>
      </c>
      <c r="C627" s="59" t="s">
        <v>923</v>
      </c>
      <c r="D627" s="276" t="s">
        <v>925</v>
      </c>
      <c r="E627" s="34">
        <v>0</v>
      </c>
      <c r="F627" s="277"/>
      <c r="G627" s="34">
        <f>IF(ISBLANK($F627),0,ROUND($E627*(VLOOKUP($F627,Ratio,2)),0))</f>
        <v>0</v>
      </c>
      <c r="H627" s="34">
        <f>IF(ISBLANK($F627),0,ROUND($E627*(VLOOKUP($F627,Ratio,2)),0))</f>
        <v>0</v>
      </c>
      <c r="I627" s="34">
        <f>IF(ISBLANK($F627),0,ROUND($E627*(VLOOKUP($F627,Ratio,2)),0))</f>
        <v>0</v>
      </c>
      <c r="J627" s="34">
        <f>IF(ISBLANK($F627),0,ROUND($E627*(VLOOKUP($F627,Ratio,2)),0))</f>
        <v>0</v>
      </c>
      <c r="K627" s="34">
        <f>IF(ISBLANK($F627),0,ROUND($E627*(VLOOKUP($F627,Ratio,2)),0))</f>
        <v>0</v>
      </c>
      <c r="L627" s="33"/>
      <c r="M627" s="124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  <c r="GD627" s="20"/>
      <c r="GE627" s="20"/>
      <c r="GF627" s="20"/>
      <c r="GG627" s="20"/>
      <c r="GH627" s="20"/>
      <c r="GI627" s="20"/>
      <c r="GJ627" s="20"/>
      <c r="GK627" s="20"/>
      <c r="GL627" s="20"/>
      <c r="GM627" s="20"/>
      <c r="GN627" s="20"/>
      <c r="GO627" s="20"/>
      <c r="GP627" s="20"/>
      <c r="GQ627" s="20"/>
      <c r="GR627" s="20"/>
      <c r="GS627" s="20"/>
      <c r="GT627" s="20"/>
      <c r="GU627" s="20"/>
      <c r="GV627" s="20"/>
      <c r="GW627" s="20"/>
      <c r="GX627" s="20"/>
      <c r="GY627" s="20"/>
      <c r="GZ627" s="20"/>
      <c r="HA627" s="20"/>
      <c r="HB627" s="20"/>
      <c r="HC627" s="20"/>
      <c r="HD627" s="20"/>
      <c r="HE627" s="20"/>
      <c r="HF627" s="20"/>
      <c r="HG627" s="20"/>
      <c r="HH627" s="20"/>
      <c r="HI627" s="20"/>
      <c r="HJ627" s="20"/>
      <c r="HK627" s="20"/>
      <c r="HL627" s="20"/>
      <c r="HM627" s="20"/>
      <c r="HN627" s="20"/>
      <c r="HO627" s="20"/>
      <c r="HP627" s="20"/>
      <c r="HQ627" s="20"/>
      <c r="HR627" s="20"/>
      <c r="HS627" s="20"/>
      <c r="HT627" s="20"/>
      <c r="HU627" s="20"/>
      <c r="HV627" s="20"/>
      <c r="HW627" s="20"/>
      <c r="HX627" s="20"/>
      <c r="HY627" s="20"/>
      <c r="HZ627" s="20"/>
      <c r="IA627" s="20"/>
      <c r="IB627" s="20"/>
      <c r="IC627" s="20"/>
      <c r="ID627" s="20"/>
      <c r="IE627" s="20"/>
      <c r="IF627" s="20"/>
      <c r="IG627" s="20"/>
      <c r="IH627" s="20"/>
      <c r="II627" s="20"/>
      <c r="IJ627" s="20"/>
      <c r="IK627" s="20"/>
      <c r="IL627" s="20"/>
      <c r="IM627" s="20"/>
      <c r="IN627" s="20"/>
      <c r="IO627" s="20"/>
      <c r="IP627" s="20"/>
      <c r="IQ627" s="20"/>
      <c r="IR627" s="20"/>
      <c r="IS627" s="20"/>
    </row>
    <row r="628" spans="1:253" ht="13">
      <c r="A628" s="316"/>
      <c r="B628" s="245"/>
      <c r="C628" s="59" t="s">
        <v>923</v>
      </c>
      <c r="D628" s="276" t="s">
        <v>925</v>
      </c>
      <c r="E628" s="34"/>
      <c r="F628" s="277" t="s">
        <v>63</v>
      </c>
      <c r="G628" s="34"/>
      <c r="H628" s="34"/>
      <c r="I628" s="34"/>
      <c r="J628" s="34"/>
      <c r="K628" s="34"/>
      <c r="L628" s="33"/>
      <c r="M628" s="124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  <c r="HI628" s="20"/>
      <c r="HJ628" s="20"/>
      <c r="HK628" s="20"/>
      <c r="HL628" s="20"/>
      <c r="HM628" s="20"/>
      <c r="HN628" s="20"/>
      <c r="HO628" s="20"/>
      <c r="HP628" s="20"/>
      <c r="HQ628" s="20"/>
      <c r="HR628" s="20"/>
      <c r="HS628" s="20"/>
      <c r="HT628" s="20"/>
      <c r="HU628" s="20"/>
      <c r="HV628" s="20"/>
      <c r="HW628" s="20"/>
      <c r="HX628" s="20"/>
      <c r="HY628" s="20"/>
      <c r="HZ628" s="20"/>
      <c r="IA628" s="20"/>
      <c r="IB628" s="20"/>
      <c r="IC628" s="20"/>
      <c r="ID628" s="20"/>
      <c r="IE628" s="20"/>
      <c r="IF628" s="20"/>
      <c r="IG628" s="20"/>
      <c r="IH628" s="20"/>
      <c r="II628" s="20"/>
      <c r="IJ628" s="20"/>
      <c r="IK628" s="20"/>
      <c r="IL628" s="20"/>
      <c r="IM628" s="20"/>
      <c r="IN628" s="20"/>
      <c r="IO628" s="20"/>
      <c r="IP628" s="20"/>
      <c r="IQ628" s="20"/>
      <c r="IR628" s="20"/>
      <c r="IS628" s="20"/>
    </row>
    <row r="629" spans="1:253" ht="13">
      <c r="A629" s="316">
        <v>51100</v>
      </c>
      <c r="B629" s="245">
        <v>15950</v>
      </c>
      <c r="C629" s="59" t="s">
        <v>924</v>
      </c>
      <c r="D629" s="276" t="s">
        <v>926</v>
      </c>
      <c r="E629" s="34">
        <v>0</v>
      </c>
      <c r="F629" s="277"/>
      <c r="G629" s="34">
        <f>IF(ISBLANK($F629),0,ROUND($E629*(VLOOKUP($F629,Ratio,2)),0))</f>
        <v>0</v>
      </c>
      <c r="H629" s="34">
        <f>IF(ISBLANK($F629),0,ROUND($E629*(VLOOKUP($F629,Ratio,2)),0))</f>
        <v>0</v>
      </c>
      <c r="I629" s="34">
        <f>IF(ISBLANK($F629),0,ROUND($E629*(VLOOKUP($F629,Ratio,2)),0))</f>
        <v>0</v>
      </c>
      <c r="J629" s="34">
        <f>IF(ISBLANK($F629),0,ROUND($E629*(VLOOKUP($F629,Ratio,2)),0))</f>
        <v>0</v>
      </c>
      <c r="K629" s="34">
        <f>IF(ISBLANK($F629),0,ROUND($E629*(VLOOKUP($F629,Ratio,2)),0))</f>
        <v>0</v>
      </c>
      <c r="L629" s="33"/>
      <c r="M629" s="124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  <c r="HO629" s="20"/>
      <c r="HP629" s="20"/>
      <c r="HQ629" s="20"/>
      <c r="HR629" s="20"/>
      <c r="HS629" s="20"/>
      <c r="HT629" s="20"/>
      <c r="HU629" s="20"/>
      <c r="HV629" s="20"/>
      <c r="HW629" s="20"/>
      <c r="HX629" s="20"/>
      <c r="HY629" s="20"/>
      <c r="HZ629" s="20"/>
      <c r="IA629" s="20"/>
      <c r="IB629" s="20"/>
      <c r="IC629" s="20"/>
      <c r="ID629" s="20"/>
      <c r="IE629" s="20"/>
      <c r="IF629" s="20"/>
      <c r="IG629" s="20"/>
      <c r="IH629" s="20"/>
      <c r="II629" s="20"/>
      <c r="IJ629" s="20"/>
      <c r="IK629" s="20"/>
      <c r="IL629" s="20"/>
      <c r="IM629" s="20"/>
      <c r="IN629" s="20"/>
      <c r="IO629" s="20"/>
      <c r="IP629" s="20"/>
      <c r="IQ629" s="20"/>
      <c r="IR629" s="20"/>
      <c r="IS629" s="20"/>
    </row>
    <row r="630" spans="1:253" ht="13">
      <c r="A630" s="297"/>
      <c r="B630" s="245"/>
      <c r="C630" s="59" t="s">
        <v>924</v>
      </c>
      <c r="D630" s="276" t="s">
        <v>926</v>
      </c>
      <c r="E630" s="34"/>
      <c r="F630" s="277" t="s">
        <v>63</v>
      </c>
      <c r="G630" s="34"/>
      <c r="H630" s="34"/>
      <c r="I630" s="34"/>
      <c r="J630" s="34"/>
      <c r="K630" s="34"/>
      <c r="L630" s="33"/>
      <c r="M630" s="124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  <c r="HO630" s="20"/>
      <c r="HP630" s="20"/>
      <c r="HQ630" s="20"/>
      <c r="HR630" s="20"/>
      <c r="HS630" s="20"/>
      <c r="HT630" s="20"/>
      <c r="HU630" s="20"/>
      <c r="HV630" s="20"/>
      <c r="HW630" s="20"/>
      <c r="HX630" s="20"/>
      <c r="HY630" s="20"/>
      <c r="HZ630" s="20"/>
      <c r="IA630" s="20"/>
      <c r="IB630" s="20"/>
      <c r="IC630" s="20"/>
      <c r="ID630" s="20"/>
      <c r="IE630" s="20"/>
      <c r="IF630" s="20"/>
      <c r="IG630" s="20"/>
      <c r="IH630" s="20"/>
      <c r="II630" s="20"/>
      <c r="IJ630" s="20"/>
      <c r="IK630" s="20"/>
      <c r="IL630" s="20"/>
      <c r="IM630" s="20"/>
      <c r="IN630" s="20"/>
      <c r="IO630" s="20"/>
      <c r="IP630" s="20"/>
      <c r="IQ630" s="20"/>
      <c r="IR630" s="20"/>
      <c r="IS630" s="20"/>
    </row>
    <row r="631" spans="1:253" ht="13">
      <c r="A631" s="297">
        <v>51120</v>
      </c>
      <c r="B631" s="245">
        <v>7637</v>
      </c>
      <c r="C631" s="59" t="s">
        <v>3</v>
      </c>
      <c r="D631" s="213"/>
      <c r="E631" s="34">
        <f>E592+E626+E627+E628+E629+E630</f>
        <v>0</v>
      </c>
      <c r="F631" s="277"/>
      <c r="G631" s="34">
        <f>G592+G626+G627+G628+G629+G630</f>
        <v>0</v>
      </c>
      <c r="H631" s="34">
        <f>H592+H626+H627+H628+H629+H630</f>
        <v>0</v>
      </c>
      <c r="I631" s="34">
        <f>I592+I626+I627+I628+I629+I630</f>
        <v>0</v>
      </c>
      <c r="J631" s="34">
        <f>J592+J626+J627+J628+J629+J630</f>
        <v>0</v>
      </c>
      <c r="K631" s="34">
        <f>K592+K626+K627+K628+K629+K630</f>
        <v>0</v>
      </c>
      <c r="L631" s="33"/>
      <c r="M631" s="124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  <c r="HO631" s="20"/>
      <c r="HP631" s="20"/>
      <c r="HQ631" s="20"/>
      <c r="HR631" s="20"/>
      <c r="HS631" s="20"/>
      <c r="HT631" s="20"/>
      <c r="HU631" s="20"/>
      <c r="HV631" s="20"/>
      <c r="HW631" s="20"/>
      <c r="HX631" s="20"/>
      <c r="HY631" s="20"/>
      <c r="HZ631" s="20"/>
      <c r="IA631" s="20"/>
      <c r="IB631" s="20"/>
      <c r="IC631" s="20"/>
      <c r="ID631" s="20"/>
      <c r="IE631" s="20"/>
      <c r="IF631" s="20"/>
      <c r="IG631" s="20"/>
      <c r="IH631" s="20"/>
      <c r="II631" s="20"/>
      <c r="IJ631" s="20"/>
      <c r="IK631" s="20"/>
      <c r="IL631" s="20"/>
      <c r="IM631" s="20"/>
      <c r="IN631" s="20"/>
      <c r="IO631" s="20"/>
      <c r="IP631" s="20"/>
      <c r="IQ631" s="20"/>
      <c r="IR631" s="20"/>
      <c r="IS631" s="20"/>
    </row>
    <row r="632" spans="1:253" ht="13">
      <c r="A632" s="297"/>
      <c r="B632" s="245"/>
      <c r="C632" s="59" t="s">
        <v>390</v>
      </c>
      <c r="D632" s="217"/>
      <c r="E632" s="33"/>
      <c r="F632" s="229"/>
      <c r="G632" s="44"/>
      <c r="H632" s="44"/>
      <c r="I632" s="44"/>
      <c r="J632" s="44"/>
      <c r="K632" s="44"/>
      <c r="L632" s="33"/>
      <c r="M632" s="124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  <c r="HW632" s="20"/>
      <c r="HX632" s="20"/>
      <c r="HY632" s="20"/>
      <c r="HZ632" s="20"/>
      <c r="IA632" s="20"/>
      <c r="IB632" s="20"/>
      <c r="IC632" s="20"/>
      <c r="ID632" s="20"/>
      <c r="IE632" s="20"/>
      <c r="IF632" s="20"/>
      <c r="IG632" s="20"/>
      <c r="IH632" s="20"/>
      <c r="II632" s="20"/>
      <c r="IJ632" s="20"/>
      <c r="IK632" s="20"/>
      <c r="IL632" s="20"/>
      <c r="IM632" s="20"/>
      <c r="IN632" s="20"/>
      <c r="IO632" s="20"/>
      <c r="IP632" s="20"/>
      <c r="IQ632" s="20"/>
      <c r="IR632" s="20"/>
      <c r="IS632" s="20"/>
    </row>
    <row r="633" spans="1:253" ht="13">
      <c r="A633" s="316">
        <v>52000</v>
      </c>
      <c r="B633" s="288">
        <v>7209</v>
      </c>
      <c r="C633" s="310" t="s">
        <v>965</v>
      </c>
      <c r="D633" s="309" t="s">
        <v>392</v>
      </c>
      <c r="E633" s="234">
        <v>0</v>
      </c>
      <c r="F633" s="229"/>
      <c r="G633" s="44"/>
      <c r="H633" s="44"/>
      <c r="I633" s="44"/>
      <c r="J633" s="44"/>
      <c r="K633" s="44"/>
      <c r="L633" s="33"/>
      <c r="M633" s="124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  <c r="HO633" s="20"/>
      <c r="HP633" s="20"/>
      <c r="HQ633" s="20"/>
      <c r="HR633" s="20"/>
      <c r="HS633" s="20"/>
      <c r="HT633" s="20"/>
      <c r="HU633" s="20"/>
      <c r="HV633" s="20"/>
      <c r="HW633" s="20"/>
      <c r="HX633" s="20"/>
      <c r="HY633" s="20"/>
      <c r="HZ633" s="20"/>
      <c r="IA633" s="20"/>
      <c r="IB633" s="20"/>
      <c r="IC633" s="20"/>
      <c r="ID633" s="20"/>
      <c r="IE633" s="20"/>
      <c r="IF633" s="20"/>
      <c r="IG633" s="20"/>
      <c r="IH633" s="20"/>
      <c r="II633" s="20"/>
      <c r="IJ633" s="20"/>
      <c r="IK633" s="20"/>
      <c r="IL633" s="20"/>
      <c r="IM633" s="20"/>
      <c r="IN633" s="20"/>
      <c r="IO633" s="20"/>
      <c r="IP633" s="20"/>
      <c r="IQ633" s="20"/>
      <c r="IR633" s="20"/>
      <c r="IS633" s="20"/>
    </row>
    <row r="634" spans="1:253" ht="13">
      <c r="A634" s="297">
        <v>52020</v>
      </c>
      <c r="B634" s="245">
        <v>7210</v>
      </c>
      <c r="C634" s="46" t="s">
        <v>391</v>
      </c>
      <c r="D634" s="58" t="s">
        <v>857</v>
      </c>
      <c r="E634" s="234">
        <v>0</v>
      </c>
      <c r="F634" s="229"/>
      <c r="G634" s="44"/>
      <c r="H634" s="44"/>
      <c r="I634" s="44"/>
      <c r="J634" s="44"/>
      <c r="K634" s="44"/>
      <c r="L634" s="34">
        <f>'A4-1 with formulas'!$E634</f>
        <v>0</v>
      </c>
      <c r="M634" s="12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  <c r="HO634" s="20"/>
      <c r="HP634" s="20"/>
      <c r="HQ634" s="20"/>
      <c r="HR634" s="20"/>
      <c r="HS634" s="20"/>
      <c r="HT634" s="20"/>
      <c r="HU634" s="20"/>
      <c r="HV634" s="20"/>
      <c r="HW634" s="20"/>
      <c r="HX634" s="20"/>
      <c r="HY634" s="20"/>
      <c r="HZ634" s="20"/>
      <c r="IA634" s="20"/>
      <c r="IB634" s="20"/>
      <c r="IC634" s="20"/>
      <c r="ID634" s="20"/>
      <c r="IE634" s="20"/>
      <c r="IF634" s="20"/>
      <c r="IG634" s="20"/>
      <c r="IH634" s="20"/>
      <c r="II634" s="20"/>
      <c r="IJ634" s="20"/>
      <c r="IK634" s="20"/>
      <c r="IL634" s="20"/>
      <c r="IM634" s="20"/>
      <c r="IN634" s="20"/>
      <c r="IO634" s="20"/>
      <c r="IP634" s="20"/>
      <c r="IQ634" s="20"/>
      <c r="IR634" s="20"/>
      <c r="IS634" s="20"/>
    </row>
    <row r="635" spans="1:253" ht="13">
      <c r="A635" s="297">
        <v>52040</v>
      </c>
      <c r="B635" s="245">
        <v>7220</v>
      </c>
      <c r="C635" s="46" t="s">
        <v>393</v>
      </c>
      <c r="D635" s="58" t="s">
        <v>858</v>
      </c>
      <c r="E635" s="234">
        <v>0</v>
      </c>
      <c r="F635" s="218"/>
      <c r="G635" s="33"/>
      <c r="H635" s="33"/>
      <c r="I635" s="33"/>
      <c r="J635" s="33"/>
      <c r="K635" s="33"/>
      <c r="L635" s="34">
        <f>'A4-1 with formulas'!$E635</f>
        <v>0</v>
      </c>
      <c r="M635" s="124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  <c r="HO635" s="20"/>
      <c r="HP635" s="20"/>
      <c r="HQ635" s="20"/>
      <c r="HR635" s="20"/>
      <c r="HS635" s="20"/>
      <c r="HT635" s="20"/>
      <c r="HU635" s="20"/>
      <c r="HV635" s="20"/>
      <c r="HW635" s="20"/>
      <c r="HX635" s="20"/>
      <c r="HY635" s="20"/>
      <c r="HZ635" s="20"/>
      <c r="IA635" s="20"/>
      <c r="IB635" s="20"/>
      <c r="IC635" s="20"/>
      <c r="ID635" s="20"/>
      <c r="IE635" s="20"/>
      <c r="IF635" s="20"/>
      <c r="IG635" s="20"/>
      <c r="IH635" s="20"/>
      <c r="II635" s="20"/>
      <c r="IJ635" s="20"/>
      <c r="IK635" s="20"/>
      <c r="IL635" s="20"/>
      <c r="IM635" s="20"/>
      <c r="IN635" s="20"/>
      <c r="IO635" s="20"/>
      <c r="IP635" s="20"/>
      <c r="IQ635" s="20"/>
      <c r="IR635" s="20"/>
      <c r="IS635" s="20"/>
    </row>
    <row r="636" spans="1:253" ht="13">
      <c r="A636" s="297">
        <v>52060</v>
      </c>
      <c r="B636" s="245">
        <v>7230</v>
      </c>
      <c r="C636" s="46" t="s">
        <v>395</v>
      </c>
      <c r="D636" s="58" t="s">
        <v>859</v>
      </c>
      <c r="E636" s="234">
        <v>0</v>
      </c>
      <c r="F636" s="228" t="s">
        <v>63</v>
      </c>
      <c r="G636" s="43"/>
      <c r="H636" s="43"/>
      <c r="I636" s="43"/>
      <c r="J636" s="43"/>
      <c r="K636" s="43"/>
      <c r="L636" s="33"/>
      <c r="M636" s="124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  <c r="HI636" s="20"/>
      <c r="HJ636" s="20"/>
      <c r="HK636" s="20"/>
      <c r="HL636" s="20"/>
      <c r="HM636" s="20"/>
      <c r="HN636" s="20"/>
      <c r="HO636" s="20"/>
      <c r="HP636" s="20"/>
      <c r="HQ636" s="20"/>
      <c r="HR636" s="20"/>
      <c r="HS636" s="20"/>
      <c r="HT636" s="20"/>
      <c r="HU636" s="20"/>
      <c r="HV636" s="20"/>
      <c r="HW636" s="20"/>
      <c r="HX636" s="20"/>
      <c r="HY636" s="20"/>
      <c r="HZ636" s="20"/>
      <c r="IA636" s="20"/>
      <c r="IB636" s="20"/>
      <c r="IC636" s="20"/>
      <c r="ID636" s="20"/>
      <c r="IE636" s="20"/>
      <c r="IF636" s="20"/>
      <c r="IG636" s="20"/>
      <c r="IH636" s="20"/>
      <c r="II636" s="20"/>
      <c r="IJ636" s="20"/>
      <c r="IK636" s="20"/>
      <c r="IL636" s="20"/>
      <c r="IM636" s="20"/>
      <c r="IN636" s="20"/>
      <c r="IO636" s="20"/>
      <c r="IP636" s="20"/>
      <c r="IQ636" s="20"/>
      <c r="IR636" s="20"/>
      <c r="IS636" s="20"/>
    </row>
    <row r="637" spans="1:253" ht="13">
      <c r="A637" s="297"/>
      <c r="B637" s="245"/>
      <c r="C637" s="46" t="s">
        <v>397</v>
      </c>
      <c r="D637" s="58" t="s">
        <v>859</v>
      </c>
      <c r="E637" s="234">
        <v>0</v>
      </c>
      <c r="F637" s="240"/>
      <c r="G637" s="34">
        <f>IF(ISBLANK($F637),0,ROUND($E637*(VLOOKUP($F637,Ratio,2)),0))</f>
        <v>0</v>
      </c>
      <c r="H637" s="34">
        <f>IF(ISBLANK($F637),0,ROUND($E637*(VLOOKUP($F637,Ratio,3)),0))</f>
        <v>0</v>
      </c>
      <c r="I637" s="34">
        <f>IF(ISBLANK($F637),0,ROUND($E637*(VLOOKUP($F637,Ratio,4)),0))</f>
        <v>0</v>
      </c>
      <c r="J637" s="34">
        <f>IF(ISBLANK($F637),0,ROUND($E637*(VLOOKUP($F637,Ratio,5)),0))</f>
        <v>0</v>
      </c>
      <c r="K637" s="34">
        <f>IF(ISBLANK($F637),0,ROUND($E637*(VLOOKUP($F637,Ratio,13)),0))</f>
        <v>0</v>
      </c>
      <c r="L637" s="33"/>
      <c r="M637" s="124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  <c r="HI637" s="20"/>
      <c r="HJ637" s="20"/>
      <c r="HK637" s="20"/>
      <c r="HL637" s="20"/>
      <c r="HM637" s="20"/>
      <c r="HN637" s="20"/>
      <c r="HO637" s="20"/>
      <c r="HP637" s="20"/>
      <c r="HQ637" s="20"/>
      <c r="HR637" s="20"/>
      <c r="HS637" s="20"/>
      <c r="HT637" s="20"/>
      <c r="HU637" s="20"/>
      <c r="HV637" s="20"/>
      <c r="HW637" s="20"/>
      <c r="HX637" s="20"/>
      <c r="HY637" s="20"/>
      <c r="HZ637" s="20"/>
      <c r="IA637" s="20"/>
      <c r="IB637" s="20"/>
      <c r="IC637" s="20"/>
      <c r="ID637" s="20"/>
      <c r="IE637" s="20"/>
      <c r="IF637" s="20"/>
      <c r="IG637" s="20"/>
      <c r="IH637" s="20"/>
      <c r="II637" s="20"/>
      <c r="IJ637" s="20"/>
      <c r="IK637" s="20"/>
      <c r="IL637" s="20"/>
      <c r="IM637" s="20"/>
      <c r="IN637" s="20"/>
      <c r="IO637" s="20"/>
      <c r="IP637" s="20"/>
      <c r="IQ637" s="20"/>
      <c r="IR637" s="20"/>
      <c r="IS637" s="20"/>
    </row>
    <row r="638" spans="1:253" ht="13">
      <c r="A638" s="297">
        <v>52080</v>
      </c>
      <c r="B638" s="245">
        <v>7235</v>
      </c>
      <c r="C638" s="46" t="s">
        <v>860</v>
      </c>
      <c r="D638" s="58" t="s">
        <v>862</v>
      </c>
      <c r="E638" s="234">
        <v>0</v>
      </c>
      <c r="F638" s="228" t="s">
        <v>63</v>
      </c>
      <c r="G638" s="34"/>
      <c r="H638" s="34"/>
      <c r="I638" s="34"/>
      <c r="J638" s="34"/>
      <c r="K638" s="34"/>
      <c r="L638" s="33"/>
      <c r="M638" s="124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  <c r="HI638" s="20"/>
      <c r="HJ638" s="20"/>
      <c r="HK638" s="20"/>
      <c r="HL638" s="20"/>
      <c r="HM638" s="20"/>
      <c r="HN638" s="20"/>
      <c r="HO638" s="20"/>
      <c r="HP638" s="20"/>
      <c r="HQ638" s="20"/>
      <c r="HR638" s="20"/>
      <c r="HS638" s="20"/>
      <c r="HT638" s="20"/>
      <c r="HU638" s="20"/>
      <c r="HV638" s="20"/>
      <c r="HW638" s="20"/>
      <c r="HX638" s="20"/>
      <c r="HY638" s="20"/>
      <c r="HZ638" s="20"/>
      <c r="IA638" s="20"/>
      <c r="IB638" s="20"/>
      <c r="IC638" s="20"/>
      <c r="ID638" s="20"/>
      <c r="IE638" s="20"/>
      <c r="IF638" s="20"/>
      <c r="IG638" s="20"/>
      <c r="IH638" s="20"/>
      <c r="II638" s="20"/>
      <c r="IJ638" s="20"/>
      <c r="IK638" s="20"/>
      <c r="IL638" s="20"/>
      <c r="IM638" s="20"/>
      <c r="IN638" s="20"/>
      <c r="IO638" s="20"/>
      <c r="IP638" s="20"/>
      <c r="IQ638" s="20"/>
      <c r="IR638" s="20"/>
      <c r="IS638" s="20"/>
    </row>
    <row r="639" spans="1:253" ht="13">
      <c r="A639" s="297"/>
      <c r="B639" s="245"/>
      <c r="C639" s="46" t="s">
        <v>861</v>
      </c>
      <c r="D639" s="58" t="s">
        <v>862</v>
      </c>
      <c r="E639" s="234">
        <v>0</v>
      </c>
      <c r="F639" s="240"/>
      <c r="G639" s="34">
        <f>IF(ISBLANK($F639),0,ROUND($E639*(VLOOKUP($F639,Ratio,2)),0))</f>
        <v>0</v>
      </c>
      <c r="H639" s="34">
        <f>IF(ISBLANK($F639),0,ROUND($E639*(VLOOKUP($F639,Ratio,3)),0))</f>
        <v>0</v>
      </c>
      <c r="I639" s="34">
        <f>IF(ISBLANK($F639),0,ROUND($E639*(VLOOKUP($F639,Ratio,4)),0))</f>
        <v>0</v>
      </c>
      <c r="J639" s="34">
        <f>IF(ISBLANK($F639),0,ROUND($E639*(VLOOKUP($F639,Ratio,5)),0))</f>
        <v>0</v>
      </c>
      <c r="K639" s="34">
        <f>IF(ISBLANK($F639),0,ROUND($E639*(VLOOKUP($F639,Ratio,13)),0))</f>
        <v>0</v>
      </c>
      <c r="L639" s="33"/>
      <c r="M639" s="124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  <c r="HI639" s="20"/>
      <c r="HJ639" s="20"/>
      <c r="HK639" s="20"/>
      <c r="HL639" s="20"/>
      <c r="HM639" s="20"/>
      <c r="HN639" s="20"/>
      <c r="HO639" s="20"/>
      <c r="HP639" s="20"/>
      <c r="HQ639" s="20"/>
      <c r="HR639" s="20"/>
      <c r="HS639" s="20"/>
      <c r="HT639" s="20"/>
      <c r="HU639" s="20"/>
      <c r="HV639" s="20"/>
      <c r="HW639" s="20"/>
      <c r="HX639" s="20"/>
      <c r="HY639" s="20"/>
      <c r="HZ639" s="20"/>
      <c r="IA639" s="20"/>
      <c r="IB639" s="20"/>
      <c r="IC639" s="20"/>
      <c r="ID639" s="20"/>
      <c r="IE639" s="20"/>
      <c r="IF639" s="20"/>
      <c r="IG639" s="20"/>
      <c r="IH639" s="20"/>
      <c r="II639" s="20"/>
      <c r="IJ639" s="20"/>
      <c r="IK639" s="20"/>
      <c r="IL639" s="20"/>
      <c r="IM639" s="20"/>
      <c r="IN639" s="20"/>
      <c r="IO639" s="20"/>
      <c r="IP639" s="20"/>
      <c r="IQ639" s="20"/>
      <c r="IR639" s="20"/>
      <c r="IS639" s="20"/>
    </row>
    <row r="640" spans="1:253" ht="13">
      <c r="A640" s="314">
        <v>52085</v>
      </c>
      <c r="B640" s="245"/>
      <c r="C640" s="298" t="s">
        <v>1007</v>
      </c>
      <c r="D640" s="297" t="s">
        <v>1047</v>
      </c>
      <c r="E640" s="234">
        <v>0</v>
      </c>
      <c r="F640" s="240"/>
      <c r="G640" s="34">
        <f>IF(ISBLANK($F640),0,ROUND($E640*(VLOOKUP($F640,Ratio,2)),0))</f>
        <v>0</v>
      </c>
      <c r="H640" s="34">
        <f>IF(ISBLANK($F640),0,ROUND($E640*(VLOOKUP($F640,Ratio,3)),0))</f>
        <v>0</v>
      </c>
      <c r="I640" s="34">
        <f>IF(ISBLANK($F640),0,ROUND($E640*(VLOOKUP($F640,Ratio,4)),0))</f>
        <v>0</v>
      </c>
      <c r="J640" s="34">
        <f>IF(ISBLANK($F640),0,ROUND($E640*(VLOOKUP($F640,Ratio,5)),0))</f>
        <v>0</v>
      </c>
      <c r="K640" s="34">
        <f>IF(ISBLANK($F640),0,ROUND($E640*(VLOOKUP($F640,Ratio,13)),0))</f>
        <v>0</v>
      </c>
      <c r="L640" s="33"/>
      <c r="M640" s="124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  <c r="HO640" s="20"/>
      <c r="HP640" s="20"/>
      <c r="HQ640" s="20"/>
      <c r="HR640" s="20"/>
      <c r="HS640" s="20"/>
      <c r="HT640" s="20"/>
      <c r="HU640" s="20"/>
      <c r="HV640" s="20"/>
      <c r="HW640" s="20"/>
      <c r="HX640" s="20"/>
      <c r="HY640" s="20"/>
      <c r="HZ640" s="20"/>
      <c r="IA640" s="20"/>
      <c r="IB640" s="20"/>
      <c r="IC640" s="20"/>
      <c r="ID640" s="20"/>
      <c r="IE640" s="20"/>
      <c r="IF640" s="20"/>
      <c r="IG640" s="20"/>
      <c r="IH640" s="20"/>
      <c r="II640" s="20"/>
      <c r="IJ640" s="20"/>
      <c r="IK640" s="20"/>
      <c r="IL640" s="20"/>
      <c r="IM640" s="20"/>
      <c r="IN640" s="20"/>
      <c r="IO640" s="20"/>
      <c r="IP640" s="20"/>
      <c r="IQ640" s="20"/>
      <c r="IR640" s="20"/>
      <c r="IS640" s="20"/>
    </row>
    <row r="641" spans="1:253" ht="13">
      <c r="A641" s="297">
        <v>52100</v>
      </c>
      <c r="B641" s="245">
        <v>7241</v>
      </c>
      <c r="C641" s="46" t="s">
        <v>717</v>
      </c>
      <c r="D641" s="58" t="s">
        <v>618</v>
      </c>
      <c r="E641" s="234">
        <v>0</v>
      </c>
      <c r="F641" s="218"/>
      <c r="G641" s="33"/>
      <c r="H641" s="33"/>
      <c r="I641" s="33"/>
      <c r="J641" s="33"/>
      <c r="K641" s="33"/>
      <c r="L641" s="34">
        <f>'A4-1 with formulas'!$E641</f>
        <v>0</v>
      </c>
      <c r="M641" s="124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  <c r="HO641" s="20"/>
      <c r="HP641" s="20"/>
      <c r="HQ641" s="20"/>
      <c r="HR641" s="20"/>
      <c r="HS641" s="20"/>
      <c r="HT641" s="20"/>
      <c r="HU641" s="20"/>
      <c r="HV641" s="20"/>
      <c r="HW641" s="20"/>
      <c r="HX641" s="20"/>
      <c r="HY641" s="20"/>
      <c r="HZ641" s="20"/>
      <c r="IA641" s="20"/>
      <c r="IB641" s="20"/>
      <c r="IC641" s="20"/>
      <c r="ID641" s="20"/>
      <c r="IE641" s="20"/>
      <c r="IF641" s="20"/>
      <c r="IG641" s="20"/>
      <c r="IH641" s="20"/>
      <c r="II641" s="20"/>
      <c r="IJ641" s="20"/>
      <c r="IK641" s="20"/>
      <c r="IL641" s="20"/>
      <c r="IM641" s="20"/>
      <c r="IN641" s="20"/>
      <c r="IO641" s="20"/>
      <c r="IP641" s="20"/>
      <c r="IQ641" s="20"/>
      <c r="IR641" s="20"/>
      <c r="IS641" s="20"/>
    </row>
    <row r="642" spans="1:253" ht="13">
      <c r="A642" s="297">
        <v>52120</v>
      </c>
      <c r="B642" s="245">
        <v>7242</v>
      </c>
      <c r="C642" s="46" t="s">
        <v>718</v>
      </c>
      <c r="D642" s="58" t="s">
        <v>619</v>
      </c>
      <c r="E642" s="234">
        <v>0</v>
      </c>
      <c r="F642" s="218"/>
      <c r="G642" s="33"/>
      <c r="H642" s="33"/>
      <c r="I642" s="33"/>
      <c r="J642" s="33"/>
      <c r="K642" s="33"/>
      <c r="L642" s="34">
        <f>'A4-1 with formulas'!$E642</f>
        <v>0</v>
      </c>
      <c r="M642" s="124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  <c r="HO642" s="20"/>
      <c r="HP642" s="20"/>
      <c r="HQ642" s="20"/>
      <c r="HR642" s="20"/>
      <c r="HS642" s="20"/>
      <c r="HT642" s="20"/>
      <c r="HU642" s="20"/>
      <c r="HV642" s="20"/>
      <c r="HW642" s="20"/>
      <c r="HX642" s="20"/>
      <c r="HY642" s="20"/>
      <c r="HZ642" s="20"/>
      <c r="IA642" s="20"/>
      <c r="IB642" s="20"/>
      <c r="IC642" s="20"/>
      <c r="ID642" s="20"/>
      <c r="IE642" s="20"/>
      <c r="IF642" s="20"/>
      <c r="IG642" s="20"/>
      <c r="IH642" s="20"/>
      <c r="II642" s="20"/>
      <c r="IJ642" s="20"/>
      <c r="IK642" s="20"/>
      <c r="IL642" s="20"/>
      <c r="IM642" s="20"/>
      <c r="IN642" s="20"/>
      <c r="IO642" s="20"/>
      <c r="IP642" s="20"/>
      <c r="IQ642" s="20"/>
      <c r="IR642" s="20"/>
      <c r="IS642" s="20"/>
    </row>
    <row r="643" spans="1:253" ht="13">
      <c r="A643" s="297">
        <v>52140</v>
      </c>
      <c r="B643" s="245">
        <v>7250</v>
      </c>
      <c r="C643" s="46" t="s">
        <v>398</v>
      </c>
      <c r="D643" s="58" t="s">
        <v>399</v>
      </c>
      <c r="E643" s="234">
        <v>0</v>
      </c>
      <c r="F643" s="229"/>
      <c r="G643" s="44"/>
      <c r="H643" s="45"/>
      <c r="I643" s="33"/>
      <c r="J643" s="33"/>
      <c r="K643" s="33"/>
      <c r="L643" s="34">
        <f>'A4-1 with formulas'!$E643</f>
        <v>0</v>
      </c>
      <c r="M643" s="124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  <c r="HO643" s="20"/>
      <c r="HP643" s="20"/>
      <c r="HQ643" s="20"/>
      <c r="HR643" s="20"/>
      <c r="HS643" s="20"/>
      <c r="HT643" s="20"/>
      <c r="HU643" s="20"/>
      <c r="HV643" s="20"/>
      <c r="HW643" s="20"/>
      <c r="HX643" s="20"/>
      <c r="HY643" s="20"/>
      <c r="HZ643" s="20"/>
      <c r="IA643" s="20"/>
      <c r="IB643" s="20"/>
      <c r="IC643" s="20"/>
      <c r="ID643" s="20"/>
      <c r="IE643" s="20"/>
      <c r="IF643" s="20"/>
      <c r="IG643" s="20"/>
      <c r="IH643" s="20"/>
      <c r="II643" s="20"/>
      <c r="IJ643" s="20"/>
      <c r="IK643" s="20"/>
      <c r="IL643" s="20"/>
      <c r="IM643" s="20"/>
      <c r="IN643" s="20"/>
      <c r="IO643" s="20"/>
      <c r="IP643" s="20"/>
      <c r="IQ643" s="20"/>
      <c r="IR643" s="20"/>
      <c r="IS643" s="20"/>
    </row>
    <row r="644" spans="1:253" ht="13">
      <c r="A644" s="297">
        <v>52160</v>
      </c>
      <c r="B644" s="245">
        <v>7251</v>
      </c>
      <c r="C644" s="46" t="s">
        <v>620</v>
      </c>
      <c r="D644" s="58" t="s">
        <v>621</v>
      </c>
      <c r="E644" s="234">
        <v>0</v>
      </c>
      <c r="F644" s="229"/>
      <c r="G644" s="44"/>
      <c r="H644" s="45"/>
      <c r="I644" s="33"/>
      <c r="J644" s="33"/>
      <c r="K644" s="33"/>
      <c r="L644" s="34">
        <f>'A4-1 with formulas'!$E644</f>
        <v>0</v>
      </c>
      <c r="M644" s="12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  <c r="HI644" s="20"/>
      <c r="HJ644" s="20"/>
      <c r="HK644" s="20"/>
      <c r="HL644" s="20"/>
      <c r="HM644" s="20"/>
      <c r="HN644" s="20"/>
      <c r="HO644" s="20"/>
      <c r="HP644" s="20"/>
      <c r="HQ644" s="20"/>
      <c r="HR644" s="20"/>
      <c r="HS644" s="20"/>
      <c r="HT644" s="20"/>
      <c r="HU644" s="20"/>
      <c r="HV644" s="20"/>
      <c r="HW644" s="20"/>
      <c r="HX644" s="20"/>
      <c r="HY644" s="20"/>
      <c r="HZ644" s="20"/>
      <c r="IA644" s="20"/>
      <c r="IB644" s="20"/>
      <c r="IC644" s="20"/>
      <c r="ID644" s="20"/>
      <c r="IE644" s="20"/>
      <c r="IF644" s="20"/>
      <c r="IG644" s="20"/>
      <c r="IH644" s="20"/>
      <c r="II644" s="20"/>
      <c r="IJ644" s="20"/>
      <c r="IK644" s="20"/>
      <c r="IL644" s="20"/>
      <c r="IM644" s="20"/>
      <c r="IN644" s="20"/>
      <c r="IO644" s="20"/>
      <c r="IP644" s="20"/>
      <c r="IQ644" s="20"/>
      <c r="IR644" s="20"/>
      <c r="IS644" s="20"/>
    </row>
    <row r="645" spans="1:253" ht="13">
      <c r="A645" s="297">
        <v>52180</v>
      </c>
      <c r="B645" s="245">
        <v>7252</v>
      </c>
      <c r="C645" s="46" t="s">
        <v>622</v>
      </c>
      <c r="D645" s="58" t="s">
        <v>623</v>
      </c>
      <c r="E645" s="234">
        <v>0</v>
      </c>
      <c r="F645" s="229"/>
      <c r="G645" s="44"/>
      <c r="H645" s="45"/>
      <c r="I645" s="33"/>
      <c r="J645" s="33"/>
      <c r="K645" s="33"/>
      <c r="L645" s="34">
        <f>'A4-1 with formulas'!$E645</f>
        <v>0</v>
      </c>
      <c r="M645" s="124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  <c r="HO645" s="20"/>
      <c r="HP645" s="20"/>
      <c r="HQ645" s="20"/>
      <c r="HR645" s="20"/>
      <c r="HS645" s="20"/>
      <c r="HT645" s="20"/>
      <c r="HU645" s="20"/>
      <c r="HV645" s="20"/>
      <c r="HW645" s="20"/>
      <c r="HX645" s="20"/>
      <c r="HY645" s="20"/>
      <c r="HZ645" s="20"/>
      <c r="IA645" s="20"/>
      <c r="IB645" s="20"/>
      <c r="IC645" s="20"/>
      <c r="ID645" s="20"/>
      <c r="IE645" s="20"/>
      <c r="IF645" s="20"/>
      <c r="IG645" s="20"/>
      <c r="IH645" s="20"/>
      <c r="II645" s="20"/>
      <c r="IJ645" s="20"/>
      <c r="IK645" s="20"/>
      <c r="IL645" s="20"/>
      <c r="IM645" s="20"/>
      <c r="IN645" s="20"/>
      <c r="IO645" s="20"/>
      <c r="IP645" s="20"/>
      <c r="IQ645" s="20"/>
      <c r="IR645" s="20"/>
      <c r="IS645" s="20"/>
    </row>
    <row r="646" spans="1:253" ht="13">
      <c r="A646" s="297">
        <v>52200</v>
      </c>
      <c r="B646" s="245">
        <v>7260</v>
      </c>
      <c r="C646" s="46" t="s">
        <v>400</v>
      </c>
      <c r="D646" s="58" t="s">
        <v>401</v>
      </c>
      <c r="E646" s="234">
        <v>0</v>
      </c>
      <c r="F646" s="218"/>
      <c r="G646" s="33"/>
      <c r="H646" s="33"/>
      <c r="I646" s="33"/>
      <c r="J646" s="33"/>
      <c r="K646" s="33"/>
      <c r="L646" s="34">
        <f>'A4-1 with formulas'!$E646</f>
        <v>0</v>
      </c>
      <c r="M646" s="124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  <c r="HO646" s="20"/>
      <c r="HP646" s="20"/>
      <c r="HQ646" s="20"/>
      <c r="HR646" s="20"/>
      <c r="HS646" s="20"/>
      <c r="HT646" s="20"/>
      <c r="HU646" s="20"/>
      <c r="HV646" s="20"/>
      <c r="HW646" s="20"/>
      <c r="HX646" s="20"/>
      <c r="HY646" s="20"/>
      <c r="HZ646" s="20"/>
      <c r="IA646" s="20"/>
      <c r="IB646" s="20"/>
      <c r="IC646" s="20"/>
      <c r="ID646" s="20"/>
      <c r="IE646" s="20"/>
      <c r="IF646" s="20"/>
      <c r="IG646" s="20"/>
      <c r="IH646" s="20"/>
      <c r="II646" s="20"/>
      <c r="IJ646" s="20"/>
      <c r="IK646" s="20"/>
      <c r="IL646" s="20"/>
      <c r="IM646" s="20"/>
      <c r="IN646" s="20"/>
      <c r="IO646" s="20"/>
      <c r="IP646" s="20"/>
      <c r="IQ646" s="20"/>
      <c r="IR646" s="20"/>
      <c r="IS646" s="20"/>
    </row>
    <row r="647" spans="1:253" ht="13">
      <c r="A647" s="297">
        <v>52220</v>
      </c>
      <c r="B647" s="245">
        <v>7270</v>
      </c>
      <c r="C647" s="46" t="s">
        <v>402</v>
      </c>
      <c r="D647" s="58" t="s">
        <v>403</v>
      </c>
      <c r="E647" s="234">
        <v>0</v>
      </c>
      <c r="F647" s="228" t="s">
        <v>63</v>
      </c>
      <c r="G647" s="43"/>
      <c r="H647" s="43"/>
      <c r="I647" s="43"/>
      <c r="J647" s="43"/>
      <c r="K647" s="43"/>
      <c r="L647" s="33"/>
      <c r="M647" s="124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3">
      <c r="A648" s="297"/>
      <c r="B648" s="245"/>
      <c r="C648" s="46" t="s">
        <v>404</v>
      </c>
      <c r="D648" s="58" t="s">
        <v>403</v>
      </c>
      <c r="E648" s="234">
        <v>0</v>
      </c>
      <c r="F648" s="233"/>
      <c r="G648" s="34">
        <f>IF(ISBLANK($F648),0,ROUND($E648*(VLOOKUP($F648,Ratio,2)),0))</f>
        <v>0</v>
      </c>
      <c r="H648" s="34">
        <f>IF(ISBLANK($F648),0,ROUND($E648*(VLOOKUP($F648,Ratio,3)),0))</f>
        <v>0</v>
      </c>
      <c r="I648" s="34">
        <f>IF(ISBLANK($F648),0,ROUND($E648*(VLOOKUP($F648,Ratio,4)),0))</f>
        <v>0</v>
      </c>
      <c r="J648" s="34">
        <f>IF(ISBLANK($F648),0,ROUND($E648*(VLOOKUP($F648,Ratio,5)),0))</f>
        <v>0</v>
      </c>
      <c r="K648" s="34">
        <f>IF(ISBLANK($F648),0,ROUND($E648*(VLOOKUP($F648,Ratio,13)),0))</f>
        <v>0</v>
      </c>
      <c r="L648" s="33"/>
      <c r="M648" s="124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  <c r="HO648" s="20"/>
      <c r="HP648" s="20"/>
      <c r="HQ648" s="20"/>
      <c r="HR648" s="20"/>
      <c r="HS648" s="20"/>
      <c r="HT648" s="20"/>
      <c r="HU648" s="20"/>
      <c r="HV648" s="20"/>
      <c r="HW648" s="20"/>
      <c r="HX648" s="20"/>
      <c r="HY648" s="20"/>
      <c r="HZ648" s="20"/>
      <c r="IA648" s="20"/>
      <c r="IB648" s="20"/>
      <c r="IC648" s="20"/>
      <c r="ID648" s="20"/>
      <c r="IE648" s="20"/>
      <c r="IF648" s="20"/>
      <c r="IG648" s="20"/>
      <c r="IH648" s="20"/>
      <c r="II648" s="20"/>
      <c r="IJ648" s="20"/>
      <c r="IK648" s="20"/>
      <c r="IL648" s="20"/>
      <c r="IM648" s="20"/>
      <c r="IN648" s="20"/>
      <c r="IO648" s="20"/>
      <c r="IP648" s="20"/>
      <c r="IQ648" s="20"/>
      <c r="IR648" s="20"/>
      <c r="IS648" s="20"/>
    </row>
    <row r="649" spans="1:253" ht="13">
      <c r="A649" s="297">
        <v>52240</v>
      </c>
      <c r="B649" s="245">
        <v>7280</v>
      </c>
      <c r="C649" s="46" t="s">
        <v>405</v>
      </c>
      <c r="D649" s="58" t="s">
        <v>406</v>
      </c>
      <c r="E649" s="234">
        <v>0</v>
      </c>
      <c r="F649" s="218"/>
      <c r="G649" s="33"/>
      <c r="H649" s="33"/>
      <c r="I649" s="33"/>
      <c r="J649" s="33"/>
      <c r="K649" s="33"/>
      <c r="L649" s="34">
        <f>'A4-1 with formulas'!$E649</f>
        <v>0</v>
      </c>
      <c r="M649" s="124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  <c r="HO649" s="20"/>
      <c r="HP649" s="20"/>
      <c r="HQ649" s="20"/>
      <c r="HR649" s="20"/>
      <c r="HS649" s="20"/>
      <c r="HT649" s="20"/>
      <c r="HU649" s="20"/>
      <c r="HV649" s="20"/>
      <c r="HW649" s="20"/>
      <c r="HX649" s="20"/>
      <c r="HY649" s="20"/>
      <c r="HZ649" s="20"/>
      <c r="IA649" s="20"/>
      <c r="IB649" s="20"/>
      <c r="IC649" s="20"/>
      <c r="ID649" s="20"/>
      <c r="IE649" s="20"/>
      <c r="IF649" s="20"/>
      <c r="IG649" s="20"/>
      <c r="IH649" s="20"/>
      <c r="II649" s="20"/>
      <c r="IJ649" s="20"/>
      <c r="IK649" s="20"/>
      <c r="IL649" s="20"/>
      <c r="IM649" s="20"/>
      <c r="IN649" s="20"/>
      <c r="IO649" s="20"/>
      <c r="IP649" s="20"/>
      <c r="IQ649" s="20"/>
      <c r="IR649" s="20"/>
      <c r="IS649" s="20"/>
    </row>
    <row r="650" spans="1:253" ht="13">
      <c r="A650" s="314">
        <v>52245</v>
      </c>
      <c r="B650" s="245"/>
      <c r="C650" s="298" t="s">
        <v>1007</v>
      </c>
      <c r="D650" s="297" t="s">
        <v>1048</v>
      </c>
      <c r="E650" s="234">
        <v>0</v>
      </c>
      <c r="F650" s="218"/>
      <c r="G650" s="33"/>
      <c r="H650" s="33"/>
      <c r="I650" s="33"/>
      <c r="J650" s="33"/>
      <c r="K650" s="33"/>
      <c r="L650" s="34"/>
      <c r="M650" s="124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  <c r="HW650" s="20"/>
      <c r="HX650" s="20"/>
      <c r="HY650" s="20"/>
      <c r="HZ650" s="20"/>
      <c r="IA650" s="20"/>
      <c r="IB650" s="20"/>
      <c r="IC650" s="20"/>
      <c r="ID650" s="20"/>
      <c r="IE650" s="20"/>
      <c r="IF650" s="20"/>
      <c r="IG650" s="20"/>
      <c r="IH650" s="20"/>
      <c r="II650" s="20"/>
      <c r="IJ650" s="20"/>
      <c r="IK650" s="20"/>
      <c r="IL650" s="20"/>
      <c r="IM650" s="20"/>
      <c r="IN650" s="20"/>
      <c r="IO650" s="20"/>
      <c r="IP650" s="20"/>
      <c r="IQ650" s="20"/>
      <c r="IR650" s="20"/>
      <c r="IS650" s="20"/>
    </row>
    <row r="651" spans="1:253" ht="13">
      <c r="A651" s="297">
        <v>52320</v>
      </c>
      <c r="B651" s="245">
        <v>7290</v>
      </c>
      <c r="C651" s="46" t="s">
        <v>407</v>
      </c>
      <c r="D651" s="58" t="s">
        <v>408</v>
      </c>
      <c r="E651" s="234">
        <v>0</v>
      </c>
      <c r="F651" s="218"/>
      <c r="G651" s="33"/>
      <c r="H651" s="33"/>
      <c r="I651" s="33"/>
      <c r="J651" s="33"/>
      <c r="K651" s="33"/>
      <c r="L651" s="34">
        <f>'A4-1 with formulas'!$E651</f>
        <v>0</v>
      </c>
      <c r="M651" s="124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  <c r="HI651" s="20"/>
      <c r="HJ651" s="20"/>
      <c r="HK651" s="20"/>
      <c r="HL651" s="20"/>
      <c r="HM651" s="20"/>
      <c r="HN651" s="20"/>
      <c r="HO651" s="20"/>
      <c r="HP651" s="20"/>
      <c r="HQ651" s="20"/>
      <c r="HR651" s="20"/>
      <c r="HS651" s="20"/>
      <c r="HT651" s="20"/>
      <c r="HU651" s="20"/>
      <c r="HV651" s="20"/>
      <c r="HW651" s="20"/>
      <c r="HX651" s="20"/>
      <c r="HY651" s="20"/>
      <c r="HZ651" s="20"/>
      <c r="IA651" s="20"/>
      <c r="IB651" s="20"/>
      <c r="IC651" s="20"/>
      <c r="ID651" s="20"/>
      <c r="IE651" s="20"/>
      <c r="IF651" s="20"/>
      <c r="IG651" s="20"/>
      <c r="IH651" s="20"/>
      <c r="II651" s="20"/>
      <c r="IJ651" s="20"/>
      <c r="IK651" s="20"/>
      <c r="IL651" s="20"/>
      <c r="IM651" s="20"/>
      <c r="IN651" s="20"/>
      <c r="IO651" s="20"/>
      <c r="IP651" s="20"/>
      <c r="IQ651" s="20"/>
      <c r="IR651" s="20"/>
      <c r="IS651" s="20"/>
    </row>
    <row r="652" spans="1:253" ht="13">
      <c r="A652" s="297">
        <v>52340</v>
      </c>
      <c r="B652" s="245">
        <v>7300</v>
      </c>
      <c r="C652" s="46" t="s">
        <v>409</v>
      </c>
      <c r="D652" s="58" t="s">
        <v>410</v>
      </c>
      <c r="E652" s="234">
        <v>0</v>
      </c>
      <c r="F652" s="218"/>
      <c r="G652" s="33"/>
      <c r="H652" s="33"/>
      <c r="I652" s="33"/>
      <c r="J652" s="33"/>
      <c r="K652" s="33"/>
      <c r="L652" s="34">
        <f>'A4-1 with formulas'!$E652</f>
        <v>0</v>
      </c>
      <c r="M652" s="124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  <c r="HW652" s="20"/>
      <c r="HX652" s="20"/>
      <c r="HY652" s="20"/>
      <c r="HZ652" s="20"/>
      <c r="IA652" s="20"/>
      <c r="IB652" s="20"/>
      <c r="IC652" s="20"/>
      <c r="ID652" s="20"/>
      <c r="IE652" s="20"/>
      <c r="IF652" s="20"/>
      <c r="IG652" s="20"/>
      <c r="IH652" s="20"/>
      <c r="II652" s="20"/>
      <c r="IJ652" s="20"/>
      <c r="IK652" s="20"/>
      <c r="IL652" s="20"/>
      <c r="IM652" s="20"/>
      <c r="IN652" s="20"/>
      <c r="IO652" s="20"/>
      <c r="IP652" s="20"/>
      <c r="IQ652" s="20"/>
      <c r="IR652" s="20"/>
      <c r="IS652" s="20"/>
    </row>
    <row r="653" spans="1:253" ht="13">
      <c r="A653" s="297">
        <v>52360</v>
      </c>
      <c r="B653" s="245">
        <v>7301</v>
      </c>
      <c r="C653" s="46" t="s">
        <v>624</v>
      </c>
      <c r="D653" s="58" t="s">
        <v>627</v>
      </c>
      <c r="E653" s="234">
        <v>0</v>
      </c>
      <c r="F653" s="218"/>
      <c r="G653" s="33"/>
      <c r="H653" s="33"/>
      <c r="I653" s="33"/>
      <c r="J653" s="33"/>
      <c r="K653" s="33"/>
      <c r="L653" s="34">
        <f>'A4-1 with formulas'!$E653</f>
        <v>0</v>
      </c>
      <c r="M653" s="124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  <c r="HW653" s="20"/>
      <c r="HX653" s="20"/>
      <c r="HY653" s="20"/>
      <c r="HZ653" s="20"/>
      <c r="IA653" s="20"/>
      <c r="IB653" s="20"/>
      <c r="IC653" s="20"/>
      <c r="ID653" s="20"/>
      <c r="IE653" s="20"/>
      <c r="IF653" s="20"/>
      <c r="IG653" s="20"/>
      <c r="IH653" s="20"/>
      <c r="II653" s="20"/>
      <c r="IJ653" s="20"/>
      <c r="IK653" s="20"/>
      <c r="IL653" s="20"/>
      <c r="IM653" s="20"/>
      <c r="IN653" s="20"/>
      <c r="IO653" s="20"/>
      <c r="IP653" s="20"/>
      <c r="IQ653" s="20"/>
      <c r="IR653" s="20"/>
      <c r="IS653" s="20"/>
    </row>
    <row r="654" spans="1:253" ht="13">
      <c r="A654" s="297">
        <v>52380</v>
      </c>
      <c r="B654" s="245">
        <v>7302</v>
      </c>
      <c r="C654" s="46" t="s">
        <v>625</v>
      </c>
      <c r="D654" s="58" t="s">
        <v>628</v>
      </c>
      <c r="E654" s="234">
        <v>0</v>
      </c>
      <c r="F654" s="218"/>
      <c r="G654" s="33"/>
      <c r="H654" s="33"/>
      <c r="I654" s="33"/>
      <c r="J654" s="33"/>
      <c r="K654" s="33"/>
      <c r="L654" s="34">
        <f>'A4-1 with formulas'!$E654</f>
        <v>0</v>
      </c>
      <c r="M654" s="12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  <c r="GD654" s="20"/>
      <c r="GE654" s="20"/>
      <c r="GF654" s="20"/>
      <c r="GG654" s="20"/>
      <c r="GH654" s="20"/>
      <c r="GI654" s="20"/>
      <c r="GJ654" s="20"/>
      <c r="GK654" s="20"/>
      <c r="GL654" s="20"/>
      <c r="GM654" s="20"/>
      <c r="GN654" s="20"/>
      <c r="GO654" s="20"/>
      <c r="GP654" s="20"/>
      <c r="GQ654" s="20"/>
      <c r="GR654" s="20"/>
      <c r="GS654" s="20"/>
      <c r="GT654" s="20"/>
      <c r="GU654" s="20"/>
      <c r="GV654" s="20"/>
      <c r="GW654" s="20"/>
      <c r="GX654" s="20"/>
      <c r="GY654" s="20"/>
      <c r="GZ654" s="20"/>
      <c r="HA654" s="20"/>
      <c r="HB654" s="20"/>
      <c r="HC654" s="20"/>
      <c r="HD654" s="20"/>
      <c r="HE654" s="20"/>
      <c r="HF654" s="20"/>
      <c r="HG654" s="20"/>
      <c r="HH654" s="20"/>
      <c r="HI654" s="20"/>
      <c r="HJ654" s="20"/>
      <c r="HK654" s="20"/>
      <c r="HL654" s="20"/>
      <c r="HM654" s="20"/>
      <c r="HN654" s="20"/>
      <c r="HO654" s="20"/>
      <c r="HP654" s="20"/>
      <c r="HQ654" s="20"/>
      <c r="HR654" s="20"/>
      <c r="HS654" s="20"/>
      <c r="HT654" s="20"/>
      <c r="HU654" s="20"/>
      <c r="HV654" s="20"/>
      <c r="HW654" s="20"/>
      <c r="HX654" s="20"/>
      <c r="HY654" s="20"/>
      <c r="HZ654" s="20"/>
      <c r="IA654" s="20"/>
      <c r="IB654" s="20"/>
      <c r="IC654" s="20"/>
      <c r="ID654" s="20"/>
      <c r="IE654" s="20"/>
      <c r="IF654" s="20"/>
      <c r="IG654" s="20"/>
      <c r="IH654" s="20"/>
      <c r="II654" s="20"/>
      <c r="IJ654" s="20"/>
      <c r="IK654" s="20"/>
      <c r="IL654" s="20"/>
      <c r="IM654" s="20"/>
      <c r="IN654" s="20"/>
      <c r="IO654" s="20"/>
      <c r="IP654" s="20"/>
      <c r="IQ654" s="20"/>
      <c r="IR654" s="20"/>
      <c r="IS654" s="20"/>
    </row>
    <row r="655" spans="1:253" ht="13">
      <c r="A655" s="297">
        <v>52260</v>
      </c>
      <c r="B655" s="245">
        <v>7303</v>
      </c>
      <c r="C655" s="46" t="s">
        <v>626</v>
      </c>
      <c r="D655" s="58" t="s">
        <v>863</v>
      </c>
      <c r="E655" s="234">
        <v>0</v>
      </c>
      <c r="F655" s="218"/>
      <c r="G655" s="33"/>
      <c r="H655" s="33"/>
      <c r="I655" s="33"/>
      <c r="J655" s="33"/>
      <c r="K655" s="33"/>
      <c r="L655" s="34">
        <f>'A4-1 with formulas'!$E655</f>
        <v>0</v>
      </c>
      <c r="M655" s="124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  <c r="GD655" s="20"/>
      <c r="GE655" s="20"/>
      <c r="GF655" s="20"/>
      <c r="GG655" s="20"/>
      <c r="GH655" s="20"/>
      <c r="GI655" s="20"/>
      <c r="GJ655" s="20"/>
      <c r="GK655" s="20"/>
      <c r="GL655" s="20"/>
      <c r="GM655" s="20"/>
      <c r="GN655" s="20"/>
      <c r="GO655" s="20"/>
      <c r="GP655" s="20"/>
      <c r="GQ655" s="20"/>
      <c r="GR655" s="20"/>
      <c r="GS655" s="20"/>
      <c r="GT655" s="20"/>
      <c r="GU655" s="20"/>
      <c r="GV655" s="20"/>
      <c r="GW655" s="20"/>
      <c r="GX655" s="20"/>
      <c r="GY655" s="20"/>
      <c r="GZ655" s="20"/>
      <c r="HA655" s="20"/>
      <c r="HB655" s="20"/>
      <c r="HC655" s="20"/>
      <c r="HD655" s="20"/>
      <c r="HE655" s="20"/>
      <c r="HF655" s="20"/>
      <c r="HG655" s="20"/>
      <c r="HH655" s="20"/>
      <c r="HI655" s="20"/>
      <c r="HJ655" s="20"/>
      <c r="HK655" s="20"/>
      <c r="HL655" s="20"/>
      <c r="HM655" s="20"/>
      <c r="HN655" s="20"/>
      <c r="HO655" s="20"/>
      <c r="HP655" s="20"/>
      <c r="HQ655" s="20"/>
      <c r="HR655" s="20"/>
      <c r="HS655" s="20"/>
      <c r="HT655" s="20"/>
      <c r="HU655" s="20"/>
      <c r="HV655" s="20"/>
      <c r="HW655" s="20"/>
      <c r="HX655" s="20"/>
      <c r="HY655" s="20"/>
      <c r="HZ655" s="20"/>
      <c r="IA655" s="20"/>
      <c r="IB655" s="20"/>
      <c r="IC655" s="20"/>
      <c r="ID655" s="20"/>
      <c r="IE655" s="20"/>
      <c r="IF655" s="20"/>
      <c r="IG655" s="20"/>
      <c r="IH655" s="20"/>
      <c r="II655" s="20"/>
      <c r="IJ655" s="20"/>
      <c r="IK655" s="20"/>
      <c r="IL655" s="20"/>
      <c r="IM655" s="20"/>
      <c r="IN655" s="20"/>
      <c r="IO655" s="20"/>
      <c r="IP655" s="20"/>
      <c r="IQ655" s="20"/>
      <c r="IR655" s="20"/>
      <c r="IS655" s="20"/>
    </row>
    <row r="656" spans="1:253" ht="13">
      <c r="A656" s="297">
        <v>52280</v>
      </c>
      <c r="B656" s="245">
        <v>7304</v>
      </c>
      <c r="C656" s="46" t="s">
        <v>626</v>
      </c>
      <c r="D656" s="58" t="s">
        <v>864</v>
      </c>
      <c r="E656" s="234">
        <v>0</v>
      </c>
      <c r="F656" s="218"/>
      <c r="G656" s="33"/>
      <c r="H656" s="33"/>
      <c r="I656" s="33"/>
      <c r="J656" s="33"/>
      <c r="K656" s="33"/>
      <c r="L656" s="34"/>
      <c r="M656" s="124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  <c r="HI656" s="20"/>
      <c r="HJ656" s="20"/>
      <c r="HK656" s="20"/>
      <c r="HL656" s="20"/>
      <c r="HM656" s="20"/>
      <c r="HN656" s="20"/>
      <c r="HO656" s="20"/>
      <c r="HP656" s="20"/>
      <c r="HQ656" s="20"/>
      <c r="HR656" s="20"/>
      <c r="HS656" s="20"/>
      <c r="HT656" s="20"/>
      <c r="HU656" s="20"/>
      <c r="HV656" s="20"/>
      <c r="HW656" s="20"/>
      <c r="HX656" s="20"/>
      <c r="HY656" s="20"/>
      <c r="HZ656" s="20"/>
      <c r="IA656" s="20"/>
      <c r="IB656" s="20"/>
      <c r="IC656" s="20"/>
      <c r="ID656" s="20"/>
      <c r="IE656" s="20"/>
      <c r="IF656" s="20"/>
      <c r="IG656" s="20"/>
      <c r="IH656" s="20"/>
      <c r="II656" s="20"/>
      <c r="IJ656" s="20"/>
      <c r="IK656" s="20"/>
      <c r="IL656" s="20"/>
      <c r="IM656" s="20"/>
      <c r="IN656" s="20"/>
      <c r="IO656" s="20"/>
      <c r="IP656" s="20"/>
      <c r="IQ656" s="20"/>
      <c r="IR656" s="20"/>
      <c r="IS656" s="20"/>
    </row>
    <row r="657" spans="1:253" s="323" customFormat="1" ht="15.75" customHeight="1">
      <c r="A657" s="297">
        <v>52240</v>
      </c>
      <c r="B657" s="287">
        <v>7305</v>
      </c>
      <c r="C657" s="298" t="s">
        <v>984</v>
      </c>
      <c r="D657" s="297" t="s">
        <v>985</v>
      </c>
      <c r="E657" s="234">
        <v>0</v>
      </c>
      <c r="F657" s="33"/>
      <c r="G657" s="33"/>
      <c r="H657" s="33"/>
      <c r="I657" s="33"/>
      <c r="J657" s="33"/>
      <c r="K657" s="33"/>
      <c r="L657" s="33"/>
      <c r="M657" s="105"/>
    </row>
    <row r="658" spans="1:253" ht="13">
      <c r="A658" s="297">
        <v>52400</v>
      </c>
      <c r="B658" s="245">
        <v>7310</v>
      </c>
      <c r="C658" s="46" t="s">
        <v>411</v>
      </c>
      <c r="D658" s="58" t="s">
        <v>412</v>
      </c>
      <c r="E658" s="234">
        <v>0</v>
      </c>
      <c r="F658" s="218"/>
      <c r="G658" s="33"/>
      <c r="H658" s="33"/>
      <c r="I658" s="33"/>
      <c r="J658" s="33"/>
      <c r="K658" s="33"/>
      <c r="L658" s="34">
        <f>'A4-1 with formulas'!$E658</f>
        <v>0</v>
      </c>
      <c r="M658" s="124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20"/>
      <c r="HX658" s="20"/>
      <c r="HY658" s="20"/>
      <c r="HZ658" s="20"/>
      <c r="IA658" s="20"/>
      <c r="IB658" s="20"/>
      <c r="IC658" s="20"/>
      <c r="ID658" s="20"/>
      <c r="IE658" s="20"/>
      <c r="IF658" s="20"/>
      <c r="IG658" s="20"/>
      <c r="IH658" s="20"/>
      <c r="II658" s="20"/>
      <c r="IJ658" s="20"/>
      <c r="IK658" s="20"/>
      <c r="IL658" s="20"/>
      <c r="IM658" s="20"/>
      <c r="IN658" s="20"/>
      <c r="IO658" s="20"/>
      <c r="IP658" s="20"/>
      <c r="IQ658" s="20"/>
      <c r="IR658" s="20"/>
      <c r="IS658" s="20"/>
    </row>
    <row r="659" spans="1:253" ht="13">
      <c r="A659" s="297">
        <v>52420</v>
      </c>
      <c r="B659" s="245">
        <v>7320</v>
      </c>
      <c r="C659" s="46" t="s">
        <v>180</v>
      </c>
      <c r="D659" s="58" t="s">
        <v>413</v>
      </c>
      <c r="E659" s="234">
        <v>0</v>
      </c>
      <c r="F659" s="218"/>
      <c r="G659" s="33"/>
      <c r="H659" s="33"/>
      <c r="I659" s="33"/>
      <c r="J659" s="33"/>
      <c r="K659" s="33"/>
      <c r="L659" s="34">
        <f>'A4-1 with formulas'!$E659</f>
        <v>0</v>
      </c>
      <c r="M659" s="124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  <c r="GD659" s="20"/>
      <c r="GE659" s="20"/>
      <c r="GF659" s="20"/>
      <c r="GG659" s="20"/>
      <c r="GH659" s="20"/>
      <c r="GI659" s="20"/>
      <c r="GJ659" s="20"/>
      <c r="GK659" s="20"/>
      <c r="GL659" s="20"/>
      <c r="GM659" s="20"/>
      <c r="GN659" s="20"/>
      <c r="GO659" s="20"/>
      <c r="GP659" s="20"/>
      <c r="GQ659" s="20"/>
      <c r="GR659" s="20"/>
      <c r="GS659" s="20"/>
      <c r="GT659" s="20"/>
      <c r="GU659" s="20"/>
      <c r="GV659" s="20"/>
      <c r="GW659" s="20"/>
      <c r="GX659" s="20"/>
      <c r="GY659" s="20"/>
      <c r="GZ659" s="20"/>
      <c r="HA659" s="20"/>
      <c r="HB659" s="20"/>
      <c r="HC659" s="20"/>
      <c r="HD659" s="20"/>
      <c r="HE659" s="20"/>
      <c r="HF659" s="20"/>
      <c r="HG659" s="20"/>
      <c r="HH659" s="20"/>
      <c r="HI659" s="20"/>
      <c r="HJ659" s="20"/>
      <c r="HK659" s="20"/>
      <c r="HL659" s="20"/>
      <c r="HM659" s="20"/>
      <c r="HN659" s="20"/>
      <c r="HO659" s="20"/>
      <c r="HP659" s="20"/>
      <c r="HQ659" s="20"/>
      <c r="HR659" s="20"/>
      <c r="HS659" s="20"/>
      <c r="HT659" s="20"/>
      <c r="HU659" s="20"/>
      <c r="HV659" s="20"/>
      <c r="HW659" s="20"/>
      <c r="HX659" s="20"/>
      <c r="HY659" s="20"/>
      <c r="HZ659" s="20"/>
      <c r="IA659" s="20"/>
      <c r="IB659" s="20"/>
      <c r="IC659" s="20"/>
      <c r="ID659" s="20"/>
      <c r="IE659" s="20"/>
      <c r="IF659" s="20"/>
      <c r="IG659" s="20"/>
      <c r="IH659" s="20"/>
      <c r="II659" s="20"/>
      <c r="IJ659" s="20"/>
      <c r="IK659" s="20"/>
      <c r="IL659" s="20"/>
      <c r="IM659" s="20"/>
      <c r="IN659" s="20"/>
      <c r="IO659" s="20"/>
      <c r="IP659" s="20"/>
      <c r="IQ659" s="20"/>
      <c r="IR659" s="20"/>
      <c r="IS659" s="20"/>
    </row>
    <row r="660" spans="1:253" ht="13">
      <c r="A660" s="316">
        <v>52440</v>
      </c>
      <c r="B660" s="288">
        <v>7325</v>
      </c>
      <c r="C660" s="312" t="s">
        <v>966</v>
      </c>
      <c r="D660" s="311" t="s">
        <v>967</v>
      </c>
      <c r="E660" s="234">
        <v>0</v>
      </c>
      <c r="F660" s="218"/>
      <c r="G660" s="33"/>
      <c r="H660" s="33"/>
      <c r="I660" s="33"/>
      <c r="J660" s="33"/>
      <c r="K660" s="33"/>
      <c r="L660" s="34"/>
      <c r="M660" s="124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  <c r="GD660" s="20"/>
      <c r="GE660" s="20"/>
      <c r="GF660" s="20"/>
      <c r="GG660" s="20"/>
      <c r="GH660" s="20"/>
      <c r="GI660" s="20"/>
      <c r="GJ660" s="20"/>
      <c r="GK660" s="20"/>
      <c r="GL660" s="20"/>
      <c r="GM660" s="20"/>
      <c r="GN660" s="20"/>
      <c r="GO660" s="20"/>
      <c r="GP660" s="20"/>
      <c r="GQ660" s="20"/>
      <c r="GR660" s="20"/>
      <c r="GS660" s="20"/>
      <c r="GT660" s="20"/>
      <c r="GU660" s="20"/>
      <c r="GV660" s="20"/>
      <c r="GW660" s="20"/>
      <c r="GX660" s="20"/>
      <c r="GY660" s="20"/>
      <c r="GZ660" s="20"/>
      <c r="HA660" s="20"/>
      <c r="HB660" s="20"/>
      <c r="HC660" s="20"/>
      <c r="HD660" s="20"/>
      <c r="HE660" s="20"/>
      <c r="HF660" s="20"/>
      <c r="HG660" s="20"/>
      <c r="HH660" s="20"/>
      <c r="HI660" s="20"/>
      <c r="HJ660" s="20"/>
      <c r="HK660" s="20"/>
      <c r="HL660" s="20"/>
      <c r="HM660" s="20"/>
      <c r="HN660" s="20"/>
      <c r="HO660" s="20"/>
      <c r="HP660" s="20"/>
      <c r="HQ660" s="20"/>
      <c r="HR660" s="20"/>
      <c r="HS660" s="20"/>
      <c r="HT660" s="20"/>
      <c r="HU660" s="20"/>
      <c r="HV660" s="20"/>
      <c r="HW660" s="20"/>
      <c r="HX660" s="20"/>
      <c r="HY660" s="20"/>
      <c r="HZ660" s="20"/>
      <c r="IA660" s="20"/>
      <c r="IB660" s="20"/>
      <c r="IC660" s="20"/>
      <c r="ID660" s="20"/>
      <c r="IE660" s="20"/>
      <c r="IF660" s="20"/>
      <c r="IG660" s="20"/>
      <c r="IH660" s="20"/>
      <c r="II660" s="20"/>
      <c r="IJ660" s="20"/>
      <c r="IK660" s="20"/>
      <c r="IL660" s="20"/>
      <c r="IM660" s="20"/>
      <c r="IN660" s="20"/>
      <c r="IO660" s="20"/>
      <c r="IP660" s="20"/>
      <c r="IQ660" s="20"/>
      <c r="IR660" s="20"/>
      <c r="IS660" s="20"/>
    </row>
    <row r="661" spans="1:253" ht="13">
      <c r="A661" s="297">
        <v>52460</v>
      </c>
      <c r="B661" s="245">
        <v>7340</v>
      </c>
      <c r="C661" s="46" t="s">
        <v>414</v>
      </c>
      <c r="D661" s="58" t="s">
        <v>865</v>
      </c>
      <c r="E661" s="234">
        <v>0</v>
      </c>
      <c r="F661" s="218"/>
      <c r="G661" s="33"/>
      <c r="H661" s="33"/>
      <c r="I661" s="33"/>
      <c r="J661" s="33"/>
      <c r="K661" s="33"/>
      <c r="L661" s="34">
        <f>'A4-1 with formulas'!$E661</f>
        <v>0</v>
      </c>
      <c r="M661" s="124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  <c r="GD661" s="20"/>
      <c r="GE661" s="20"/>
      <c r="GF661" s="20"/>
      <c r="GG661" s="20"/>
      <c r="GH661" s="20"/>
      <c r="GI661" s="20"/>
      <c r="GJ661" s="20"/>
      <c r="GK661" s="20"/>
      <c r="GL661" s="20"/>
      <c r="GM661" s="20"/>
      <c r="GN661" s="20"/>
      <c r="GO661" s="20"/>
      <c r="GP661" s="20"/>
      <c r="GQ661" s="20"/>
      <c r="GR661" s="20"/>
      <c r="GS661" s="20"/>
      <c r="GT661" s="20"/>
      <c r="GU661" s="20"/>
      <c r="GV661" s="20"/>
      <c r="GW661" s="20"/>
      <c r="GX661" s="20"/>
      <c r="GY661" s="20"/>
      <c r="GZ661" s="20"/>
      <c r="HA661" s="20"/>
      <c r="HB661" s="20"/>
      <c r="HC661" s="20"/>
      <c r="HD661" s="20"/>
      <c r="HE661" s="20"/>
      <c r="HF661" s="20"/>
      <c r="HG661" s="20"/>
      <c r="HH661" s="20"/>
      <c r="HI661" s="20"/>
      <c r="HJ661" s="20"/>
      <c r="HK661" s="20"/>
      <c r="HL661" s="20"/>
      <c r="HM661" s="20"/>
      <c r="HN661" s="20"/>
      <c r="HO661" s="20"/>
      <c r="HP661" s="20"/>
      <c r="HQ661" s="20"/>
      <c r="HR661" s="20"/>
      <c r="HS661" s="20"/>
      <c r="HT661" s="20"/>
      <c r="HU661" s="20"/>
      <c r="HV661" s="20"/>
      <c r="HW661" s="20"/>
      <c r="HX661" s="20"/>
      <c r="HY661" s="20"/>
      <c r="HZ661" s="20"/>
      <c r="IA661" s="20"/>
      <c r="IB661" s="20"/>
      <c r="IC661" s="20"/>
      <c r="ID661" s="20"/>
      <c r="IE661" s="20"/>
      <c r="IF661" s="20"/>
      <c r="IG661" s="20"/>
      <c r="IH661" s="20"/>
      <c r="II661" s="20"/>
      <c r="IJ661" s="20"/>
      <c r="IK661" s="20"/>
      <c r="IL661" s="20"/>
      <c r="IM661" s="20"/>
      <c r="IN661" s="20"/>
      <c r="IO661" s="20"/>
      <c r="IP661" s="20"/>
      <c r="IQ661" s="20"/>
      <c r="IR661" s="20"/>
      <c r="IS661" s="20"/>
    </row>
    <row r="662" spans="1:253" ht="13">
      <c r="A662" s="297">
        <v>52480</v>
      </c>
      <c r="B662" s="245">
        <v>7350</v>
      </c>
      <c r="C662" s="59" t="s">
        <v>416</v>
      </c>
      <c r="D662" s="213"/>
      <c r="E662" s="34">
        <f>SUM(E633:E661)</f>
        <v>0</v>
      </c>
      <c r="F662" s="218"/>
      <c r="G662" s="34">
        <f>SUM(G633:G661)</f>
        <v>0</v>
      </c>
      <c r="H662" s="34">
        <f>SUM(H633:H661)</f>
        <v>0</v>
      </c>
      <c r="I662" s="34">
        <f>SUM(I633:I661)</f>
        <v>0</v>
      </c>
      <c r="J662" s="34">
        <f>SUM(J633:J661)</f>
        <v>0</v>
      </c>
      <c r="K662" s="34">
        <f>SUM(K633:K661)</f>
        <v>0</v>
      </c>
      <c r="L662" s="34">
        <f>SUM(L634:L661)</f>
        <v>0</v>
      </c>
      <c r="M662" s="124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  <c r="GD662" s="20"/>
      <c r="GE662" s="20"/>
      <c r="GF662" s="20"/>
      <c r="GG662" s="20"/>
      <c r="GH662" s="20"/>
      <c r="GI662" s="20"/>
      <c r="GJ662" s="20"/>
      <c r="GK662" s="20"/>
      <c r="GL662" s="20"/>
      <c r="GM662" s="20"/>
      <c r="GN662" s="20"/>
      <c r="GO662" s="20"/>
      <c r="GP662" s="20"/>
      <c r="GQ662" s="20"/>
      <c r="GR662" s="20"/>
      <c r="GS662" s="20"/>
      <c r="GT662" s="20"/>
      <c r="GU662" s="20"/>
      <c r="GV662" s="20"/>
      <c r="GW662" s="20"/>
      <c r="GX662" s="20"/>
      <c r="GY662" s="20"/>
      <c r="GZ662" s="20"/>
      <c r="HA662" s="20"/>
      <c r="HB662" s="20"/>
      <c r="HC662" s="20"/>
      <c r="HD662" s="20"/>
      <c r="HE662" s="20"/>
      <c r="HF662" s="20"/>
      <c r="HG662" s="20"/>
      <c r="HH662" s="20"/>
      <c r="HI662" s="20"/>
      <c r="HJ662" s="20"/>
      <c r="HK662" s="20"/>
      <c r="HL662" s="20"/>
      <c r="HM662" s="20"/>
      <c r="HN662" s="20"/>
      <c r="HO662" s="20"/>
      <c r="HP662" s="20"/>
      <c r="HQ662" s="20"/>
      <c r="HR662" s="20"/>
      <c r="HS662" s="20"/>
      <c r="HT662" s="20"/>
      <c r="HU662" s="20"/>
      <c r="HV662" s="20"/>
      <c r="HW662" s="20"/>
      <c r="HX662" s="20"/>
      <c r="HY662" s="20"/>
      <c r="HZ662" s="20"/>
      <c r="IA662" s="20"/>
      <c r="IB662" s="20"/>
      <c r="IC662" s="20"/>
      <c r="ID662" s="20"/>
      <c r="IE662" s="20"/>
      <c r="IF662" s="20"/>
      <c r="IG662" s="20"/>
      <c r="IH662" s="20"/>
      <c r="II662" s="20"/>
      <c r="IJ662" s="20"/>
      <c r="IK662" s="20"/>
      <c r="IL662" s="20"/>
      <c r="IM662" s="20"/>
      <c r="IN662" s="20"/>
      <c r="IO662" s="20"/>
      <c r="IP662" s="20"/>
      <c r="IQ662" s="20"/>
      <c r="IR662" s="20"/>
      <c r="IS662" s="20"/>
    </row>
    <row r="663" spans="1:253" ht="13">
      <c r="A663" s="297"/>
      <c r="B663" s="245"/>
      <c r="C663" s="59" t="s">
        <v>417</v>
      </c>
      <c r="D663" s="217"/>
      <c r="E663" s="33"/>
      <c r="F663" s="218"/>
      <c r="G663" s="33"/>
      <c r="H663" s="33"/>
      <c r="I663" s="33"/>
      <c r="J663" s="33"/>
      <c r="K663" s="33"/>
      <c r="L663" s="33"/>
      <c r="M663" s="124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3">
      <c r="A664" s="297">
        <v>52500</v>
      </c>
      <c r="B664" s="245">
        <v>7355</v>
      </c>
      <c r="C664" s="59" t="s">
        <v>877</v>
      </c>
      <c r="D664" s="214" t="s">
        <v>879</v>
      </c>
      <c r="E664" s="40">
        <v>0</v>
      </c>
      <c r="F664" s="228" t="s">
        <v>63</v>
      </c>
      <c r="G664" s="40"/>
      <c r="H664" s="40"/>
      <c r="I664" s="40"/>
      <c r="J664" s="40"/>
      <c r="K664" s="40"/>
      <c r="L664" s="33"/>
      <c r="M664" s="12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  <c r="GD664" s="20"/>
      <c r="GE664" s="20"/>
      <c r="GF664" s="20"/>
      <c r="GG664" s="20"/>
      <c r="GH664" s="20"/>
      <c r="GI664" s="20"/>
      <c r="GJ664" s="20"/>
      <c r="GK664" s="20"/>
      <c r="GL664" s="20"/>
      <c r="GM664" s="20"/>
      <c r="GN664" s="20"/>
      <c r="GO664" s="20"/>
      <c r="GP664" s="20"/>
      <c r="GQ664" s="20"/>
      <c r="GR664" s="20"/>
      <c r="GS664" s="20"/>
      <c r="GT664" s="20"/>
      <c r="GU664" s="20"/>
      <c r="GV664" s="20"/>
      <c r="GW664" s="20"/>
      <c r="GX664" s="20"/>
      <c r="GY664" s="20"/>
      <c r="GZ664" s="20"/>
      <c r="HA664" s="20"/>
      <c r="HB664" s="20"/>
      <c r="HC664" s="20"/>
      <c r="HD664" s="20"/>
      <c r="HE664" s="20"/>
      <c r="HF664" s="20"/>
      <c r="HG664" s="20"/>
      <c r="HH664" s="20"/>
      <c r="HI664" s="20"/>
      <c r="HJ664" s="20"/>
      <c r="HK664" s="20"/>
      <c r="HL664" s="20"/>
      <c r="HM664" s="20"/>
      <c r="HN664" s="20"/>
      <c r="HO664" s="20"/>
      <c r="HP664" s="20"/>
      <c r="HQ664" s="20"/>
      <c r="HR664" s="20"/>
      <c r="HS664" s="20"/>
      <c r="HT664" s="20"/>
      <c r="HU664" s="20"/>
      <c r="HV664" s="20"/>
      <c r="HW664" s="20"/>
      <c r="HX664" s="20"/>
      <c r="HY664" s="20"/>
      <c r="HZ664" s="20"/>
      <c r="IA664" s="20"/>
      <c r="IB664" s="20"/>
      <c r="IC664" s="20"/>
      <c r="ID664" s="20"/>
      <c r="IE664" s="20"/>
      <c r="IF664" s="20"/>
      <c r="IG664" s="20"/>
      <c r="IH664" s="20"/>
      <c r="II664" s="20"/>
      <c r="IJ664" s="20"/>
      <c r="IK664" s="20"/>
      <c r="IL664" s="20"/>
      <c r="IM664" s="20"/>
      <c r="IN664" s="20"/>
      <c r="IO664" s="20"/>
      <c r="IP664" s="20"/>
      <c r="IQ664" s="20"/>
      <c r="IR664" s="20"/>
      <c r="IS664" s="20"/>
    </row>
    <row r="665" spans="1:253" ht="13">
      <c r="A665" s="267"/>
      <c r="B665" s="245"/>
      <c r="C665" s="59" t="s">
        <v>878</v>
      </c>
      <c r="D665" s="214" t="s">
        <v>879</v>
      </c>
      <c r="E665" s="40">
        <v>0</v>
      </c>
      <c r="F665" s="228"/>
      <c r="G665" s="34">
        <f>IF(ISBLANK($F665),0,ROUND($E665*(VLOOKUP($F665,Ratio,2)),0))</f>
        <v>0</v>
      </c>
      <c r="H665" s="34">
        <f>IF(ISBLANK($F665),0,ROUND($E665*(VLOOKUP($F665,Ratio,3)),0))</f>
        <v>0</v>
      </c>
      <c r="I665" s="34">
        <f>IF(ISBLANK($F665),0,ROUND($E665*(VLOOKUP($F665,Ratio,4)),0))</f>
        <v>0</v>
      </c>
      <c r="J665" s="34">
        <f>IF(ISBLANK($F665),0,ROUND($E665*(VLOOKUP($F665,Ratio,5)),0))</f>
        <v>0</v>
      </c>
      <c r="K665" s="34">
        <f>IF(ISBLANK($F665),0,ROUND($E665*(VLOOKUP($F665,Ratio,13)),0))</f>
        <v>0</v>
      </c>
      <c r="L665" s="33"/>
      <c r="M665" s="124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  <c r="GD665" s="20"/>
      <c r="GE665" s="20"/>
      <c r="GF665" s="20"/>
      <c r="GG665" s="20"/>
      <c r="GH665" s="20"/>
      <c r="GI665" s="20"/>
      <c r="GJ665" s="20"/>
      <c r="GK665" s="20"/>
      <c r="GL665" s="20"/>
      <c r="GM665" s="20"/>
      <c r="GN665" s="20"/>
      <c r="GO665" s="20"/>
      <c r="GP665" s="20"/>
      <c r="GQ665" s="20"/>
      <c r="GR665" s="20"/>
      <c r="GS665" s="20"/>
      <c r="GT665" s="20"/>
      <c r="GU665" s="20"/>
      <c r="GV665" s="20"/>
      <c r="GW665" s="20"/>
      <c r="GX665" s="20"/>
      <c r="GY665" s="20"/>
      <c r="GZ665" s="20"/>
      <c r="HA665" s="20"/>
      <c r="HB665" s="20"/>
      <c r="HC665" s="20"/>
      <c r="HD665" s="20"/>
      <c r="HE665" s="20"/>
      <c r="HF665" s="20"/>
      <c r="HG665" s="20"/>
      <c r="HH665" s="20"/>
      <c r="HI665" s="20"/>
      <c r="HJ665" s="20"/>
      <c r="HK665" s="20"/>
      <c r="HL665" s="20"/>
      <c r="HM665" s="20"/>
      <c r="HN665" s="20"/>
      <c r="HO665" s="20"/>
      <c r="HP665" s="20"/>
      <c r="HQ665" s="20"/>
      <c r="HR665" s="20"/>
      <c r="HS665" s="20"/>
      <c r="HT665" s="20"/>
      <c r="HU665" s="20"/>
      <c r="HV665" s="20"/>
      <c r="HW665" s="20"/>
      <c r="HX665" s="20"/>
      <c r="HY665" s="20"/>
      <c r="HZ665" s="20"/>
      <c r="IA665" s="20"/>
      <c r="IB665" s="20"/>
      <c r="IC665" s="20"/>
      <c r="ID665" s="20"/>
      <c r="IE665" s="20"/>
      <c r="IF665" s="20"/>
      <c r="IG665" s="20"/>
      <c r="IH665" s="20"/>
      <c r="II665" s="20"/>
      <c r="IJ665" s="20"/>
      <c r="IK665" s="20"/>
      <c r="IL665" s="20"/>
      <c r="IM665" s="20"/>
      <c r="IN665" s="20"/>
      <c r="IO665" s="20"/>
      <c r="IP665" s="20"/>
      <c r="IQ665" s="20"/>
      <c r="IR665" s="20"/>
      <c r="IS665" s="20"/>
    </row>
    <row r="666" spans="1:253" ht="13">
      <c r="A666" s="297"/>
      <c r="B666" s="245"/>
      <c r="C666" s="59" t="s">
        <v>927</v>
      </c>
      <c r="D666" s="213"/>
      <c r="E666" s="34">
        <f>SUM(E664:E665)</f>
        <v>0</v>
      </c>
      <c r="F666" s="218"/>
      <c r="G666" s="34">
        <f>SUM(G664:G665)</f>
        <v>0</v>
      </c>
      <c r="H666" s="34">
        <f>SUM(H664:H665)</f>
        <v>0</v>
      </c>
      <c r="I666" s="34">
        <f>SUM(I664:I665)</f>
        <v>0</v>
      </c>
      <c r="J666" s="34">
        <f>SUM(J664:J665)</f>
        <v>0</v>
      </c>
      <c r="K666" s="34">
        <f>SUM(K664:K665)</f>
        <v>0</v>
      </c>
      <c r="L666" s="33"/>
      <c r="M666" s="124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  <c r="HI666" s="20"/>
      <c r="HJ666" s="20"/>
      <c r="HK666" s="20"/>
      <c r="HL666" s="20"/>
      <c r="HM666" s="20"/>
      <c r="HN666" s="20"/>
      <c r="HO666" s="20"/>
      <c r="HP666" s="20"/>
      <c r="HQ666" s="20"/>
      <c r="HR666" s="20"/>
      <c r="HS666" s="20"/>
      <c r="HT666" s="20"/>
      <c r="HU666" s="20"/>
      <c r="HV666" s="20"/>
      <c r="HW666" s="20"/>
      <c r="HX666" s="20"/>
      <c r="HY666" s="20"/>
      <c r="HZ666" s="20"/>
      <c r="IA666" s="20"/>
      <c r="IB666" s="20"/>
      <c r="IC666" s="20"/>
      <c r="ID666" s="20"/>
      <c r="IE666" s="20"/>
      <c r="IF666" s="20"/>
      <c r="IG666" s="20"/>
      <c r="IH666" s="20"/>
      <c r="II666" s="20"/>
      <c r="IJ666" s="20"/>
      <c r="IK666" s="20"/>
      <c r="IL666" s="20"/>
      <c r="IM666" s="20"/>
      <c r="IN666" s="20"/>
      <c r="IO666" s="20"/>
      <c r="IP666" s="20"/>
      <c r="IQ666" s="20"/>
      <c r="IR666" s="20"/>
      <c r="IS666" s="20"/>
    </row>
    <row r="667" spans="1:253" ht="13">
      <c r="A667" s="297"/>
      <c r="B667" s="247"/>
      <c r="C667" s="143" t="s">
        <v>629</v>
      </c>
      <c r="D667" s="145"/>
      <c r="E667" s="140"/>
      <c r="F667" s="218"/>
      <c r="G667" s="140"/>
      <c r="H667" s="140"/>
      <c r="I667" s="140"/>
      <c r="J667" s="140"/>
      <c r="K667" s="140"/>
      <c r="L667" s="140"/>
      <c r="M667" s="124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  <c r="GD667" s="20"/>
      <c r="GE667" s="20"/>
      <c r="GF667" s="20"/>
      <c r="GG667" s="20"/>
      <c r="GH667" s="20"/>
      <c r="GI667" s="20"/>
      <c r="GJ667" s="20"/>
      <c r="GK667" s="20"/>
      <c r="GL667" s="20"/>
      <c r="GM667" s="20"/>
      <c r="GN667" s="20"/>
      <c r="GO667" s="20"/>
      <c r="GP667" s="20"/>
      <c r="GQ667" s="20"/>
      <c r="GR667" s="20"/>
      <c r="GS667" s="20"/>
      <c r="GT667" s="20"/>
      <c r="GU667" s="20"/>
      <c r="GV667" s="20"/>
      <c r="GW667" s="20"/>
      <c r="GX667" s="20"/>
      <c r="GY667" s="20"/>
      <c r="GZ667" s="20"/>
      <c r="HA667" s="20"/>
      <c r="HB667" s="20"/>
      <c r="HC667" s="20"/>
      <c r="HD667" s="20"/>
      <c r="HE667" s="20"/>
      <c r="HF667" s="20"/>
      <c r="HG667" s="20"/>
      <c r="HH667" s="20"/>
      <c r="HI667" s="20"/>
      <c r="HJ667" s="20"/>
      <c r="HK667" s="20"/>
      <c r="HL667" s="20"/>
      <c r="HM667" s="20"/>
      <c r="HN667" s="20"/>
      <c r="HO667" s="20"/>
      <c r="HP667" s="20"/>
      <c r="HQ667" s="20"/>
      <c r="HR667" s="20"/>
      <c r="HS667" s="20"/>
      <c r="HT667" s="20"/>
      <c r="HU667" s="20"/>
      <c r="HV667" s="20"/>
      <c r="HW667" s="20"/>
      <c r="HX667" s="20"/>
      <c r="HY667" s="20"/>
      <c r="HZ667" s="20"/>
      <c r="IA667" s="20"/>
      <c r="IB667" s="20"/>
      <c r="IC667" s="20"/>
      <c r="ID667" s="20"/>
      <c r="IE667" s="20"/>
      <c r="IF667" s="20"/>
      <c r="IG667" s="20"/>
      <c r="IH667" s="20"/>
      <c r="II667" s="20"/>
      <c r="IJ667" s="20"/>
      <c r="IK667" s="20"/>
      <c r="IL667" s="20"/>
      <c r="IM667" s="20"/>
      <c r="IN667" s="20"/>
      <c r="IO667" s="20"/>
      <c r="IP667" s="20"/>
      <c r="IQ667" s="20"/>
      <c r="IR667" s="20"/>
      <c r="IS667" s="20"/>
    </row>
    <row r="668" spans="1:253" ht="13">
      <c r="A668" s="297"/>
      <c r="B668" s="247"/>
      <c r="C668" s="143" t="s">
        <v>538</v>
      </c>
      <c r="D668" s="145"/>
      <c r="E668" s="140"/>
      <c r="F668" s="218"/>
      <c r="G668" s="140"/>
      <c r="H668" s="140"/>
      <c r="I668" s="140"/>
      <c r="J668" s="140"/>
      <c r="K668" s="140"/>
      <c r="L668" s="140"/>
      <c r="M668" s="124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  <c r="GD668" s="20"/>
      <c r="GE668" s="20"/>
      <c r="GF668" s="20"/>
      <c r="GG668" s="20"/>
      <c r="GH668" s="20"/>
      <c r="GI668" s="20"/>
      <c r="GJ668" s="20"/>
      <c r="GK668" s="20"/>
      <c r="GL668" s="20"/>
      <c r="GM668" s="20"/>
      <c r="GN668" s="20"/>
      <c r="GO668" s="20"/>
      <c r="GP668" s="20"/>
      <c r="GQ668" s="20"/>
      <c r="GR668" s="20"/>
      <c r="GS668" s="20"/>
      <c r="GT668" s="20"/>
      <c r="GU668" s="20"/>
      <c r="GV668" s="20"/>
      <c r="GW668" s="20"/>
      <c r="GX668" s="20"/>
      <c r="GY668" s="20"/>
      <c r="GZ668" s="20"/>
      <c r="HA668" s="20"/>
      <c r="HB668" s="20"/>
      <c r="HC668" s="20"/>
      <c r="HD668" s="20"/>
      <c r="HE668" s="20"/>
      <c r="HF668" s="20"/>
      <c r="HG668" s="20"/>
      <c r="HH668" s="20"/>
      <c r="HI668" s="20"/>
      <c r="HJ668" s="20"/>
      <c r="HK668" s="20"/>
      <c r="HL668" s="20"/>
      <c r="HM668" s="20"/>
      <c r="HN668" s="20"/>
      <c r="HO668" s="20"/>
      <c r="HP668" s="20"/>
      <c r="HQ668" s="20"/>
      <c r="HR668" s="20"/>
      <c r="HS668" s="20"/>
      <c r="HT668" s="20"/>
      <c r="HU668" s="20"/>
      <c r="HV668" s="20"/>
      <c r="HW668" s="20"/>
      <c r="HX668" s="20"/>
      <c r="HY668" s="20"/>
      <c r="HZ668" s="20"/>
      <c r="IA668" s="20"/>
      <c r="IB668" s="20"/>
      <c r="IC668" s="20"/>
      <c r="ID668" s="20"/>
      <c r="IE668" s="20"/>
      <c r="IF668" s="20"/>
      <c r="IG668" s="20"/>
      <c r="IH668" s="20"/>
      <c r="II668" s="20"/>
      <c r="IJ668" s="20"/>
      <c r="IK668" s="20"/>
      <c r="IL668" s="20"/>
      <c r="IM668" s="20"/>
      <c r="IN668" s="20"/>
      <c r="IO668" s="20"/>
      <c r="IP668" s="20"/>
      <c r="IQ668" s="20"/>
      <c r="IR668" s="20"/>
      <c r="IS668" s="20"/>
    </row>
    <row r="669" spans="1:253" ht="13">
      <c r="A669" s="297">
        <v>53000</v>
      </c>
      <c r="B669" s="247">
        <v>20110</v>
      </c>
      <c r="C669" s="144" t="s">
        <v>630</v>
      </c>
      <c r="D669" s="142" t="s">
        <v>631</v>
      </c>
      <c r="E669" s="234">
        <v>0</v>
      </c>
      <c r="F669" s="228" t="s">
        <v>63</v>
      </c>
      <c r="G669" s="34"/>
      <c r="H669" s="34"/>
      <c r="I669" s="34"/>
      <c r="J669" s="34"/>
      <c r="K669" s="140"/>
      <c r="L669" s="33"/>
      <c r="M669" s="124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  <c r="HI669" s="20"/>
      <c r="HJ669" s="20"/>
      <c r="HK669" s="20"/>
      <c r="HL669" s="20"/>
      <c r="HM669" s="20"/>
      <c r="HN669" s="20"/>
      <c r="HO669" s="20"/>
      <c r="HP669" s="20"/>
      <c r="HQ669" s="20"/>
      <c r="HR669" s="20"/>
      <c r="HS669" s="20"/>
      <c r="HT669" s="20"/>
      <c r="HU669" s="20"/>
      <c r="HV669" s="20"/>
      <c r="HW669" s="20"/>
      <c r="HX669" s="20"/>
      <c r="HY669" s="20"/>
      <c r="HZ669" s="20"/>
      <c r="IA669" s="20"/>
      <c r="IB669" s="20"/>
      <c r="IC669" s="20"/>
      <c r="ID669" s="20"/>
      <c r="IE669" s="20"/>
      <c r="IF669" s="20"/>
      <c r="IG669" s="20"/>
      <c r="IH669" s="20"/>
      <c r="II669" s="20"/>
      <c r="IJ669" s="20"/>
      <c r="IK669" s="20"/>
      <c r="IL669" s="20"/>
      <c r="IM669" s="20"/>
      <c r="IN669" s="20"/>
      <c r="IO669" s="20"/>
      <c r="IP669" s="20"/>
      <c r="IQ669" s="20"/>
      <c r="IR669" s="20"/>
      <c r="IS669" s="20"/>
    </row>
    <row r="670" spans="1:253" ht="13">
      <c r="A670" s="297"/>
      <c r="B670" s="247"/>
      <c r="C670" s="144" t="s">
        <v>20</v>
      </c>
      <c r="D670" s="142" t="s">
        <v>631</v>
      </c>
      <c r="E670" s="234">
        <v>0</v>
      </c>
      <c r="F670" s="228"/>
      <c r="G670" s="34">
        <f>IF(ISBLANK($F670),0,ROUND($E670*(VLOOKUP($F670,Ratio,2)),0))</f>
        <v>0</v>
      </c>
      <c r="H670" s="34">
        <f>IF(ISBLANK($F670),0,ROUND($E670*(VLOOKUP($F670,Ratio,3)),0))</f>
        <v>0</v>
      </c>
      <c r="I670" s="34">
        <f>IF(ISBLANK($F670),0,ROUND($E670*(VLOOKUP($F670,Ratio,4)),0))</f>
        <v>0</v>
      </c>
      <c r="J670" s="34">
        <f>IF(ISBLANK($F670),0,ROUND($E670*(VLOOKUP($F670,Ratio,5)),0))</f>
        <v>0</v>
      </c>
      <c r="K670" s="140"/>
      <c r="L670" s="33"/>
      <c r="M670" s="124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  <c r="GD670" s="20"/>
      <c r="GE670" s="20"/>
      <c r="GF670" s="20"/>
      <c r="GG670" s="20"/>
      <c r="GH670" s="20"/>
      <c r="GI670" s="20"/>
      <c r="GJ670" s="20"/>
      <c r="GK670" s="20"/>
      <c r="GL670" s="20"/>
      <c r="GM670" s="20"/>
      <c r="GN670" s="20"/>
      <c r="GO670" s="20"/>
      <c r="GP670" s="20"/>
      <c r="GQ670" s="20"/>
      <c r="GR670" s="20"/>
      <c r="GS670" s="20"/>
      <c r="GT670" s="20"/>
      <c r="GU670" s="20"/>
      <c r="GV670" s="20"/>
      <c r="GW670" s="20"/>
      <c r="GX670" s="20"/>
      <c r="GY670" s="20"/>
      <c r="GZ670" s="20"/>
      <c r="HA670" s="20"/>
      <c r="HB670" s="20"/>
      <c r="HC670" s="20"/>
      <c r="HD670" s="20"/>
      <c r="HE670" s="20"/>
      <c r="HF670" s="20"/>
      <c r="HG670" s="20"/>
      <c r="HH670" s="20"/>
      <c r="HI670" s="20"/>
      <c r="HJ670" s="20"/>
      <c r="HK670" s="20"/>
      <c r="HL670" s="20"/>
      <c r="HM670" s="20"/>
      <c r="HN670" s="20"/>
      <c r="HO670" s="20"/>
      <c r="HP670" s="20"/>
      <c r="HQ670" s="20"/>
      <c r="HR670" s="20"/>
      <c r="HS670" s="20"/>
      <c r="HT670" s="20"/>
      <c r="HU670" s="20"/>
      <c r="HV670" s="20"/>
      <c r="HW670" s="20"/>
      <c r="HX670" s="20"/>
      <c r="HY670" s="20"/>
      <c r="HZ670" s="20"/>
      <c r="IA670" s="20"/>
      <c r="IB670" s="20"/>
      <c r="IC670" s="20"/>
      <c r="ID670" s="20"/>
      <c r="IE670" s="20"/>
      <c r="IF670" s="20"/>
      <c r="IG670" s="20"/>
      <c r="IH670" s="20"/>
      <c r="II670" s="20"/>
      <c r="IJ670" s="20"/>
      <c r="IK670" s="20"/>
      <c r="IL670" s="20"/>
      <c r="IM670" s="20"/>
      <c r="IN670" s="20"/>
      <c r="IO670" s="20"/>
      <c r="IP670" s="20"/>
      <c r="IQ670" s="20"/>
      <c r="IR670" s="20"/>
      <c r="IS670" s="20"/>
    </row>
    <row r="671" spans="1:253" ht="13">
      <c r="A671" s="297">
        <v>53020</v>
      </c>
      <c r="B671" s="247">
        <v>20120</v>
      </c>
      <c r="C671" s="144" t="s">
        <v>418</v>
      </c>
      <c r="D671" s="142" t="s">
        <v>632</v>
      </c>
      <c r="E671" s="234">
        <v>0</v>
      </c>
      <c r="F671" s="228" t="s">
        <v>63</v>
      </c>
      <c r="G671" s="34"/>
      <c r="H671" s="34"/>
      <c r="I671" s="34"/>
      <c r="J671" s="34"/>
      <c r="K671" s="140"/>
      <c r="L671" s="33"/>
      <c r="M671" s="124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  <c r="FW671" s="20"/>
      <c r="FX671" s="20"/>
      <c r="FY671" s="20"/>
      <c r="FZ671" s="20"/>
      <c r="GA671" s="20"/>
      <c r="GB671" s="20"/>
      <c r="GC671" s="20"/>
      <c r="GD671" s="20"/>
      <c r="GE671" s="20"/>
      <c r="GF671" s="20"/>
      <c r="GG671" s="20"/>
      <c r="GH671" s="20"/>
      <c r="GI671" s="20"/>
      <c r="GJ671" s="20"/>
      <c r="GK671" s="20"/>
      <c r="GL671" s="20"/>
      <c r="GM671" s="20"/>
      <c r="GN671" s="20"/>
      <c r="GO671" s="20"/>
      <c r="GP671" s="20"/>
      <c r="GQ671" s="20"/>
      <c r="GR671" s="20"/>
      <c r="GS671" s="20"/>
      <c r="GT671" s="20"/>
      <c r="GU671" s="20"/>
      <c r="GV671" s="20"/>
      <c r="GW671" s="20"/>
      <c r="GX671" s="20"/>
      <c r="GY671" s="20"/>
      <c r="GZ671" s="20"/>
      <c r="HA671" s="20"/>
      <c r="HB671" s="20"/>
      <c r="HC671" s="20"/>
      <c r="HD671" s="20"/>
      <c r="HE671" s="20"/>
      <c r="HF671" s="20"/>
      <c r="HG671" s="20"/>
      <c r="HH671" s="20"/>
      <c r="HI671" s="20"/>
      <c r="HJ671" s="20"/>
      <c r="HK671" s="20"/>
      <c r="HL671" s="20"/>
      <c r="HM671" s="20"/>
      <c r="HN671" s="20"/>
      <c r="HO671" s="20"/>
      <c r="HP671" s="20"/>
      <c r="HQ671" s="20"/>
      <c r="HR671" s="20"/>
      <c r="HS671" s="20"/>
      <c r="HT671" s="20"/>
      <c r="HU671" s="20"/>
      <c r="HV671" s="20"/>
      <c r="HW671" s="20"/>
      <c r="HX671" s="20"/>
      <c r="HY671" s="20"/>
      <c r="HZ671" s="20"/>
      <c r="IA671" s="20"/>
      <c r="IB671" s="20"/>
      <c r="IC671" s="20"/>
      <c r="ID671" s="20"/>
      <c r="IE671" s="20"/>
      <c r="IF671" s="20"/>
      <c r="IG671" s="20"/>
      <c r="IH671" s="20"/>
      <c r="II671" s="20"/>
      <c r="IJ671" s="20"/>
      <c r="IK671" s="20"/>
      <c r="IL671" s="20"/>
      <c r="IM671" s="20"/>
      <c r="IN671" s="20"/>
      <c r="IO671" s="20"/>
      <c r="IP671" s="20"/>
      <c r="IQ671" s="20"/>
      <c r="IR671" s="20"/>
      <c r="IS671" s="20"/>
    </row>
    <row r="672" spans="1:253" ht="13">
      <c r="A672" s="297"/>
      <c r="B672" s="247"/>
      <c r="C672" s="144" t="s">
        <v>716</v>
      </c>
      <c r="D672" s="142" t="s">
        <v>632</v>
      </c>
      <c r="E672" s="234">
        <v>0</v>
      </c>
      <c r="F672" s="228"/>
      <c r="G672" s="34">
        <f>IF(ISBLANK($F672),0,ROUND($E672*(VLOOKUP($F672,Ratio,2)),0))</f>
        <v>0</v>
      </c>
      <c r="H672" s="34">
        <f>IF(ISBLANK($F672),0,ROUND($E672*(VLOOKUP($F672,Ratio,3)),0))</f>
        <v>0</v>
      </c>
      <c r="I672" s="34">
        <f>IF(ISBLANK($F672),0,ROUND($E672*(VLOOKUP($F672,Ratio,4)),0))</f>
        <v>0</v>
      </c>
      <c r="J672" s="34">
        <f>IF(ISBLANK($F672),0,ROUND($E672*(VLOOKUP($F672,Ratio,5)),0))</f>
        <v>0</v>
      </c>
      <c r="K672" s="140"/>
      <c r="L672" s="33"/>
      <c r="M672" s="124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  <c r="GD672" s="20"/>
      <c r="GE672" s="20"/>
      <c r="GF672" s="20"/>
      <c r="GG672" s="20"/>
      <c r="GH672" s="20"/>
      <c r="GI672" s="20"/>
      <c r="GJ672" s="20"/>
      <c r="GK672" s="20"/>
      <c r="GL672" s="20"/>
      <c r="GM672" s="20"/>
      <c r="GN672" s="20"/>
      <c r="GO672" s="20"/>
      <c r="GP672" s="20"/>
      <c r="GQ672" s="20"/>
      <c r="GR672" s="20"/>
      <c r="GS672" s="20"/>
      <c r="GT672" s="20"/>
      <c r="GU672" s="20"/>
      <c r="GV672" s="20"/>
      <c r="GW672" s="20"/>
      <c r="GX672" s="20"/>
      <c r="GY672" s="20"/>
      <c r="GZ672" s="20"/>
      <c r="HA672" s="20"/>
      <c r="HB672" s="20"/>
      <c r="HC672" s="20"/>
      <c r="HD672" s="20"/>
      <c r="HE672" s="20"/>
      <c r="HF672" s="20"/>
      <c r="HG672" s="20"/>
      <c r="HH672" s="20"/>
      <c r="HI672" s="20"/>
      <c r="HJ672" s="20"/>
      <c r="HK672" s="20"/>
      <c r="HL672" s="20"/>
      <c r="HM672" s="20"/>
      <c r="HN672" s="20"/>
      <c r="HO672" s="20"/>
      <c r="HP672" s="20"/>
      <c r="HQ672" s="20"/>
      <c r="HR672" s="20"/>
      <c r="HS672" s="20"/>
      <c r="HT672" s="20"/>
      <c r="HU672" s="20"/>
      <c r="HV672" s="20"/>
      <c r="HW672" s="20"/>
      <c r="HX672" s="20"/>
      <c r="HY672" s="20"/>
      <c r="HZ672" s="20"/>
      <c r="IA672" s="20"/>
      <c r="IB672" s="20"/>
      <c r="IC672" s="20"/>
      <c r="ID672" s="20"/>
      <c r="IE672" s="20"/>
      <c r="IF672" s="20"/>
      <c r="IG672" s="20"/>
      <c r="IH672" s="20"/>
      <c r="II672" s="20"/>
      <c r="IJ672" s="20"/>
      <c r="IK672" s="20"/>
      <c r="IL672" s="20"/>
      <c r="IM672" s="20"/>
      <c r="IN672" s="20"/>
      <c r="IO672" s="20"/>
      <c r="IP672" s="20"/>
      <c r="IQ672" s="20"/>
      <c r="IR672" s="20"/>
      <c r="IS672" s="20"/>
    </row>
    <row r="673" spans="1:253" ht="13">
      <c r="A673" s="297">
        <v>53040</v>
      </c>
      <c r="B673" s="247">
        <v>20130</v>
      </c>
      <c r="C673" s="144" t="s">
        <v>419</v>
      </c>
      <c r="D673" s="142" t="s">
        <v>633</v>
      </c>
      <c r="E673" s="234">
        <v>0</v>
      </c>
      <c r="F673" s="228" t="s">
        <v>63</v>
      </c>
      <c r="G673" s="34"/>
      <c r="H673" s="34"/>
      <c r="I673" s="34"/>
      <c r="J673" s="34"/>
      <c r="K673" s="140"/>
      <c r="L673" s="33"/>
      <c r="M673" s="124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  <c r="HI673" s="20"/>
      <c r="HJ673" s="20"/>
      <c r="HK673" s="20"/>
      <c r="HL673" s="20"/>
      <c r="HM673" s="20"/>
      <c r="HN673" s="20"/>
      <c r="HO673" s="20"/>
      <c r="HP673" s="20"/>
      <c r="HQ673" s="20"/>
      <c r="HR673" s="20"/>
      <c r="HS673" s="20"/>
      <c r="HT673" s="20"/>
      <c r="HU673" s="20"/>
      <c r="HV673" s="20"/>
      <c r="HW673" s="20"/>
      <c r="HX673" s="20"/>
      <c r="HY673" s="20"/>
      <c r="HZ673" s="20"/>
      <c r="IA673" s="20"/>
      <c r="IB673" s="20"/>
      <c r="IC673" s="20"/>
      <c r="ID673" s="20"/>
      <c r="IE673" s="20"/>
      <c r="IF673" s="20"/>
      <c r="IG673" s="20"/>
      <c r="IH673" s="20"/>
      <c r="II673" s="20"/>
      <c r="IJ673" s="20"/>
      <c r="IK673" s="20"/>
      <c r="IL673" s="20"/>
      <c r="IM673" s="20"/>
      <c r="IN673" s="20"/>
      <c r="IO673" s="20"/>
      <c r="IP673" s="20"/>
      <c r="IQ673" s="20"/>
      <c r="IR673" s="20"/>
      <c r="IS673" s="20"/>
    </row>
    <row r="674" spans="1:253" ht="13">
      <c r="A674" s="297"/>
      <c r="B674" s="247"/>
      <c r="C674" s="144" t="s">
        <v>715</v>
      </c>
      <c r="D674" s="142" t="s">
        <v>633</v>
      </c>
      <c r="E674" s="234">
        <v>0</v>
      </c>
      <c r="F674" s="228"/>
      <c r="G674" s="34">
        <f>IF(ISBLANK($F674),0,ROUND($E674*(VLOOKUP($F674,Ratio,2)),0))</f>
        <v>0</v>
      </c>
      <c r="H674" s="34">
        <f>IF(ISBLANK($F674),0,ROUND($E674*(VLOOKUP($F674,Ratio,3)),0))</f>
        <v>0</v>
      </c>
      <c r="I674" s="34">
        <f>IF(ISBLANK($F674),0,ROUND($E674*(VLOOKUP($F674,Ratio,4)),0))</f>
        <v>0</v>
      </c>
      <c r="J674" s="34">
        <f>IF(ISBLANK($F674),0,ROUND($E674*(VLOOKUP($F674,Ratio,5)),0))</f>
        <v>0</v>
      </c>
      <c r="K674" s="140"/>
      <c r="L674" s="33"/>
      <c r="M674" s="12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  <c r="FW674" s="20"/>
      <c r="FX674" s="20"/>
      <c r="FY674" s="20"/>
      <c r="FZ674" s="20"/>
      <c r="GA674" s="20"/>
      <c r="GB674" s="20"/>
      <c r="GC674" s="20"/>
      <c r="GD674" s="20"/>
      <c r="GE674" s="20"/>
      <c r="GF674" s="20"/>
      <c r="GG674" s="20"/>
      <c r="GH674" s="20"/>
      <c r="GI674" s="20"/>
      <c r="GJ674" s="20"/>
      <c r="GK674" s="20"/>
      <c r="GL674" s="20"/>
      <c r="GM674" s="20"/>
      <c r="GN674" s="20"/>
      <c r="GO674" s="20"/>
      <c r="GP674" s="20"/>
      <c r="GQ674" s="20"/>
      <c r="GR674" s="20"/>
      <c r="GS674" s="20"/>
      <c r="GT674" s="20"/>
      <c r="GU674" s="20"/>
      <c r="GV674" s="20"/>
      <c r="GW674" s="20"/>
      <c r="GX674" s="20"/>
      <c r="GY674" s="20"/>
      <c r="GZ674" s="20"/>
      <c r="HA674" s="20"/>
      <c r="HB674" s="20"/>
      <c r="HC674" s="20"/>
      <c r="HD674" s="20"/>
      <c r="HE674" s="20"/>
      <c r="HF674" s="20"/>
      <c r="HG674" s="20"/>
      <c r="HH674" s="20"/>
      <c r="HI674" s="20"/>
      <c r="HJ674" s="20"/>
      <c r="HK674" s="20"/>
      <c r="HL674" s="20"/>
      <c r="HM674" s="20"/>
      <c r="HN674" s="20"/>
      <c r="HO674" s="20"/>
      <c r="HP674" s="20"/>
      <c r="HQ674" s="20"/>
      <c r="HR674" s="20"/>
      <c r="HS674" s="20"/>
      <c r="HT674" s="20"/>
      <c r="HU674" s="20"/>
      <c r="HV674" s="20"/>
      <c r="HW674" s="20"/>
      <c r="HX674" s="20"/>
      <c r="HY674" s="20"/>
      <c r="HZ674" s="20"/>
      <c r="IA674" s="20"/>
      <c r="IB674" s="20"/>
      <c r="IC674" s="20"/>
      <c r="ID674" s="20"/>
      <c r="IE674" s="20"/>
      <c r="IF674" s="20"/>
      <c r="IG674" s="20"/>
      <c r="IH674" s="20"/>
      <c r="II674" s="20"/>
      <c r="IJ674" s="20"/>
      <c r="IK674" s="20"/>
      <c r="IL674" s="20"/>
      <c r="IM674" s="20"/>
      <c r="IN674" s="20"/>
      <c r="IO674" s="20"/>
      <c r="IP674" s="20"/>
      <c r="IQ674" s="20"/>
      <c r="IR674" s="20"/>
      <c r="IS674" s="20"/>
    </row>
    <row r="675" spans="1:253" ht="13">
      <c r="A675" s="297">
        <v>53060</v>
      </c>
      <c r="B675" s="247">
        <v>20140</v>
      </c>
      <c r="C675" s="144" t="s">
        <v>420</v>
      </c>
      <c r="D675" s="142" t="s">
        <v>634</v>
      </c>
      <c r="E675" s="234">
        <v>0</v>
      </c>
      <c r="F675" s="228" t="s">
        <v>63</v>
      </c>
      <c r="G675" s="34"/>
      <c r="H675" s="34"/>
      <c r="I675" s="34"/>
      <c r="J675" s="34"/>
      <c r="K675" s="140"/>
      <c r="L675" s="33"/>
      <c r="M675" s="124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  <c r="GD675" s="20"/>
      <c r="GE675" s="20"/>
      <c r="GF675" s="20"/>
      <c r="GG675" s="20"/>
      <c r="GH675" s="20"/>
      <c r="GI675" s="20"/>
      <c r="GJ675" s="20"/>
      <c r="GK675" s="20"/>
      <c r="GL675" s="20"/>
      <c r="GM675" s="20"/>
      <c r="GN675" s="20"/>
      <c r="GO675" s="20"/>
      <c r="GP675" s="20"/>
      <c r="GQ675" s="20"/>
      <c r="GR675" s="20"/>
      <c r="GS675" s="20"/>
      <c r="GT675" s="20"/>
      <c r="GU675" s="20"/>
      <c r="GV675" s="20"/>
      <c r="GW675" s="20"/>
      <c r="GX675" s="20"/>
      <c r="GY675" s="20"/>
      <c r="GZ675" s="20"/>
      <c r="HA675" s="20"/>
      <c r="HB675" s="20"/>
      <c r="HC675" s="20"/>
      <c r="HD675" s="20"/>
      <c r="HE675" s="20"/>
      <c r="HF675" s="20"/>
      <c r="HG675" s="20"/>
      <c r="HH675" s="20"/>
      <c r="HI675" s="20"/>
      <c r="HJ675" s="20"/>
      <c r="HK675" s="20"/>
      <c r="HL675" s="20"/>
      <c r="HM675" s="20"/>
      <c r="HN675" s="20"/>
      <c r="HO675" s="20"/>
      <c r="HP675" s="20"/>
      <c r="HQ675" s="20"/>
      <c r="HR675" s="20"/>
      <c r="HS675" s="20"/>
      <c r="HT675" s="20"/>
      <c r="HU675" s="20"/>
      <c r="HV675" s="20"/>
      <c r="HW675" s="20"/>
      <c r="HX675" s="20"/>
      <c r="HY675" s="20"/>
      <c r="HZ675" s="20"/>
      <c r="IA675" s="20"/>
      <c r="IB675" s="20"/>
      <c r="IC675" s="20"/>
      <c r="ID675" s="20"/>
      <c r="IE675" s="20"/>
      <c r="IF675" s="20"/>
      <c r="IG675" s="20"/>
      <c r="IH675" s="20"/>
      <c r="II675" s="20"/>
      <c r="IJ675" s="20"/>
      <c r="IK675" s="20"/>
      <c r="IL675" s="20"/>
      <c r="IM675" s="20"/>
      <c r="IN675" s="20"/>
      <c r="IO675" s="20"/>
      <c r="IP675" s="20"/>
      <c r="IQ675" s="20"/>
      <c r="IR675" s="20"/>
      <c r="IS675" s="20"/>
    </row>
    <row r="676" spans="1:253" ht="13">
      <c r="A676" s="297"/>
      <c r="B676" s="247"/>
      <c r="C676" s="144" t="s">
        <v>714</v>
      </c>
      <c r="D676" s="142" t="s">
        <v>634</v>
      </c>
      <c r="E676" s="234">
        <v>0</v>
      </c>
      <c r="F676" s="228"/>
      <c r="G676" s="34">
        <f>IF(ISBLANK($F676),0,ROUND($E676*(VLOOKUP($F676,Ratio,2)),0))</f>
        <v>0</v>
      </c>
      <c r="H676" s="34">
        <f>IF(ISBLANK($F676),0,ROUND($E676*(VLOOKUP($F676,Ratio,3)),0))</f>
        <v>0</v>
      </c>
      <c r="I676" s="34">
        <f>IF(ISBLANK($F676),0,ROUND($E676*(VLOOKUP($F676,Ratio,4)),0))</f>
        <v>0</v>
      </c>
      <c r="J676" s="34">
        <f>IF(ISBLANK($F676),0,ROUND($E676*(VLOOKUP($F676,Ratio,5)),0))</f>
        <v>0</v>
      </c>
      <c r="K676" s="140"/>
      <c r="L676" s="33"/>
      <c r="M676" s="124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  <c r="FW676" s="20"/>
      <c r="FX676" s="20"/>
      <c r="FY676" s="20"/>
      <c r="FZ676" s="20"/>
      <c r="GA676" s="20"/>
      <c r="GB676" s="20"/>
      <c r="GC676" s="20"/>
      <c r="GD676" s="20"/>
      <c r="GE676" s="20"/>
      <c r="GF676" s="20"/>
      <c r="GG676" s="20"/>
      <c r="GH676" s="20"/>
      <c r="GI676" s="20"/>
      <c r="GJ676" s="20"/>
      <c r="GK676" s="20"/>
      <c r="GL676" s="20"/>
      <c r="GM676" s="20"/>
      <c r="GN676" s="20"/>
      <c r="GO676" s="20"/>
      <c r="GP676" s="20"/>
      <c r="GQ676" s="20"/>
      <c r="GR676" s="20"/>
      <c r="GS676" s="20"/>
      <c r="GT676" s="20"/>
      <c r="GU676" s="20"/>
      <c r="GV676" s="20"/>
      <c r="GW676" s="20"/>
      <c r="GX676" s="20"/>
      <c r="GY676" s="20"/>
      <c r="GZ676" s="20"/>
      <c r="HA676" s="20"/>
      <c r="HB676" s="20"/>
      <c r="HC676" s="20"/>
      <c r="HD676" s="20"/>
      <c r="HE676" s="20"/>
      <c r="HF676" s="20"/>
      <c r="HG676" s="20"/>
      <c r="HH676" s="20"/>
      <c r="HI676" s="20"/>
      <c r="HJ676" s="20"/>
      <c r="HK676" s="20"/>
      <c r="HL676" s="20"/>
      <c r="HM676" s="20"/>
      <c r="HN676" s="20"/>
      <c r="HO676" s="20"/>
      <c r="HP676" s="20"/>
      <c r="HQ676" s="20"/>
      <c r="HR676" s="20"/>
      <c r="HS676" s="20"/>
      <c r="HT676" s="20"/>
      <c r="HU676" s="20"/>
      <c r="HV676" s="20"/>
      <c r="HW676" s="20"/>
      <c r="HX676" s="20"/>
      <c r="HY676" s="20"/>
      <c r="HZ676" s="20"/>
      <c r="IA676" s="20"/>
      <c r="IB676" s="20"/>
      <c r="IC676" s="20"/>
      <c r="ID676" s="20"/>
      <c r="IE676" s="20"/>
      <c r="IF676" s="20"/>
      <c r="IG676" s="20"/>
      <c r="IH676" s="20"/>
      <c r="II676" s="20"/>
      <c r="IJ676" s="20"/>
      <c r="IK676" s="20"/>
      <c r="IL676" s="20"/>
      <c r="IM676" s="20"/>
      <c r="IN676" s="20"/>
      <c r="IO676" s="20"/>
      <c r="IP676" s="20"/>
      <c r="IQ676" s="20"/>
      <c r="IR676" s="20"/>
      <c r="IS676" s="20"/>
    </row>
    <row r="677" spans="1:253" ht="13">
      <c r="A677" s="297">
        <v>53080</v>
      </c>
      <c r="B677" s="247">
        <v>20150</v>
      </c>
      <c r="C677" s="144" t="s">
        <v>421</v>
      </c>
      <c r="D677" s="142" t="s">
        <v>635</v>
      </c>
      <c r="E677" s="234">
        <v>0</v>
      </c>
      <c r="F677" s="228" t="s">
        <v>63</v>
      </c>
      <c r="G677" s="34"/>
      <c r="H677" s="34"/>
      <c r="I677" s="34"/>
      <c r="J677" s="34"/>
      <c r="K677" s="140"/>
      <c r="L677" s="33"/>
      <c r="M677" s="124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  <c r="FW677" s="20"/>
      <c r="FX677" s="20"/>
      <c r="FY677" s="20"/>
      <c r="FZ677" s="20"/>
      <c r="GA677" s="20"/>
      <c r="GB677" s="20"/>
      <c r="GC677" s="20"/>
      <c r="GD677" s="20"/>
      <c r="GE677" s="20"/>
      <c r="GF677" s="20"/>
      <c r="GG677" s="20"/>
      <c r="GH677" s="20"/>
      <c r="GI677" s="20"/>
      <c r="GJ677" s="20"/>
      <c r="GK677" s="20"/>
      <c r="GL677" s="20"/>
      <c r="GM677" s="20"/>
      <c r="GN677" s="20"/>
      <c r="GO677" s="20"/>
      <c r="GP677" s="20"/>
      <c r="GQ677" s="20"/>
      <c r="GR677" s="20"/>
      <c r="GS677" s="20"/>
      <c r="GT677" s="20"/>
      <c r="GU677" s="20"/>
      <c r="GV677" s="20"/>
      <c r="GW677" s="20"/>
      <c r="GX677" s="20"/>
      <c r="GY677" s="20"/>
      <c r="GZ677" s="20"/>
      <c r="HA677" s="20"/>
      <c r="HB677" s="20"/>
      <c r="HC677" s="20"/>
      <c r="HD677" s="20"/>
      <c r="HE677" s="20"/>
      <c r="HF677" s="20"/>
      <c r="HG677" s="20"/>
      <c r="HH677" s="20"/>
      <c r="HI677" s="20"/>
      <c r="HJ677" s="20"/>
      <c r="HK677" s="20"/>
      <c r="HL677" s="20"/>
      <c r="HM677" s="20"/>
      <c r="HN677" s="20"/>
      <c r="HO677" s="20"/>
      <c r="HP677" s="20"/>
      <c r="HQ677" s="20"/>
      <c r="HR677" s="20"/>
      <c r="HS677" s="20"/>
      <c r="HT677" s="20"/>
      <c r="HU677" s="20"/>
      <c r="HV677" s="20"/>
      <c r="HW677" s="20"/>
      <c r="HX677" s="20"/>
      <c r="HY677" s="20"/>
      <c r="HZ677" s="20"/>
      <c r="IA677" s="20"/>
      <c r="IB677" s="20"/>
      <c r="IC677" s="20"/>
      <c r="ID677" s="20"/>
      <c r="IE677" s="20"/>
      <c r="IF677" s="20"/>
      <c r="IG677" s="20"/>
      <c r="IH677" s="20"/>
      <c r="II677" s="20"/>
      <c r="IJ677" s="20"/>
      <c r="IK677" s="20"/>
      <c r="IL677" s="20"/>
      <c r="IM677" s="20"/>
      <c r="IN677" s="20"/>
      <c r="IO677" s="20"/>
      <c r="IP677" s="20"/>
      <c r="IQ677" s="20"/>
      <c r="IR677" s="20"/>
      <c r="IS677" s="20"/>
    </row>
    <row r="678" spans="1:253" ht="13">
      <c r="A678" s="297"/>
      <c r="B678" s="247"/>
      <c r="C678" s="144" t="s">
        <v>713</v>
      </c>
      <c r="D678" s="142" t="s">
        <v>635</v>
      </c>
      <c r="E678" s="234">
        <v>0</v>
      </c>
      <c r="F678" s="228"/>
      <c r="G678" s="34">
        <f>IF(ISBLANK($F678),0,ROUND($E678*(VLOOKUP($F678,Ratio,2)),0))</f>
        <v>0</v>
      </c>
      <c r="H678" s="34">
        <f>IF(ISBLANK($F678),0,ROUND($E678*(VLOOKUP($F678,Ratio,3)),0))</f>
        <v>0</v>
      </c>
      <c r="I678" s="34">
        <f>IF(ISBLANK($F678),0,ROUND($E678*(VLOOKUP($F678,Ratio,4)),0))</f>
        <v>0</v>
      </c>
      <c r="J678" s="34">
        <f>IF(ISBLANK($F678),0,ROUND($E678*(VLOOKUP($F678,Ratio,5)),0))</f>
        <v>0</v>
      </c>
      <c r="K678" s="140"/>
      <c r="L678" s="33"/>
      <c r="M678" s="124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  <c r="GD678" s="20"/>
      <c r="GE678" s="20"/>
      <c r="GF678" s="20"/>
      <c r="GG678" s="20"/>
      <c r="GH678" s="20"/>
      <c r="GI678" s="20"/>
      <c r="GJ678" s="20"/>
      <c r="GK678" s="20"/>
      <c r="GL678" s="20"/>
      <c r="GM678" s="20"/>
      <c r="GN678" s="20"/>
      <c r="GO678" s="20"/>
      <c r="GP678" s="20"/>
      <c r="GQ678" s="20"/>
      <c r="GR678" s="20"/>
      <c r="GS678" s="20"/>
      <c r="GT678" s="20"/>
      <c r="GU678" s="20"/>
      <c r="GV678" s="20"/>
      <c r="GW678" s="20"/>
      <c r="GX678" s="20"/>
      <c r="GY678" s="20"/>
      <c r="GZ678" s="20"/>
      <c r="HA678" s="20"/>
      <c r="HB678" s="20"/>
      <c r="HC678" s="20"/>
      <c r="HD678" s="20"/>
      <c r="HE678" s="20"/>
      <c r="HF678" s="20"/>
      <c r="HG678" s="20"/>
      <c r="HH678" s="20"/>
      <c r="HI678" s="20"/>
      <c r="HJ678" s="20"/>
      <c r="HK678" s="20"/>
      <c r="HL678" s="20"/>
      <c r="HM678" s="20"/>
      <c r="HN678" s="20"/>
      <c r="HO678" s="20"/>
      <c r="HP678" s="20"/>
      <c r="HQ678" s="20"/>
      <c r="HR678" s="20"/>
      <c r="HS678" s="20"/>
      <c r="HT678" s="20"/>
      <c r="HU678" s="20"/>
      <c r="HV678" s="20"/>
      <c r="HW678" s="20"/>
      <c r="HX678" s="20"/>
      <c r="HY678" s="20"/>
      <c r="HZ678" s="20"/>
      <c r="IA678" s="20"/>
      <c r="IB678" s="20"/>
      <c r="IC678" s="20"/>
      <c r="ID678" s="20"/>
      <c r="IE678" s="20"/>
      <c r="IF678" s="20"/>
      <c r="IG678" s="20"/>
      <c r="IH678" s="20"/>
      <c r="II678" s="20"/>
      <c r="IJ678" s="20"/>
      <c r="IK678" s="20"/>
      <c r="IL678" s="20"/>
      <c r="IM678" s="20"/>
      <c r="IN678" s="20"/>
      <c r="IO678" s="20"/>
      <c r="IP678" s="20"/>
      <c r="IQ678" s="20"/>
      <c r="IR678" s="20"/>
      <c r="IS678" s="20"/>
    </row>
    <row r="679" spans="1:253" ht="13">
      <c r="A679" s="326">
        <v>53100</v>
      </c>
      <c r="B679" s="287">
        <v>20154</v>
      </c>
      <c r="C679" s="266" t="s">
        <v>986</v>
      </c>
      <c r="D679" s="267" t="s">
        <v>987</v>
      </c>
      <c r="E679" s="234">
        <v>0</v>
      </c>
      <c r="F679" s="228" t="s">
        <v>63</v>
      </c>
      <c r="G679" s="34"/>
      <c r="H679" s="34"/>
      <c r="I679" s="34"/>
      <c r="J679" s="34"/>
      <c r="K679" s="140"/>
      <c r="L679" s="33"/>
      <c r="M679" s="124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/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  <c r="FW679" s="20"/>
      <c r="FX679" s="20"/>
      <c r="FY679" s="20"/>
      <c r="FZ679" s="20"/>
      <c r="GA679" s="20"/>
      <c r="GB679" s="20"/>
      <c r="GC679" s="20"/>
      <c r="GD679" s="20"/>
      <c r="GE679" s="20"/>
      <c r="GF679" s="20"/>
      <c r="GG679" s="20"/>
      <c r="GH679" s="20"/>
      <c r="GI679" s="20"/>
      <c r="GJ679" s="20"/>
      <c r="GK679" s="20"/>
      <c r="GL679" s="20"/>
      <c r="GM679" s="20"/>
      <c r="GN679" s="20"/>
      <c r="GO679" s="20"/>
      <c r="GP679" s="20"/>
      <c r="GQ679" s="20"/>
      <c r="GR679" s="20"/>
      <c r="GS679" s="20"/>
      <c r="GT679" s="20"/>
      <c r="GU679" s="20"/>
      <c r="GV679" s="20"/>
      <c r="GW679" s="20"/>
      <c r="GX679" s="20"/>
      <c r="GY679" s="20"/>
      <c r="GZ679" s="20"/>
      <c r="HA679" s="20"/>
      <c r="HB679" s="20"/>
      <c r="HC679" s="20"/>
      <c r="HD679" s="20"/>
      <c r="HE679" s="20"/>
      <c r="HF679" s="20"/>
      <c r="HG679" s="20"/>
      <c r="HH679" s="20"/>
      <c r="HI679" s="20"/>
      <c r="HJ679" s="20"/>
      <c r="HK679" s="20"/>
      <c r="HL679" s="20"/>
      <c r="HM679" s="20"/>
      <c r="HN679" s="20"/>
      <c r="HO679" s="20"/>
      <c r="HP679" s="20"/>
      <c r="HQ679" s="20"/>
      <c r="HR679" s="20"/>
      <c r="HS679" s="20"/>
      <c r="HT679" s="20"/>
      <c r="HU679" s="20"/>
      <c r="HV679" s="20"/>
      <c r="HW679" s="20"/>
      <c r="HX679" s="20"/>
      <c r="HY679" s="20"/>
      <c r="HZ679" s="20"/>
      <c r="IA679" s="20"/>
      <c r="IB679" s="20"/>
      <c r="IC679" s="20"/>
      <c r="ID679" s="20"/>
      <c r="IE679" s="20"/>
      <c r="IF679" s="20"/>
      <c r="IG679" s="20"/>
      <c r="IH679" s="20"/>
      <c r="II679" s="20"/>
      <c r="IJ679" s="20"/>
      <c r="IK679" s="20"/>
      <c r="IL679" s="20"/>
      <c r="IM679" s="20"/>
      <c r="IN679" s="20"/>
      <c r="IO679" s="20"/>
      <c r="IP679" s="20"/>
      <c r="IQ679" s="20"/>
      <c r="IR679" s="20"/>
      <c r="IS679" s="20"/>
    </row>
    <row r="680" spans="1:253" ht="13">
      <c r="A680" s="297"/>
      <c r="B680" s="325"/>
      <c r="C680" s="266" t="s">
        <v>986</v>
      </c>
      <c r="D680" s="267" t="s">
        <v>987</v>
      </c>
      <c r="E680" s="234">
        <v>0</v>
      </c>
      <c r="F680" s="228"/>
      <c r="G680" s="34">
        <f>IF(ISBLANK($F680),0,ROUND($E680*(VLOOKUP($F680,Ratio,2)),0))</f>
        <v>0</v>
      </c>
      <c r="H680" s="34">
        <f>IF(ISBLANK($F680),0,ROUND($E680*(VLOOKUP($F680,Ratio,3)),0))</f>
        <v>0</v>
      </c>
      <c r="I680" s="34">
        <f>IF(ISBLANK($F680),0,ROUND($E680*(VLOOKUP($F680,Ratio,4)),0))</f>
        <v>0</v>
      </c>
      <c r="J680" s="34">
        <f>IF(ISBLANK($F680),0,ROUND($E680*(VLOOKUP($F680,Ratio,5)),0))</f>
        <v>0</v>
      </c>
      <c r="K680" s="140"/>
      <c r="L680" s="33"/>
      <c r="M680" s="124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  <c r="GD680" s="20"/>
      <c r="GE680" s="20"/>
      <c r="GF680" s="20"/>
      <c r="GG680" s="20"/>
      <c r="GH680" s="20"/>
      <c r="GI680" s="20"/>
      <c r="GJ680" s="20"/>
      <c r="GK680" s="20"/>
      <c r="GL680" s="20"/>
      <c r="GM680" s="20"/>
      <c r="GN680" s="20"/>
      <c r="GO680" s="20"/>
      <c r="GP680" s="20"/>
      <c r="GQ680" s="20"/>
      <c r="GR680" s="20"/>
      <c r="GS680" s="20"/>
      <c r="GT680" s="20"/>
      <c r="GU680" s="20"/>
      <c r="GV680" s="20"/>
      <c r="GW680" s="20"/>
      <c r="GX680" s="20"/>
      <c r="GY680" s="20"/>
      <c r="GZ680" s="20"/>
      <c r="HA680" s="20"/>
      <c r="HB680" s="20"/>
      <c r="HC680" s="20"/>
      <c r="HD680" s="20"/>
      <c r="HE680" s="20"/>
      <c r="HF680" s="20"/>
      <c r="HG680" s="20"/>
      <c r="HH680" s="20"/>
      <c r="HI680" s="20"/>
      <c r="HJ680" s="20"/>
      <c r="HK680" s="20"/>
      <c r="HL680" s="20"/>
      <c r="HM680" s="20"/>
      <c r="HN680" s="20"/>
      <c r="HO680" s="20"/>
      <c r="HP680" s="20"/>
      <c r="HQ680" s="20"/>
      <c r="HR680" s="20"/>
      <c r="HS680" s="20"/>
      <c r="HT680" s="20"/>
      <c r="HU680" s="20"/>
      <c r="HV680" s="20"/>
      <c r="HW680" s="20"/>
      <c r="HX680" s="20"/>
      <c r="HY680" s="20"/>
      <c r="HZ680" s="20"/>
      <c r="IA680" s="20"/>
      <c r="IB680" s="20"/>
      <c r="IC680" s="20"/>
      <c r="ID680" s="20"/>
      <c r="IE680" s="20"/>
      <c r="IF680" s="20"/>
      <c r="IG680" s="20"/>
      <c r="IH680" s="20"/>
      <c r="II680" s="20"/>
      <c r="IJ680" s="20"/>
      <c r="IK680" s="20"/>
      <c r="IL680" s="20"/>
      <c r="IM680" s="20"/>
      <c r="IN680" s="20"/>
      <c r="IO680" s="20"/>
      <c r="IP680" s="20"/>
      <c r="IQ680" s="20"/>
      <c r="IR680" s="20"/>
      <c r="IS680" s="20"/>
    </row>
    <row r="681" spans="1:253" ht="13">
      <c r="A681" s="297">
        <v>53120</v>
      </c>
      <c r="B681" s="287">
        <v>20155</v>
      </c>
      <c r="C681" s="298" t="s">
        <v>949</v>
      </c>
      <c r="D681" s="297" t="s">
        <v>950</v>
      </c>
      <c r="E681" s="234">
        <v>0</v>
      </c>
      <c r="F681" s="228" t="s">
        <v>63</v>
      </c>
      <c r="G681" s="34"/>
      <c r="H681" s="34"/>
      <c r="I681" s="34"/>
      <c r="J681" s="34"/>
      <c r="K681" s="140"/>
      <c r="L681" s="33"/>
      <c r="M681" s="124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  <c r="GD681" s="20"/>
      <c r="GE681" s="20"/>
      <c r="GF681" s="20"/>
      <c r="GG681" s="20"/>
      <c r="GH681" s="20"/>
      <c r="GI681" s="20"/>
      <c r="GJ681" s="20"/>
      <c r="GK681" s="20"/>
      <c r="GL681" s="20"/>
      <c r="GM681" s="20"/>
      <c r="GN681" s="20"/>
      <c r="GO681" s="20"/>
      <c r="GP681" s="20"/>
      <c r="GQ681" s="20"/>
      <c r="GR681" s="20"/>
      <c r="GS681" s="20"/>
      <c r="GT681" s="20"/>
      <c r="GU681" s="20"/>
      <c r="GV681" s="20"/>
      <c r="GW681" s="20"/>
      <c r="GX681" s="20"/>
      <c r="GY681" s="20"/>
      <c r="GZ681" s="20"/>
      <c r="HA681" s="20"/>
      <c r="HB681" s="20"/>
      <c r="HC681" s="20"/>
      <c r="HD681" s="20"/>
      <c r="HE681" s="20"/>
      <c r="HF681" s="20"/>
      <c r="HG681" s="20"/>
      <c r="HH681" s="20"/>
      <c r="HI681" s="20"/>
      <c r="HJ681" s="20"/>
      <c r="HK681" s="20"/>
      <c r="HL681" s="20"/>
      <c r="HM681" s="20"/>
      <c r="HN681" s="20"/>
      <c r="HO681" s="20"/>
      <c r="HP681" s="20"/>
      <c r="HQ681" s="20"/>
      <c r="HR681" s="20"/>
      <c r="HS681" s="20"/>
      <c r="HT681" s="20"/>
      <c r="HU681" s="20"/>
      <c r="HV681" s="20"/>
      <c r="HW681" s="20"/>
      <c r="HX681" s="20"/>
      <c r="HY681" s="20"/>
      <c r="HZ681" s="20"/>
      <c r="IA681" s="20"/>
      <c r="IB681" s="20"/>
      <c r="IC681" s="20"/>
      <c r="ID681" s="20"/>
      <c r="IE681" s="20"/>
      <c r="IF681" s="20"/>
      <c r="IG681" s="20"/>
      <c r="IH681" s="20"/>
      <c r="II681" s="20"/>
      <c r="IJ681" s="20"/>
      <c r="IK681" s="20"/>
      <c r="IL681" s="20"/>
      <c r="IM681" s="20"/>
      <c r="IN681" s="20"/>
      <c r="IO681" s="20"/>
      <c r="IP681" s="20"/>
      <c r="IQ681" s="20"/>
      <c r="IR681" s="20"/>
      <c r="IS681" s="20"/>
    </row>
    <row r="682" spans="1:253" ht="13">
      <c r="A682" s="297"/>
      <c r="B682" s="247"/>
      <c r="C682" s="296" t="s">
        <v>951</v>
      </c>
      <c r="D682" s="297" t="s">
        <v>950</v>
      </c>
      <c r="E682" s="234">
        <v>0</v>
      </c>
      <c r="F682" s="228"/>
      <c r="G682" s="34">
        <f>IF(ISBLANK($F682),0,ROUND($E682*(VLOOKUP($F682,Ratio,2)),0))</f>
        <v>0</v>
      </c>
      <c r="H682" s="34">
        <f>IF(ISBLANK($F682),0,ROUND($E682*(VLOOKUP($F682,Ratio,3)),0))</f>
        <v>0</v>
      </c>
      <c r="I682" s="34">
        <f>IF(ISBLANK($F682),0,ROUND($E682*(VLOOKUP($F682,Ratio,4)),0))</f>
        <v>0</v>
      </c>
      <c r="J682" s="34">
        <f>IF(ISBLANK($F682),0,ROUND($E682*(VLOOKUP($F682,Ratio,5)),0))</f>
        <v>0</v>
      </c>
      <c r="K682" s="140"/>
      <c r="L682" s="33"/>
      <c r="M682" s="124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/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  <c r="FW682" s="20"/>
      <c r="FX682" s="20"/>
      <c r="FY682" s="20"/>
      <c r="FZ682" s="20"/>
      <c r="GA682" s="20"/>
      <c r="GB682" s="20"/>
      <c r="GC682" s="20"/>
      <c r="GD682" s="20"/>
      <c r="GE682" s="20"/>
      <c r="GF682" s="20"/>
      <c r="GG682" s="20"/>
      <c r="GH682" s="20"/>
      <c r="GI682" s="20"/>
      <c r="GJ682" s="20"/>
      <c r="GK682" s="20"/>
      <c r="GL682" s="20"/>
      <c r="GM682" s="20"/>
      <c r="GN682" s="20"/>
      <c r="GO682" s="20"/>
      <c r="GP682" s="20"/>
      <c r="GQ682" s="20"/>
      <c r="GR682" s="20"/>
      <c r="GS682" s="20"/>
      <c r="GT682" s="20"/>
      <c r="GU682" s="20"/>
      <c r="GV682" s="20"/>
      <c r="GW682" s="20"/>
      <c r="GX682" s="20"/>
      <c r="GY682" s="20"/>
      <c r="GZ682" s="20"/>
      <c r="HA682" s="20"/>
      <c r="HB682" s="20"/>
      <c r="HC682" s="20"/>
      <c r="HD682" s="20"/>
      <c r="HE682" s="20"/>
      <c r="HF682" s="20"/>
      <c r="HG682" s="20"/>
      <c r="HH682" s="20"/>
      <c r="HI682" s="20"/>
      <c r="HJ682" s="20"/>
      <c r="HK682" s="20"/>
      <c r="HL682" s="20"/>
      <c r="HM682" s="20"/>
      <c r="HN682" s="20"/>
      <c r="HO682" s="20"/>
      <c r="HP682" s="20"/>
      <c r="HQ682" s="20"/>
      <c r="HR682" s="20"/>
      <c r="HS682" s="20"/>
      <c r="HT682" s="20"/>
      <c r="HU682" s="20"/>
      <c r="HV682" s="20"/>
      <c r="HW682" s="20"/>
      <c r="HX682" s="20"/>
      <c r="HY682" s="20"/>
      <c r="HZ682" s="20"/>
      <c r="IA682" s="20"/>
      <c r="IB682" s="20"/>
      <c r="IC682" s="20"/>
      <c r="ID682" s="20"/>
      <c r="IE682" s="20"/>
      <c r="IF682" s="20"/>
      <c r="IG682" s="20"/>
      <c r="IH682" s="20"/>
      <c r="II682" s="20"/>
      <c r="IJ682" s="20"/>
      <c r="IK682" s="20"/>
      <c r="IL682" s="20"/>
      <c r="IM682" s="20"/>
      <c r="IN682" s="20"/>
      <c r="IO682" s="20"/>
      <c r="IP682" s="20"/>
      <c r="IQ682" s="20"/>
      <c r="IR682" s="20"/>
      <c r="IS682" s="20"/>
    </row>
    <row r="683" spans="1:253" ht="13">
      <c r="A683" s="297">
        <v>53140</v>
      </c>
      <c r="B683" s="247">
        <v>20160</v>
      </c>
      <c r="C683" s="144" t="s">
        <v>422</v>
      </c>
      <c r="D683" s="142" t="s">
        <v>636</v>
      </c>
      <c r="E683" s="234">
        <v>0</v>
      </c>
      <c r="F683" s="228" t="s">
        <v>63</v>
      </c>
      <c r="G683" s="34"/>
      <c r="H683" s="34"/>
      <c r="I683" s="34"/>
      <c r="J683" s="34"/>
      <c r="K683" s="140"/>
      <c r="L683" s="33"/>
      <c r="M683" s="124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  <c r="FW683" s="20"/>
      <c r="FX683" s="20"/>
      <c r="FY683" s="20"/>
      <c r="FZ683" s="20"/>
      <c r="GA683" s="20"/>
      <c r="GB683" s="20"/>
      <c r="GC683" s="20"/>
      <c r="GD683" s="20"/>
      <c r="GE683" s="20"/>
      <c r="GF683" s="20"/>
      <c r="GG683" s="20"/>
      <c r="GH683" s="20"/>
      <c r="GI683" s="20"/>
      <c r="GJ683" s="20"/>
      <c r="GK683" s="20"/>
      <c r="GL683" s="20"/>
      <c r="GM683" s="20"/>
      <c r="GN683" s="20"/>
      <c r="GO683" s="20"/>
      <c r="GP683" s="20"/>
      <c r="GQ683" s="20"/>
      <c r="GR683" s="20"/>
      <c r="GS683" s="20"/>
      <c r="GT683" s="20"/>
      <c r="GU683" s="20"/>
      <c r="GV683" s="20"/>
      <c r="GW683" s="20"/>
      <c r="GX683" s="20"/>
      <c r="GY683" s="20"/>
      <c r="GZ683" s="20"/>
      <c r="HA683" s="20"/>
      <c r="HB683" s="20"/>
      <c r="HC683" s="20"/>
      <c r="HD683" s="20"/>
      <c r="HE683" s="20"/>
      <c r="HF683" s="20"/>
      <c r="HG683" s="20"/>
      <c r="HH683" s="20"/>
      <c r="HI683" s="20"/>
      <c r="HJ683" s="20"/>
      <c r="HK683" s="20"/>
      <c r="HL683" s="20"/>
      <c r="HM683" s="20"/>
      <c r="HN683" s="20"/>
      <c r="HO683" s="20"/>
      <c r="HP683" s="20"/>
      <c r="HQ683" s="20"/>
      <c r="HR683" s="20"/>
      <c r="HS683" s="20"/>
      <c r="HT683" s="20"/>
      <c r="HU683" s="20"/>
      <c r="HV683" s="20"/>
      <c r="HW683" s="20"/>
      <c r="HX683" s="20"/>
      <c r="HY683" s="20"/>
      <c r="HZ683" s="20"/>
      <c r="IA683" s="20"/>
      <c r="IB683" s="20"/>
      <c r="IC683" s="20"/>
      <c r="ID683" s="20"/>
      <c r="IE683" s="20"/>
      <c r="IF683" s="20"/>
      <c r="IG683" s="20"/>
      <c r="IH683" s="20"/>
      <c r="II683" s="20"/>
      <c r="IJ683" s="20"/>
      <c r="IK683" s="20"/>
      <c r="IL683" s="20"/>
      <c r="IM683" s="20"/>
      <c r="IN683" s="20"/>
      <c r="IO683" s="20"/>
      <c r="IP683" s="20"/>
      <c r="IQ683" s="20"/>
      <c r="IR683" s="20"/>
      <c r="IS683" s="20"/>
    </row>
    <row r="684" spans="1:253" ht="13">
      <c r="A684" s="297"/>
      <c r="B684" s="247"/>
      <c r="C684" s="144" t="s">
        <v>712</v>
      </c>
      <c r="D684" s="142" t="s">
        <v>636</v>
      </c>
      <c r="E684" s="234">
        <v>0</v>
      </c>
      <c r="F684" s="228"/>
      <c r="G684" s="34">
        <f>IF(ISBLANK($F684),0,ROUND($E684*(VLOOKUP($F684,Ratio,2)),0))</f>
        <v>0</v>
      </c>
      <c r="H684" s="34">
        <f>IF(ISBLANK($F684),0,ROUND($E684*(VLOOKUP($F684,Ratio,3)),0))</f>
        <v>0</v>
      </c>
      <c r="I684" s="34">
        <f>IF(ISBLANK($F684),0,ROUND($E684*(VLOOKUP($F684,Ratio,4)),0))</f>
        <v>0</v>
      </c>
      <c r="J684" s="34">
        <f>IF(ISBLANK($F684),0,ROUND($E684*(VLOOKUP($F684,Ratio,5)),0))</f>
        <v>0</v>
      </c>
      <c r="K684" s="140"/>
      <c r="L684" s="33"/>
      <c r="M684" s="12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  <c r="HI684" s="20"/>
      <c r="HJ684" s="20"/>
      <c r="HK684" s="20"/>
      <c r="HL684" s="20"/>
      <c r="HM684" s="20"/>
      <c r="HN684" s="20"/>
      <c r="HO684" s="20"/>
      <c r="HP684" s="20"/>
      <c r="HQ684" s="20"/>
      <c r="HR684" s="20"/>
      <c r="HS684" s="20"/>
      <c r="HT684" s="20"/>
      <c r="HU684" s="20"/>
      <c r="HV684" s="20"/>
      <c r="HW684" s="20"/>
      <c r="HX684" s="20"/>
      <c r="HY684" s="20"/>
      <c r="HZ684" s="20"/>
      <c r="IA684" s="20"/>
      <c r="IB684" s="20"/>
      <c r="IC684" s="20"/>
      <c r="ID684" s="20"/>
      <c r="IE684" s="20"/>
      <c r="IF684" s="20"/>
      <c r="IG684" s="20"/>
      <c r="IH684" s="20"/>
      <c r="II684" s="20"/>
      <c r="IJ684" s="20"/>
      <c r="IK684" s="20"/>
      <c r="IL684" s="20"/>
      <c r="IM684" s="20"/>
      <c r="IN684" s="20"/>
      <c r="IO684" s="20"/>
      <c r="IP684" s="20"/>
      <c r="IQ684" s="20"/>
      <c r="IR684" s="20"/>
      <c r="IS684" s="20"/>
    </row>
    <row r="685" spans="1:253" ht="13">
      <c r="A685" s="297">
        <v>53160</v>
      </c>
      <c r="B685" s="247">
        <v>20170</v>
      </c>
      <c r="C685" s="144" t="s">
        <v>637</v>
      </c>
      <c r="D685" s="142" t="s">
        <v>638</v>
      </c>
      <c r="E685" s="234">
        <v>0</v>
      </c>
      <c r="F685" s="228" t="s">
        <v>63</v>
      </c>
      <c r="G685" s="34"/>
      <c r="H685" s="34"/>
      <c r="I685" s="34"/>
      <c r="J685" s="34"/>
      <c r="K685" s="140"/>
      <c r="L685" s="33"/>
      <c r="M685" s="124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  <c r="GD685" s="20"/>
      <c r="GE685" s="20"/>
      <c r="GF685" s="20"/>
      <c r="GG685" s="20"/>
      <c r="GH685" s="20"/>
      <c r="GI685" s="20"/>
      <c r="GJ685" s="20"/>
      <c r="GK685" s="20"/>
      <c r="GL685" s="20"/>
      <c r="GM685" s="20"/>
      <c r="GN685" s="20"/>
      <c r="GO685" s="20"/>
      <c r="GP685" s="20"/>
      <c r="GQ685" s="20"/>
      <c r="GR685" s="20"/>
      <c r="GS685" s="20"/>
      <c r="GT685" s="20"/>
      <c r="GU685" s="20"/>
      <c r="GV685" s="20"/>
      <c r="GW685" s="20"/>
      <c r="GX685" s="20"/>
      <c r="GY685" s="20"/>
      <c r="GZ685" s="20"/>
      <c r="HA685" s="20"/>
      <c r="HB685" s="20"/>
      <c r="HC685" s="20"/>
      <c r="HD685" s="20"/>
      <c r="HE685" s="20"/>
      <c r="HF685" s="20"/>
      <c r="HG685" s="20"/>
      <c r="HH685" s="20"/>
      <c r="HI685" s="20"/>
      <c r="HJ685" s="20"/>
      <c r="HK685" s="20"/>
      <c r="HL685" s="20"/>
      <c r="HM685" s="20"/>
      <c r="HN685" s="20"/>
      <c r="HO685" s="20"/>
      <c r="HP685" s="20"/>
      <c r="HQ685" s="20"/>
      <c r="HR685" s="20"/>
      <c r="HS685" s="20"/>
      <c r="HT685" s="20"/>
      <c r="HU685" s="20"/>
      <c r="HV685" s="20"/>
      <c r="HW685" s="20"/>
      <c r="HX685" s="20"/>
      <c r="HY685" s="20"/>
      <c r="HZ685" s="20"/>
      <c r="IA685" s="20"/>
      <c r="IB685" s="20"/>
      <c r="IC685" s="20"/>
      <c r="ID685" s="20"/>
      <c r="IE685" s="20"/>
      <c r="IF685" s="20"/>
      <c r="IG685" s="20"/>
      <c r="IH685" s="20"/>
      <c r="II685" s="20"/>
      <c r="IJ685" s="20"/>
      <c r="IK685" s="20"/>
      <c r="IL685" s="20"/>
      <c r="IM685" s="20"/>
      <c r="IN685" s="20"/>
      <c r="IO685" s="20"/>
      <c r="IP685" s="20"/>
      <c r="IQ685" s="20"/>
      <c r="IR685" s="20"/>
      <c r="IS685" s="20"/>
    </row>
    <row r="686" spans="1:253" ht="13">
      <c r="A686" s="297"/>
      <c r="B686" s="247"/>
      <c r="C686" s="144" t="s">
        <v>711</v>
      </c>
      <c r="D686" s="142" t="s">
        <v>638</v>
      </c>
      <c r="E686" s="234">
        <v>0</v>
      </c>
      <c r="F686" s="228"/>
      <c r="G686" s="34">
        <f>IF(ISBLANK($F686),0,ROUND($E686*(VLOOKUP($F686,Ratio,2)),0))</f>
        <v>0</v>
      </c>
      <c r="H686" s="34">
        <f>IF(ISBLANK($F686),0,ROUND($E686*(VLOOKUP($F686,Ratio,3)),0))</f>
        <v>0</v>
      </c>
      <c r="I686" s="34">
        <f>IF(ISBLANK($F686),0,ROUND($E686*(VLOOKUP($F686,Ratio,4)),0))</f>
        <v>0</v>
      </c>
      <c r="J686" s="34">
        <f>IF(ISBLANK($F686),0,ROUND($E686*(VLOOKUP($F686,Ratio,5)),0))</f>
        <v>0</v>
      </c>
      <c r="K686" s="140"/>
      <c r="L686" s="33"/>
      <c r="M686" s="124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  <c r="FW686" s="20"/>
      <c r="FX686" s="20"/>
      <c r="FY686" s="20"/>
      <c r="FZ686" s="20"/>
      <c r="GA686" s="20"/>
      <c r="GB686" s="20"/>
      <c r="GC686" s="20"/>
      <c r="GD686" s="20"/>
      <c r="GE686" s="20"/>
      <c r="GF686" s="20"/>
      <c r="GG686" s="20"/>
      <c r="GH686" s="20"/>
      <c r="GI686" s="20"/>
      <c r="GJ686" s="20"/>
      <c r="GK686" s="20"/>
      <c r="GL686" s="20"/>
      <c r="GM686" s="20"/>
      <c r="GN686" s="20"/>
      <c r="GO686" s="20"/>
      <c r="GP686" s="20"/>
      <c r="GQ686" s="20"/>
      <c r="GR686" s="20"/>
      <c r="GS686" s="20"/>
      <c r="GT686" s="20"/>
      <c r="GU686" s="20"/>
      <c r="GV686" s="20"/>
      <c r="GW686" s="20"/>
      <c r="GX686" s="20"/>
      <c r="GY686" s="20"/>
      <c r="GZ686" s="20"/>
      <c r="HA686" s="20"/>
      <c r="HB686" s="20"/>
      <c r="HC686" s="20"/>
      <c r="HD686" s="20"/>
      <c r="HE686" s="20"/>
      <c r="HF686" s="20"/>
      <c r="HG686" s="20"/>
      <c r="HH686" s="20"/>
      <c r="HI686" s="20"/>
      <c r="HJ686" s="20"/>
      <c r="HK686" s="20"/>
      <c r="HL686" s="20"/>
      <c r="HM686" s="20"/>
      <c r="HN686" s="20"/>
      <c r="HO686" s="20"/>
      <c r="HP686" s="20"/>
      <c r="HQ686" s="20"/>
      <c r="HR686" s="20"/>
      <c r="HS686" s="20"/>
      <c r="HT686" s="20"/>
      <c r="HU686" s="20"/>
      <c r="HV686" s="20"/>
      <c r="HW686" s="20"/>
      <c r="HX686" s="20"/>
      <c r="HY686" s="20"/>
      <c r="HZ686" s="20"/>
      <c r="IA686" s="20"/>
      <c r="IB686" s="20"/>
      <c r="IC686" s="20"/>
      <c r="ID686" s="20"/>
      <c r="IE686" s="20"/>
      <c r="IF686" s="20"/>
      <c r="IG686" s="20"/>
      <c r="IH686" s="20"/>
      <c r="II686" s="20"/>
      <c r="IJ686" s="20"/>
      <c r="IK686" s="20"/>
      <c r="IL686" s="20"/>
      <c r="IM686" s="20"/>
      <c r="IN686" s="20"/>
      <c r="IO686" s="20"/>
      <c r="IP686" s="20"/>
      <c r="IQ686" s="20"/>
      <c r="IR686" s="20"/>
      <c r="IS686" s="20"/>
    </row>
    <row r="687" spans="1:253" ht="13">
      <c r="A687" s="297">
        <v>53180</v>
      </c>
      <c r="B687" s="247">
        <v>20180</v>
      </c>
      <c r="C687" s="144" t="s">
        <v>639</v>
      </c>
      <c r="D687" s="142" t="s">
        <v>640</v>
      </c>
      <c r="E687" s="234">
        <v>0</v>
      </c>
      <c r="F687" s="228" t="s">
        <v>63</v>
      </c>
      <c r="G687" s="34"/>
      <c r="H687" s="34"/>
      <c r="I687" s="34"/>
      <c r="J687" s="34"/>
      <c r="K687" s="140"/>
      <c r="L687" s="33"/>
      <c r="M687" s="124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  <c r="GD687" s="20"/>
      <c r="GE687" s="20"/>
      <c r="GF687" s="20"/>
      <c r="GG687" s="20"/>
      <c r="GH687" s="20"/>
      <c r="GI687" s="20"/>
      <c r="GJ687" s="20"/>
      <c r="GK687" s="20"/>
      <c r="GL687" s="20"/>
      <c r="GM687" s="20"/>
      <c r="GN687" s="20"/>
      <c r="GO687" s="20"/>
      <c r="GP687" s="20"/>
      <c r="GQ687" s="20"/>
      <c r="GR687" s="20"/>
      <c r="GS687" s="20"/>
      <c r="GT687" s="20"/>
      <c r="GU687" s="20"/>
      <c r="GV687" s="20"/>
      <c r="GW687" s="20"/>
      <c r="GX687" s="20"/>
      <c r="GY687" s="20"/>
      <c r="GZ687" s="20"/>
      <c r="HA687" s="20"/>
      <c r="HB687" s="20"/>
      <c r="HC687" s="20"/>
      <c r="HD687" s="20"/>
      <c r="HE687" s="20"/>
      <c r="HF687" s="20"/>
      <c r="HG687" s="20"/>
      <c r="HH687" s="20"/>
      <c r="HI687" s="20"/>
      <c r="HJ687" s="20"/>
      <c r="HK687" s="20"/>
      <c r="HL687" s="20"/>
      <c r="HM687" s="20"/>
      <c r="HN687" s="20"/>
      <c r="HO687" s="20"/>
      <c r="HP687" s="20"/>
      <c r="HQ687" s="20"/>
      <c r="HR687" s="20"/>
      <c r="HS687" s="20"/>
      <c r="HT687" s="20"/>
      <c r="HU687" s="20"/>
      <c r="HV687" s="20"/>
      <c r="HW687" s="20"/>
      <c r="HX687" s="20"/>
      <c r="HY687" s="20"/>
      <c r="HZ687" s="20"/>
      <c r="IA687" s="20"/>
      <c r="IB687" s="20"/>
      <c r="IC687" s="20"/>
      <c r="ID687" s="20"/>
      <c r="IE687" s="20"/>
      <c r="IF687" s="20"/>
      <c r="IG687" s="20"/>
      <c r="IH687" s="20"/>
      <c r="II687" s="20"/>
      <c r="IJ687" s="20"/>
      <c r="IK687" s="20"/>
      <c r="IL687" s="20"/>
      <c r="IM687" s="20"/>
      <c r="IN687" s="20"/>
      <c r="IO687" s="20"/>
      <c r="IP687" s="20"/>
      <c r="IQ687" s="20"/>
      <c r="IR687" s="20"/>
      <c r="IS687" s="20"/>
    </row>
    <row r="688" spans="1:253" ht="13">
      <c r="A688" s="297"/>
      <c r="B688" s="247"/>
      <c r="C688" s="144" t="s">
        <v>710</v>
      </c>
      <c r="D688" s="142" t="s">
        <v>640</v>
      </c>
      <c r="E688" s="234">
        <v>0</v>
      </c>
      <c r="F688" s="228"/>
      <c r="G688" s="34">
        <f>IF(ISBLANK($F688),0,ROUND($E688*(VLOOKUP($F688,Ratio,2)),0))</f>
        <v>0</v>
      </c>
      <c r="H688" s="34">
        <f>IF(ISBLANK($F688),0,ROUND($E688*(VLOOKUP($F688,Ratio,3)),0))</f>
        <v>0</v>
      </c>
      <c r="I688" s="34">
        <f>IF(ISBLANK($F688),0,ROUND($E688*(VLOOKUP($F688,Ratio,4)),0))</f>
        <v>0</v>
      </c>
      <c r="J688" s="34">
        <f>IF(ISBLANK($F688),0,ROUND($E688*(VLOOKUP($F688,Ratio,5)),0))</f>
        <v>0</v>
      </c>
      <c r="K688" s="140"/>
      <c r="L688" s="33"/>
      <c r="M688" s="124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3">
      <c r="A689" s="297">
        <v>53200</v>
      </c>
      <c r="B689" s="247">
        <v>20190</v>
      </c>
      <c r="C689" s="144" t="s">
        <v>641</v>
      </c>
      <c r="D689" s="142" t="s">
        <v>642</v>
      </c>
      <c r="E689" s="234">
        <v>0</v>
      </c>
      <c r="F689" s="228" t="s">
        <v>63</v>
      </c>
      <c r="G689" s="34"/>
      <c r="H689" s="34"/>
      <c r="I689" s="34"/>
      <c r="J689" s="34"/>
      <c r="K689" s="140"/>
      <c r="L689" s="33"/>
      <c r="M689" s="124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  <c r="GD689" s="20"/>
      <c r="GE689" s="20"/>
      <c r="GF689" s="20"/>
      <c r="GG689" s="20"/>
      <c r="GH689" s="20"/>
      <c r="GI689" s="20"/>
      <c r="GJ689" s="20"/>
      <c r="GK689" s="20"/>
      <c r="GL689" s="20"/>
      <c r="GM689" s="20"/>
      <c r="GN689" s="20"/>
      <c r="GO689" s="20"/>
      <c r="GP689" s="20"/>
      <c r="GQ689" s="20"/>
      <c r="GR689" s="20"/>
      <c r="GS689" s="20"/>
      <c r="GT689" s="20"/>
      <c r="GU689" s="20"/>
      <c r="GV689" s="20"/>
      <c r="GW689" s="20"/>
      <c r="GX689" s="20"/>
      <c r="GY689" s="20"/>
      <c r="GZ689" s="20"/>
      <c r="HA689" s="20"/>
      <c r="HB689" s="20"/>
      <c r="HC689" s="20"/>
      <c r="HD689" s="20"/>
      <c r="HE689" s="20"/>
      <c r="HF689" s="20"/>
      <c r="HG689" s="20"/>
      <c r="HH689" s="20"/>
      <c r="HI689" s="20"/>
      <c r="HJ689" s="20"/>
      <c r="HK689" s="20"/>
      <c r="HL689" s="20"/>
      <c r="HM689" s="20"/>
      <c r="HN689" s="20"/>
      <c r="HO689" s="20"/>
      <c r="HP689" s="20"/>
      <c r="HQ689" s="20"/>
      <c r="HR689" s="20"/>
      <c r="HS689" s="20"/>
      <c r="HT689" s="20"/>
      <c r="HU689" s="20"/>
      <c r="HV689" s="20"/>
      <c r="HW689" s="20"/>
      <c r="HX689" s="20"/>
      <c r="HY689" s="20"/>
      <c r="HZ689" s="20"/>
      <c r="IA689" s="20"/>
      <c r="IB689" s="20"/>
      <c r="IC689" s="20"/>
      <c r="ID689" s="20"/>
      <c r="IE689" s="20"/>
      <c r="IF689" s="20"/>
      <c r="IG689" s="20"/>
      <c r="IH689" s="20"/>
      <c r="II689" s="20"/>
      <c r="IJ689" s="20"/>
      <c r="IK689" s="20"/>
      <c r="IL689" s="20"/>
      <c r="IM689" s="20"/>
      <c r="IN689" s="20"/>
      <c r="IO689" s="20"/>
      <c r="IP689" s="20"/>
      <c r="IQ689" s="20"/>
      <c r="IR689" s="20"/>
      <c r="IS689" s="20"/>
    </row>
    <row r="690" spans="1:253" ht="13">
      <c r="A690" s="297"/>
      <c r="B690" s="247"/>
      <c r="C690" s="144" t="s">
        <v>709</v>
      </c>
      <c r="D690" s="142" t="s">
        <v>642</v>
      </c>
      <c r="E690" s="234">
        <v>0</v>
      </c>
      <c r="F690" s="228"/>
      <c r="G690" s="34">
        <f>IF(ISBLANK($F690),0,ROUND($E690*(VLOOKUP($F690,Ratio,2)),0))</f>
        <v>0</v>
      </c>
      <c r="H690" s="34">
        <f>IF(ISBLANK($F690),0,ROUND($E690*(VLOOKUP($F690,Ratio,3)),0))</f>
        <v>0</v>
      </c>
      <c r="I690" s="34">
        <f>IF(ISBLANK($F690),0,ROUND($E690*(VLOOKUP($F690,Ratio,4)),0))</f>
        <v>0</v>
      </c>
      <c r="J690" s="34">
        <f>IF(ISBLANK($F690),0,ROUND($E690*(VLOOKUP($F690,Ratio,5)),0))</f>
        <v>0</v>
      </c>
      <c r="K690" s="140"/>
      <c r="L690" s="33"/>
      <c r="M690" s="124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  <c r="FW690" s="20"/>
      <c r="FX690" s="20"/>
      <c r="FY690" s="20"/>
      <c r="FZ690" s="20"/>
      <c r="GA690" s="20"/>
      <c r="GB690" s="20"/>
      <c r="GC690" s="20"/>
      <c r="GD690" s="20"/>
      <c r="GE690" s="20"/>
      <c r="GF690" s="20"/>
      <c r="GG690" s="20"/>
      <c r="GH690" s="20"/>
      <c r="GI690" s="20"/>
      <c r="GJ690" s="20"/>
      <c r="GK690" s="20"/>
      <c r="GL690" s="20"/>
      <c r="GM690" s="20"/>
      <c r="GN690" s="20"/>
      <c r="GO690" s="20"/>
      <c r="GP690" s="20"/>
      <c r="GQ690" s="20"/>
      <c r="GR690" s="20"/>
      <c r="GS690" s="20"/>
      <c r="GT690" s="20"/>
      <c r="GU690" s="20"/>
      <c r="GV690" s="20"/>
      <c r="GW690" s="20"/>
      <c r="GX690" s="20"/>
      <c r="GY690" s="20"/>
      <c r="GZ690" s="20"/>
      <c r="HA690" s="20"/>
      <c r="HB690" s="20"/>
      <c r="HC690" s="20"/>
      <c r="HD690" s="20"/>
      <c r="HE690" s="20"/>
      <c r="HF690" s="20"/>
      <c r="HG690" s="20"/>
      <c r="HH690" s="20"/>
      <c r="HI690" s="20"/>
      <c r="HJ690" s="20"/>
      <c r="HK690" s="20"/>
      <c r="HL690" s="20"/>
      <c r="HM690" s="20"/>
      <c r="HN690" s="20"/>
      <c r="HO690" s="20"/>
      <c r="HP690" s="20"/>
      <c r="HQ690" s="20"/>
      <c r="HR690" s="20"/>
      <c r="HS690" s="20"/>
      <c r="HT690" s="20"/>
      <c r="HU690" s="20"/>
      <c r="HV690" s="20"/>
      <c r="HW690" s="20"/>
      <c r="HX690" s="20"/>
      <c r="HY690" s="20"/>
      <c r="HZ690" s="20"/>
      <c r="IA690" s="20"/>
      <c r="IB690" s="20"/>
      <c r="IC690" s="20"/>
      <c r="ID690" s="20"/>
      <c r="IE690" s="20"/>
      <c r="IF690" s="20"/>
      <c r="IG690" s="20"/>
      <c r="IH690" s="20"/>
      <c r="II690" s="20"/>
      <c r="IJ690" s="20"/>
      <c r="IK690" s="20"/>
      <c r="IL690" s="20"/>
      <c r="IM690" s="20"/>
      <c r="IN690" s="20"/>
      <c r="IO690" s="20"/>
      <c r="IP690" s="20"/>
      <c r="IQ690" s="20"/>
      <c r="IR690" s="20"/>
      <c r="IS690" s="20"/>
    </row>
    <row r="691" spans="1:253" ht="13">
      <c r="A691" s="297">
        <v>53220</v>
      </c>
      <c r="B691" s="247">
        <v>20200</v>
      </c>
      <c r="C691" s="144" t="s">
        <v>423</v>
      </c>
      <c r="D691" s="142" t="s">
        <v>643</v>
      </c>
      <c r="E691" s="234">
        <v>0</v>
      </c>
      <c r="F691" s="228" t="s">
        <v>63</v>
      </c>
      <c r="G691" s="34"/>
      <c r="H691" s="34"/>
      <c r="I691" s="34"/>
      <c r="J691" s="34"/>
      <c r="K691" s="140"/>
      <c r="L691" s="33"/>
      <c r="M691" s="124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  <c r="FW691" s="20"/>
      <c r="FX691" s="20"/>
      <c r="FY691" s="20"/>
      <c r="FZ691" s="20"/>
      <c r="GA691" s="20"/>
      <c r="GB691" s="20"/>
      <c r="GC691" s="20"/>
      <c r="GD691" s="20"/>
      <c r="GE691" s="20"/>
      <c r="GF691" s="20"/>
      <c r="GG691" s="20"/>
      <c r="GH691" s="20"/>
      <c r="GI691" s="20"/>
      <c r="GJ691" s="20"/>
      <c r="GK691" s="20"/>
      <c r="GL691" s="20"/>
      <c r="GM691" s="20"/>
      <c r="GN691" s="20"/>
      <c r="GO691" s="20"/>
      <c r="GP691" s="20"/>
      <c r="GQ691" s="20"/>
      <c r="GR691" s="20"/>
      <c r="GS691" s="20"/>
      <c r="GT691" s="20"/>
      <c r="GU691" s="20"/>
      <c r="GV691" s="20"/>
      <c r="GW691" s="20"/>
      <c r="GX691" s="20"/>
      <c r="GY691" s="20"/>
      <c r="GZ691" s="20"/>
      <c r="HA691" s="20"/>
      <c r="HB691" s="20"/>
      <c r="HC691" s="20"/>
      <c r="HD691" s="20"/>
      <c r="HE691" s="20"/>
      <c r="HF691" s="20"/>
      <c r="HG691" s="20"/>
      <c r="HH691" s="20"/>
      <c r="HI691" s="20"/>
      <c r="HJ691" s="20"/>
      <c r="HK691" s="20"/>
      <c r="HL691" s="20"/>
      <c r="HM691" s="20"/>
      <c r="HN691" s="20"/>
      <c r="HO691" s="20"/>
      <c r="HP691" s="20"/>
      <c r="HQ691" s="20"/>
      <c r="HR691" s="20"/>
      <c r="HS691" s="20"/>
      <c r="HT691" s="20"/>
      <c r="HU691" s="20"/>
      <c r="HV691" s="20"/>
      <c r="HW691" s="20"/>
      <c r="HX691" s="20"/>
      <c r="HY691" s="20"/>
      <c r="HZ691" s="20"/>
      <c r="IA691" s="20"/>
      <c r="IB691" s="20"/>
      <c r="IC691" s="20"/>
      <c r="ID691" s="20"/>
      <c r="IE691" s="20"/>
      <c r="IF691" s="20"/>
      <c r="IG691" s="20"/>
      <c r="IH691" s="20"/>
      <c r="II691" s="20"/>
      <c r="IJ691" s="20"/>
      <c r="IK691" s="20"/>
      <c r="IL691" s="20"/>
      <c r="IM691" s="20"/>
      <c r="IN691" s="20"/>
      <c r="IO691" s="20"/>
      <c r="IP691" s="20"/>
      <c r="IQ691" s="20"/>
      <c r="IR691" s="20"/>
      <c r="IS691" s="20"/>
    </row>
    <row r="692" spans="1:253" ht="13">
      <c r="A692" s="297"/>
      <c r="B692" s="247"/>
      <c r="C692" s="144" t="s">
        <v>708</v>
      </c>
      <c r="D692" s="142" t="s">
        <v>643</v>
      </c>
      <c r="E692" s="234">
        <v>0</v>
      </c>
      <c r="F692" s="228"/>
      <c r="G692" s="34">
        <f>IF(ISBLANK($F692),0,ROUND($E692*(VLOOKUP($F692,Ratio,2)),0))</f>
        <v>0</v>
      </c>
      <c r="H692" s="34">
        <f>IF(ISBLANK($F692),0,ROUND($E692*(VLOOKUP($F692,Ratio,3)),0))</f>
        <v>0</v>
      </c>
      <c r="I692" s="34">
        <f>IF(ISBLANK($F692),0,ROUND($E692*(VLOOKUP($F692,Ratio,4)),0))</f>
        <v>0</v>
      </c>
      <c r="J692" s="34">
        <f>IF(ISBLANK($F692),0,ROUND($E692*(VLOOKUP($F692,Ratio,5)),0))</f>
        <v>0</v>
      </c>
      <c r="K692" s="140"/>
      <c r="L692" s="33"/>
      <c r="M692" s="124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  <c r="GD692" s="20"/>
      <c r="GE692" s="20"/>
      <c r="GF692" s="20"/>
      <c r="GG692" s="20"/>
      <c r="GH692" s="20"/>
      <c r="GI692" s="20"/>
      <c r="GJ692" s="20"/>
      <c r="GK692" s="20"/>
      <c r="GL692" s="20"/>
      <c r="GM692" s="20"/>
      <c r="GN692" s="20"/>
      <c r="GO692" s="20"/>
      <c r="GP692" s="20"/>
      <c r="GQ692" s="20"/>
      <c r="GR692" s="20"/>
      <c r="GS692" s="20"/>
      <c r="GT692" s="20"/>
      <c r="GU692" s="20"/>
      <c r="GV692" s="20"/>
      <c r="GW692" s="20"/>
      <c r="GX692" s="20"/>
      <c r="GY692" s="20"/>
      <c r="GZ692" s="20"/>
      <c r="HA692" s="20"/>
      <c r="HB692" s="20"/>
      <c r="HC692" s="20"/>
      <c r="HD692" s="20"/>
      <c r="HE692" s="20"/>
      <c r="HF692" s="20"/>
      <c r="HG692" s="20"/>
      <c r="HH692" s="20"/>
      <c r="HI692" s="20"/>
      <c r="HJ692" s="20"/>
      <c r="HK692" s="20"/>
      <c r="HL692" s="20"/>
      <c r="HM692" s="20"/>
      <c r="HN692" s="20"/>
      <c r="HO692" s="20"/>
      <c r="HP692" s="20"/>
      <c r="HQ692" s="20"/>
      <c r="HR692" s="20"/>
      <c r="HS692" s="20"/>
      <c r="HT692" s="20"/>
      <c r="HU692" s="20"/>
      <c r="HV692" s="20"/>
      <c r="HW692" s="20"/>
      <c r="HX692" s="20"/>
      <c r="HY692" s="20"/>
      <c r="HZ692" s="20"/>
      <c r="IA692" s="20"/>
      <c r="IB692" s="20"/>
      <c r="IC692" s="20"/>
      <c r="ID692" s="20"/>
      <c r="IE692" s="20"/>
      <c r="IF692" s="20"/>
      <c r="IG692" s="20"/>
      <c r="IH692" s="20"/>
      <c r="II692" s="20"/>
      <c r="IJ692" s="20"/>
      <c r="IK692" s="20"/>
      <c r="IL692" s="20"/>
      <c r="IM692" s="20"/>
      <c r="IN692" s="20"/>
      <c r="IO692" s="20"/>
      <c r="IP692" s="20"/>
      <c r="IQ692" s="20"/>
      <c r="IR692" s="20"/>
      <c r="IS692" s="20"/>
    </row>
    <row r="693" spans="1:253" ht="13">
      <c r="A693" s="314">
        <v>53225</v>
      </c>
      <c r="B693" s="247"/>
      <c r="C693" s="298" t="s">
        <v>1007</v>
      </c>
      <c r="D693" s="297" t="s">
        <v>1049</v>
      </c>
      <c r="E693" s="234">
        <v>0</v>
      </c>
      <c r="F693" s="228" t="s">
        <v>63</v>
      </c>
      <c r="G693" s="34"/>
      <c r="H693" s="34"/>
      <c r="I693" s="34"/>
      <c r="J693" s="34"/>
      <c r="K693" s="140"/>
      <c r="L693" s="33"/>
      <c r="M693" s="124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  <c r="GD693" s="20"/>
      <c r="GE693" s="20"/>
      <c r="GF693" s="20"/>
      <c r="GG693" s="20"/>
      <c r="GH693" s="20"/>
      <c r="GI693" s="20"/>
      <c r="GJ693" s="20"/>
      <c r="GK693" s="20"/>
      <c r="GL693" s="20"/>
      <c r="GM693" s="20"/>
      <c r="GN693" s="20"/>
      <c r="GO693" s="20"/>
      <c r="GP693" s="20"/>
      <c r="GQ693" s="20"/>
      <c r="GR693" s="20"/>
      <c r="GS693" s="20"/>
      <c r="GT693" s="20"/>
      <c r="GU693" s="20"/>
      <c r="GV693" s="20"/>
      <c r="GW693" s="20"/>
      <c r="GX693" s="20"/>
      <c r="GY693" s="20"/>
      <c r="GZ693" s="20"/>
      <c r="HA693" s="20"/>
      <c r="HB693" s="20"/>
      <c r="HC693" s="20"/>
      <c r="HD693" s="20"/>
      <c r="HE693" s="20"/>
      <c r="HF693" s="20"/>
      <c r="HG693" s="20"/>
      <c r="HH693" s="20"/>
      <c r="HI693" s="20"/>
      <c r="HJ693" s="20"/>
      <c r="HK693" s="20"/>
      <c r="HL693" s="20"/>
      <c r="HM693" s="20"/>
      <c r="HN693" s="20"/>
      <c r="HO693" s="20"/>
      <c r="HP693" s="20"/>
      <c r="HQ693" s="20"/>
      <c r="HR693" s="20"/>
      <c r="HS693" s="20"/>
      <c r="HT693" s="20"/>
      <c r="HU693" s="20"/>
      <c r="HV693" s="20"/>
      <c r="HW693" s="20"/>
      <c r="HX693" s="20"/>
      <c r="HY693" s="20"/>
      <c r="HZ693" s="20"/>
      <c r="IA693" s="20"/>
      <c r="IB693" s="20"/>
      <c r="IC693" s="20"/>
      <c r="ID693" s="20"/>
      <c r="IE693" s="20"/>
      <c r="IF693" s="20"/>
      <c r="IG693" s="20"/>
      <c r="IH693" s="20"/>
      <c r="II693" s="20"/>
      <c r="IJ693" s="20"/>
      <c r="IK693" s="20"/>
      <c r="IL693" s="20"/>
      <c r="IM693" s="20"/>
      <c r="IN693" s="20"/>
      <c r="IO693" s="20"/>
      <c r="IP693" s="20"/>
      <c r="IQ693" s="20"/>
      <c r="IR693" s="20"/>
      <c r="IS693" s="20"/>
    </row>
    <row r="694" spans="1:253" ht="13">
      <c r="A694" s="297"/>
      <c r="B694" s="247"/>
      <c r="C694" s="298" t="s">
        <v>1007</v>
      </c>
      <c r="D694" s="297" t="s">
        <v>1049</v>
      </c>
      <c r="E694" s="234">
        <v>0</v>
      </c>
      <c r="F694" s="228"/>
      <c r="G694" s="34">
        <f>IF(ISBLANK($F694),0,ROUND($E694*(VLOOKUP($F694,Ratio,2)),0))</f>
        <v>0</v>
      </c>
      <c r="H694" s="34">
        <f>IF(ISBLANK($F694),0,ROUND($E694*(VLOOKUP($F694,Ratio,3)),0))</f>
        <v>0</v>
      </c>
      <c r="I694" s="34">
        <f>IF(ISBLANK($F694),0,ROUND($E694*(VLOOKUP($F694,Ratio,4)),0))</f>
        <v>0</v>
      </c>
      <c r="J694" s="34">
        <f>IF(ISBLANK($F694),0,ROUND($E694*(VLOOKUP($F694,Ratio,5)),0))</f>
        <v>0</v>
      </c>
      <c r="K694" s="140"/>
      <c r="L694" s="33"/>
      <c r="M694" s="12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  <c r="HI694" s="20"/>
      <c r="HJ694" s="20"/>
      <c r="HK694" s="20"/>
      <c r="HL694" s="20"/>
      <c r="HM694" s="20"/>
      <c r="HN694" s="20"/>
      <c r="HO694" s="20"/>
      <c r="HP694" s="20"/>
      <c r="HQ694" s="20"/>
      <c r="HR694" s="20"/>
      <c r="HS694" s="20"/>
      <c r="HT694" s="20"/>
      <c r="HU694" s="20"/>
      <c r="HV694" s="20"/>
      <c r="HW694" s="20"/>
      <c r="HX694" s="20"/>
      <c r="HY694" s="20"/>
      <c r="HZ694" s="20"/>
      <c r="IA694" s="20"/>
      <c r="IB694" s="20"/>
      <c r="IC694" s="20"/>
      <c r="ID694" s="20"/>
      <c r="IE694" s="20"/>
      <c r="IF694" s="20"/>
      <c r="IG694" s="20"/>
      <c r="IH694" s="20"/>
      <c r="II694" s="20"/>
      <c r="IJ694" s="20"/>
      <c r="IK694" s="20"/>
      <c r="IL694" s="20"/>
      <c r="IM694" s="20"/>
      <c r="IN694" s="20"/>
      <c r="IO694" s="20"/>
      <c r="IP694" s="20"/>
      <c r="IQ694" s="20"/>
      <c r="IR694" s="20"/>
      <c r="IS694" s="20"/>
    </row>
    <row r="695" spans="1:253" ht="13">
      <c r="A695" s="297">
        <v>53240</v>
      </c>
      <c r="B695" s="247">
        <v>20210</v>
      </c>
      <c r="C695" s="143" t="s">
        <v>644</v>
      </c>
      <c r="D695" s="145"/>
      <c r="E695" s="40">
        <f>SUM(E669:E692)</f>
        <v>0</v>
      </c>
      <c r="F695" s="225"/>
      <c r="G695" s="40">
        <f>SUM(G669:G692)</f>
        <v>0</v>
      </c>
      <c r="H695" s="40">
        <f>SUM(H669:H692)</f>
        <v>0</v>
      </c>
      <c r="I695" s="40">
        <f>SUM(I669:I692)</f>
        <v>0</v>
      </c>
      <c r="J695" s="40">
        <f>SUM(J669:J692)</f>
        <v>0</v>
      </c>
      <c r="K695" s="140"/>
      <c r="L695" s="33"/>
      <c r="M695" s="124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/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  <c r="HI695" s="20"/>
      <c r="HJ695" s="20"/>
      <c r="HK695" s="20"/>
      <c r="HL695" s="20"/>
      <c r="HM695" s="20"/>
      <c r="HN695" s="20"/>
      <c r="HO695" s="20"/>
      <c r="HP695" s="20"/>
      <c r="HQ695" s="20"/>
      <c r="HR695" s="20"/>
      <c r="HS695" s="20"/>
      <c r="HT695" s="20"/>
      <c r="HU695" s="20"/>
      <c r="HV695" s="20"/>
      <c r="HW695" s="20"/>
      <c r="HX695" s="20"/>
      <c r="HY695" s="20"/>
      <c r="HZ695" s="20"/>
      <c r="IA695" s="20"/>
      <c r="IB695" s="20"/>
      <c r="IC695" s="20"/>
      <c r="ID695" s="20"/>
      <c r="IE695" s="20"/>
      <c r="IF695" s="20"/>
      <c r="IG695" s="20"/>
      <c r="IH695" s="20"/>
      <c r="II695" s="20"/>
      <c r="IJ695" s="20"/>
      <c r="IK695" s="20"/>
      <c r="IL695" s="20"/>
      <c r="IM695" s="20"/>
      <c r="IN695" s="20"/>
      <c r="IO695" s="20"/>
      <c r="IP695" s="20"/>
      <c r="IQ695" s="20"/>
      <c r="IR695" s="20"/>
      <c r="IS695" s="20"/>
    </row>
    <row r="696" spans="1:253" ht="13">
      <c r="A696" s="297"/>
      <c r="B696" s="247"/>
      <c r="C696" s="143" t="s">
        <v>645</v>
      </c>
      <c r="D696" s="145"/>
      <c r="E696" s="140"/>
      <c r="F696" s="225"/>
      <c r="G696" s="140"/>
      <c r="H696" s="140"/>
      <c r="I696" s="140"/>
      <c r="J696" s="140"/>
      <c r="K696" s="140"/>
      <c r="L696" s="140"/>
      <c r="M696" s="124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  <c r="HI696" s="20"/>
      <c r="HJ696" s="20"/>
      <c r="HK696" s="20"/>
      <c r="HL696" s="20"/>
      <c r="HM696" s="20"/>
      <c r="HN696" s="20"/>
      <c r="HO696" s="20"/>
      <c r="HP696" s="20"/>
      <c r="HQ696" s="20"/>
      <c r="HR696" s="20"/>
      <c r="HS696" s="20"/>
      <c r="HT696" s="20"/>
      <c r="HU696" s="20"/>
      <c r="HV696" s="20"/>
      <c r="HW696" s="20"/>
      <c r="HX696" s="20"/>
      <c r="HY696" s="20"/>
      <c r="HZ696" s="20"/>
      <c r="IA696" s="20"/>
      <c r="IB696" s="20"/>
      <c r="IC696" s="20"/>
      <c r="ID696" s="20"/>
      <c r="IE696" s="20"/>
      <c r="IF696" s="20"/>
      <c r="IG696" s="20"/>
      <c r="IH696" s="20"/>
      <c r="II696" s="20"/>
      <c r="IJ696" s="20"/>
      <c r="IK696" s="20"/>
      <c r="IL696" s="20"/>
      <c r="IM696" s="20"/>
      <c r="IN696" s="20"/>
      <c r="IO696" s="20"/>
      <c r="IP696" s="20"/>
      <c r="IQ696" s="20"/>
      <c r="IR696" s="20"/>
      <c r="IS696" s="20"/>
    </row>
    <row r="697" spans="1:253" ht="13">
      <c r="A697" s="297">
        <v>54000</v>
      </c>
      <c r="B697" s="247">
        <v>20220</v>
      </c>
      <c r="C697" s="144" t="s">
        <v>630</v>
      </c>
      <c r="D697" s="142" t="s">
        <v>646</v>
      </c>
      <c r="E697" s="234">
        <v>0</v>
      </c>
      <c r="F697" s="228" t="s">
        <v>63</v>
      </c>
      <c r="G697" s="140"/>
      <c r="H697" s="140"/>
      <c r="I697" s="140"/>
      <c r="J697" s="140"/>
      <c r="K697" s="34"/>
      <c r="L697" s="33"/>
      <c r="M697" s="124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  <c r="HI697" s="20"/>
      <c r="HJ697" s="20"/>
      <c r="HK697" s="20"/>
      <c r="HL697" s="20"/>
      <c r="HM697" s="20"/>
      <c r="HN697" s="20"/>
      <c r="HO697" s="20"/>
      <c r="HP697" s="20"/>
      <c r="HQ697" s="20"/>
      <c r="HR697" s="20"/>
      <c r="HS697" s="20"/>
      <c r="HT697" s="20"/>
      <c r="HU697" s="20"/>
      <c r="HV697" s="20"/>
      <c r="HW697" s="20"/>
      <c r="HX697" s="20"/>
      <c r="HY697" s="20"/>
      <c r="HZ697" s="20"/>
      <c r="IA697" s="20"/>
      <c r="IB697" s="20"/>
      <c r="IC697" s="20"/>
      <c r="ID697" s="20"/>
      <c r="IE697" s="20"/>
      <c r="IF697" s="20"/>
      <c r="IG697" s="20"/>
      <c r="IH697" s="20"/>
      <c r="II697" s="20"/>
      <c r="IJ697" s="20"/>
      <c r="IK697" s="20"/>
      <c r="IL697" s="20"/>
      <c r="IM697" s="20"/>
      <c r="IN697" s="20"/>
      <c r="IO697" s="20"/>
      <c r="IP697" s="20"/>
      <c r="IQ697" s="20"/>
      <c r="IR697" s="20"/>
      <c r="IS697" s="20"/>
    </row>
    <row r="698" spans="1:253" ht="13">
      <c r="A698" s="297"/>
      <c r="B698" s="247"/>
      <c r="C698" s="144" t="s">
        <v>20</v>
      </c>
      <c r="D698" s="142" t="s">
        <v>646</v>
      </c>
      <c r="E698" s="234">
        <v>0</v>
      </c>
      <c r="F698" s="228"/>
      <c r="G698" s="140"/>
      <c r="H698" s="140"/>
      <c r="I698" s="140"/>
      <c r="J698" s="140"/>
      <c r="K698" s="34">
        <f>IF(ISBLANK($F698),0,ROUND($E698*(VLOOKUP($F698,Ratio,13)),0))</f>
        <v>0</v>
      </c>
      <c r="L698" s="33"/>
      <c r="M698" s="124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  <c r="FW698" s="20"/>
      <c r="FX698" s="20"/>
      <c r="FY698" s="20"/>
      <c r="FZ698" s="20"/>
      <c r="GA698" s="20"/>
      <c r="GB698" s="20"/>
      <c r="GC698" s="20"/>
      <c r="GD698" s="20"/>
      <c r="GE698" s="20"/>
      <c r="GF698" s="20"/>
      <c r="GG698" s="20"/>
      <c r="GH698" s="20"/>
      <c r="GI698" s="20"/>
      <c r="GJ698" s="20"/>
      <c r="GK698" s="20"/>
      <c r="GL698" s="20"/>
      <c r="GM698" s="20"/>
      <c r="GN698" s="20"/>
      <c r="GO698" s="20"/>
      <c r="GP698" s="20"/>
      <c r="GQ698" s="20"/>
      <c r="GR698" s="20"/>
      <c r="GS698" s="20"/>
      <c r="GT698" s="20"/>
      <c r="GU698" s="20"/>
      <c r="GV698" s="20"/>
      <c r="GW698" s="20"/>
      <c r="GX698" s="20"/>
      <c r="GY698" s="20"/>
      <c r="GZ698" s="20"/>
      <c r="HA698" s="20"/>
      <c r="HB698" s="20"/>
      <c r="HC698" s="20"/>
      <c r="HD698" s="20"/>
      <c r="HE698" s="20"/>
      <c r="HF698" s="20"/>
      <c r="HG698" s="20"/>
      <c r="HH698" s="20"/>
      <c r="HI698" s="20"/>
      <c r="HJ698" s="20"/>
      <c r="HK698" s="20"/>
      <c r="HL698" s="20"/>
      <c r="HM698" s="20"/>
      <c r="HN698" s="20"/>
      <c r="HO698" s="20"/>
      <c r="HP698" s="20"/>
      <c r="HQ698" s="20"/>
      <c r="HR698" s="20"/>
      <c r="HS698" s="20"/>
      <c r="HT698" s="20"/>
      <c r="HU698" s="20"/>
      <c r="HV698" s="20"/>
      <c r="HW698" s="20"/>
      <c r="HX698" s="20"/>
      <c r="HY698" s="20"/>
      <c r="HZ698" s="20"/>
      <c r="IA698" s="20"/>
      <c r="IB698" s="20"/>
      <c r="IC698" s="20"/>
      <c r="ID698" s="20"/>
      <c r="IE698" s="20"/>
      <c r="IF698" s="20"/>
      <c r="IG698" s="20"/>
      <c r="IH698" s="20"/>
      <c r="II698" s="20"/>
      <c r="IJ698" s="20"/>
      <c r="IK698" s="20"/>
      <c r="IL698" s="20"/>
      <c r="IM698" s="20"/>
      <c r="IN698" s="20"/>
      <c r="IO698" s="20"/>
      <c r="IP698" s="20"/>
      <c r="IQ698" s="20"/>
      <c r="IR698" s="20"/>
      <c r="IS698" s="20"/>
    </row>
    <row r="699" spans="1:253" ht="13">
      <c r="A699" s="297">
        <v>54020</v>
      </c>
      <c r="B699" s="247">
        <v>20230</v>
      </c>
      <c r="C699" s="144" t="s">
        <v>418</v>
      </c>
      <c r="D699" s="142" t="s">
        <v>647</v>
      </c>
      <c r="E699" s="234">
        <v>0</v>
      </c>
      <c r="F699" s="228" t="s">
        <v>63</v>
      </c>
      <c r="G699" s="140"/>
      <c r="H699" s="140"/>
      <c r="I699" s="140"/>
      <c r="J699" s="140"/>
      <c r="K699" s="34"/>
      <c r="L699" s="33"/>
      <c r="M699" s="124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3">
      <c r="A700" s="297"/>
      <c r="B700" s="247"/>
      <c r="C700" s="144" t="s">
        <v>716</v>
      </c>
      <c r="D700" s="142" t="s">
        <v>647</v>
      </c>
      <c r="E700" s="234">
        <v>0</v>
      </c>
      <c r="F700" s="228"/>
      <c r="G700" s="140"/>
      <c r="H700" s="140"/>
      <c r="I700" s="140"/>
      <c r="J700" s="140"/>
      <c r="K700" s="34">
        <f>IF(ISBLANK($F700),0,ROUND($E700*(VLOOKUP($F700,Ratio,13)),0))</f>
        <v>0</v>
      </c>
      <c r="L700" s="33"/>
      <c r="M700" s="124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  <c r="GD700" s="20"/>
      <c r="GE700" s="20"/>
      <c r="GF700" s="20"/>
      <c r="GG700" s="20"/>
      <c r="GH700" s="20"/>
      <c r="GI700" s="20"/>
      <c r="GJ700" s="20"/>
      <c r="GK700" s="20"/>
      <c r="GL700" s="20"/>
      <c r="GM700" s="20"/>
      <c r="GN700" s="20"/>
      <c r="GO700" s="20"/>
      <c r="GP700" s="20"/>
      <c r="GQ700" s="20"/>
      <c r="GR700" s="20"/>
      <c r="GS700" s="20"/>
      <c r="GT700" s="20"/>
      <c r="GU700" s="20"/>
      <c r="GV700" s="20"/>
      <c r="GW700" s="20"/>
      <c r="GX700" s="20"/>
      <c r="GY700" s="20"/>
      <c r="GZ700" s="20"/>
      <c r="HA700" s="20"/>
      <c r="HB700" s="20"/>
      <c r="HC700" s="20"/>
      <c r="HD700" s="20"/>
      <c r="HE700" s="20"/>
      <c r="HF700" s="20"/>
      <c r="HG700" s="20"/>
      <c r="HH700" s="20"/>
      <c r="HI700" s="20"/>
      <c r="HJ700" s="20"/>
      <c r="HK700" s="20"/>
      <c r="HL700" s="20"/>
      <c r="HM700" s="20"/>
      <c r="HN700" s="20"/>
      <c r="HO700" s="20"/>
      <c r="HP700" s="20"/>
      <c r="HQ700" s="20"/>
      <c r="HR700" s="20"/>
      <c r="HS700" s="20"/>
      <c r="HT700" s="20"/>
      <c r="HU700" s="20"/>
      <c r="HV700" s="20"/>
      <c r="HW700" s="20"/>
      <c r="HX700" s="20"/>
      <c r="HY700" s="20"/>
      <c r="HZ700" s="20"/>
      <c r="IA700" s="20"/>
      <c r="IB700" s="20"/>
      <c r="IC700" s="20"/>
      <c r="ID700" s="20"/>
      <c r="IE700" s="20"/>
      <c r="IF700" s="20"/>
      <c r="IG700" s="20"/>
      <c r="IH700" s="20"/>
      <c r="II700" s="20"/>
      <c r="IJ700" s="20"/>
      <c r="IK700" s="20"/>
      <c r="IL700" s="20"/>
      <c r="IM700" s="20"/>
      <c r="IN700" s="20"/>
      <c r="IO700" s="20"/>
      <c r="IP700" s="20"/>
      <c r="IQ700" s="20"/>
      <c r="IR700" s="20"/>
      <c r="IS700" s="20"/>
    </row>
    <row r="701" spans="1:253" ht="13">
      <c r="A701" s="297">
        <v>54040</v>
      </c>
      <c r="B701" s="247">
        <v>20240</v>
      </c>
      <c r="C701" s="144" t="s">
        <v>419</v>
      </c>
      <c r="D701" s="142" t="s">
        <v>648</v>
      </c>
      <c r="E701" s="234">
        <v>0</v>
      </c>
      <c r="F701" s="228" t="s">
        <v>63</v>
      </c>
      <c r="G701" s="140"/>
      <c r="H701" s="140"/>
      <c r="I701" s="140"/>
      <c r="J701" s="140"/>
      <c r="K701" s="34"/>
      <c r="L701" s="33"/>
      <c r="M701" s="124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  <c r="FW701" s="20"/>
      <c r="FX701" s="20"/>
      <c r="FY701" s="20"/>
      <c r="FZ701" s="20"/>
      <c r="GA701" s="20"/>
      <c r="GB701" s="20"/>
      <c r="GC701" s="20"/>
      <c r="GD701" s="20"/>
      <c r="GE701" s="20"/>
      <c r="GF701" s="20"/>
      <c r="GG701" s="20"/>
      <c r="GH701" s="20"/>
      <c r="GI701" s="20"/>
      <c r="GJ701" s="20"/>
      <c r="GK701" s="20"/>
      <c r="GL701" s="20"/>
      <c r="GM701" s="20"/>
      <c r="GN701" s="20"/>
      <c r="GO701" s="20"/>
      <c r="GP701" s="20"/>
      <c r="GQ701" s="20"/>
      <c r="GR701" s="20"/>
      <c r="GS701" s="20"/>
      <c r="GT701" s="20"/>
      <c r="GU701" s="20"/>
      <c r="GV701" s="20"/>
      <c r="GW701" s="20"/>
      <c r="GX701" s="20"/>
      <c r="GY701" s="20"/>
      <c r="GZ701" s="20"/>
      <c r="HA701" s="20"/>
      <c r="HB701" s="20"/>
      <c r="HC701" s="20"/>
      <c r="HD701" s="20"/>
      <c r="HE701" s="20"/>
      <c r="HF701" s="20"/>
      <c r="HG701" s="20"/>
      <c r="HH701" s="20"/>
      <c r="HI701" s="20"/>
      <c r="HJ701" s="20"/>
      <c r="HK701" s="20"/>
      <c r="HL701" s="20"/>
      <c r="HM701" s="20"/>
      <c r="HN701" s="20"/>
      <c r="HO701" s="20"/>
      <c r="HP701" s="20"/>
      <c r="HQ701" s="20"/>
      <c r="HR701" s="20"/>
      <c r="HS701" s="20"/>
      <c r="HT701" s="20"/>
      <c r="HU701" s="20"/>
      <c r="HV701" s="20"/>
      <c r="HW701" s="20"/>
      <c r="HX701" s="20"/>
      <c r="HY701" s="20"/>
      <c r="HZ701" s="20"/>
      <c r="IA701" s="20"/>
      <c r="IB701" s="20"/>
      <c r="IC701" s="20"/>
      <c r="ID701" s="20"/>
      <c r="IE701" s="20"/>
      <c r="IF701" s="20"/>
      <c r="IG701" s="20"/>
      <c r="IH701" s="20"/>
      <c r="II701" s="20"/>
      <c r="IJ701" s="20"/>
      <c r="IK701" s="20"/>
      <c r="IL701" s="20"/>
      <c r="IM701" s="20"/>
      <c r="IN701" s="20"/>
      <c r="IO701" s="20"/>
      <c r="IP701" s="20"/>
      <c r="IQ701" s="20"/>
      <c r="IR701" s="20"/>
      <c r="IS701" s="20"/>
    </row>
    <row r="702" spans="1:253" ht="13">
      <c r="A702" s="297"/>
      <c r="B702" s="247"/>
      <c r="C702" s="144" t="s">
        <v>715</v>
      </c>
      <c r="D702" s="142" t="s">
        <v>648</v>
      </c>
      <c r="E702" s="234">
        <v>0</v>
      </c>
      <c r="F702" s="228"/>
      <c r="G702" s="140"/>
      <c r="H702" s="140"/>
      <c r="I702" s="140"/>
      <c r="J702" s="140"/>
      <c r="K702" s="34">
        <f>IF(ISBLANK($F702),0,ROUND($E702*(VLOOKUP($F702,Ratio,13)),0))</f>
        <v>0</v>
      </c>
      <c r="L702" s="33"/>
      <c r="M702" s="124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  <c r="FW702" s="20"/>
      <c r="FX702" s="20"/>
      <c r="FY702" s="20"/>
      <c r="FZ702" s="20"/>
      <c r="GA702" s="20"/>
      <c r="GB702" s="20"/>
      <c r="GC702" s="20"/>
      <c r="GD702" s="20"/>
      <c r="GE702" s="20"/>
      <c r="GF702" s="20"/>
      <c r="GG702" s="20"/>
      <c r="GH702" s="20"/>
      <c r="GI702" s="20"/>
      <c r="GJ702" s="20"/>
      <c r="GK702" s="20"/>
      <c r="GL702" s="20"/>
      <c r="GM702" s="20"/>
      <c r="GN702" s="20"/>
      <c r="GO702" s="20"/>
      <c r="GP702" s="20"/>
      <c r="GQ702" s="20"/>
      <c r="GR702" s="20"/>
      <c r="GS702" s="20"/>
      <c r="GT702" s="20"/>
      <c r="GU702" s="20"/>
      <c r="GV702" s="20"/>
      <c r="GW702" s="20"/>
      <c r="GX702" s="20"/>
      <c r="GY702" s="20"/>
      <c r="GZ702" s="20"/>
      <c r="HA702" s="20"/>
      <c r="HB702" s="20"/>
      <c r="HC702" s="20"/>
      <c r="HD702" s="20"/>
      <c r="HE702" s="20"/>
      <c r="HF702" s="20"/>
      <c r="HG702" s="20"/>
      <c r="HH702" s="20"/>
      <c r="HI702" s="20"/>
      <c r="HJ702" s="20"/>
      <c r="HK702" s="20"/>
      <c r="HL702" s="20"/>
      <c r="HM702" s="20"/>
      <c r="HN702" s="20"/>
      <c r="HO702" s="20"/>
      <c r="HP702" s="20"/>
      <c r="HQ702" s="20"/>
      <c r="HR702" s="20"/>
      <c r="HS702" s="20"/>
      <c r="HT702" s="20"/>
      <c r="HU702" s="20"/>
      <c r="HV702" s="20"/>
      <c r="HW702" s="20"/>
      <c r="HX702" s="20"/>
      <c r="HY702" s="20"/>
      <c r="HZ702" s="20"/>
      <c r="IA702" s="20"/>
      <c r="IB702" s="20"/>
      <c r="IC702" s="20"/>
      <c r="ID702" s="20"/>
      <c r="IE702" s="20"/>
      <c r="IF702" s="20"/>
      <c r="IG702" s="20"/>
      <c r="IH702" s="20"/>
      <c r="II702" s="20"/>
      <c r="IJ702" s="20"/>
      <c r="IK702" s="20"/>
      <c r="IL702" s="20"/>
      <c r="IM702" s="20"/>
      <c r="IN702" s="20"/>
      <c r="IO702" s="20"/>
      <c r="IP702" s="20"/>
      <c r="IQ702" s="20"/>
      <c r="IR702" s="20"/>
      <c r="IS702" s="20"/>
    </row>
    <row r="703" spans="1:253" ht="13">
      <c r="A703" s="297">
        <v>54060</v>
      </c>
      <c r="B703" s="247">
        <v>20250</v>
      </c>
      <c r="C703" s="144" t="s">
        <v>968</v>
      </c>
      <c r="D703" s="142" t="s">
        <v>649</v>
      </c>
      <c r="E703" s="234">
        <v>0</v>
      </c>
      <c r="F703" s="228" t="s">
        <v>63</v>
      </c>
      <c r="G703" s="140"/>
      <c r="H703" s="140"/>
      <c r="I703" s="140"/>
      <c r="J703" s="140"/>
      <c r="K703" s="34"/>
      <c r="L703" s="33"/>
      <c r="M703" s="124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  <c r="HI703" s="20"/>
      <c r="HJ703" s="20"/>
      <c r="HK703" s="20"/>
      <c r="HL703" s="20"/>
      <c r="HM703" s="20"/>
      <c r="HN703" s="20"/>
      <c r="HO703" s="20"/>
      <c r="HP703" s="20"/>
      <c r="HQ703" s="20"/>
      <c r="HR703" s="20"/>
      <c r="HS703" s="20"/>
      <c r="HT703" s="20"/>
      <c r="HU703" s="20"/>
      <c r="HV703" s="20"/>
      <c r="HW703" s="20"/>
      <c r="HX703" s="20"/>
      <c r="HY703" s="20"/>
      <c r="HZ703" s="20"/>
      <c r="IA703" s="20"/>
      <c r="IB703" s="20"/>
      <c r="IC703" s="20"/>
      <c r="ID703" s="20"/>
      <c r="IE703" s="20"/>
      <c r="IF703" s="20"/>
      <c r="IG703" s="20"/>
      <c r="IH703" s="20"/>
      <c r="II703" s="20"/>
      <c r="IJ703" s="20"/>
      <c r="IK703" s="20"/>
      <c r="IL703" s="20"/>
      <c r="IM703" s="20"/>
      <c r="IN703" s="20"/>
      <c r="IO703" s="20"/>
      <c r="IP703" s="20"/>
      <c r="IQ703" s="20"/>
      <c r="IR703" s="20"/>
      <c r="IS703" s="20"/>
    </row>
    <row r="704" spans="1:253" ht="13">
      <c r="A704" s="297"/>
      <c r="B704" s="247"/>
      <c r="C704" s="144" t="s">
        <v>969</v>
      </c>
      <c r="D704" s="142" t="s">
        <v>649</v>
      </c>
      <c r="E704" s="234">
        <v>0</v>
      </c>
      <c r="F704" s="228"/>
      <c r="G704" s="140"/>
      <c r="H704" s="140"/>
      <c r="I704" s="140"/>
      <c r="J704" s="140"/>
      <c r="K704" s="34">
        <f>IF(ISBLANK($F704),0,ROUND($E704*(VLOOKUP($F704,Ratio,13)),0))</f>
        <v>0</v>
      </c>
      <c r="L704" s="33"/>
      <c r="M704" s="12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  <c r="HI704" s="20"/>
      <c r="HJ704" s="20"/>
      <c r="HK704" s="20"/>
      <c r="HL704" s="20"/>
      <c r="HM704" s="20"/>
      <c r="HN704" s="20"/>
      <c r="HO704" s="20"/>
      <c r="HP704" s="20"/>
      <c r="HQ704" s="20"/>
      <c r="HR704" s="20"/>
      <c r="HS704" s="20"/>
      <c r="HT704" s="20"/>
      <c r="HU704" s="20"/>
      <c r="HV704" s="20"/>
      <c r="HW704" s="20"/>
      <c r="HX704" s="20"/>
      <c r="HY704" s="20"/>
      <c r="HZ704" s="20"/>
      <c r="IA704" s="20"/>
      <c r="IB704" s="20"/>
      <c r="IC704" s="20"/>
      <c r="ID704" s="20"/>
      <c r="IE704" s="20"/>
      <c r="IF704" s="20"/>
      <c r="IG704" s="20"/>
      <c r="IH704" s="20"/>
      <c r="II704" s="20"/>
      <c r="IJ704" s="20"/>
      <c r="IK704" s="20"/>
      <c r="IL704" s="20"/>
      <c r="IM704" s="20"/>
      <c r="IN704" s="20"/>
      <c r="IO704" s="20"/>
      <c r="IP704" s="20"/>
      <c r="IQ704" s="20"/>
      <c r="IR704" s="20"/>
      <c r="IS704" s="20"/>
    </row>
    <row r="705" spans="1:253" ht="13">
      <c r="A705" s="297">
        <v>54080</v>
      </c>
      <c r="B705" s="247">
        <v>20260</v>
      </c>
      <c r="C705" s="144" t="s">
        <v>421</v>
      </c>
      <c r="D705" s="142" t="s">
        <v>650</v>
      </c>
      <c r="E705" s="234">
        <v>0</v>
      </c>
      <c r="F705" s="228" t="s">
        <v>63</v>
      </c>
      <c r="G705" s="140"/>
      <c r="H705" s="140"/>
      <c r="I705" s="140"/>
      <c r="J705" s="140"/>
      <c r="K705" s="34"/>
      <c r="L705" s="33"/>
      <c r="M705" s="124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  <c r="GD705" s="20"/>
      <c r="GE705" s="20"/>
      <c r="GF705" s="20"/>
      <c r="GG705" s="20"/>
      <c r="GH705" s="20"/>
      <c r="GI705" s="20"/>
      <c r="GJ705" s="20"/>
      <c r="GK705" s="20"/>
      <c r="GL705" s="20"/>
      <c r="GM705" s="20"/>
      <c r="GN705" s="20"/>
      <c r="GO705" s="20"/>
      <c r="GP705" s="20"/>
      <c r="GQ705" s="20"/>
      <c r="GR705" s="20"/>
      <c r="GS705" s="20"/>
      <c r="GT705" s="20"/>
      <c r="GU705" s="20"/>
      <c r="GV705" s="20"/>
      <c r="GW705" s="20"/>
      <c r="GX705" s="20"/>
      <c r="GY705" s="20"/>
      <c r="GZ705" s="20"/>
      <c r="HA705" s="20"/>
      <c r="HB705" s="20"/>
      <c r="HC705" s="20"/>
      <c r="HD705" s="20"/>
      <c r="HE705" s="20"/>
      <c r="HF705" s="20"/>
      <c r="HG705" s="20"/>
      <c r="HH705" s="20"/>
      <c r="HI705" s="20"/>
      <c r="HJ705" s="20"/>
      <c r="HK705" s="20"/>
      <c r="HL705" s="20"/>
      <c r="HM705" s="20"/>
      <c r="HN705" s="20"/>
      <c r="HO705" s="20"/>
      <c r="HP705" s="20"/>
      <c r="HQ705" s="20"/>
      <c r="HR705" s="20"/>
      <c r="HS705" s="20"/>
      <c r="HT705" s="20"/>
      <c r="HU705" s="20"/>
      <c r="HV705" s="20"/>
      <c r="HW705" s="20"/>
      <c r="HX705" s="20"/>
      <c r="HY705" s="20"/>
      <c r="HZ705" s="20"/>
      <c r="IA705" s="20"/>
      <c r="IB705" s="20"/>
      <c r="IC705" s="20"/>
      <c r="ID705" s="20"/>
      <c r="IE705" s="20"/>
      <c r="IF705" s="20"/>
      <c r="IG705" s="20"/>
      <c r="IH705" s="20"/>
      <c r="II705" s="20"/>
      <c r="IJ705" s="20"/>
      <c r="IK705" s="20"/>
      <c r="IL705" s="20"/>
      <c r="IM705" s="20"/>
      <c r="IN705" s="20"/>
      <c r="IO705" s="20"/>
      <c r="IP705" s="20"/>
      <c r="IQ705" s="20"/>
      <c r="IR705" s="20"/>
      <c r="IS705" s="20"/>
    </row>
    <row r="706" spans="1:253" ht="13">
      <c r="A706" s="297"/>
      <c r="B706" s="247"/>
      <c r="C706" s="144" t="s">
        <v>713</v>
      </c>
      <c r="D706" s="142" t="s">
        <v>650</v>
      </c>
      <c r="E706" s="234">
        <v>0</v>
      </c>
      <c r="F706" s="228"/>
      <c r="G706" s="140"/>
      <c r="H706" s="140"/>
      <c r="I706" s="140"/>
      <c r="J706" s="140"/>
      <c r="K706" s="34">
        <f>IF(ISBLANK($F706),0,ROUND($E706*(VLOOKUP($F706,Ratio,13)),0))</f>
        <v>0</v>
      </c>
      <c r="L706" s="33"/>
      <c r="M706" s="124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  <c r="GD706" s="20"/>
      <c r="GE706" s="20"/>
      <c r="GF706" s="20"/>
      <c r="GG706" s="20"/>
      <c r="GH706" s="20"/>
      <c r="GI706" s="20"/>
      <c r="GJ706" s="20"/>
      <c r="GK706" s="20"/>
      <c r="GL706" s="20"/>
      <c r="GM706" s="20"/>
      <c r="GN706" s="20"/>
      <c r="GO706" s="20"/>
      <c r="GP706" s="20"/>
      <c r="GQ706" s="20"/>
      <c r="GR706" s="20"/>
      <c r="GS706" s="20"/>
      <c r="GT706" s="20"/>
      <c r="GU706" s="20"/>
      <c r="GV706" s="20"/>
      <c r="GW706" s="20"/>
      <c r="GX706" s="20"/>
      <c r="GY706" s="20"/>
      <c r="GZ706" s="20"/>
      <c r="HA706" s="20"/>
      <c r="HB706" s="20"/>
      <c r="HC706" s="20"/>
      <c r="HD706" s="20"/>
      <c r="HE706" s="20"/>
      <c r="HF706" s="20"/>
      <c r="HG706" s="20"/>
      <c r="HH706" s="20"/>
      <c r="HI706" s="20"/>
      <c r="HJ706" s="20"/>
      <c r="HK706" s="20"/>
      <c r="HL706" s="20"/>
      <c r="HM706" s="20"/>
      <c r="HN706" s="20"/>
      <c r="HO706" s="20"/>
      <c r="HP706" s="20"/>
      <c r="HQ706" s="20"/>
      <c r="HR706" s="20"/>
      <c r="HS706" s="20"/>
      <c r="HT706" s="20"/>
      <c r="HU706" s="20"/>
      <c r="HV706" s="20"/>
      <c r="HW706" s="20"/>
      <c r="HX706" s="20"/>
      <c r="HY706" s="20"/>
      <c r="HZ706" s="20"/>
      <c r="IA706" s="20"/>
      <c r="IB706" s="20"/>
      <c r="IC706" s="20"/>
      <c r="ID706" s="20"/>
      <c r="IE706" s="20"/>
      <c r="IF706" s="20"/>
      <c r="IG706" s="20"/>
      <c r="IH706" s="20"/>
      <c r="II706" s="20"/>
      <c r="IJ706" s="20"/>
      <c r="IK706" s="20"/>
      <c r="IL706" s="20"/>
      <c r="IM706" s="20"/>
      <c r="IN706" s="20"/>
      <c r="IO706" s="20"/>
      <c r="IP706" s="20"/>
      <c r="IQ706" s="20"/>
      <c r="IR706" s="20"/>
      <c r="IS706" s="20"/>
    </row>
    <row r="707" spans="1:253" ht="13">
      <c r="A707" s="326">
        <v>54100</v>
      </c>
      <c r="B707" s="287">
        <v>20264</v>
      </c>
      <c r="C707" s="266" t="s">
        <v>986</v>
      </c>
      <c r="D707" s="267" t="s">
        <v>988</v>
      </c>
      <c r="E707" s="234">
        <v>0</v>
      </c>
      <c r="F707" s="228" t="s">
        <v>63</v>
      </c>
      <c r="G707" s="140"/>
      <c r="H707" s="140"/>
      <c r="I707" s="140"/>
      <c r="J707" s="140"/>
      <c r="K707" s="34"/>
      <c r="L707" s="33"/>
      <c r="M707" s="124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  <c r="FW707" s="20"/>
      <c r="FX707" s="20"/>
      <c r="FY707" s="20"/>
      <c r="FZ707" s="20"/>
      <c r="GA707" s="20"/>
      <c r="GB707" s="20"/>
      <c r="GC707" s="20"/>
      <c r="GD707" s="20"/>
      <c r="GE707" s="20"/>
      <c r="GF707" s="20"/>
      <c r="GG707" s="20"/>
      <c r="GH707" s="20"/>
      <c r="GI707" s="20"/>
      <c r="GJ707" s="20"/>
      <c r="GK707" s="20"/>
      <c r="GL707" s="20"/>
      <c r="GM707" s="20"/>
      <c r="GN707" s="20"/>
      <c r="GO707" s="20"/>
      <c r="GP707" s="20"/>
      <c r="GQ707" s="20"/>
      <c r="GR707" s="20"/>
      <c r="GS707" s="20"/>
      <c r="GT707" s="20"/>
      <c r="GU707" s="20"/>
      <c r="GV707" s="20"/>
      <c r="GW707" s="20"/>
      <c r="GX707" s="20"/>
      <c r="GY707" s="20"/>
      <c r="GZ707" s="20"/>
      <c r="HA707" s="20"/>
      <c r="HB707" s="20"/>
      <c r="HC707" s="20"/>
      <c r="HD707" s="20"/>
      <c r="HE707" s="20"/>
      <c r="HF707" s="20"/>
      <c r="HG707" s="20"/>
      <c r="HH707" s="20"/>
      <c r="HI707" s="20"/>
      <c r="HJ707" s="20"/>
      <c r="HK707" s="20"/>
      <c r="HL707" s="20"/>
      <c r="HM707" s="20"/>
      <c r="HN707" s="20"/>
      <c r="HO707" s="20"/>
      <c r="HP707" s="20"/>
      <c r="HQ707" s="20"/>
      <c r="HR707" s="20"/>
      <c r="HS707" s="20"/>
      <c r="HT707" s="20"/>
      <c r="HU707" s="20"/>
      <c r="HV707" s="20"/>
      <c r="HW707" s="20"/>
      <c r="HX707" s="20"/>
      <c r="HY707" s="20"/>
      <c r="HZ707" s="20"/>
      <c r="IA707" s="20"/>
      <c r="IB707" s="20"/>
      <c r="IC707" s="20"/>
      <c r="ID707" s="20"/>
      <c r="IE707" s="20"/>
      <c r="IF707" s="20"/>
      <c r="IG707" s="20"/>
      <c r="IH707" s="20"/>
      <c r="II707" s="20"/>
      <c r="IJ707" s="20"/>
      <c r="IK707" s="20"/>
      <c r="IL707" s="20"/>
      <c r="IM707" s="20"/>
      <c r="IN707" s="20"/>
      <c r="IO707" s="20"/>
      <c r="IP707" s="20"/>
      <c r="IQ707" s="20"/>
      <c r="IR707" s="20"/>
      <c r="IS707" s="20"/>
    </row>
    <row r="708" spans="1:253" ht="13">
      <c r="A708" s="297"/>
      <c r="B708" s="324"/>
      <c r="C708" s="266" t="s">
        <v>986</v>
      </c>
      <c r="D708" s="267" t="s">
        <v>988</v>
      </c>
      <c r="E708" s="234">
        <v>0</v>
      </c>
      <c r="F708" s="228"/>
      <c r="G708" s="140"/>
      <c r="H708" s="140"/>
      <c r="I708" s="140"/>
      <c r="J708" s="140"/>
      <c r="K708" s="34">
        <f>IF(ISBLANK($F708),0,ROUND($E708*(VLOOKUP($F708,Ratio,13)),0))</f>
        <v>0</v>
      </c>
      <c r="L708" s="33"/>
      <c r="M708" s="124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  <c r="GD708" s="20"/>
      <c r="GE708" s="20"/>
      <c r="GF708" s="20"/>
      <c r="GG708" s="20"/>
      <c r="GH708" s="20"/>
      <c r="GI708" s="20"/>
      <c r="GJ708" s="20"/>
      <c r="GK708" s="20"/>
      <c r="GL708" s="20"/>
      <c r="GM708" s="20"/>
      <c r="GN708" s="20"/>
      <c r="GO708" s="20"/>
      <c r="GP708" s="20"/>
      <c r="GQ708" s="20"/>
      <c r="GR708" s="20"/>
      <c r="GS708" s="20"/>
      <c r="GT708" s="20"/>
      <c r="GU708" s="20"/>
      <c r="GV708" s="20"/>
      <c r="GW708" s="20"/>
      <c r="GX708" s="20"/>
      <c r="GY708" s="20"/>
      <c r="GZ708" s="20"/>
      <c r="HA708" s="20"/>
      <c r="HB708" s="20"/>
      <c r="HC708" s="20"/>
      <c r="HD708" s="20"/>
      <c r="HE708" s="20"/>
      <c r="HF708" s="20"/>
      <c r="HG708" s="20"/>
      <c r="HH708" s="20"/>
      <c r="HI708" s="20"/>
      <c r="HJ708" s="20"/>
      <c r="HK708" s="20"/>
      <c r="HL708" s="20"/>
      <c r="HM708" s="20"/>
      <c r="HN708" s="20"/>
      <c r="HO708" s="20"/>
      <c r="HP708" s="20"/>
      <c r="HQ708" s="20"/>
      <c r="HR708" s="20"/>
      <c r="HS708" s="20"/>
      <c r="HT708" s="20"/>
      <c r="HU708" s="20"/>
      <c r="HV708" s="20"/>
      <c r="HW708" s="20"/>
      <c r="HX708" s="20"/>
      <c r="HY708" s="20"/>
      <c r="HZ708" s="20"/>
      <c r="IA708" s="20"/>
      <c r="IB708" s="20"/>
      <c r="IC708" s="20"/>
      <c r="ID708" s="20"/>
      <c r="IE708" s="20"/>
      <c r="IF708" s="20"/>
      <c r="IG708" s="20"/>
      <c r="IH708" s="20"/>
      <c r="II708" s="20"/>
      <c r="IJ708" s="20"/>
      <c r="IK708" s="20"/>
      <c r="IL708" s="20"/>
      <c r="IM708" s="20"/>
      <c r="IN708" s="20"/>
      <c r="IO708" s="20"/>
      <c r="IP708" s="20"/>
      <c r="IQ708" s="20"/>
      <c r="IR708" s="20"/>
      <c r="IS708" s="20"/>
    </row>
    <row r="709" spans="1:253" ht="13">
      <c r="A709" s="297">
        <v>54120</v>
      </c>
      <c r="B709" s="287">
        <v>20265</v>
      </c>
      <c r="C709" s="298" t="s">
        <v>970</v>
      </c>
      <c r="D709" s="295" t="s">
        <v>948</v>
      </c>
      <c r="E709" s="234">
        <v>0</v>
      </c>
      <c r="F709" s="228" t="s">
        <v>63</v>
      </c>
      <c r="G709" s="140"/>
      <c r="H709" s="140"/>
      <c r="I709" s="140"/>
      <c r="J709" s="140"/>
      <c r="K709" s="34"/>
      <c r="L709" s="33"/>
      <c r="M709" s="124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  <c r="GD709" s="20"/>
      <c r="GE709" s="20"/>
      <c r="GF709" s="20"/>
      <c r="GG709" s="20"/>
      <c r="GH709" s="20"/>
      <c r="GI709" s="20"/>
      <c r="GJ709" s="20"/>
      <c r="GK709" s="20"/>
      <c r="GL709" s="20"/>
      <c r="GM709" s="20"/>
      <c r="GN709" s="20"/>
      <c r="GO709" s="20"/>
      <c r="GP709" s="20"/>
      <c r="GQ709" s="20"/>
      <c r="GR709" s="20"/>
      <c r="GS709" s="20"/>
      <c r="GT709" s="20"/>
      <c r="GU709" s="20"/>
      <c r="GV709" s="20"/>
      <c r="GW709" s="20"/>
      <c r="GX709" s="20"/>
      <c r="GY709" s="20"/>
      <c r="GZ709" s="20"/>
      <c r="HA709" s="20"/>
      <c r="HB709" s="20"/>
      <c r="HC709" s="20"/>
      <c r="HD709" s="20"/>
      <c r="HE709" s="20"/>
      <c r="HF709" s="20"/>
      <c r="HG709" s="20"/>
      <c r="HH709" s="20"/>
      <c r="HI709" s="20"/>
      <c r="HJ709" s="20"/>
      <c r="HK709" s="20"/>
      <c r="HL709" s="20"/>
      <c r="HM709" s="20"/>
      <c r="HN709" s="20"/>
      <c r="HO709" s="20"/>
      <c r="HP709" s="20"/>
      <c r="HQ709" s="20"/>
      <c r="HR709" s="20"/>
      <c r="HS709" s="20"/>
      <c r="HT709" s="20"/>
      <c r="HU709" s="20"/>
      <c r="HV709" s="20"/>
      <c r="HW709" s="20"/>
      <c r="HX709" s="20"/>
      <c r="HY709" s="20"/>
      <c r="HZ709" s="20"/>
      <c r="IA709" s="20"/>
      <c r="IB709" s="20"/>
      <c r="IC709" s="20"/>
      <c r="ID709" s="20"/>
      <c r="IE709" s="20"/>
      <c r="IF709" s="20"/>
      <c r="IG709" s="20"/>
      <c r="IH709" s="20"/>
      <c r="II709" s="20"/>
      <c r="IJ709" s="20"/>
      <c r="IK709" s="20"/>
      <c r="IL709" s="20"/>
      <c r="IM709" s="20"/>
      <c r="IN709" s="20"/>
      <c r="IO709" s="20"/>
      <c r="IP709" s="20"/>
      <c r="IQ709" s="20"/>
      <c r="IR709" s="20"/>
      <c r="IS709" s="20"/>
    </row>
    <row r="710" spans="1:253" ht="13">
      <c r="A710" s="297"/>
      <c r="B710" s="247"/>
      <c r="C710" s="296" t="s">
        <v>714</v>
      </c>
      <c r="D710" s="295" t="s">
        <v>948</v>
      </c>
      <c r="E710" s="234">
        <v>0</v>
      </c>
      <c r="F710" s="228"/>
      <c r="G710" s="140"/>
      <c r="H710" s="140"/>
      <c r="I710" s="140"/>
      <c r="J710" s="140"/>
      <c r="K710" s="34">
        <f>IF(ISBLANK($F710),0,ROUND($E710*(VLOOKUP($F710,Ratio,13)),0))</f>
        <v>0</v>
      </c>
      <c r="L710" s="33"/>
      <c r="M710" s="124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  <c r="GD710" s="20"/>
      <c r="GE710" s="20"/>
      <c r="GF710" s="20"/>
      <c r="GG710" s="20"/>
      <c r="GH710" s="20"/>
      <c r="GI710" s="20"/>
      <c r="GJ710" s="20"/>
      <c r="GK710" s="20"/>
      <c r="GL710" s="20"/>
      <c r="GM710" s="20"/>
      <c r="GN710" s="20"/>
      <c r="GO710" s="20"/>
      <c r="GP710" s="20"/>
      <c r="GQ710" s="20"/>
      <c r="GR710" s="20"/>
      <c r="GS710" s="20"/>
      <c r="GT710" s="20"/>
      <c r="GU710" s="20"/>
      <c r="GV710" s="20"/>
      <c r="GW710" s="20"/>
      <c r="GX710" s="20"/>
      <c r="GY710" s="20"/>
      <c r="GZ710" s="20"/>
      <c r="HA710" s="20"/>
      <c r="HB710" s="20"/>
      <c r="HC710" s="20"/>
      <c r="HD710" s="20"/>
      <c r="HE710" s="20"/>
      <c r="HF710" s="20"/>
      <c r="HG710" s="20"/>
      <c r="HH710" s="20"/>
      <c r="HI710" s="20"/>
      <c r="HJ710" s="20"/>
      <c r="HK710" s="20"/>
      <c r="HL710" s="20"/>
      <c r="HM710" s="20"/>
      <c r="HN710" s="20"/>
      <c r="HO710" s="20"/>
      <c r="HP710" s="20"/>
      <c r="HQ710" s="20"/>
      <c r="HR710" s="20"/>
      <c r="HS710" s="20"/>
      <c r="HT710" s="20"/>
      <c r="HU710" s="20"/>
      <c r="HV710" s="20"/>
      <c r="HW710" s="20"/>
      <c r="HX710" s="20"/>
      <c r="HY710" s="20"/>
      <c r="HZ710" s="20"/>
      <c r="IA710" s="20"/>
      <c r="IB710" s="20"/>
      <c r="IC710" s="20"/>
      <c r="ID710" s="20"/>
      <c r="IE710" s="20"/>
      <c r="IF710" s="20"/>
      <c r="IG710" s="20"/>
      <c r="IH710" s="20"/>
      <c r="II710" s="20"/>
      <c r="IJ710" s="20"/>
      <c r="IK710" s="20"/>
      <c r="IL710" s="20"/>
      <c r="IM710" s="20"/>
      <c r="IN710" s="20"/>
      <c r="IO710" s="20"/>
      <c r="IP710" s="20"/>
      <c r="IQ710" s="20"/>
      <c r="IR710" s="20"/>
      <c r="IS710" s="20"/>
    </row>
    <row r="711" spans="1:253" ht="13">
      <c r="A711" s="297">
        <v>54140</v>
      </c>
      <c r="B711" s="247">
        <v>20270</v>
      </c>
      <c r="C711" s="144" t="s">
        <v>422</v>
      </c>
      <c r="D711" s="142" t="s">
        <v>651</v>
      </c>
      <c r="E711" s="234">
        <v>0</v>
      </c>
      <c r="F711" s="228" t="s">
        <v>63</v>
      </c>
      <c r="G711" s="140"/>
      <c r="H711" s="140"/>
      <c r="I711" s="140"/>
      <c r="J711" s="140"/>
      <c r="K711" s="34"/>
      <c r="L711" s="33"/>
      <c r="M711" s="124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  <c r="GD711" s="20"/>
      <c r="GE711" s="20"/>
      <c r="GF711" s="20"/>
      <c r="GG711" s="20"/>
      <c r="GH711" s="20"/>
      <c r="GI711" s="20"/>
      <c r="GJ711" s="20"/>
      <c r="GK711" s="20"/>
      <c r="GL711" s="20"/>
      <c r="GM711" s="20"/>
      <c r="GN711" s="20"/>
      <c r="GO711" s="20"/>
      <c r="GP711" s="20"/>
      <c r="GQ711" s="20"/>
      <c r="GR711" s="20"/>
      <c r="GS711" s="20"/>
      <c r="GT711" s="20"/>
      <c r="GU711" s="20"/>
      <c r="GV711" s="20"/>
      <c r="GW711" s="20"/>
      <c r="GX711" s="20"/>
      <c r="GY711" s="20"/>
      <c r="GZ711" s="20"/>
      <c r="HA711" s="20"/>
      <c r="HB711" s="20"/>
      <c r="HC711" s="20"/>
      <c r="HD711" s="20"/>
      <c r="HE711" s="20"/>
      <c r="HF711" s="20"/>
      <c r="HG711" s="20"/>
      <c r="HH711" s="20"/>
      <c r="HI711" s="20"/>
      <c r="HJ711" s="20"/>
      <c r="HK711" s="20"/>
      <c r="HL711" s="20"/>
      <c r="HM711" s="20"/>
      <c r="HN711" s="20"/>
      <c r="HO711" s="20"/>
      <c r="HP711" s="20"/>
      <c r="HQ711" s="20"/>
      <c r="HR711" s="20"/>
      <c r="HS711" s="20"/>
      <c r="HT711" s="20"/>
      <c r="HU711" s="20"/>
      <c r="HV711" s="20"/>
      <c r="HW711" s="20"/>
      <c r="HX711" s="20"/>
      <c r="HY711" s="20"/>
      <c r="HZ711" s="20"/>
      <c r="IA711" s="20"/>
      <c r="IB711" s="20"/>
      <c r="IC711" s="20"/>
      <c r="ID711" s="20"/>
      <c r="IE711" s="20"/>
      <c r="IF711" s="20"/>
      <c r="IG711" s="20"/>
      <c r="IH711" s="20"/>
      <c r="II711" s="20"/>
      <c r="IJ711" s="20"/>
      <c r="IK711" s="20"/>
      <c r="IL711" s="20"/>
      <c r="IM711" s="20"/>
      <c r="IN711" s="20"/>
      <c r="IO711" s="20"/>
      <c r="IP711" s="20"/>
      <c r="IQ711" s="20"/>
      <c r="IR711" s="20"/>
      <c r="IS711" s="20"/>
    </row>
    <row r="712" spans="1:253" ht="13">
      <c r="A712" s="297"/>
      <c r="B712" s="247"/>
      <c r="C712" s="144" t="s">
        <v>712</v>
      </c>
      <c r="D712" s="142" t="s">
        <v>651</v>
      </c>
      <c r="E712" s="234">
        <v>0</v>
      </c>
      <c r="F712" s="228"/>
      <c r="G712" s="140"/>
      <c r="H712" s="140"/>
      <c r="I712" s="140"/>
      <c r="J712" s="140"/>
      <c r="K712" s="34">
        <f>IF(ISBLANK($F712),0,ROUND($E712*(VLOOKUP($F712,Ratio,13)),0))</f>
        <v>0</v>
      </c>
      <c r="L712" s="33"/>
      <c r="M712" s="124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  <c r="GD712" s="20"/>
      <c r="GE712" s="20"/>
      <c r="GF712" s="20"/>
      <c r="GG712" s="20"/>
      <c r="GH712" s="20"/>
      <c r="GI712" s="20"/>
      <c r="GJ712" s="20"/>
      <c r="GK712" s="20"/>
      <c r="GL712" s="20"/>
      <c r="GM712" s="20"/>
      <c r="GN712" s="20"/>
      <c r="GO712" s="20"/>
      <c r="GP712" s="20"/>
      <c r="GQ712" s="20"/>
      <c r="GR712" s="20"/>
      <c r="GS712" s="20"/>
      <c r="GT712" s="20"/>
      <c r="GU712" s="20"/>
      <c r="GV712" s="20"/>
      <c r="GW712" s="20"/>
      <c r="GX712" s="20"/>
      <c r="GY712" s="20"/>
      <c r="GZ712" s="20"/>
      <c r="HA712" s="20"/>
      <c r="HB712" s="20"/>
      <c r="HC712" s="20"/>
      <c r="HD712" s="20"/>
      <c r="HE712" s="20"/>
      <c r="HF712" s="20"/>
      <c r="HG712" s="20"/>
      <c r="HH712" s="20"/>
      <c r="HI712" s="20"/>
      <c r="HJ712" s="20"/>
      <c r="HK712" s="20"/>
      <c r="HL712" s="20"/>
      <c r="HM712" s="20"/>
      <c r="HN712" s="20"/>
      <c r="HO712" s="20"/>
      <c r="HP712" s="20"/>
      <c r="HQ712" s="20"/>
      <c r="HR712" s="20"/>
      <c r="HS712" s="20"/>
      <c r="HT712" s="20"/>
      <c r="HU712" s="20"/>
      <c r="HV712" s="20"/>
      <c r="HW712" s="20"/>
      <c r="HX712" s="20"/>
      <c r="HY712" s="20"/>
      <c r="HZ712" s="20"/>
      <c r="IA712" s="20"/>
      <c r="IB712" s="20"/>
      <c r="IC712" s="20"/>
      <c r="ID712" s="20"/>
      <c r="IE712" s="20"/>
      <c r="IF712" s="20"/>
      <c r="IG712" s="20"/>
      <c r="IH712" s="20"/>
      <c r="II712" s="20"/>
      <c r="IJ712" s="20"/>
      <c r="IK712" s="20"/>
      <c r="IL712" s="20"/>
      <c r="IM712" s="20"/>
      <c r="IN712" s="20"/>
      <c r="IO712" s="20"/>
      <c r="IP712" s="20"/>
      <c r="IQ712" s="20"/>
      <c r="IR712" s="20"/>
      <c r="IS712" s="20"/>
    </row>
    <row r="713" spans="1:253" ht="13">
      <c r="A713" s="297">
        <v>54160</v>
      </c>
      <c r="B713" s="247">
        <v>20280</v>
      </c>
      <c r="C713" s="144" t="s">
        <v>637</v>
      </c>
      <c r="D713" s="142" t="s">
        <v>652</v>
      </c>
      <c r="E713" s="234">
        <v>0</v>
      </c>
      <c r="F713" s="228" t="s">
        <v>63</v>
      </c>
      <c r="G713" s="140"/>
      <c r="H713" s="140"/>
      <c r="I713" s="140"/>
      <c r="J713" s="140"/>
      <c r="K713" s="34"/>
      <c r="L713" s="33"/>
      <c r="M713" s="124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  <c r="FW713" s="20"/>
      <c r="FX713" s="20"/>
      <c r="FY713" s="20"/>
      <c r="FZ713" s="20"/>
      <c r="GA713" s="20"/>
      <c r="GB713" s="20"/>
      <c r="GC713" s="20"/>
      <c r="GD713" s="20"/>
      <c r="GE713" s="20"/>
      <c r="GF713" s="20"/>
      <c r="GG713" s="20"/>
      <c r="GH713" s="20"/>
      <c r="GI713" s="20"/>
      <c r="GJ713" s="20"/>
      <c r="GK713" s="20"/>
      <c r="GL713" s="20"/>
      <c r="GM713" s="20"/>
      <c r="GN713" s="20"/>
      <c r="GO713" s="20"/>
      <c r="GP713" s="20"/>
      <c r="GQ713" s="20"/>
      <c r="GR713" s="20"/>
      <c r="GS713" s="20"/>
      <c r="GT713" s="20"/>
      <c r="GU713" s="20"/>
      <c r="GV713" s="20"/>
      <c r="GW713" s="20"/>
      <c r="GX713" s="20"/>
      <c r="GY713" s="20"/>
      <c r="GZ713" s="20"/>
      <c r="HA713" s="20"/>
      <c r="HB713" s="20"/>
      <c r="HC713" s="20"/>
      <c r="HD713" s="20"/>
      <c r="HE713" s="20"/>
      <c r="HF713" s="20"/>
      <c r="HG713" s="20"/>
      <c r="HH713" s="20"/>
      <c r="HI713" s="20"/>
      <c r="HJ713" s="20"/>
      <c r="HK713" s="20"/>
      <c r="HL713" s="20"/>
      <c r="HM713" s="20"/>
      <c r="HN713" s="20"/>
      <c r="HO713" s="20"/>
      <c r="HP713" s="20"/>
      <c r="HQ713" s="20"/>
      <c r="HR713" s="20"/>
      <c r="HS713" s="20"/>
      <c r="HT713" s="20"/>
      <c r="HU713" s="20"/>
      <c r="HV713" s="20"/>
      <c r="HW713" s="20"/>
      <c r="HX713" s="20"/>
      <c r="HY713" s="20"/>
      <c r="HZ713" s="20"/>
      <c r="IA713" s="20"/>
      <c r="IB713" s="20"/>
      <c r="IC713" s="20"/>
      <c r="ID713" s="20"/>
      <c r="IE713" s="20"/>
      <c r="IF713" s="20"/>
      <c r="IG713" s="20"/>
      <c r="IH713" s="20"/>
      <c r="II713" s="20"/>
      <c r="IJ713" s="20"/>
      <c r="IK713" s="20"/>
      <c r="IL713" s="20"/>
      <c r="IM713" s="20"/>
      <c r="IN713" s="20"/>
      <c r="IO713" s="20"/>
      <c r="IP713" s="20"/>
      <c r="IQ713" s="20"/>
      <c r="IR713" s="20"/>
      <c r="IS713" s="20"/>
    </row>
    <row r="714" spans="1:253" ht="13">
      <c r="A714" s="297"/>
      <c r="B714" s="247"/>
      <c r="C714" s="144" t="s">
        <v>711</v>
      </c>
      <c r="D714" s="142" t="s">
        <v>652</v>
      </c>
      <c r="E714" s="234">
        <v>0</v>
      </c>
      <c r="F714" s="228"/>
      <c r="G714" s="140"/>
      <c r="H714" s="140"/>
      <c r="I714" s="140"/>
      <c r="J714" s="140"/>
      <c r="K714" s="34">
        <f>IF(ISBLANK($F714),0,ROUND($E714*(VLOOKUP($F714,Ratio,13)),0))</f>
        <v>0</v>
      </c>
      <c r="L714" s="33"/>
      <c r="M714" s="12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  <c r="EK714" s="20"/>
      <c r="EL714" s="20"/>
      <c r="EM714" s="20"/>
      <c r="EN714" s="20"/>
      <c r="EO714" s="20"/>
      <c r="EP714" s="20"/>
      <c r="EQ714" s="20"/>
      <c r="ER714" s="20"/>
      <c r="ES714" s="20"/>
      <c r="ET714" s="20"/>
      <c r="EU714" s="20"/>
      <c r="EV714" s="20"/>
      <c r="EW714" s="20"/>
      <c r="EX714" s="20"/>
      <c r="EY714" s="20"/>
      <c r="EZ714" s="20"/>
      <c r="FA714" s="20"/>
      <c r="FB714" s="20"/>
      <c r="FC714" s="20"/>
      <c r="FD714" s="20"/>
      <c r="FE714" s="20"/>
      <c r="FF714" s="20"/>
      <c r="FG714" s="20"/>
      <c r="FH714" s="20"/>
      <c r="FI714" s="20"/>
      <c r="FJ714" s="20"/>
      <c r="FK714" s="20"/>
      <c r="FL714" s="20"/>
      <c r="FM714" s="20"/>
      <c r="FN714" s="20"/>
      <c r="FO714" s="20"/>
      <c r="FP714" s="20"/>
      <c r="FQ714" s="20"/>
      <c r="FR714" s="20"/>
      <c r="FS714" s="20"/>
      <c r="FT714" s="20"/>
      <c r="FU714" s="20"/>
      <c r="FV714" s="20"/>
      <c r="FW714" s="20"/>
      <c r="FX714" s="20"/>
      <c r="FY714" s="20"/>
      <c r="FZ714" s="20"/>
      <c r="GA714" s="20"/>
      <c r="GB714" s="20"/>
      <c r="GC714" s="20"/>
      <c r="GD714" s="20"/>
      <c r="GE714" s="20"/>
      <c r="GF714" s="20"/>
      <c r="GG714" s="20"/>
      <c r="GH714" s="20"/>
      <c r="GI714" s="20"/>
      <c r="GJ714" s="20"/>
      <c r="GK714" s="20"/>
      <c r="GL714" s="20"/>
      <c r="GM714" s="20"/>
      <c r="GN714" s="20"/>
      <c r="GO714" s="20"/>
      <c r="GP714" s="20"/>
      <c r="GQ714" s="20"/>
      <c r="GR714" s="20"/>
      <c r="GS714" s="20"/>
      <c r="GT714" s="20"/>
      <c r="GU714" s="20"/>
      <c r="GV714" s="20"/>
      <c r="GW714" s="20"/>
      <c r="GX714" s="20"/>
      <c r="GY714" s="20"/>
      <c r="GZ714" s="20"/>
      <c r="HA714" s="20"/>
      <c r="HB714" s="20"/>
      <c r="HC714" s="20"/>
      <c r="HD714" s="20"/>
      <c r="HE714" s="20"/>
      <c r="HF714" s="20"/>
      <c r="HG714" s="20"/>
      <c r="HH714" s="20"/>
      <c r="HI714" s="20"/>
      <c r="HJ714" s="20"/>
      <c r="HK714" s="20"/>
      <c r="HL714" s="20"/>
      <c r="HM714" s="20"/>
      <c r="HN714" s="20"/>
      <c r="HO714" s="20"/>
      <c r="HP714" s="20"/>
      <c r="HQ714" s="20"/>
      <c r="HR714" s="20"/>
      <c r="HS714" s="20"/>
      <c r="HT714" s="20"/>
      <c r="HU714" s="20"/>
      <c r="HV714" s="20"/>
      <c r="HW714" s="20"/>
      <c r="HX714" s="20"/>
      <c r="HY714" s="20"/>
      <c r="HZ714" s="20"/>
      <c r="IA714" s="20"/>
      <c r="IB714" s="20"/>
      <c r="IC714" s="20"/>
      <c r="ID714" s="20"/>
      <c r="IE714" s="20"/>
      <c r="IF714" s="20"/>
      <c r="IG714" s="20"/>
      <c r="IH714" s="20"/>
      <c r="II714" s="20"/>
      <c r="IJ714" s="20"/>
      <c r="IK714" s="20"/>
      <c r="IL714" s="20"/>
      <c r="IM714" s="20"/>
      <c r="IN714" s="20"/>
      <c r="IO714" s="20"/>
      <c r="IP714" s="20"/>
      <c r="IQ714" s="20"/>
      <c r="IR714" s="20"/>
      <c r="IS714" s="20"/>
    </row>
    <row r="715" spans="1:253" ht="13">
      <c r="A715" s="297">
        <v>54180</v>
      </c>
      <c r="B715" s="247">
        <v>20290</v>
      </c>
      <c r="C715" s="144" t="s">
        <v>639</v>
      </c>
      <c r="D715" s="142" t="s">
        <v>653</v>
      </c>
      <c r="E715" s="234">
        <v>0</v>
      </c>
      <c r="F715" s="228" t="s">
        <v>63</v>
      </c>
      <c r="G715" s="140"/>
      <c r="H715" s="140"/>
      <c r="I715" s="140"/>
      <c r="J715" s="140"/>
      <c r="K715" s="34"/>
      <c r="L715" s="33"/>
      <c r="M715" s="124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/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  <c r="FW715" s="20"/>
      <c r="FX715" s="20"/>
      <c r="FY715" s="20"/>
      <c r="FZ715" s="20"/>
      <c r="GA715" s="20"/>
      <c r="GB715" s="20"/>
      <c r="GC715" s="20"/>
      <c r="GD715" s="20"/>
      <c r="GE715" s="20"/>
      <c r="GF715" s="20"/>
      <c r="GG715" s="20"/>
      <c r="GH715" s="20"/>
      <c r="GI715" s="20"/>
      <c r="GJ715" s="20"/>
      <c r="GK715" s="20"/>
      <c r="GL715" s="20"/>
      <c r="GM715" s="20"/>
      <c r="GN715" s="20"/>
      <c r="GO715" s="20"/>
      <c r="GP715" s="20"/>
      <c r="GQ715" s="20"/>
      <c r="GR715" s="20"/>
      <c r="GS715" s="20"/>
      <c r="GT715" s="20"/>
      <c r="GU715" s="20"/>
      <c r="GV715" s="20"/>
      <c r="GW715" s="20"/>
      <c r="GX715" s="20"/>
      <c r="GY715" s="20"/>
      <c r="GZ715" s="20"/>
      <c r="HA715" s="20"/>
      <c r="HB715" s="20"/>
      <c r="HC715" s="20"/>
      <c r="HD715" s="20"/>
      <c r="HE715" s="20"/>
      <c r="HF715" s="20"/>
      <c r="HG715" s="20"/>
      <c r="HH715" s="20"/>
      <c r="HI715" s="20"/>
      <c r="HJ715" s="20"/>
      <c r="HK715" s="20"/>
      <c r="HL715" s="20"/>
      <c r="HM715" s="20"/>
      <c r="HN715" s="20"/>
      <c r="HO715" s="20"/>
      <c r="HP715" s="20"/>
      <c r="HQ715" s="20"/>
      <c r="HR715" s="20"/>
      <c r="HS715" s="20"/>
      <c r="HT715" s="20"/>
      <c r="HU715" s="20"/>
      <c r="HV715" s="20"/>
      <c r="HW715" s="20"/>
      <c r="HX715" s="20"/>
      <c r="HY715" s="20"/>
      <c r="HZ715" s="20"/>
      <c r="IA715" s="20"/>
      <c r="IB715" s="20"/>
      <c r="IC715" s="20"/>
      <c r="ID715" s="20"/>
      <c r="IE715" s="20"/>
      <c r="IF715" s="20"/>
      <c r="IG715" s="20"/>
      <c r="IH715" s="20"/>
      <c r="II715" s="20"/>
      <c r="IJ715" s="20"/>
      <c r="IK715" s="20"/>
      <c r="IL715" s="20"/>
      <c r="IM715" s="20"/>
      <c r="IN715" s="20"/>
      <c r="IO715" s="20"/>
      <c r="IP715" s="20"/>
      <c r="IQ715" s="20"/>
      <c r="IR715" s="20"/>
      <c r="IS715" s="20"/>
    </row>
    <row r="716" spans="1:253" ht="13">
      <c r="A716" s="297"/>
      <c r="B716" s="247"/>
      <c r="C716" s="144" t="s">
        <v>710</v>
      </c>
      <c r="D716" s="142" t="s">
        <v>653</v>
      </c>
      <c r="E716" s="234">
        <v>0</v>
      </c>
      <c r="F716" s="228"/>
      <c r="G716" s="140"/>
      <c r="H716" s="140"/>
      <c r="I716" s="140"/>
      <c r="J716" s="140"/>
      <c r="K716" s="34">
        <f>IF(ISBLANK($F716),0,ROUND($E716*(VLOOKUP($F716,Ratio,13)),0))</f>
        <v>0</v>
      </c>
      <c r="L716" s="33"/>
      <c r="M716" s="124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  <c r="FW716" s="20"/>
      <c r="FX716" s="20"/>
      <c r="FY716" s="20"/>
      <c r="FZ716" s="20"/>
      <c r="GA716" s="20"/>
      <c r="GB716" s="20"/>
      <c r="GC716" s="20"/>
      <c r="GD716" s="20"/>
      <c r="GE716" s="20"/>
      <c r="GF716" s="20"/>
      <c r="GG716" s="20"/>
      <c r="GH716" s="20"/>
      <c r="GI716" s="20"/>
      <c r="GJ716" s="20"/>
      <c r="GK716" s="20"/>
      <c r="GL716" s="20"/>
      <c r="GM716" s="20"/>
      <c r="GN716" s="20"/>
      <c r="GO716" s="20"/>
      <c r="GP716" s="20"/>
      <c r="GQ716" s="20"/>
      <c r="GR716" s="20"/>
      <c r="GS716" s="20"/>
      <c r="GT716" s="20"/>
      <c r="GU716" s="20"/>
      <c r="GV716" s="20"/>
      <c r="GW716" s="20"/>
      <c r="GX716" s="20"/>
      <c r="GY716" s="20"/>
      <c r="GZ716" s="20"/>
      <c r="HA716" s="20"/>
      <c r="HB716" s="20"/>
      <c r="HC716" s="20"/>
      <c r="HD716" s="20"/>
      <c r="HE716" s="20"/>
      <c r="HF716" s="20"/>
      <c r="HG716" s="20"/>
      <c r="HH716" s="20"/>
      <c r="HI716" s="20"/>
      <c r="HJ716" s="20"/>
      <c r="HK716" s="20"/>
      <c r="HL716" s="20"/>
      <c r="HM716" s="20"/>
      <c r="HN716" s="20"/>
      <c r="HO716" s="20"/>
      <c r="HP716" s="20"/>
      <c r="HQ716" s="20"/>
      <c r="HR716" s="20"/>
      <c r="HS716" s="20"/>
      <c r="HT716" s="20"/>
      <c r="HU716" s="20"/>
      <c r="HV716" s="20"/>
      <c r="HW716" s="20"/>
      <c r="HX716" s="20"/>
      <c r="HY716" s="20"/>
      <c r="HZ716" s="20"/>
      <c r="IA716" s="20"/>
      <c r="IB716" s="20"/>
      <c r="IC716" s="20"/>
      <c r="ID716" s="20"/>
      <c r="IE716" s="20"/>
      <c r="IF716" s="20"/>
      <c r="IG716" s="20"/>
      <c r="IH716" s="20"/>
      <c r="II716" s="20"/>
      <c r="IJ716" s="20"/>
      <c r="IK716" s="20"/>
      <c r="IL716" s="20"/>
      <c r="IM716" s="20"/>
      <c r="IN716" s="20"/>
      <c r="IO716" s="20"/>
      <c r="IP716" s="20"/>
      <c r="IQ716" s="20"/>
      <c r="IR716" s="20"/>
      <c r="IS716" s="20"/>
    </row>
    <row r="717" spans="1:253" ht="13">
      <c r="A717" s="297">
        <v>54200</v>
      </c>
      <c r="B717" s="247">
        <v>20300</v>
      </c>
      <c r="C717" s="144" t="s">
        <v>641</v>
      </c>
      <c r="D717" s="142" t="s">
        <v>654</v>
      </c>
      <c r="E717" s="234">
        <v>0</v>
      </c>
      <c r="F717" s="228" t="s">
        <v>63</v>
      </c>
      <c r="G717" s="140"/>
      <c r="H717" s="140"/>
      <c r="I717" s="140"/>
      <c r="J717" s="140"/>
      <c r="K717" s="34"/>
      <c r="L717" s="33"/>
      <c r="M717" s="124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  <c r="FW717" s="20"/>
      <c r="FX717" s="20"/>
      <c r="FY717" s="20"/>
      <c r="FZ717" s="20"/>
      <c r="GA717" s="20"/>
      <c r="GB717" s="20"/>
      <c r="GC717" s="20"/>
      <c r="GD717" s="20"/>
      <c r="GE717" s="20"/>
      <c r="GF717" s="20"/>
      <c r="GG717" s="20"/>
      <c r="GH717" s="20"/>
      <c r="GI717" s="20"/>
      <c r="GJ717" s="20"/>
      <c r="GK717" s="20"/>
      <c r="GL717" s="20"/>
      <c r="GM717" s="20"/>
      <c r="GN717" s="20"/>
      <c r="GO717" s="20"/>
      <c r="GP717" s="20"/>
      <c r="GQ717" s="20"/>
      <c r="GR717" s="20"/>
      <c r="GS717" s="20"/>
      <c r="GT717" s="20"/>
      <c r="GU717" s="20"/>
      <c r="GV717" s="20"/>
      <c r="GW717" s="20"/>
      <c r="GX717" s="20"/>
      <c r="GY717" s="20"/>
      <c r="GZ717" s="20"/>
      <c r="HA717" s="20"/>
      <c r="HB717" s="20"/>
      <c r="HC717" s="20"/>
      <c r="HD717" s="20"/>
      <c r="HE717" s="20"/>
      <c r="HF717" s="20"/>
      <c r="HG717" s="20"/>
      <c r="HH717" s="20"/>
      <c r="HI717" s="20"/>
      <c r="HJ717" s="20"/>
      <c r="HK717" s="20"/>
      <c r="HL717" s="20"/>
      <c r="HM717" s="20"/>
      <c r="HN717" s="20"/>
      <c r="HO717" s="20"/>
      <c r="HP717" s="20"/>
      <c r="HQ717" s="20"/>
      <c r="HR717" s="20"/>
      <c r="HS717" s="20"/>
      <c r="HT717" s="20"/>
      <c r="HU717" s="20"/>
      <c r="HV717" s="20"/>
      <c r="HW717" s="20"/>
      <c r="HX717" s="20"/>
      <c r="HY717" s="20"/>
      <c r="HZ717" s="20"/>
      <c r="IA717" s="20"/>
      <c r="IB717" s="20"/>
      <c r="IC717" s="20"/>
      <c r="ID717" s="20"/>
      <c r="IE717" s="20"/>
      <c r="IF717" s="20"/>
      <c r="IG717" s="20"/>
      <c r="IH717" s="20"/>
      <c r="II717" s="20"/>
      <c r="IJ717" s="20"/>
      <c r="IK717" s="20"/>
      <c r="IL717" s="20"/>
      <c r="IM717" s="20"/>
      <c r="IN717" s="20"/>
      <c r="IO717" s="20"/>
      <c r="IP717" s="20"/>
      <c r="IQ717" s="20"/>
      <c r="IR717" s="20"/>
      <c r="IS717" s="20"/>
    </row>
    <row r="718" spans="1:253" ht="13">
      <c r="A718" s="297"/>
      <c r="B718" s="247"/>
      <c r="C718" s="144" t="s">
        <v>709</v>
      </c>
      <c r="D718" s="142" t="s">
        <v>654</v>
      </c>
      <c r="E718" s="234">
        <v>0</v>
      </c>
      <c r="F718" s="228"/>
      <c r="G718" s="140"/>
      <c r="H718" s="140"/>
      <c r="I718" s="140"/>
      <c r="J718" s="140"/>
      <c r="K718" s="34">
        <f>IF(ISBLANK($F718),0,ROUND($E718*(VLOOKUP($F718,Ratio,13)),0))</f>
        <v>0</v>
      </c>
      <c r="L718" s="33"/>
      <c r="M718" s="124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  <c r="FW718" s="20"/>
      <c r="FX718" s="20"/>
      <c r="FY718" s="20"/>
      <c r="FZ718" s="20"/>
      <c r="GA718" s="20"/>
      <c r="GB718" s="20"/>
      <c r="GC718" s="20"/>
      <c r="GD718" s="20"/>
      <c r="GE718" s="20"/>
      <c r="GF718" s="20"/>
      <c r="GG718" s="20"/>
      <c r="GH718" s="20"/>
      <c r="GI718" s="20"/>
      <c r="GJ718" s="20"/>
      <c r="GK718" s="20"/>
      <c r="GL718" s="20"/>
      <c r="GM718" s="20"/>
      <c r="GN718" s="20"/>
      <c r="GO718" s="20"/>
      <c r="GP718" s="20"/>
      <c r="GQ718" s="20"/>
      <c r="GR718" s="20"/>
      <c r="GS718" s="20"/>
      <c r="GT718" s="20"/>
      <c r="GU718" s="20"/>
      <c r="GV718" s="20"/>
      <c r="GW718" s="20"/>
      <c r="GX718" s="20"/>
      <c r="GY718" s="20"/>
      <c r="GZ718" s="20"/>
      <c r="HA718" s="20"/>
      <c r="HB718" s="20"/>
      <c r="HC718" s="20"/>
      <c r="HD718" s="20"/>
      <c r="HE718" s="20"/>
      <c r="HF718" s="20"/>
      <c r="HG718" s="20"/>
      <c r="HH718" s="20"/>
      <c r="HI718" s="20"/>
      <c r="HJ718" s="20"/>
      <c r="HK718" s="20"/>
      <c r="HL718" s="20"/>
      <c r="HM718" s="20"/>
      <c r="HN718" s="20"/>
      <c r="HO718" s="20"/>
      <c r="HP718" s="20"/>
      <c r="HQ718" s="20"/>
      <c r="HR718" s="20"/>
      <c r="HS718" s="20"/>
      <c r="HT718" s="20"/>
      <c r="HU718" s="20"/>
      <c r="HV718" s="20"/>
      <c r="HW718" s="20"/>
      <c r="HX718" s="20"/>
      <c r="HY718" s="20"/>
      <c r="HZ718" s="20"/>
      <c r="IA718" s="20"/>
      <c r="IB718" s="20"/>
      <c r="IC718" s="20"/>
      <c r="ID718" s="20"/>
      <c r="IE718" s="20"/>
      <c r="IF718" s="20"/>
      <c r="IG718" s="20"/>
      <c r="IH718" s="20"/>
      <c r="II718" s="20"/>
      <c r="IJ718" s="20"/>
      <c r="IK718" s="20"/>
      <c r="IL718" s="20"/>
      <c r="IM718" s="20"/>
      <c r="IN718" s="20"/>
      <c r="IO718" s="20"/>
      <c r="IP718" s="20"/>
      <c r="IQ718" s="20"/>
      <c r="IR718" s="20"/>
      <c r="IS718" s="20"/>
    </row>
    <row r="719" spans="1:253" ht="13">
      <c r="A719" s="297">
        <v>54220</v>
      </c>
      <c r="B719" s="247">
        <v>20310</v>
      </c>
      <c r="C719" s="144" t="s">
        <v>423</v>
      </c>
      <c r="D719" s="142" t="s">
        <v>655</v>
      </c>
      <c r="E719" s="234">
        <v>0</v>
      </c>
      <c r="F719" s="228" t="s">
        <v>63</v>
      </c>
      <c r="G719" s="140"/>
      <c r="H719" s="140"/>
      <c r="I719" s="140"/>
      <c r="J719" s="140"/>
      <c r="K719" s="34"/>
      <c r="L719" s="33"/>
      <c r="M719" s="124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  <c r="FW719" s="20"/>
      <c r="FX719" s="20"/>
      <c r="FY719" s="20"/>
      <c r="FZ719" s="20"/>
      <c r="GA719" s="20"/>
      <c r="GB719" s="20"/>
      <c r="GC719" s="20"/>
      <c r="GD719" s="20"/>
      <c r="GE719" s="20"/>
      <c r="GF719" s="20"/>
      <c r="GG719" s="20"/>
      <c r="GH719" s="20"/>
      <c r="GI719" s="20"/>
      <c r="GJ719" s="20"/>
      <c r="GK719" s="20"/>
      <c r="GL719" s="20"/>
      <c r="GM719" s="20"/>
      <c r="GN719" s="20"/>
      <c r="GO719" s="20"/>
      <c r="GP719" s="20"/>
      <c r="GQ719" s="20"/>
      <c r="GR719" s="20"/>
      <c r="GS719" s="20"/>
      <c r="GT719" s="20"/>
      <c r="GU719" s="20"/>
      <c r="GV719" s="20"/>
      <c r="GW719" s="20"/>
      <c r="GX719" s="20"/>
      <c r="GY719" s="20"/>
      <c r="GZ719" s="20"/>
      <c r="HA719" s="20"/>
      <c r="HB719" s="20"/>
      <c r="HC719" s="20"/>
      <c r="HD719" s="20"/>
      <c r="HE719" s="20"/>
      <c r="HF719" s="20"/>
      <c r="HG719" s="20"/>
      <c r="HH719" s="20"/>
      <c r="HI719" s="20"/>
      <c r="HJ719" s="20"/>
      <c r="HK719" s="20"/>
      <c r="HL719" s="20"/>
      <c r="HM719" s="20"/>
      <c r="HN719" s="20"/>
      <c r="HO719" s="20"/>
      <c r="HP719" s="20"/>
      <c r="HQ719" s="20"/>
      <c r="HR719" s="20"/>
      <c r="HS719" s="20"/>
      <c r="HT719" s="20"/>
      <c r="HU719" s="20"/>
      <c r="HV719" s="20"/>
      <c r="HW719" s="20"/>
      <c r="HX719" s="20"/>
      <c r="HY719" s="20"/>
      <c r="HZ719" s="20"/>
      <c r="IA719" s="20"/>
      <c r="IB719" s="20"/>
      <c r="IC719" s="20"/>
      <c r="ID719" s="20"/>
      <c r="IE719" s="20"/>
      <c r="IF719" s="20"/>
      <c r="IG719" s="20"/>
      <c r="IH719" s="20"/>
      <c r="II719" s="20"/>
      <c r="IJ719" s="20"/>
      <c r="IK719" s="20"/>
      <c r="IL719" s="20"/>
      <c r="IM719" s="20"/>
      <c r="IN719" s="20"/>
      <c r="IO719" s="20"/>
      <c r="IP719" s="20"/>
      <c r="IQ719" s="20"/>
      <c r="IR719" s="20"/>
      <c r="IS719" s="20"/>
    </row>
    <row r="720" spans="1:253" ht="13">
      <c r="A720" s="297"/>
      <c r="B720" s="247"/>
      <c r="C720" s="144" t="s">
        <v>708</v>
      </c>
      <c r="D720" s="142" t="s">
        <v>655</v>
      </c>
      <c r="E720" s="234">
        <v>0</v>
      </c>
      <c r="F720" s="228"/>
      <c r="G720" s="140"/>
      <c r="H720" s="140"/>
      <c r="I720" s="140"/>
      <c r="J720" s="140"/>
      <c r="K720" s="34">
        <f>IF(ISBLANK($F720),0,ROUND($E720*(VLOOKUP($F720,Ratio,13)),0))</f>
        <v>0</v>
      </c>
      <c r="L720" s="33"/>
      <c r="M720" s="124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  <c r="FW720" s="20"/>
      <c r="FX720" s="20"/>
      <c r="FY720" s="20"/>
      <c r="FZ720" s="20"/>
      <c r="GA720" s="20"/>
      <c r="GB720" s="20"/>
      <c r="GC720" s="20"/>
      <c r="GD720" s="20"/>
      <c r="GE720" s="20"/>
      <c r="GF720" s="20"/>
      <c r="GG720" s="20"/>
      <c r="GH720" s="20"/>
      <c r="GI720" s="20"/>
      <c r="GJ720" s="20"/>
      <c r="GK720" s="20"/>
      <c r="GL720" s="20"/>
      <c r="GM720" s="20"/>
      <c r="GN720" s="20"/>
      <c r="GO720" s="20"/>
      <c r="GP720" s="20"/>
      <c r="GQ720" s="20"/>
      <c r="GR720" s="20"/>
      <c r="GS720" s="20"/>
      <c r="GT720" s="20"/>
      <c r="GU720" s="20"/>
      <c r="GV720" s="20"/>
      <c r="GW720" s="20"/>
      <c r="GX720" s="20"/>
      <c r="GY720" s="20"/>
      <c r="GZ720" s="20"/>
      <c r="HA720" s="20"/>
      <c r="HB720" s="20"/>
      <c r="HC720" s="20"/>
      <c r="HD720" s="20"/>
      <c r="HE720" s="20"/>
      <c r="HF720" s="20"/>
      <c r="HG720" s="20"/>
      <c r="HH720" s="20"/>
      <c r="HI720" s="20"/>
      <c r="HJ720" s="20"/>
      <c r="HK720" s="20"/>
      <c r="HL720" s="20"/>
      <c r="HM720" s="20"/>
      <c r="HN720" s="20"/>
      <c r="HO720" s="20"/>
      <c r="HP720" s="20"/>
      <c r="HQ720" s="20"/>
      <c r="HR720" s="20"/>
      <c r="HS720" s="20"/>
      <c r="HT720" s="20"/>
      <c r="HU720" s="20"/>
      <c r="HV720" s="20"/>
      <c r="HW720" s="20"/>
      <c r="HX720" s="20"/>
      <c r="HY720" s="20"/>
      <c r="HZ720" s="20"/>
      <c r="IA720" s="20"/>
      <c r="IB720" s="20"/>
      <c r="IC720" s="20"/>
      <c r="ID720" s="20"/>
      <c r="IE720" s="20"/>
      <c r="IF720" s="20"/>
      <c r="IG720" s="20"/>
      <c r="IH720" s="20"/>
      <c r="II720" s="20"/>
      <c r="IJ720" s="20"/>
      <c r="IK720" s="20"/>
      <c r="IL720" s="20"/>
      <c r="IM720" s="20"/>
      <c r="IN720" s="20"/>
      <c r="IO720" s="20"/>
      <c r="IP720" s="20"/>
      <c r="IQ720" s="20"/>
      <c r="IR720" s="20"/>
      <c r="IS720" s="20"/>
    </row>
    <row r="721" spans="1:253" ht="13">
      <c r="A721" s="314">
        <v>54225</v>
      </c>
      <c r="B721" s="247"/>
      <c r="C721" s="298" t="s">
        <v>1007</v>
      </c>
      <c r="D721" s="297" t="s">
        <v>1050</v>
      </c>
      <c r="E721" s="234">
        <v>0</v>
      </c>
      <c r="F721" s="228"/>
      <c r="G721" s="140"/>
      <c r="H721" s="140"/>
      <c r="I721" s="140"/>
      <c r="J721" s="140"/>
      <c r="K721" s="34"/>
      <c r="L721" s="33"/>
      <c r="M721" s="124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/>
      <c r="EL721" s="20"/>
      <c r="EM721" s="20"/>
      <c r="EN721" s="20"/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  <c r="FW721" s="20"/>
      <c r="FX721" s="20"/>
      <c r="FY721" s="20"/>
      <c r="FZ721" s="20"/>
      <c r="GA721" s="20"/>
      <c r="GB721" s="20"/>
      <c r="GC721" s="20"/>
      <c r="GD721" s="20"/>
      <c r="GE721" s="20"/>
      <c r="GF721" s="20"/>
      <c r="GG721" s="20"/>
      <c r="GH721" s="20"/>
      <c r="GI721" s="20"/>
      <c r="GJ721" s="20"/>
      <c r="GK721" s="20"/>
      <c r="GL721" s="20"/>
      <c r="GM721" s="20"/>
      <c r="GN721" s="20"/>
      <c r="GO721" s="20"/>
      <c r="GP721" s="20"/>
      <c r="GQ721" s="20"/>
      <c r="GR721" s="20"/>
      <c r="GS721" s="20"/>
      <c r="GT721" s="20"/>
      <c r="GU721" s="20"/>
      <c r="GV721" s="20"/>
      <c r="GW721" s="20"/>
      <c r="GX721" s="20"/>
      <c r="GY721" s="20"/>
      <c r="GZ721" s="20"/>
      <c r="HA721" s="20"/>
      <c r="HB721" s="20"/>
      <c r="HC721" s="20"/>
      <c r="HD721" s="20"/>
      <c r="HE721" s="20"/>
      <c r="HF721" s="20"/>
      <c r="HG721" s="20"/>
      <c r="HH721" s="20"/>
      <c r="HI721" s="20"/>
      <c r="HJ721" s="20"/>
      <c r="HK721" s="20"/>
      <c r="HL721" s="20"/>
      <c r="HM721" s="20"/>
      <c r="HN721" s="20"/>
      <c r="HO721" s="20"/>
      <c r="HP721" s="20"/>
      <c r="HQ721" s="20"/>
      <c r="HR721" s="20"/>
      <c r="HS721" s="20"/>
      <c r="HT721" s="20"/>
      <c r="HU721" s="20"/>
      <c r="HV721" s="20"/>
      <c r="HW721" s="20"/>
      <c r="HX721" s="20"/>
      <c r="HY721" s="20"/>
      <c r="HZ721" s="20"/>
      <c r="IA721" s="20"/>
      <c r="IB721" s="20"/>
      <c r="IC721" s="20"/>
      <c r="ID721" s="20"/>
      <c r="IE721" s="20"/>
      <c r="IF721" s="20"/>
      <c r="IG721" s="20"/>
      <c r="IH721" s="20"/>
      <c r="II721" s="20"/>
      <c r="IJ721" s="20"/>
      <c r="IK721" s="20"/>
      <c r="IL721" s="20"/>
      <c r="IM721" s="20"/>
      <c r="IN721" s="20"/>
      <c r="IO721" s="20"/>
      <c r="IP721" s="20"/>
      <c r="IQ721" s="20"/>
      <c r="IR721" s="20"/>
      <c r="IS721" s="20"/>
    </row>
    <row r="722" spans="1:253" ht="13">
      <c r="A722" s="297"/>
      <c r="B722" s="247"/>
      <c r="C722" s="298" t="s">
        <v>1007</v>
      </c>
      <c r="D722" s="297" t="s">
        <v>1050</v>
      </c>
      <c r="E722" s="234">
        <v>0</v>
      </c>
      <c r="F722" s="228"/>
      <c r="G722" s="140"/>
      <c r="H722" s="140"/>
      <c r="I722" s="140"/>
      <c r="J722" s="140"/>
      <c r="K722" s="34"/>
      <c r="L722" s="33"/>
      <c r="M722" s="124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  <c r="FW722" s="20"/>
      <c r="FX722" s="20"/>
      <c r="FY722" s="20"/>
      <c r="FZ722" s="20"/>
      <c r="GA722" s="20"/>
      <c r="GB722" s="20"/>
      <c r="GC722" s="20"/>
      <c r="GD722" s="20"/>
      <c r="GE722" s="20"/>
      <c r="GF722" s="20"/>
      <c r="GG722" s="20"/>
      <c r="GH722" s="20"/>
      <c r="GI722" s="20"/>
      <c r="GJ722" s="20"/>
      <c r="GK722" s="20"/>
      <c r="GL722" s="20"/>
      <c r="GM722" s="20"/>
      <c r="GN722" s="20"/>
      <c r="GO722" s="20"/>
      <c r="GP722" s="20"/>
      <c r="GQ722" s="20"/>
      <c r="GR722" s="20"/>
      <c r="GS722" s="20"/>
      <c r="GT722" s="20"/>
      <c r="GU722" s="20"/>
      <c r="GV722" s="20"/>
      <c r="GW722" s="20"/>
      <c r="GX722" s="20"/>
      <c r="GY722" s="20"/>
      <c r="GZ722" s="20"/>
      <c r="HA722" s="20"/>
      <c r="HB722" s="20"/>
      <c r="HC722" s="20"/>
      <c r="HD722" s="20"/>
      <c r="HE722" s="20"/>
      <c r="HF722" s="20"/>
      <c r="HG722" s="20"/>
      <c r="HH722" s="20"/>
      <c r="HI722" s="20"/>
      <c r="HJ722" s="20"/>
      <c r="HK722" s="20"/>
      <c r="HL722" s="20"/>
      <c r="HM722" s="20"/>
      <c r="HN722" s="20"/>
      <c r="HO722" s="20"/>
      <c r="HP722" s="20"/>
      <c r="HQ722" s="20"/>
      <c r="HR722" s="20"/>
      <c r="HS722" s="20"/>
      <c r="HT722" s="20"/>
      <c r="HU722" s="20"/>
      <c r="HV722" s="20"/>
      <c r="HW722" s="20"/>
      <c r="HX722" s="20"/>
      <c r="HY722" s="20"/>
      <c r="HZ722" s="20"/>
      <c r="IA722" s="20"/>
      <c r="IB722" s="20"/>
      <c r="IC722" s="20"/>
      <c r="ID722" s="20"/>
      <c r="IE722" s="20"/>
      <c r="IF722" s="20"/>
      <c r="IG722" s="20"/>
      <c r="IH722" s="20"/>
      <c r="II722" s="20"/>
      <c r="IJ722" s="20"/>
      <c r="IK722" s="20"/>
      <c r="IL722" s="20"/>
      <c r="IM722" s="20"/>
      <c r="IN722" s="20"/>
      <c r="IO722" s="20"/>
      <c r="IP722" s="20"/>
      <c r="IQ722" s="20"/>
      <c r="IR722" s="20"/>
      <c r="IS722" s="20"/>
    </row>
    <row r="723" spans="1:253" ht="13">
      <c r="A723" s="297">
        <v>54240</v>
      </c>
      <c r="B723" s="247">
        <v>20320</v>
      </c>
      <c r="C723" s="143" t="s">
        <v>656</v>
      </c>
      <c r="D723" s="145"/>
      <c r="E723" s="40">
        <f>SUM(E697:E722)</f>
        <v>0</v>
      </c>
      <c r="F723" s="218"/>
      <c r="G723" s="140"/>
      <c r="H723" s="140"/>
      <c r="I723" s="140"/>
      <c r="J723" s="140"/>
      <c r="K723" s="40">
        <f>SUM(K697:K720)</f>
        <v>0</v>
      </c>
      <c r="L723" s="33"/>
      <c r="M723" s="124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  <c r="EK723" s="20"/>
      <c r="EL723" s="20"/>
      <c r="EM723" s="20"/>
      <c r="EN723" s="20"/>
      <c r="EO723" s="20"/>
      <c r="EP723" s="20"/>
      <c r="EQ723" s="20"/>
      <c r="ER723" s="20"/>
      <c r="ES723" s="20"/>
      <c r="ET723" s="20"/>
      <c r="EU723" s="20"/>
      <c r="EV723" s="20"/>
      <c r="EW723" s="20"/>
      <c r="EX723" s="20"/>
      <c r="EY723" s="20"/>
      <c r="EZ723" s="20"/>
      <c r="FA723" s="20"/>
      <c r="FB723" s="20"/>
      <c r="FC723" s="20"/>
      <c r="FD723" s="20"/>
      <c r="FE723" s="20"/>
      <c r="FF723" s="20"/>
      <c r="FG723" s="20"/>
      <c r="FH723" s="20"/>
      <c r="FI723" s="20"/>
      <c r="FJ723" s="20"/>
      <c r="FK723" s="20"/>
      <c r="FL723" s="20"/>
      <c r="FM723" s="20"/>
      <c r="FN723" s="20"/>
      <c r="FO723" s="20"/>
      <c r="FP723" s="20"/>
      <c r="FQ723" s="20"/>
      <c r="FR723" s="20"/>
      <c r="FS723" s="20"/>
      <c r="FT723" s="20"/>
      <c r="FU723" s="20"/>
      <c r="FV723" s="20"/>
      <c r="FW723" s="20"/>
      <c r="FX723" s="20"/>
      <c r="FY723" s="20"/>
      <c r="FZ723" s="20"/>
      <c r="GA723" s="20"/>
      <c r="GB723" s="20"/>
      <c r="GC723" s="20"/>
      <c r="GD723" s="20"/>
      <c r="GE723" s="20"/>
      <c r="GF723" s="20"/>
      <c r="GG723" s="20"/>
      <c r="GH723" s="20"/>
      <c r="GI723" s="20"/>
      <c r="GJ723" s="20"/>
      <c r="GK723" s="20"/>
      <c r="GL723" s="20"/>
      <c r="GM723" s="20"/>
      <c r="GN723" s="20"/>
      <c r="GO723" s="20"/>
      <c r="GP723" s="20"/>
      <c r="GQ723" s="20"/>
      <c r="GR723" s="20"/>
      <c r="GS723" s="20"/>
      <c r="GT723" s="20"/>
      <c r="GU723" s="20"/>
      <c r="GV723" s="20"/>
      <c r="GW723" s="20"/>
      <c r="GX723" s="20"/>
      <c r="GY723" s="20"/>
      <c r="GZ723" s="20"/>
      <c r="HA723" s="20"/>
      <c r="HB723" s="20"/>
      <c r="HC723" s="20"/>
      <c r="HD723" s="20"/>
      <c r="HE723" s="20"/>
      <c r="HF723" s="20"/>
      <c r="HG723" s="20"/>
      <c r="HH723" s="20"/>
      <c r="HI723" s="20"/>
      <c r="HJ723" s="20"/>
      <c r="HK723" s="20"/>
      <c r="HL723" s="20"/>
      <c r="HM723" s="20"/>
      <c r="HN723" s="20"/>
      <c r="HO723" s="20"/>
      <c r="HP723" s="20"/>
      <c r="HQ723" s="20"/>
      <c r="HR723" s="20"/>
      <c r="HS723" s="20"/>
      <c r="HT723" s="20"/>
      <c r="HU723" s="20"/>
      <c r="HV723" s="20"/>
      <c r="HW723" s="20"/>
      <c r="HX723" s="20"/>
      <c r="HY723" s="20"/>
      <c r="HZ723" s="20"/>
      <c r="IA723" s="20"/>
      <c r="IB723" s="20"/>
      <c r="IC723" s="20"/>
      <c r="ID723" s="20"/>
      <c r="IE723" s="20"/>
      <c r="IF723" s="20"/>
      <c r="IG723" s="20"/>
      <c r="IH723" s="20"/>
      <c r="II723" s="20"/>
      <c r="IJ723" s="20"/>
      <c r="IK723" s="20"/>
      <c r="IL723" s="20"/>
      <c r="IM723" s="20"/>
      <c r="IN723" s="20"/>
      <c r="IO723" s="20"/>
      <c r="IP723" s="20"/>
      <c r="IQ723" s="20"/>
      <c r="IR723" s="20"/>
      <c r="IS723" s="20"/>
    </row>
    <row r="724" spans="1:253" ht="13">
      <c r="A724" s="297"/>
      <c r="B724" s="247"/>
      <c r="C724" s="143" t="s">
        <v>681</v>
      </c>
      <c r="D724" s="145"/>
      <c r="E724" s="140"/>
      <c r="F724" s="225"/>
      <c r="G724" s="140"/>
      <c r="H724" s="140"/>
      <c r="I724" s="140"/>
      <c r="J724" s="140"/>
      <c r="K724" s="140"/>
      <c r="L724" s="140"/>
      <c r="M724" s="1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  <c r="FW724" s="20"/>
      <c r="FX724" s="20"/>
      <c r="FY724" s="20"/>
      <c r="FZ724" s="20"/>
      <c r="GA724" s="20"/>
      <c r="GB724" s="20"/>
      <c r="GC724" s="20"/>
      <c r="GD724" s="20"/>
      <c r="GE724" s="20"/>
      <c r="GF724" s="20"/>
      <c r="GG724" s="20"/>
      <c r="GH724" s="20"/>
      <c r="GI724" s="20"/>
      <c r="GJ724" s="20"/>
      <c r="GK724" s="20"/>
      <c r="GL724" s="20"/>
      <c r="GM724" s="20"/>
      <c r="GN724" s="20"/>
      <c r="GO724" s="20"/>
      <c r="GP724" s="20"/>
      <c r="GQ724" s="20"/>
      <c r="GR724" s="20"/>
      <c r="GS724" s="20"/>
      <c r="GT724" s="20"/>
      <c r="GU724" s="20"/>
      <c r="GV724" s="20"/>
      <c r="GW724" s="20"/>
      <c r="GX724" s="20"/>
      <c r="GY724" s="20"/>
      <c r="GZ724" s="20"/>
      <c r="HA724" s="20"/>
      <c r="HB724" s="20"/>
      <c r="HC724" s="20"/>
      <c r="HD724" s="20"/>
      <c r="HE724" s="20"/>
      <c r="HF724" s="20"/>
      <c r="HG724" s="20"/>
      <c r="HH724" s="20"/>
      <c r="HI724" s="20"/>
      <c r="HJ724" s="20"/>
      <c r="HK724" s="20"/>
      <c r="HL724" s="20"/>
      <c r="HM724" s="20"/>
      <c r="HN724" s="20"/>
      <c r="HO724" s="20"/>
      <c r="HP724" s="20"/>
      <c r="HQ724" s="20"/>
      <c r="HR724" s="20"/>
      <c r="HS724" s="20"/>
      <c r="HT724" s="20"/>
      <c r="HU724" s="20"/>
      <c r="HV724" s="20"/>
      <c r="HW724" s="20"/>
      <c r="HX724" s="20"/>
      <c r="HY724" s="20"/>
      <c r="HZ724" s="20"/>
      <c r="IA724" s="20"/>
      <c r="IB724" s="20"/>
      <c r="IC724" s="20"/>
      <c r="ID724" s="20"/>
      <c r="IE724" s="20"/>
      <c r="IF724" s="20"/>
      <c r="IG724" s="20"/>
      <c r="IH724" s="20"/>
      <c r="II724" s="20"/>
      <c r="IJ724" s="20"/>
      <c r="IK724" s="20"/>
      <c r="IL724" s="20"/>
      <c r="IM724" s="20"/>
      <c r="IN724" s="20"/>
      <c r="IO724" s="20"/>
      <c r="IP724" s="20"/>
      <c r="IQ724" s="20"/>
      <c r="IR724" s="20"/>
      <c r="IS724" s="20"/>
    </row>
    <row r="725" spans="1:253" ht="13">
      <c r="A725" s="297">
        <v>55240</v>
      </c>
      <c r="B725" s="247">
        <v>20430</v>
      </c>
      <c r="C725" s="144" t="s">
        <v>657</v>
      </c>
      <c r="D725" s="142" t="s">
        <v>682</v>
      </c>
      <c r="E725" s="234">
        <v>0</v>
      </c>
      <c r="F725" s="228" t="s">
        <v>63</v>
      </c>
      <c r="G725" s="34"/>
      <c r="H725" s="34"/>
      <c r="I725" s="34"/>
      <c r="J725" s="34"/>
      <c r="K725" s="34"/>
      <c r="L725" s="33"/>
      <c r="M725" s="124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  <c r="FW725" s="20"/>
      <c r="FX725" s="20"/>
      <c r="FY725" s="20"/>
      <c r="FZ725" s="20"/>
      <c r="GA725" s="20"/>
      <c r="GB725" s="20"/>
      <c r="GC725" s="20"/>
      <c r="GD725" s="20"/>
      <c r="GE725" s="20"/>
      <c r="GF725" s="20"/>
      <c r="GG725" s="20"/>
      <c r="GH725" s="20"/>
      <c r="GI725" s="20"/>
      <c r="GJ725" s="20"/>
      <c r="GK725" s="20"/>
      <c r="GL725" s="20"/>
      <c r="GM725" s="20"/>
      <c r="GN725" s="20"/>
      <c r="GO725" s="20"/>
      <c r="GP725" s="20"/>
      <c r="GQ725" s="20"/>
      <c r="GR725" s="20"/>
      <c r="GS725" s="20"/>
      <c r="GT725" s="20"/>
      <c r="GU725" s="20"/>
      <c r="GV725" s="20"/>
      <c r="GW725" s="20"/>
      <c r="GX725" s="20"/>
      <c r="GY725" s="20"/>
      <c r="GZ725" s="20"/>
      <c r="HA725" s="20"/>
      <c r="HB725" s="20"/>
      <c r="HC725" s="20"/>
      <c r="HD725" s="20"/>
      <c r="HE725" s="20"/>
      <c r="HF725" s="20"/>
      <c r="HG725" s="20"/>
      <c r="HH725" s="20"/>
      <c r="HI725" s="20"/>
      <c r="HJ725" s="20"/>
      <c r="HK725" s="20"/>
      <c r="HL725" s="20"/>
      <c r="HM725" s="20"/>
      <c r="HN725" s="20"/>
      <c r="HO725" s="20"/>
      <c r="HP725" s="20"/>
      <c r="HQ725" s="20"/>
      <c r="HR725" s="20"/>
      <c r="HS725" s="20"/>
      <c r="HT725" s="20"/>
      <c r="HU725" s="20"/>
      <c r="HV725" s="20"/>
      <c r="HW725" s="20"/>
      <c r="HX725" s="20"/>
      <c r="HY725" s="20"/>
      <c r="HZ725" s="20"/>
      <c r="IA725" s="20"/>
      <c r="IB725" s="20"/>
      <c r="IC725" s="20"/>
      <c r="ID725" s="20"/>
      <c r="IE725" s="20"/>
      <c r="IF725" s="20"/>
      <c r="IG725" s="20"/>
      <c r="IH725" s="20"/>
      <c r="II725" s="20"/>
      <c r="IJ725" s="20"/>
      <c r="IK725" s="20"/>
      <c r="IL725" s="20"/>
      <c r="IM725" s="20"/>
      <c r="IN725" s="20"/>
      <c r="IO725" s="20"/>
      <c r="IP725" s="20"/>
      <c r="IQ725" s="20"/>
      <c r="IR725" s="20"/>
      <c r="IS725" s="20"/>
    </row>
    <row r="726" spans="1:253" ht="13">
      <c r="A726" s="297"/>
      <c r="B726" s="247"/>
      <c r="C726" s="144" t="s">
        <v>707</v>
      </c>
      <c r="D726" s="142" t="s">
        <v>682</v>
      </c>
      <c r="E726" s="234">
        <v>0</v>
      </c>
      <c r="F726" s="228"/>
      <c r="G726" s="34">
        <f>IF(ISBLANK($F726),0,ROUND($E726*(VLOOKUP($F726,Ratio,2)),0))</f>
        <v>0</v>
      </c>
      <c r="H726" s="34">
        <f>IF(ISBLANK($F726),0,ROUND($E726*(VLOOKUP($F726,Ratio,3)),0))</f>
        <v>0</v>
      </c>
      <c r="I726" s="34">
        <f>IF(ISBLANK($F726),0,ROUND($E726*(VLOOKUP($F726,Ratio,4)),0))</f>
        <v>0</v>
      </c>
      <c r="J726" s="34">
        <f>IF(ISBLANK($F726),0,ROUND($E726*(VLOOKUP($F726,Ratio,5)),0))</f>
        <v>0</v>
      </c>
      <c r="K726" s="34">
        <f>IF(ISBLANK($F726),0,ROUND($E726*(VLOOKUP($F726,Ratio,13)),0))</f>
        <v>0</v>
      </c>
      <c r="L726" s="33"/>
      <c r="M726" s="124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  <c r="FW726" s="20"/>
      <c r="FX726" s="20"/>
      <c r="FY726" s="20"/>
      <c r="FZ726" s="20"/>
      <c r="GA726" s="20"/>
      <c r="GB726" s="20"/>
      <c r="GC726" s="20"/>
      <c r="GD726" s="20"/>
      <c r="GE726" s="20"/>
      <c r="GF726" s="20"/>
      <c r="GG726" s="20"/>
      <c r="GH726" s="20"/>
      <c r="GI726" s="20"/>
      <c r="GJ726" s="20"/>
      <c r="GK726" s="20"/>
      <c r="GL726" s="20"/>
      <c r="GM726" s="20"/>
      <c r="GN726" s="20"/>
      <c r="GO726" s="20"/>
      <c r="GP726" s="20"/>
      <c r="GQ726" s="20"/>
      <c r="GR726" s="20"/>
      <c r="GS726" s="20"/>
      <c r="GT726" s="20"/>
      <c r="GU726" s="20"/>
      <c r="GV726" s="20"/>
      <c r="GW726" s="20"/>
      <c r="GX726" s="20"/>
      <c r="GY726" s="20"/>
      <c r="GZ726" s="20"/>
      <c r="HA726" s="20"/>
      <c r="HB726" s="20"/>
      <c r="HC726" s="20"/>
      <c r="HD726" s="20"/>
      <c r="HE726" s="20"/>
      <c r="HF726" s="20"/>
      <c r="HG726" s="20"/>
      <c r="HH726" s="20"/>
      <c r="HI726" s="20"/>
      <c r="HJ726" s="20"/>
      <c r="HK726" s="20"/>
      <c r="HL726" s="20"/>
      <c r="HM726" s="20"/>
      <c r="HN726" s="20"/>
      <c r="HO726" s="20"/>
      <c r="HP726" s="20"/>
      <c r="HQ726" s="20"/>
      <c r="HR726" s="20"/>
      <c r="HS726" s="20"/>
      <c r="HT726" s="20"/>
      <c r="HU726" s="20"/>
      <c r="HV726" s="20"/>
      <c r="HW726" s="20"/>
      <c r="HX726" s="20"/>
      <c r="HY726" s="20"/>
      <c r="HZ726" s="20"/>
      <c r="IA726" s="20"/>
      <c r="IB726" s="20"/>
      <c r="IC726" s="20"/>
      <c r="ID726" s="20"/>
      <c r="IE726" s="20"/>
      <c r="IF726" s="20"/>
      <c r="IG726" s="20"/>
      <c r="IH726" s="20"/>
      <c r="II726" s="20"/>
      <c r="IJ726" s="20"/>
      <c r="IK726" s="20"/>
      <c r="IL726" s="20"/>
      <c r="IM726" s="20"/>
      <c r="IN726" s="20"/>
      <c r="IO726" s="20"/>
      <c r="IP726" s="20"/>
      <c r="IQ726" s="20"/>
      <c r="IR726" s="20"/>
      <c r="IS726" s="20"/>
    </row>
    <row r="727" spans="1:253" ht="13">
      <c r="A727" s="297">
        <v>56240</v>
      </c>
      <c r="B727" s="247">
        <v>20540</v>
      </c>
      <c r="C727" s="144" t="s">
        <v>247</v>
      </c>
      <c r="D727" s="142" t="s">
        <v>683</v>
      </c>
      <c r="E727" s="234">
        <v>0</v>
      </c>
      <c r="F727" s="228" t="s">
        <v>63</v>
      </c>
      <c r="G727" s="34"/>
      <c r="H727" s="34"/>
      <c r="I727" s="34"/>
      <c r="J727" s="34"/>
      <c r="K727" s="34"/>
      <c r="L727" s="33"/>
      <c r="M727" s="124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  <c r="FW727" s="20"/>
      <c r="FX727" s="20"/>
      <c r="FY727" s="20"/>
      <c r="FZ727" s="20"/>
      <c r="GA727" s="20"/>
      <c r="GB727" s="20"/>
      <c r="GC727" s="20"/>
      <c r="GD727" s="20"/>
      <c r="GE727" s="20"/>
      <c r="GF727" s="20"/>
      <c r="GG727" s="20"/>
      <c r="GH727" s="20"/>
      <c r="GI727" s="20"/>
      <c r="GJ727" s="20"/>
      <c r="GK727" s="20"/>
      <c r="GL727" s="20"/>
      <c r="GM727" s="20"/>
      <c r="GN727" s="20"/>
      <c r="GO727" s="20"/>
      <c r="GP727" s="20"/>
      <c r="GQ727" s="20"/>
      <c r="GR727" s="20"/>
      <c r="GS727" s="20"/>
      <c r="GT727" s="20"/>
      <c r="GU727" s="20"/>
      <c r="GV727" s="20"/>
      <c r="GW727" s="20"/>
      <c r="GX727" s="20"/>
      <c r="GY727" s="20"/>
      <c r="GZ727" s="20"/>
      <c r="HA727" s="20"/>
      <c r="HB727" s="20"/>
      <c r="HC727" s="20"/>
      <c r="HD727" s="20"/>
      <c r="HE727" s="20"/>
      <c r="HF727" s="20"/>
      <c r="HG727" s="20"/>
      <c r="HH727" s="20"/>
      <c r="HI727" s="20"/>
      <c r="HJ727" s="20"/>
      <c r="HK727" s="20"/>
      <c r="HL727" s="20"/>
      <c r="HM727" s="20"/>
      <c r="HN727" s="20"/>
      <c r="HO727" s="20"/>
      <c r="HP727" s="20"/>
      <c r="HQ727" s="20"/>
      <c r="HR727" s="20"/>
      <c r="HS727" s="20"/>
      <c r="HT727" s="20"/>
      <c r="HU727" s="20"/>
      <c r="HV727" s="20"/>
      <c r="HW727" s="20"/>
      <c r="HX727" s="20"/>
      <c r="HY727" s="20"/>
      <c r="HZ727" s="20"/>
      <c r="IA727" s="20"/>
      <c r="IB727" s="20"/>
      <c r="IC727" s="20"/>
      <c r="ID727" s="20"/>
      <c r="IE727" s="20"/>
      <c r="IF727" s="20"/>
      <c r="IG727" s="20"/>
      <c r="IH727" s="20"/>
      <c r="II727" s="20"/>
      <c r="IJ727" s="20"/>
      <c r="IK727" s="20"/>
      <c r="IL727" s="20"/>
      <c r="IM727" s="20"/>
      <c r="IN727" s="20"/>
      <c r="IO727" s="20"/>
      <c r="IP727" s="20"/>
      <c r="IQ727" s="20"/>
      <c r="IR727" s="20"/>
      <c r="IS727" s="20"/>
    </row>
    <row r="728" spans="1:253" ht="13">
      <c r="A728" s="297"/>
      <c r="B728" s="247"/>
      <c r="C728" s="144" t="s">
        <v>706</v>
      </c>
      <c r="D728" s="142" t="s">
        <v>683</v>
      </c>
      <c r="E728" s="234">
        <v>0</v>
      </c>
      <c r="F728" s="228"/>
      <c r="G728" s="34">
        <f>IF(ISBLANK($F728),0,ROUND($E728*(VLOOKUP($F728,Ratio,2)),0))</f>
        <v>0</v>
      </c>
      <c r="H728" s="34">
        <f>IF(ISBLANK($F728),0,ROUND($E728*(VLOOKUP($F728,Ratio,3)),0))</f>
        <v>0</v>
      </c>
      <c r="I728" s="34">
        <f>IF(ISBLANK($F728),0,ROUND($E728*(VLOOKUP($F728,Ratio,4)),0))</f>
        <v>0</v>
      </c>
      <c r="J728" s="34">
        <f>IF(ISBLANK($F728),0,ROUND($E728*(VLOOKUP($F728,Ratio,5)),0))</f>
        <v>0</v>
      </c>
      <c r="K728" s="34">
        <f>IF(ISBLANK($F728),0,ROUND($E728*(VLOOKUP($F728,Ratio,13)),0))</f>
        <v>0</v>
      </c>
      <c r="L728" s="33"/>
      <c r="M728" s="124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  <c r="EK728" s="20"/>
      <c r="EL728" s="20"/>
      <c r="EM728" s="20"/>
      <c r="EN728" s="20"/>
      <c r="EO728" s="20"/>
      <c r="EP728" s="20"/>
      <c r="EQ728" s="20"/>
      <c r="ER728" s="20"/>
      <c r="ES728" s="20"/>
      <c r="ET728" s="20"/>
      <c r="EU728" s="20"/>
      <c r="EV728" s="20"/>
      <c r="EW728" s="20"/>
      <c r="EX728" s="20"/>
      <c r="EY728" s="20"/>
      <c r="EZ728" s="20"/>
      <c r="FA728" s="20"/>
      <c r="FB728" s="20"/>
      <c r="FC728" s="20"/>
      <c r="FD728" s="20"/>
      <c r="FE728" s="20"/>
      <c r="FF728" s="20"/>
      <c r="FG728" s="20"/>
      <c r="FH728" s="20"/>
      <c r="FI728" s="20"/>
      <c r="FJ728" s="20"/>
      <c r="FK728" s="20"/>
      <c r="FL728" s="20"/>
      <c r="FM728" s="20"/>
      <c r="FN728" s="20"/>
      <c r="FO728" s="20"/>
      <c r="FP728" s="20"/>
      <c r="FQ728" s="20"/>
      <c r="FR728" s="20"/>
      <c r="FS728" s="20"/>
      <c r="FT728" s="20"/>
      <c r="FU728" s="20"/>
      <c r="FV728" s="20"/>
      <c r="FW728" s="20"/>
      <c r="FX728" s="20"/>
      <c r="FY728" s="20"/>
      <c r="FZ728" s="20"/>
      <c r="GA728" s="20"/>
      <c r="GB728" s="20"/>
      <c r="GC728" s="20"/>
      <c r="GD728" s="20"/>
      <c r="GE728" s="20"/>
      <c r="GF728" s="20"/>
      <c r="GG728" s="20"/>
      <c r="GH728" s="20"/>
      <c r="GI728" s="20"/>
      <c r="GJ728" s="20"/>
      <c r="GK728" s="20"/>
      <c r="GL728" s="20"/>
      <c r="GM728" s="20"/>
      <c r="GN728" s="20"/>
      <c r="GO728" s="20"/>
      <c r="GP728" s="20"/>
      <c r="GQ728" s="20"/>
      <c r="GR728" s="20"/>
      <c r="GS728" s="20"/>
      <c r="GT728" s="20"/>
      <c r="GU728" s="20"/>
      <c r="GV728" s="20"/>
      <c r="GW728" s="20"/>
      <c r="GX728" s="20"/>
      <c r="GY728" s="20"/>
      <c r="GZ728" s="20"/>
      <c r="HA728" s="20"/>
      <c r="HB728" s="20"/>
      <c r="HC728" s="20"/>
      <c r="HD728" s="20"/>
      <c r="HE728" s="20"/>
      <c r="HF728" s="20"/>
      <c r="HG728" s="20"/>
      <c r="HH728" s="20"/>
      <c r="HI728" s="20"/>
      <c r="HJ728" s="20"/>
      <c r="HK728" s="20"/>
      <c r="HL728" s="20"/>
      <c r="HM728" s="20"/>
      <c r="HN728" s="20"/>
      <c r="HO728" s="20"/>
      <c r="HP728" s="20"/>
      <c r="HQ728" s="20"/>
      <c r="HR728" s="20"/>
      <c r="HS728" s="20"/>
      <c r="HT728" s="20"/>
      <c r="HU728" s="20"/>
      <c r="HV728" s="20"/>
      <c r="HW728" s="20"/>
      <c r="HX728" s="20"/>
      <c r="HY728" s="20"/>
      <c r="HZ728" s="20"/>
      <c r="IA728" s="20"/>
      <c r="IB728" s="20"/>
      <c r="IC728" s="20"/>
      <c r="ID728" s="20"/>
      <c r="IE728" s="20"/>
      <c r="IF728" s="20"/>
      <c r="IG728" s="20"/>
      <c r="IH728" s="20"/>
      <c r="II728" s="20"/>
      <c r="IJ728" s="20"/>
      <c r="IK728" s="20"/>
      <c r="IL728" s="20"/>
      <c r="IM728" s="20"/>
      <c r="IN728" s="20"/>
      <c r="IO728" s="20"/>
      <c r="IP728" s="20"/>
      <c r="IQ728" s="20"/>
      <c r="IR728" s="20"/>
      <c r="IS728" s="20"/>
    </row>
    <row r="729" spans="1:253" ht="13">
      <c r="A729" s="297">
        <v>58240</v>
      </c>
      <c r="B729" s="247">
        <v>20710</v>
      </c>
      <c r="C729" s="144" t="s">
        <v>255</v>
      </c>
      <c r="D729" s="142" t="s">
        <v>684</v>
      </c>
      <c r="E729" s="234">
        <v>0</v>
      </c>
      <c r="F729" s="225"/>
      <c r="G729" s="140"/>
      <c r="H729" s="140"/>
      <c r="I729" s="140"/>
      <c r="J729" s="140"/>
      <c r="K729" s="140"/>
      <c r="L729" s="34">
        <f>'A4-1 with formulas'!$E729</f>
        <v>0</v>
      </c>
      <c r="M729" s="124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  <c r="FW729" s="20"/>
      <c r="FX729" s="20"/>
      <c r="FY729" s="20"/>
      <c r="FZ729" s="20"/>
      <c r="GA729" s="20"/>
      <c r="GB729" s="20"/>
      <c r="GC729" s="20"/>
      <c r="GD729" s="20"/>
      <c r="GE729" s="20"/>
      <c r="GF729" s="20"/>
      <c r="GG729" s="20"/>
      <c r="GH729" s="20"/>
      <c r="GI729" s="20"/>
      <c r="GJ729" s="20"/>
      <c r="GK729" s="20"/>
      <c r="GL729" s="20"/>
      <c r="GM729" s="20"/>
      <c r="GN729" s="20"/>
      <c r="GO729" s="20"/>
      <c r="GP729" s="20"/>
      <c r="GQ729" s="20"/>
      <c r="GR729" s="20"/>
      <c r="GS729" s="20"/>
      <c r="GT729" s="20"/>
      <c r="GU729" s="20"/>
      <c r="GV729" s="20"/>
      <c r="GW729" s="20"/>
      <c r="GX729" s="20"/>
      <c r="GY729" s="20"/>
      <c r="GZ729" s="20"/>
      <c r="HA729" s="20"/>
      <c r="HB729" s="20"/>
      <c r="HC729" s="20"/>
      <c r="HD729" s="20"/>
      <c r="HE729" s="20"/>
      <c r="HF729" s="20"/>
      <c r="HG729" s="20"/>
      <c r="HH729" s="20"/>
      <c r="HI729" s="20"/>
      <c r="HJ729" s="20"/>
      <c r="HK729" s="20"/>
      <c r="HL729" s="20"/>
      <c r="HM729" s="20"/>
      <c r="HN729" s="20"/>
      <c r="HO729" s="20"/>
      <c r="HP729" s="20"/>
      <c r="HQ729" s="20"/>
      <c r="HR729" s="20"/>
      <c r="HS729" s="20"/>
      <c r="HT729" s="20"/>
      <c r="HU729" s="20"/>
      <c r="HV729" s="20"/>
      <c r="HW729" s="20"/>
      <c r="HX729" s="20"/>
      <c r="HY729" s="20"/>
      <c r="HZ729" s="20"/>
      <c r="IA729" s="20"/>
      <c r="IB729" s="20"/>
      <c r="IC729" s="20"/>
      <c r="ID729" s="20"/>
      <c r="IE729" s="20"/>
      <c r="IF729" s="20"/>
      <c r="IG729" s="20"/>
      <c r="IH729" s="20"/>
      <c r="II729" s="20"/>
      <c r="IJ729" s="20"/>
      <c r="IK729" s="20"/>
      <c r="IL729" s="20"/>
      <c r="IM729" s="20"/>
      <c r="IN729" s="20"/>
      <c r="IO729" s="20"/>
      <c r="IP729" s="20"/>
      <c r="IQ729" s="20"/>
      <c r="IR729" s="20"/>
      <c r="IS729" s="20"/>
    </row>
    <row r="730" spans="1:253" ht="13">
      <c r="A730" s="297">
        <v>59240</v>
      </c>
      <c r="B730" s="247">
        <v>20820</v>
      </c>
      <c r="C730" s="144" t="s">
        <v>658</v>
      </c>
      <c r="D730" s="142" t="s">
        <v>685</v>
      </c>
      <c r="E730" s="234">
        <v>0</v>
      </c>
      <c r="F730" s="228" t="s">
        <v>63</v>
      </c>
      <c r="G730" s="34"/>
      <c r="H730" s="34"/>
      <c r="I730" s="34"/>
      <c r="J730" s="34"/>
      <c r="K730" s="34"/>
      <c r="L730" s="33"/>
      <c r="M730" s="124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  <c r="FW730" s="20"/>
      <c r="FX730" s="20"/>
      <c r="FY730" s="20"/>
      <c r="FZ730" s="20"/>
      <c r="GA730" s="20"/>
      <c r="GB730" s="20"/>
      <c r="GC730" s="20"/>
      <c r="GD730" s="20"/>
      <c r="GE730" s="20"/>
      <c r="GF730" s="20"/>
      <c r="GG730" s="20"/>
      <c r="GH730" s="20"/>
      <c r="GI730" s="20"/>
      <c r="GJ730" s="20"/>
      <c r="GK730" s="20"/>
      <c r="GL730" s="20"/>
      <c r="GM730" s="20"/>
      <c r="GN730" s="20"/>
      <c r="GO730" s="20"/>
      <c r="GP730" s="20"/>
      <c r="GQ730" s="20"/>
      <c r="GR730" s="20"/>
      <c r="GS730" s="20"/>
      <c r="GT730" s="20"/>
      <c r="GU730" s="20"/>
      <c r="GV730" s="20"/>
      <c r="GW730" s="20"/>
      <c r="GX730" s="20"/>
      <c r="GY730" s="20"/>
      <c r="GZ730" s="20"/>
      <c r="HA730" s="20"/>
      <c r="HB730" s="20"/>
      <c r="HC730" s="20"/>
      <c r="HD730" s="20"/>
      <c r="HE730" s="20"/>
      <c r="HF730" s="20"/>
      <c r="HG730" s="20"/>
      <c r="HH730" s="20"/>
      <c r="HI730" s="20"/>
      <c r="HJ730" s="20"/>
      <c r="HK730" s="20"/>
      <c r="HL730" s="20"/>
      <c r="HM730" s="20"/>
      <c r="HN730" s="20"/>
      <c r="HO730" s="20"/>
      <c r="HP730" s="20"/>
      <c r="HQ730" s="20"/>
      <c r="HR730" s="20"/>
      <c r="HS730" s="20"/>
      <c r="HT730" s="20"/>
      <c r="HU730" s="20"/>
      <c r="HV730" s="20"/>
      <c r="HW730" s="20"/>
      <c r="HX730" s="20"/>
      <c r="HY730" s="20"/>
      <c r="HZ730" s="20"/>
      <c r="IA730" s="20"/>
      <c r="IB730" s="20"/>
      <c r="IC730" s="20"/>
      <c r="ID730" s="20"/>
      <c r="IE730" s="20"/>
      <c r="IF730" s="20"/>
      <c r="IG730" s="20"/>
      <c r="IH730" s="20"/>
      <c r="II730" s="20"/>
      <c r="IJ730" s="20"/>
      <c r="IK730" s="20"/>
      <c r="IL730" s="20"/>
      <c r="IM730" s="20"/>
      <c r="IN730" s="20"/>
      <c r="IO730" s="20"/>
      <c r="IP730" s="20"/>
      <c r="IQ730" s="20"/>
      <c r="IR730" s="20"/>
      <c r="IS730" s="20"/>
    </row>
    <row r="731" spans="1:253" ht="13">
      <c r="A731" s="297"/>
      <c r="B731" s="247"/>
      <c r="C731" s="144" t="s">
        <v>705</v>
      </c>
      <c r="D731" s="142" t="s">
        <v>685</v>
      </c>
      <c r="E731" s="234">
        <v>0</v>
      </c>
      <c r="F731" s="228"/>
      <c r="G731" s="34">
        <f>IF(ISBLANK($F731),0,ROUND($E731*(VLOOKUP($F731,Ratio,2)),0))</f>
        <v>0</v>
      </c>
      <c r="H731" s="34">
        <f>IF(ISBLANK($F731),0,ROUND($E731*(VLOOKUP($F731,Ratio,3)),0))</f>
        <v>0</v>
      </c>
      <c r="I731" s="34">
        <f>IF(ISBLANK($F731),0,ROUND($E731*(VLOOKUP($F731,Ratio,4)),0))</f>
        <v>0</v>
      </c>
      <c r="J731" s="34">
        <f>IF(ISBLANK($F731),0,ROUND($E731*(VLOOKUP($F731,Ratio,5)),0))</f>
        <v>0</v>
      </c>
      <c r="K731" s="34">
        <f>IF(ISBLANK($F731),0,ROUND($E731*(VLOOKUP($F731,Ratio,13)),0))</f>
        <v>0</v>
      </c>
      <c r="L731" s="33"/>
      <c r="M731" s="124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  <c r="GD731" s="20"/>
      <c r="GE731" s="20"/>
      <c r="GF731" s="20"/>
      <c r="GG731" s="20"/>
      <c r="GH731" s="20"/>
      <c r="GI731" s="20"/>
      <c r="GJ731" s="20"/>
      <c r="GK731" s="20"/>
      <c r="GL731" s="20"/>
      <c r="GM731" s="20"/>
      <c r="GN731" s="20"/>
      <c r="GO731" s="20"/>
      <c r="GP731" s="20"/>
      <c r="GQ731" s="20"/>
      <c r="GR731" s="20"/>
      <c r="GS731" s="20"/>
      <c r="GT731" s="20"/>
      <c r="GU731" s="20"/>
      <c r="GV731" s="20"/>
      <c r="GW731" s="20"/>
      <c r="GX731" s="20"/>
      <c r="GY731" s="20"/>
      <c r="GZ731" s="20"/>
      <c r="HA731" s="20"/>
      <c r="HB731" s="20"/>
      <c r="HC731" s="20"/>
      <c r="HD731" s="20"/>
      <c r="HE731" s="20"/>
      <c r="HF731" s="20"/>
      <c r="HG731" s="20"/>
      <c r="HH731" s="20"/>
      <c r="HI731" s="20"/>
      <c r="HJ731" s="20"/>
      <c r="HK731" s="20"/>
      <c r="HL731" s="20"/>
      <c r="HM731" s="20"/>
      <c r="HN731" s="20"/>
      <c r="HO731" s="20"/>
      <c r="HP731" s="20"/>
      <c r="HQ731" s="20"/>
      <c r="HR731" s="20"/>
      <c r="HS731" s="20"/>
      <c r="HT731" s="20"/>
      <c r="HU731" s="20"/>
      <c r="HV731" s="20"/>
      <c r="HW731" s="20"/>
      <c r="HX731" s="20"/>
      <c r="HY731" s="20"/>
      <c r="HZ731" s="20"/>
      <c r="IA731" s="20"/>
      <c r="IB731" s="20"/>
      <c r="IC731" s="20"/>
      <c r="ID731" s="20"/>
      <c r="IE731" s="20"/>
      <c r="IF731" s="20"/>
      <c r="IG731" s="20"/>
      <c r="IH731" s="20"/>
      <c r="II731" s="20"/>
      <c r="IJ731" s="20"/>
      <c r="IK731" s="20"/>
      <c r="IL731" s="20"/>
      <c r="IM731" s="20"/>
      <c r="IN731" s="20"/>
      <c r="IO731" s="20"/>
      <c r="IP731" s="20"/>
      <c r="IQ731" s="20"/>
      <c r="IR731" s="20"/>
      <c r="IS731" s="20"/>
    </row>
    <row r="732" spans="1:253" ht="13">
      <c r="A732" s="297">
        <v>59740</v>
      </c>
      <c r="B732" s="247">
        <v>20930</v>
      </c>
      <c r="C732" s="144" t="s">
        <v>659</v>
      </c>
      <c r="D732" s="142" t="s">
        <v>686</v>
      </c>
      <c r="E732" s="234">
        <v>0</v>
      </c>
      <c r="F732" s="228" t="s">
        <v>63</v>
      </c>
      <c r="G732" s="34"/>
      <c r="H732" s="34"/>
      <c r="I732" s="34"/>
      <c r="J732" s="34"/>
      <c r="K732" s="34"/>
      <c r="L732" s="33"/>
      <c r="M732" s="124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  <c r="EK732" s="20"/>
      <c r="EL732" s="20"/>
      <c r="EM732" s="20"/>
      <c r="EN732" s="20"/>
      <c r="EO732" s="20"/>
      <c r="EP732" s="20"/>
      <c r="EQ732" s="20"/>
      <c r="ER732" s="20"/>
      <c r="ES732" s="20"/>
      <c r="ET732" s="20"/>
      <c r="EU732" s="20"/>
      <c r="EV732" s="20"/>
      <c r="EW732" s="20"/>
      <c r="EX732" s="20"/>
      <c r="EY732" s="20"/>
      <c r="EZ732" s="20"/>
      <c r="FA732" s="20"/>
      <c r="FB732" s="20"/>
      <c r="FC732" s="20"/>
      <c r="FD732" s="20"/>
      <c r="FE732" s="20"/>
      <c r="FF732" s="20"/>
      <c r="FG732" s="20"/>
      <c r="FH732" s="20"/>
      <c r="FI732" s="20"/>
      <c r="FJ732" s="20"/>
      <c r="FK732" s="20"/>
      <c r="FL732" s="20"/>
      <c r="FM732" s="20"/>
      <c r="FN732" s="20"/>
      <c r="FO732" s="20"/>
      <c r="FP732" s="20"/>
      <c r="FQ732" s="20"/>
      <c r="FR732" s="20"/>
      <c r="FS732" s="20"/>
      <c r="FT732" s="20"/>
      <c r="FU732" s="20"/>
      <c r="FV732" s="20"/>
      <c r="FW732" s="20"/>
      <c r="FX732" s="20"/>
      <c r="FY732" s="20"/>
      <c r="FZ732" s="20"/>
      <c r="GA732" s="20"/>
      <c r="GB732" s="20"/>
      <c r="GC732" s="20"/>
      <c r="GD732" s="20"/>
      <c r="GE732" s="20"/>
      <c r="GF732" s="20"/>
      <c r="GG732" s="20"/>
      <c r="GH732" s="20"/>
      <c r="GI732" s="20"/>
      <c r="GJ732" s="20"/>
      <c r="GK732" s="20"/>
      <c r="GL732" s="20"/>
      <c r="GM732" s="20"/>
      <c r="GN732" s="20"/>
      <c r="GO732" s="20"/>
      <c r="GP732" s="20"/>
      <c r="GQ732" s="20"/>
      <c r="GR732" s="20"/>
      <c r="GS732" s="20"/>
      <c r="GT732" s="20"/>
      <c r="GU732" s="20"/>
      <c r="GV732" s="20"/>
      <c r="GW732" s="20"/>
      <c r="GX732" s="20"/>
      <c r="GY732" s="20"/>
      <c r="GZ732" s="20"/>
      <c r="HA732" s="20"/>
      <c r="HB732" s="20"/>
      <c r="HC732" s="20"/>
      <c r="HD732" s="20"/>
      <c r="HE732" s="20"/>
      <c r="HF732" s="20"/>
      <c r="HG732" s="20"/>
      <c r="HH732" s="20"/>
      <c r="HI732" s="20"/>
      <c r="HJ732" s="20"/>
      <c r="HK732" s="20"/>
      <c r="HL732" s="20"/>
      <c r="HM732" s="20"/>
      <c r="HN732" s="20"/>
      <c r="HO732" s="20"/>
      <c r="HP732" s="20"/>
      <c r="HQ732" s="20"/>
      <c r="HR732" s="20"/>
      <c r="HS732" s="20"/>
      <c r="HT732" s="20"/>
      <c r="HU732" s="20"/>
      <c r="HV732" s="20"/>
      <c r="HW732" s="20"/>
      <c r="HX732" s="20"/>
      <c r="HY732" s="20"/>
      <c r="HZ732" s="20"/>
      <c r="IA732" s="20"/>
      <c r="IB732" s="20"/>
      <c r="IC732" s="20"/>
      <c r="ID732" s="20"/>
      <c r="IE732" s="20"/>
      <c r="IF732" s="20"/>
      <c r="IG732" s="20"/>
      <c r="IH732" s="20"/>
      <c r="II732" s="20"/>
      <c r="IJ732" s="20"/>
      <c r="IK732" s="20"/>
      <c r="IL732" s="20"/>
      <c r="IM732" s="20"/>
      <c r="IN732" s="20"/>
      <c r="IO732" s="20"/>
      <c r="IP732" s="20"/>
      <c r="IQ732" s="20"/>
      <c r="IR732" s="20"/>
      <c r="IS732" s="20"/>
    </row>
    <row r="733" spans="1:253" ht="13">
      <c r="A733" s="297"/>
      <c r="B733" s="247"/>
      <c r="C733" s="144" t="s">
        <v>704</v>
      </c>
      <c r="D733" s="142" t="s">
        <v>686</v>
      </c>
      <c r="E733" s="234">
        <v>0</v>
      </c>
      <c r="F733" s="228"/>
      <c r="G733" s="34">
        <f>IF(ISBLANK($F733),0,ROUND($E733*(VLOOKUP($F733,Ratio,2)),0))</f>
        <v>0</v>
      </c>
      <c r="H733" s="34">
        <f>IF(ISBLANK($F733),0,ROUND($E733*(VLOOKUP($F733,Ratio,3)),0))</f>
        <v>0</v>
      </c>
      <c r="I733" s="34">
        <f>IF(ISBLANK($F733),0,ROUND($E733*(VLOOKUP($F733,Ratio,4)),0))</f>
        <v>0</v>
      </c>
      <c r="J733" s="34">
        <f>IF(ISBLANK($F733),0,ROUND($E733*(VLOOKUP($F733,Ratio,5)),0))</f>
        <v>0</v>
      </c>
      <c r="K733" s="34">
        <f>IF(ISBLANK($F733),0,ROUND($E733*(VLOOKUP($F733,Ratio,13)),0))</f>
        <v>0</v>
      </c>
      <c r="L733" s="33"/>
      <c r="M733" s="124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  <c r="FW733" s="20"/>
      <c r="FX733" s="20"/>
      <c r="FY733" s="20"/>
      <c r="FZ733" s="20"/>
      <c r="GA733" s="20"/>
      <c r="GB733" s="20"/>
      <c r="GC733" s="20"/>
      <c r="GD733" s="20"/>
      <c r="GE733" s="20"/>
      <c r="GF733" s="20"/>
      <c r="GG733" s="20"/>
      <c r="GH733" s="20"/>
      <c r="GI733" s="20"/>
      <c r="GJ733" s="20"/>
      <c r="GK733" s="20"/>
      <c r="GL733" s="20"/>
      <c r="GM733" s="20"/>
      <c r="GN733" s="20"/>
      <c r="GO733" s="20"/>
      <c r="GP733" s="20"/>
      <c r="GQ733" s="20"/>
      <c r="GR733" s="20"/>
      <c r="GS733" s="20"/>
      <c r="GT733" s="20"/>
      <c r="GU733" s="20"/>
      <c r="GV733" s="20"/>
      <c r="GW733" s="20"/>
      <c r="GX733" s="20"/>
      <c r="GY733" s="20"/>
      <c r="GZ733" s="20"/>
      <c r="HA733" s="20"/>
      <c r="HB733" s="20"/>
      <c r="HC733" s="20"/>
      <c r="HD733" s="20"/>
      <c r="HE733" s="20"/>
      <c r="HF733" s="20"/>
      <c r="HG733" s="20"/>
      <c r="HH733" s="20"/>
      <c r="HI733" s="20"/>
      <c r="HJ733" s="20"/>
      <c r="HK733" s="20"/>
      <c r="HL733" s="20"/>
      <c r="HM733" s="20"/>
      <c r="HN733" s="20"/>
      <c r="HO733" s="20"/>
      <c r="HP733" s="20"/>
      <c r="HQ733" s="20"/>
      <c r="HR733" s="20"/>
      <c r="HS733" s="20"/>
      <c r="HT733" s="20"/>
      <c r="HU733" s="20"/>
      <c r="HV733" s="20"/>
      <c r="HW733" s="20"/>
      <c r="HX733" s="20"/>
      <c r="HY733" s="20"/>
      <c r="HZ733" s="20"/>
      <c r="IA733" s="20"/>
      <c r="IB733" s="20"/>
      <c r="IC733" s="20"/>
      <c r="ID733" s="20"/>
      <c r="IE733" s="20"/>
      <c r="IF733" s="20"/>
      <c r="IG733" s="20"/>
      <c r="IH733" s="20"/>
      <c r="II733" s="20"/>
      <c r="IJ733" s="20"/>
      <c r="IK733" s="20"/>
      <c r="IL733" s="20"/>
      <c r="IM733" s="20"/>
      <c r="IN733" s="20"/>
      <c r="IO733" s="20"/>
      <c r="IP733" s="20"/>
      <c r="IQ733" s="20"/>
      <c r="IR733" s="20"/>
      <c r="IS733" s="20"/>
    </row>
    <row r="734" spans="1:253" ht="13">
      <c r="A734" s="297">
        <v>60240</v>
      </c>
      <c r="B734" s="248">
        <v>21040</v>
      </c>
      <c r="C734" s="144" t="s">
        <v>724</v>
      </c>
      <c r="D734" s="142" t="s">
        <v>687</v>
      </c>
      <c r="E734" s="234">
        <v>0</v>
      </c>
      <c r="F734" s="228" t="s">
        <v>63</v>
      </c>
      <c r="G734" s="34"/>
      <c r="H734" s="34"/>
      <c r="I734" s="34"/>
      <c r="J734" s="34"/>
      <c r="K734" s="34"/>
      <c r="L734" s="33"/>
      <c r="M734" s="12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  <c r="EK734" s="20"/>
      <c r="EL734" s="20"/>
      <c r="EM734" s="20"/>
      <c r="EN734" s="20"/>
      <c r="EO734" s="20"/>
      <c r="EP734" s="20"/>
      <c r="EQ734" s="20"/>
      <c r="ER734" s="20"/>
      <c r="ES734" s="20"/>
      <c r="ET734" s="20"/>
      <c r="EU734" s="20"/>
      <c r="EV734" s="20"/>
      <c r="EW734" s="20"/>
      <c r="EX734" s="20"/>
      <c r="EY734" s="20"/>
      <c r="EZ734" s="20"/>
      <c r="FA734" s="20"/>
      <c r="FB734" s="20"/>
      <c r="FC734" s="20"/>
      <c r="FD734" s="20"/>
      <c r="FE734" s="20"/>
      <c r="FF734" s="20"/>
      <c r="FG734" s="20"/>
      <c r="FH734" s="20"/>
      <c r="FI734" s="20"/>
      <c r="FJ734" s="20"/>
      <c r="FK734" s="20"/>
      <c r="FL734" s="20"/>
      <c r="FM734" s="20"/>
      <c r="FN734" s="20"/>
      <c r="FO734" s="20"/>
      <c r="FP734" s="20"/>
      <c r="FQ734" s="20"/>
      <c r="FR734" s="20"/>
      <c r="FS734" s="20"/>
      <c r="FT734" s="20"/>
      <c r="FU734" s="20"/>
      <c r="FV734" s="20"/>
      <c r="FW734" s="20"/>
      <c r="FX734" s="20"/>
      <c r="FY734" s="20"/>
      <c r="FZ734" s="20"/>
      <c r="GA734" s="20"/>
      <c r="GB734" s="20"/>
      <c r="GC734" s="20"/>
      <c r="GD734" s="20"/>
      <c r="GE734" s="20"/>
      <c r="GF734" s="20"/>
      <c r="GG734" s="20"/>
      <c r="GH734" s="20"/>
      <c r="GI734" s="20"/>
      <c r="GJ734" s="20"/>
      <c r="GK734" s="20"/>
      <c r="GL734" s="20"/>
      <c r="GM734" s="20"/>
      <c r="GN734" s="20"/>
      <c r="GO734" s="20"/>
      <c r="GP734" s="20"/>
      <c r="GQ734" s="20"/>
      <c r="GR734" s="20"/>
      <c r="GS734" s="20"/>
      <c r="GT734" s="20"/>
      <c r="GU734" s="20"/>
      <c r="GV734" s="20"/>
      <c r="GW734" s="20"/>
      <c r="GX734" s="20"/>
      <c r="GY734" s="20"/>
      <c r="GZ734" s="20"/>
      <c r="HA734" s="20"/>
      <c r="HB734" s="20"/>
      <c r="HC734" s="20"/>
      <c r="HD734" s="20"/>
      <c r="HE734" s="20"/>
      <c r="HF734" s="20"/>
      <c r="HG734" s="20"/>
      <c r="HH734" s="20"/>
      <c r="HI734" s="20"/>
      <c r="HJ734" s="20"/>
      <c r="HK734" s="20"/>
      <c r="HL734" s="20"/>
      <c r="HM734" s="20"/>
      <c r="HN734" s="20"/>
      <c r="HO734" s="20"/>
      <c r="HP734" s="20"/>
      <c r="HQ734" s="20"/>
      <c r="HR734" s="20"/>
      <c r="HS734" s="20"/>
      <c r="HT734" s="20"/>
      <c r="HU734" s="20"/>
      <c r="HV734" s="20"/>
      <c r="HW734" s="20"/>
      <c r="HX734" s="20"/>
      <c r="HY734" s="20"/>
      <c r="HZ734" s="20"/>
      <c r="IA734" s="20"/>
      <c r="IB734" s="20"/>
      <c r="IC734" s="20"/>
      <c r="ID734" s="20"/>
      <c r="IE734" s="20"/>
      <c r="IF734" s="20"/>
      <c r="IG734" s="20"/>
      <c r="IH734" s="20"/>
      <c r="II734" s="20"/>
      <c r="IJ734" s="20"/>
      <c r="IK734" s="20"/>
      <c r="IL734" s="20"/>
      <c r="IM734" s="20"/>
      <c r="IN734" s="20"/>
      <c r="IO734" s="20"/>
      <c r="IP734" s="20"/>
      <c r="IQ734" s="20"/>
      <c r="IR734" s="20"/>
      <c r="IS734" s="20"/>
    </row>
    <row r="735" spans="1:253" ht="13">
      <c r="A735" s="297"/>
      <c r="B735" s="248"/>
      <c r="C735" s="144" t="s">
        <v>723</v>
      </c>
      <c r="D735" s="142" t="s">
        <v>687</v>
      </c>
      <c r="E735" s="234">
        <v>0</v>
      </c>
      <c r="F735" s="228"/>
      <c r="G735" s="34">
        <f>IF(ISBLANK($F735),0,ROUND($E735*(VLOOKUP($F735,Ratio,2)),0))</f>
        <v>0</v>
      </c>
      <c r="H735" s="34">
        <f>IF(ISBLANK($F735),0,ROUND($E735*(VLOOKUP($F735,Ratio,3)),0))</f>
        <v>0</v>
      </c>
      <c r="I735" s="34">
        <f>IF(ISBLANK($F735),0,ROUND($E735*(VLOOKUP($F735,Ratio,4)),0))</f>
        <v>0</v>
      </c>
      <c r="J735" s="34">
        <f>IF(ISBLANK($F735),0,ROUND($E735*(VLOOKUP($F735,Ratio,5)),0))</f>
        <v>0</v>
      </c>
      <c r="K735" s="34">
        <f>IF(ISBLANK($F735),0,ROUND($E735*(VLOOKUP($F735,Ratio,13)),0))</f>
        <v>0</v>
      </c>
      <c r="L735" s="33"/>
      <c r="M735" s="124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/>
      <c r="EL735" s="20"/>
      <c r="EM735" s="20"/>
      <c r="EN735" s="20"/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  <c r="FW735" s="20"/>
      <c r="FX735" s="20"/>
      <c r="FY735" s="20"/>
      <c r="FZ735" s="20"/>
      <c r="GA735" s="20"/>
      <c r="GB735" s="20"/>
      <c r="GC735" s="20"/>
      <c r="GD735" s="20"/>
      <c r="GE735" s="20"/>
      <c r="GF735" s="20"/>
      <c r="GG735" s="20"/>
      <c r="GH735" s="20"/>
      <c r="GI735" s="20"/>
      <c r="GJ735" s="20"/>
      <c r="GK735" s="20"/>
      <c r="GL735" s="20"/>
      <c r="GM735" s="20"/>
      <c r="GN735" s="20"/>
      <c r="GO735" s="20"/>
      <c r="GP735" s="20"/>
      <c r="GQ735" s="20"/>
      <c r="GR735" s="20"/>
      <c r="GS735" s="20"/>
      <c r="GT735" s="20"/>
      <c r="GU735" s="20"/>
      <c r="GV735" s="20"/>
      <c r="GW735" s="20"/>
      <c r="GX735" s="20"/>
      <c r="GY735" s="20"/>
      <c r="GZ735" s="20"/>
      <c r="HA735" s="20"/>
      <c r="HB735" s="20"/>
      <c r="HC735" s="20"/>
      <c r="HD735" s="20"/>
      <c r="HE735" s="20"/>
      <c r="HF735" s="20"/>
      <c r="HG735" s="20"/>
      <c r="HH735" s="20"/>
      <c r="HI735" s="20"/>
      <c r="HJ735" s="20"/>
      <c r="HK735" s="20"/>
      <c r="HL735" s="20"/>
      <c r="HM735" s="20"/>
      <c r="HN735" s="20"/>
      <c r="HO735" s="20"/>
      <c r="HP735" s="20"/>
      <c r="HQ735" s="20"/>
      <c r="HR735" s="20"/>
      <c r="HS735" s="20"/>
      <c r="HT735" s="20"/>
      <c r="HU735" s="20"/>
      <c r="HV735" s="20"/>
      <c r="HW735" s="20"/>
      <c r="HX735" s="20"/>
      <c r="HY735" s="20"/>
      <c r="HZ735" s="20"/>
      <c r="IA735" s="20"/>
      <c r="IB735" s="20"/>
      <c r="IC735" s="20"/>
      <c r="ID735" s="20"/>
      <c r="IE735" s="20"/>
      <c r="IF735" s="20"/>
      <c r="IG735" s="20"/>
      <c r="IH735" s="20"/>
      <c r="II735" s="20"/>
      <c r="IJ735" s="20"/>
      <c r="IK735" s="20"/>
      <c r="IL735" s="20"/>
      <c r="IM735" s="20"/>
      <c r="IN735" s="20"/>
      <c r="IO735" s="20"/>
      <c r="IP735" s="20"/>
      <c r="IQ735" s="20"/>
      <c r="IR735" s="20"/>
      <c r="IS735" s="20"/>
    </row>
    <row r="736" spans="1:253" ht="13">
      <c r="A736" s="297">
        <v>60740</v>
      </c>
      <c r="B736" s="247">
        <v>21210</v>
      </c>
      <c r="C736" s="144" t="s">
        <v>722</v>
      </c>
      <c r="D736" s="142" t="s">
        <v>688</v>
      </c>
      <c r="E736" s="234">
        <v>0</v>
      </c>
      <c r="F736" s="225"/>
      <c r="G736" s="140"/>
      <c r="H736" s="140"/>
      <c r="I736" s="140"/>
      <c r="J736" s="140"/>
      <c r="K736" s="34">
        <v>0</v>
      </c>
      <c r="L736" s="140"/>
      <c r="M736" s="124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  <c r="EK736" s="20"/>
      <c r="EL736" s="20"/>
      <c r="EM736" s="20"/>
      <c r="EN736" s="20"/>
      <c r="EO736" s="20"/>
      <c r="EP736" s="20"/>
      <c r="EQ736" s="20"/>
      <c r="ER736" s="20"/>
      <c r="ES736" s="20"/>
      <c r="ET736" s="20"/>
      <c r="EU736" s="20"/>
      <c r="EV736" s="20"/>
      <c r="EW736" s="20"/>
      <c r="EX736" s="20"/>
      <c r="EY736" s="20"/>
      <c r="EZ736" s="20"/>
      <c r="FA736" s="20"/>
      <c r="FB736" s="20"/>
      <c r="FC736" s="20"/>
      <c r="FD736" s="20"/>
      <c r="FE736" s="20"/>
      <c r="FF736" s="20"/>
      <c r="FG736" s="20"/>
      <c r="FH736" s="20"/>
      <c r="FI736" s="20"/>
      <c r="FJ736" s="20"/>
      <c r="FK736" s="20"/>
      <c r="FL736" s="20"/>
      <c r="FM736" s="20"/>
      <c r="FN736" s="20"/>
      <c r="FO736" s="20"/>
      <c r="FP736" s="20"/>
      <c r="FQ736" s="20"/>
      <c r="FR736" s="20"/>
      <c r="FS736" s="20"/>
      <c r="FT736" s="20"/>
      <c r="FU736" s="20"/>
      <c r="FV736" s="20"/>
      <c r="FW736" s="20"/>
      <c r="FX736" s="20"/>
      <c r="FY736" s="20"/>
      <c r="FZ736" s="20"/>
      <c r="GA736" s="20"/>
      <c r="GB736" s="20"/>
      <c r="GC736" s="20"/>
      <c r="GD736" s="20"/>
      <c r="GE736" s="20"/>
      <c r="GF736" s="20"/>
      <c r="GG736" s="20"/>
      <c r="GH736" s="20"/>
      <c r="GI736" s="20"/>
      <c r="GJ736" s="20"/>
      <c r="GK736" s="20"/>
      <c r="GL736" s="20"/>
      <c r="GM736" s="20"/>
      <c r="GN736" s="20"/>
      <c r="GO736" s="20"/>
      <c r="GP736" s="20"/>
      <c r="GQ736" s="20"/>
      <c r="GR736" s="20"/>
      <c r="GS736" s="20"/>
      <c r="GT736" s="20"/>
      <c r="GU736" s="20"/>
      <c r="GV736" s="20"/>
      <c r="GW736" s="20"/>
      <c r="GX736" s="20"/>
      <c r="GY736" s="20"/>
      <c r="GZ736" s="20"/>
      <c r="HA736" s="20"/>
      <c r="HB736" s="20"/>
      <c r="HC736" s="20"/>
      <c r="HD736" s="20"/>
      <c r="HE736" s="20"/>
      <c r="HF736" s="20"/>
      <c r="HG736" s="20"/>
      <c r="HH736" s="20"/>
      <c r="HI736" s="20"/>
      <c r="HJ736" s="20"/>
      <c r="HK736" s="20"/>
      <c r="HL736" s="20"/>
      <c r="HM736" s="20"/>
      <c r="HN736" s="20"/>
      <c r="HO736" s="20"/>
      <c r="HP736" s="20"/>
      <c r="HQ736" s="20"/>
      <c r="HR736" s="20"/>
      <c r="HS736" s="20"/>
      <c r="HT736" s="20"/>
      <c r="HU736" s="20"/>
      <c r="HV736" s="20"/>
      <c r="HW736" s="20"/>
      <c r="HX736" s="20"/>
      <c r="HY736" s="20"/>
      <c r="HZ736" s="20"/>
      <c r="IA736" s="20"/>
      <c r="IB736" s="20"/>
      <c r="IC736" s="20"/>
      <c r="ID736" s="20"/>
      <c r="IE736" s="20"/>
      <c r="IF736" s="20"/>
      <c r="IG736" s="20"/>
      <c r="IH736" s="20"/>
      <c r="II736" s="20"/>
      <c r="IJ736" s="20"/>
      <c r="IK736" s="20"/>
      <c r="IL736" s="20"/>
      <c r="IM736" s="20"/>
      <c r="IN736" s="20"/>
      <c r="IO736" s="20"/>
      <c r="IP736" s="20"/>
      <c r="IQ736" s="20"/>
      <c r="IR736" s="20"/>
      <c r="IS736" s="20"/>
    </row>
    <row r="737" spans="1:253" ht="13">
      <c r="A737" s="297">
        <v>61240</v>
      </c>
      <c r="B737" s="247">
        <v>21320</v>
      </c>
      <c r="C737" s="144" t="s">
        <v>660</v>
      </c>
      <c r="D737" s="142" t="s">
        <v>689</v>
      </c>
      <c r="E737" s="234">
        <v>0</v>
      </c>
      <c r="F737" s="228" t="s">
        <v>63</v>
      </c>
      <c r="G737" s="34"/>
      <c r="H737" s="34"/>
      <c r="I737" s="34"/>
      <c r="J737" s="34"/>
      <c r="K737" s="140"/>
      <c r="L737" s="33"/>
      <c r="M737" s="124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  <c r="FW737" s="20"/>
      <c r="FX737" s="20"/>
      <c r="FY737" s="20"/>
      <c r="FZ737" s="20"/>
      <c r="GA737" s="20"/>
      <c r="GB737" s="20"/>
      <c r="GC737" s="20"/>
      <c r="GD737" s="20"/>
      <c r="GE737" s="20"/>
      <c r="GF737" s="20"/>
      <c r="GG737" s="20"/>
      <c r="GH737" s="20"/>
      <c r="GI737" s="20"/>
      <c r="GJ737" s="20"/>
      <c r="GK737" s="20"/>
      <c r="GL737" s="20"/>
      <c r="GM737" s="20"/>
      <c r="GN737" s="20"/>
      <c r="GO737" s="20"/>
      <c r="GP737" s="20"/>
      <c r="GQ737" s="20"/>
      <c r="GR737" s="20"/>
      <c r="GS737" s="20"/>
      <c r="GT737" s="20"/>
      <c r="GU737" s="20"/>
      <c r="GV737" s="20"/>
      <c r="GW737" s="20"/>
      <c r="GX737" s="20"/>
      <c r="GY737" s="20"/>
      <c r="GZ737" s="20"/>
      <c r="HA737" s="20"/>
      <c r="HB737" s="20"/>
      <c r="HC737" s="20"/>
      <c r="HD737" s="20"/>
      <c r="HE737" s="20"/>
      <c r="HF737" s="20"/>
      <c r="HG737" s="20"/>
      <c r="HH737" s="20"/>
      <c r="HI737" s="20"/>
      <c r="HJ737" s="20"/>
      <c r="HK737" s="20"/>
      <c r="HL737" s="20"/>
      <c r="HM737" s="20"/>
      <c r="HN737" s="20"/>
      <c r="HO737" s="20"/>
      <c r="HP737" s="20"/>
      <c r="HQ737" s="20"/>
      <c r="HR737" s="20"/>
      <c r="HS737" s="20"/>
      <c r="HT737" s="20"/>
      <c r="HU737" s="20"/>
      <c r="HV737" s="20"/>
      <c r="HW737" s="20"/>
      <c r="HX737" s="20"/>
      <c r="HY737" s="20"/>
      <c r="HZ737" s="20"/>
      <c r="IA737" s="20"/>
      <c r="IB737" s="20"/>
      <c r="IC737" s="20"/>
      <c r="ID737" s="20"/>
      <c r="IE737" s="20"/>
      <c r="IF737" s="20"/>
      <c r="IG737" s="20"/>
      <c r="IH737" s="20"/>
      <c r="II737" s="20"/>
      <c r="IJ737" s="20"/>
      <c r="IK737" s="20"/>
      <c r="IL737" s="20"/>
      <c r="IM737" s="20"/>
      <c r="IN737" s="20"/>
      <c r="IO737" s="20"/>
      <c r="IP737" s="20"/>
      <c r="IQ737" s="20"/>
      <c r="IR737" s="20"/>
      <c r="IS737" s="20"/>
    </row>
    <row r="738" spans="1:253" ht="13">
      <c r="A738" s="297"/>
      <c r="B738" s="247"/>
      <c r="C738" s="144" t="s">
        <v>703</v>
      </c>
      <c r="D738" s="142" t="s">
        <v>689</v>
      </c>
      <c r="E738" s="234">
        <v>0</v>
      </c>
      <c r="F738" s="228"/>
      <c r="G738" s="34">
        <f>IF(ISBLANK($F738),0,ROUND($E738*(VLOOKUP($F738,Ratio,2)),0))</f>
        <v>0</v>
      </c>
      <c r="H738" s="34">
        <f>IF(ISBLANK($F738),0,ROUND($E738*(VLOOKUP($F738,Ratio,3)),0))</f>
        <v>0</v>
      </c>
      <c r="I738" s="34">
        <f>IF(ISBLANK($F738),0,ROUND($E738*(VLOOKUP($F738,Ratio,4)),0))</f>
        <v>0</v>
      </c>
      <c r="J738" s="34">
        <f>IF(ISBLANK($F738),0,ROUND($E738*(VLOOKUP($F738,Ratio,5)),0))</f>
        <v>0</v>
      </c>
      <c r="K738" s="140"/>
      <c r="L738" s="33"/>
      <c r="M738" s="124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  <c r="GD738" s="20"/>
      <c r="GE738" s="20"/>
      <c r="GF738" s="20"/>
      <c r="GG738" s="20"/>
      <c r="GH738" s="20"/>
      <c r="GI738" s="20"/>
      <c r="GJ738" s="20"/>
      <c r="GK738" s="20"/>
      <c r="GL738" s="20"/>
      <c r="GM738" s="20"/>
      <c r="GN738" s="20"/>
      <c r="GO738" s="20"/>
      <c r="GP738" s="20"/>
      <c r="GQ738" s="20"/>
      <c r="GR738" s="20"/>
      <c r="GS738" s="20"/>
      <c r="GT738" s="20"/>
      <c r="GU738" s="20"/>
      <c r="GV738" s="20"/>
      <c r="GW738" s="20"/>
      <c r="GX738" s="20"/>
      <c r="GY738" s="20"/>
      <c r="GZ738" s="20"/>
      <c r="HA738" s="20"/>
      <c r="HB738" s="20"/>
      <c r="HC738" s="20"/>
      <c r="HD738" s="20"/>
      <c r="HE738" s="20"/>
      <c r="HF738" s="20"/>
      <c r="HG738" s="20"/>
      <c r="HH738" s="20"/>
      <c r="HI738" s="20"/>
      <c r="HJ738" s="20"/>
      <c r="HK738" s="20"/>
      <c r="HL738" s="20"/>
      <c r="HM738" s="20"/>
      <c r="HN738" s="20"/>
      <c r="HO738" s="20"/>
      <c r="HP738" s="20"/>
      <c r="HQ738" s="20"/>
      <c r="HR738" s="20"/>
      <c r="HS738" s="20"/>
      <c r="HT738" s="20"/>
      <c r="HU738" s="20"/>
      <c r="HV738" s="20"/>
      <c r="HW738" s="20"/>
      <c r="HX738" s="20"/>
      <c r="HY738" s="20"/>
      <c r="HZ738" s="20"/>
      <c r="IA738" s="20"/>
      <c r="IB738" s="20"/>
      <c r="IC738" s="20"/>
      <c r="ID738" s="20"/>
      <c r="IE738" s="20"/>
      <c r="IF738" s="20"/>
      <c r="IG738" s="20"/>
      <c r="IH738" s="20"/>
      <c r="II738" s="20"/>
      <c r="IJ738" s="20"/>
      <c r="IK738" s="20"/>
      <c r="IL738" s="20"/>
      <c r="IM738" s="20"/>
      <c r="IN738" s="20"/>
      <c r="IO738" s="20"/>
      <c r="IP738" s="20"/>
      <c r="IQ738" s="20"/>
      <c r="IR738" s="20"/>
      <c r="IS738" s="20"/>
    </row>
    <row r="739" spans="1:253" ht="13">
      <c r="A739" s="297">
        <v>61740</v>
      </c>
      <c r="B739" s="247">
        <v>21430</v>
      </c>
      <c r="C739" s="144" t="s">
        <v>661</v>
      </c>
      <c r="D739" s="142" t="s">
        <v>690</v>
      </c>
      <c r="E739" s="234">
        <v>0</v>
      </c>
      <c r="F739" s="228" t="s">
        <v>63</v>
      </c>
      <c r="G739" s="40"/>
      <c r="H739" s="40"/>
      <c r="I739" s="40"/>
      <c r="J739" s="40"/>
      <c r="K739" s="34"/>
      <c r="L739" s="33"/>
      <c r="M739" s="124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  <c r="FW739" s="20"/>
      <c r="FX739" s="20"/>
      <c r="FY739" s="20"/>
      <c r="FZ739" s="20"/>
      <c r="GA739" s="20"/>
      <c r="GB739" s="20"/>
      <c r="GC739" s="20"/>
      <c r="GD739" s="20"/>
      <c r="GE739" s="20"/>
      <c r="GF739" s="20"/>
      <c r="GG739" s="20"/>
      <c r="GH739" s="20"/>
      <c r="GI739" s="20"/>
      <c r="GJ739" s="20"/>
      <c r="GK739" s="20"/>
      <c r="GL739" s="20"/>
      <c r="GM739" s="20"/>
      <c r="GN739" s="20"/>
      <c r="GO739" s="20"/>
      <c r="GP739" s="20"/>
      <c r="GQ739" s="20"/>
      <c r="GR739" s="20"/>
      <c r="GS739" s="20"/>
      <c r="GT739" s="20"/>
      <c r="GU739" s="20"/>
      <c r="GV739" s="20"/>
      <c r="GW739" s="20"/>
      <c r="GX739" s="20"/>
      <c r="GY739" s="20"/>
      <c r="GZ739" s="20"/>
      <c r="HA739" s="20"/>
      <c r="HB739" s="20"/>
      <c r="HC739" s="20"/>
      <c r="HD739" s="20"/>
      <c r="HE739" s="20"/>
      <c r="HF739" s="20"/>
      <c r="HG739" s="20"/>
      <c r="HH739" s="20"/>
      <c r="HI739" s="20"/>
      <c r="HJ739" s="20"/>
      <c r="HK739" s="20"/>
      <c r="HL739" s="20"/>
      <c r="HM739" s="20"/>
      <c r="HN739" s="20"/>
      <c r="HO739" s="20"/>
      <c r="HP739" s="20"/>
      <c r="HQ739" s="20"/>
      <c r="HR739" s="20"/>
      <c r="HS739" s="20"/>
      <c r="HT739" s="20"/>
      <c r="HU739" s="20"/>
      <c r="HV739" s="20"/>
      <c r="HW739" s="20"/>
      <c r="HX739" s="20"/>
      <c r="HY739" s="20"/>
      <c r="HZ739" s="20"/>
      <c r="IA739" s="20"/>
      <c r="IB739" s="20"/>
      <c r="IC739" s="20"/>
      <c r="ID739" s="20"/>
      <c r="IE739" s="20"/>
      <c r="IF739" s="20"/>
      <c r="IG739" s="20"/>
      <c r="IH739" s="20"/>
      <c r="II739" s="20"/>
      <c r="IJ739" s="20"/>
      <c r="IK739" s="20"/>
      <c r="IL739" s="20"/>
      <c r="IM739" s="20"/>
      <c r="IN739" s="20"/>
      <c r="IO739" s="20"/>
      <c r="IP739" s="20"/>
      <c r="IQ739" s="20"/>
      <c r="IR739" s="20"/>
      <c r="IS739" s="20"/>
    </row>
    <row r="740" spans="1:253" ht="13">
      <c r="A740" s="297"/>
      <c r="B740" s="247"/>
      <c r="C740" s="144" t="s">
        <v>702</v>
      </c>
      <c r="D740" s="142" t="s">
        <v>690</v>
      </c>
      <c r="E740" s="234">
        <v>0</v>
      </c>
      <c r="F740" s="228"/>
      <c r="G740" s="34">
        <f>IF(ISBLANK($F740),0,ROUND($E740*(VLOOKUP($F740,Ratio,2)),0))</f>
        <v>0</v>
      </c>
      <c r="H740" s="34">
        <f>IF(ISBLANK($F740),0,ROUND($E740*(VLOOKUP($F740,Ratio,3)),0))</f>
        <v>0</v>
      </c>
      <c r="I740" s="34">
        <f>IF(ISBLANK($F740),0,ROUND($E740*(VLOOKUP($F740,Ratio,4)),0))</f>
        <v>0</v>
      </c>
      <c r="J740" s="34">
        <f>IF(ISBLANK($F740),0,ROUND($E740*(VLOOKUP($F740,Ratio,5)),0))</f>
        <v>0</v>
      </c>
      <c r="K740" s="34">
        <f>IF(ISBLANK($F740),0,ROUND($E740*(VLOOKUP($F740,Ratio,13)),0))</f>
        <v>0</v>
      </c>
      <c r="L740" s="33"/>
      <c r="M740" s="124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/>
      <c r="EO740" s="20"/>
      <c r="EP740" s="20"/>
      <c r="EQ740" s="20"/>
      <c r="ER740" s="20"/>
      <c r="ES740" s="20"/>
      <c r="ET740" s="20"/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  <c r="FW740" s="20"/>
      <c r="FX740" s="20"/>
      <c r="FY740" s="20"/>
      <c r="FZ740" s="20"/>
      <c r="GA740" s="20"/>
      <c r="GB740" s="20"/>
      <c r="GC740" s="20"/>
      <c r="GD740" s="20"/>
      <c r="GE740" s="20"/>
      <c r="GF740" s="20"/>
      <c r="GG740" s="20"/>
      <c r="GH740" s="20"/>
      <c r="GI740" s="20"/>
      <c r="GJ740" s="20"/>
      <c r="GK740" s="20"/>
      <c r="GL740" s="20"/>
      <c r="GM740" s="20"/>
      <c r="GN740" s="20"/>
      <c r="GO740" s="20"/>
      <c r="GP740" s="20"/>
      <c r="GQ740" s="20"/>
      <c r="GR740" s="20"/>
      <c r="GS740" s="20"/>
      <c r="GT740" s="20"/>
      <c r="GU740" s="20"/>
      <c r="GV740" s="20"/>
      <c r="GW740" s="20"/>
      <c r="GX740" s="20"/>
      <c r="GY740" s="20"/>
      <c r="GZ740" s="20"/>
      <c r="HA740" s="20"/>
      <c r="HB740" s="20"/>
      <c r="HC740" s="20"/>
      <c r="HD740" s="20"/>
      <c r="HE740" s="20"/>
      <c r="HF740" s="20"/>
      <c r="HG740" s="20"/>
      <c r="HH740" s="20"/>
      <c r="HI740" s="20"/>
      <c r="HJ740" s="20"/>
      <c r="HK740" s="20"/>
      <c r="HL740" s="20"/>
      <c r="HM740" s="20"/>
      <c r="HN740" s="20"/>
      <c r="HO740" s="20"/>
      <c r="HP740" s="20"/>
      <c r="HQ740" s="20"/>
      <c r="HR740" s="20"/>
      <c r="HS740" s="20"/>
      <c r="HT740" s="20"/>
      <c r="HU740" s="20"/>
      <c r="HV740" s="20"/>
      <c r="HW740" s="20"/>
      <c r="HX740" s="20"/>
      <c r="HY740" s="20"/>
      <c r="HZ740" s="20"/>
      <c r="IA740" s="20"/>
      <c r="IB740" s="20"/>
      <c r="IC740" s="20"/>
      <c r="ID740" s="20"/>
      <c r="IE740" s="20"/>
      <c r="IF740" s="20"/>
      <c r="IG740" s="20"/>
      <c r="IH740" s="20"/>
      <c r="II740" s="20"/>
      <c r="IJ740" s="20"/>
      <c r="IK740" s="20"/>
      <c r="IL740" s="20"/>
      <c r="IM740" s="20"/>
      <c r="IN740" s="20"/>
      <c r="IO740" s="20"/>
      <c r="IP740" s="20"/>
      <c r="IQ740" s="20"/>
      <c r="IR740" s="20"/>
      <c r="IS740" s="20"/>
    </row>
    <row r="741" spans="1:253" ht="13">
      <c r="A741" s="297">
        <v>62740</v>
      </c>
      <c r="B741" s="247">
        <v>21540</v>
      </c>
      <c r="C741" s="144" t="s">
        <v>662</v>
      </c>
      <c r="D741" s="142" t="s">
        <v>691</v>
      </c>
      <c r="E741" s="234">
        <v>0</v>
      </c>
      <c r="F741" s="228" t="s">
        <v>63</v>
      </c>
      <c r="G741" s="34"/>
      <c r="H741" s="34"/>
      <c r="I741" s="34"/>
      <c r="J741" s="34"/>
      <c r="K741" s="34"/>
      <c r="L741" s="33"/>
      <c r="M741" s="124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  <c r="EK741" s="20"/>
      <c r="EL741" s="20"/>
      <c r="EM741" s="20"/>
      <c r="EN741" s="20"/>
      <c r="EO741" s="20"/>
      <c r="EP741" s="20"/>
      <c r="EQ741" s="20"/>
      <c r="ER741" s="20"/>
      <c r="ES741" s="20"/>
      <c r="ET741" s="20"/>
      <c r="EU741" s="20"/>
      <c r="EV741" s="20"/>
      <c r="EW741" s="20"/>
      <c r="EX741" s="20"/>
      <c r="EY741" s="20"/>
      <c r="EZ741" s="20"/>
      <c r="FA741" s="20"/>
      <c r="FB741" s="20"/>
      <c r="FC741" s="20"/>
      <c r="FD741" s="20"/>
      <c r="FE741" s="20"/>
      <c r="FF741" s="20"/>
      <c r="FG741" s="20"/>
      <c r="FH741" s="20"/>
      <c r="FI741" s="20"/>
      <c r="FJ741" s="20"/>
      <c r="FK741" s="20"/>
      <c r="FL741" s="20"/>
      <c r="FM741" s="20"/>
      <c r="FN741" s="20"/>
      <c r="FO741" s="20"/>
      <c r="FP741" s="20"/>
      <c r="FQ741" s="20"/>
      <c r="FR741" s="20"/>
      <c r="FS741" s="20"/>
      <c r="FT741" s="20"/>
      <c r="FU741" s="20"/>
      <c r="FV741" s="20"/>
      <c r="FW741" s="20"/>
      <c r="FX741" s="20"/>
      <c r="FY741" s="20"/>
      <c r="FZ741" s="20"/>
      <c r="GA741" s="20"/>
      <c r="GB741" s="20"/>
      <c r="GC741" s="20"/>
      <c r="GD741" s="20"/>
      <c r="GE741" s="20"/>
      <c r="GF741" s="20"/>
      <c r="GG741" s="20"/>
      <c r="GH741" s="20"/>
      <c r="GI741" s="20"/>
      <c r="GJ741" s="20"/>
      <c r="GK741" s="20"/>
      <c r="GL741" s="20"/>
      <c r="GM741" s="20"/>
      <c r="GN741" s="20"/>
      <c r="GO741" s="20"/>
      <c r="GP741" s="20"/>
      <c r="GQ741" s="20"/>
      <c r="GR741" s="20"/>
      <c r="GS741" s="20"/>
      <c r="GT741" s="20"/>
      <c r="GU741" s="20"/>
      <c r="GV741" s="20"/>
      <c r="GW741" s="20"/>
      <c r="GX741" s="20"/>
      <c r="GY741" s="20"/>
      <c r="GZ741" s="20"/>
      <c r="HA741" s="20"/>
      <c r="HB741" s="20"/>
      <c r="HC741" s="20"/>
      <c r="HD741" s="20"/>
      <c r="HE741" s="20"/>
      <c r="HF741" s="20"/>
      <c r="HG741" s="20"/>
      <c r="HH741" s="20"/>
      <c r="HI741" s="20"/>
      <c r="HJ741" s="20"/>
      <c r="HK741" s="20"/>
      <c r="HL741" s="20"/>
      <c r="HM741" s="20"/>
      <c r="HN741" s="20"/>
      <c r="HO741" s="20"/>
      <c r="HP741" s="20"/>
      <c r="HQ741" s="20"/>
      <c r="HR741" s="20"/>
      <c r="HS741" s="20"/>
      <c r="HT741" s="20"/>
      <c r="HU741" s="20"/>
      <c r="HV741" s="20"/>
      <c r="HW741" s="20"/>
      <c r="HX741" s="20"/>
      <c r="HY741" s="20"/>
      <c r="HZ741" s="20"/>
      <c r="IA741" s="20"/>
      <c r="IB741" s="20"/>
      <c r="IC741" s="20"/>
      <c r="ID741" s="20"/>
      <c r="IE741" s="20"/>
      <c r="IF741" s="20"/>
      <c r="IG741" s="20"/>
      <c r="IH741" s="20"/>
      <c r="II741" s="20"/>
      <c r="IJ741" s="20"/>
      <c r="IK741" s="20"/>
      <c r="IL741" s="20"/>
      <c r="IM741" s="20"/>
      <c r="IN741" s="20"/>
      <c r="IO741" s="20"/>
      <c r="IP741" s="20"/>
      <c r="IQ741" s="20"/>
      <c r="IR741" s="20"/>
      <c r="IS741" s="20"/>
    </row>
    <row r="742" spans="1:253" ht="13">
      <c r="A742" s="297"/>
      <c r="B742" s="247"/>
      <c r="C742" s="144" t="s">
        <v>701</v>
      </c>
      <c r="D742" s="142" t="s">
        <v>691</v>
      </c>
      <c r="E742" s="234">
        <v>0</v>
      </c>
      <c r="F742" s="228"/>
      <c r="G742" s="34">
        <f>IF(ISBLANK($F742),0,ROUND($E742*(VLOOKUP($F742,Ratio,2)),0))</f>
        <v>0</v>
      </c>
      <c r="H742" s="34">
        <f>IF(ISBLANK($F742),0,ROUND($E742*(VLOOKUP($F742,Ratio,3)),0))</f>
        <v>0</v>
      </c>
      <c r="I742" s="34">
        <f>IF(ISBLANK($F742),0,ROUND($E742*(VLOOKUP($F742,Ratio,4)),0))</f>
        <v>0</v>
      </c>
      <c r="J742" s="34">
        <f>IF(ISBLANK($F742),0,ROUND($E742*(VLOOKUP($F742,Ratio,5)),0))</f>
        <v>0</v>
      </c>
      <c r="K742" s="34">
        <f>IF(ISBLANK($F742),0,ROUND($E742*(VLOOKUP($F742,Ratio,13)),0))</f>
        <v>0</v>
      </c>
      <c r="L742" s="33"/>
      <c r="M742" s="124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  <c r="EK742" s="20"/>
      <c r="EL742" s="20"/>
      <c r="EM742" s="20"/>
      <c r="EN742" s="20"/>
      <c r="EO742" s="20"/>
      <c r="EP742" s="20"/>
      <c r="EQ742" s="20"/>
      <c r="ER742" s="20"/>
      <c r="ES742" s="20"/>
      <c r="ET742" s="20"/>
      <c r="EU742" s="20"/>
      <c r="EV742" s="20"/>
      <c r="EW742" s="20"/>
      <c r="EX742" s="20"/>
      <c r="EY742" s="20"/>
      <c r="EZ742" s="20"/>
      <c r="FA742" s="20"/>
      <c r="FB742" s="20"/>
      <c r="FC742" s="20"/>
      <c r="FD742" s="20"/>
      <c r="FE742" s="20"/>
      <c r="FF742" s="20"/>
      <c r="FG742" s="20"/>
      <c r="FH742" s="20"/>
      <c r="FI742" s="20"/>
      <c r="FJ742" s="20"/>
      <c r="FK742" s="20"/>
      <c r="FL742" s="20"/>
      <c r="FM742" s="20"/>
      <c r="FN742" s="20"/>
      <c r="FO742" s="20"/>
      <c r="FP742" s="20"/>
      <c r="FQ742" s="20"/>
      <c r="FR742" s="20"/>
      <c r="FS742" s="20"/>
      <c r="FT742" s="20"/>
      <c r="FU742" s="20"/>
      <c r="FV742" s="20"/>
      <c r="FW742" s="20"/>
      <c r="FX742" s="20"/>
      <c r="FY742" s="20"/>
      <c r="FZ742" s="20"/>
      <c r="GA742" s="20"/>
      <c r="GB742" s="20"/>
      <c r="GC742" s="20"/>
      <c r="GD742" s="20"/>
      <c r="GE742" s="20"/>
      <c r="GF742" s="20"/>
      <c r="GG742" s="20"/>
      <c r="GH742" s="20"/>
      <c r="GI742" s="20"/>
      <c r="GJ742" s="20"/>
      <c r="GK742" s="20"/>
      <c r="GL742" s="20"/>
      <c r="GM742" s="20"/>
      <c r="GN742" s="20"/>
      <c r="GO742" s="20"/>
      <c r="GP742" s="20"/>
      <c r="GQ742" s="20"/>
      <c r="GR742" s="20"/>
      <c r="GS742" s="20"/>
      <c r="GT742" s="20"/>
      <c r="GU742" s="20"/>
      <c r="GV742" s="20"/>
      <c r="GW742" s="20"/>
      <c r="GX742" s="20"/>
      <c r="GY742" s="20"/>
      <c r="GZ742" s="20"/>
      <c r="HA742" s="20"/>
      <c r="HB742" s="20"/>
      <c r="HC742" s="20"/>
      <c r="HD742" s="20"/>
      <c r="HE742" s="20"/>
      <c r="HF742" s="20"/>
      <c r="HG742" s="20"/>
      <c r="HH742" s="20"/>
      <c r="HI742" s="20"/>
      <c r="HJ742" s="20"/>
      <c r="HK742" s="20"/>
      <c r="HL742" s="20"/>
      <c r="HM742" s="20"/>
      <c r="HN742" s="20"/>
      <c r="HO742" s="20"/>
      <c r="HP742" s="20"/>
      <c r="HQ742" s="20"/>
      <c r="HR742" s="20"/>
      <c r="HS742" s="20"/>
      <c r="HT742" s="20"/>
      <c r="HU742" s="20"/>
      <c r="HV742" s="20"/>
      <c r="HW742" s="20"/>
      <c r="HX742" s="20"/>
      <c r="HY742" s="20"/>
      <c r="HZ742" s="20"/>
      <c r="IA742" s="20"/>
      <c r="IB742" s="20"/>
      <c r="IC742" s="20"/>
      <c r="ID742" s="20"/>
      <c r="IE742" s="20"/>
      <c r="IF742" s="20"/>
      <c r="IG742" s="20"/>
      <c r="IH742" s="20"/>
      <c r="II742" s="20"/>
      <c r="IJ742" s="20"/>
      <c r="IK742" s="20"/>
      <c r="IL742" s="20"/>
      <c r="IM742" s="20"/>
      <c r="IN742" s="20"/>
      <c r="IO742" s="20"/>
      <c r="IP742" s="20"/>
      <c r="IQ742" s="20"/>
      <c r="IR742" s="20"/>
      <c r="IS742" s="20"/>
    </row>
    <row r="743" spans="1:253" ht="13">
      <c r="A743" s="297">
        <v>63240</v>
      </c>
      <c r="B743" s="247">
        <v>21710</v>
      </c>
      <c r="C743" s="144" t="s">
        <v>720</v>
      </c>
      <c r="D743" s="142" t="s">
        <v>692</v>
      </c>
      <c r="E743" s="234">
        <v>0</v>
      </c>
      <c r="F743" s="228" t="s">
        <v>63</v>
      </c>
      <c r="G743" s="34"/>
      <c r="H743" s="34"/>
      <c r="I743" s="34"/>
      <c r="J743" s="34"/>
      <c r="K743" s="34"/>
      <c r="L743" s="33"/>
      <c r="M743" s="124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  <c r="EK743" s="20"/>
      <c r="EL743" s="20"/>
      <c r="EM743" s="20"/>
      <c r="EN743" s="20"/>
      <c r="EO743" s="20"/>
      <c r="EP743" s="20"/>
      <c r="EQ743" s="20"/>
      <c r="ER743" s="20"/>
      <c r="ES743" s="20"/>
      <c r="ET743" s="20"/>
      <c r="EU743" s="20"/>
      <c r="EV743" s="20"/>
      <c r="EW743" s="20"/>
      <c r="EX743" s="20"/>
      <c r="EY743" s="20"/>
      <c r="EZ743" s="20"/>
      <c r="FA743" s="20"/>
      <c r="FB743" s="20"/>
      <c r="FC743" s="20"/>
      <c r="FD743" s="20"/>
      <c r="FE743" s="20"/>
      <c r="FF743" s="20"/>
      <c r="FG743" s="20"/>
      <c r="FH743" s="20"/>
      <c r="FI743" s="20"/>
      <c r="FJ743" s="20"/>
      <c r="FK743" s="20"/>
      <c r="FL743" s="20"/>
      <c r="FM743" s="20"/>
      <c r="FN743" s="20"/>
      <c r="FO743" s="20"/>
      <c r="FP743" s="20"/>
      <c r="FQ743" s="20"/>
      <c r="FR743" s="20"/>
      <c r="FS743" s="20"/>
      <c r="FT743" s="20"/>
      <c r="FU743" s="20"/>
      <c r="FV743" s="20"/>
      <c r="FW743" s="20"/>
      <c r="FX743" s="20"/>
      <c r="FY743" s="20"/>
      <c r="FZ743" s="20"/>
      <c r="GA743" s="20"/>
      <c r="GB743" s="20"/>
      <c r="GC743" s="20"/>
      <c r="GD743" s="20"/>
      <c r="GE743" s="20"/>
      <c r="GF743" s="20"/>
      <c r="GG743" s="20"/>
      <c r="GH743" s="20"/>
      <c r="GI743" s="20"/>
      <c r="GJ743" s="20"/>
      <c r="GK743" s="20"/>
      <c r="GL743" s="20"/>
      <c r="GM743" s="20"/>
      <c r="GN743" s="20"/>
      <c r="GO743" s="20"/>
      <c r="GP743" s="20"/>
      <c r="GQ743" s="20"/>
      <c r="GR743" s="20"/>
      <c r="GS743" s="20"/>
      <c r="GT743" s="20"/>
      <c r="GU743" s="20"/>
      <c r="GV743" s="20"/>
      <c r="GW743" s="20"/>
      <c r="GX743" s="20"/>
      <c r="GY743" s="20"/>
      <c r="GZ743" s="20"/>
      <c r="HA743" s="20"/>
      <c r="HB743" s="20"/>
      <c r="HC743" s="20"/>
      <c r="HD743" s="20"/>
      <c r="HE743" s="20"/>
      <c r="HF743" s="20"/>
      <c r="HG743" s="20"/>
      <c r="HH743" s="20"/>
      <c r="HI743" s="20"/>
      <c r="HJ743" s="20"/>
      <c r="HK743" s="20"/>
      <c r="HL743" s="20"/>
      <c r="HM743" s="20"/>
      <c r="HN743" s="20"/>
      <c r="HO743" s="20"/>
      <c r="HP743" s="20"/>
      <c r="HQ743" s="20"/>
      <c r="HR743" s="20"/>
      <c r="HS743" s="20"/>
      <c r="HT743" s="20"/>
      <c r="HU743" s="20"/>
      <c r="HV743" s="20"/>
      <c r="HW743" s="20"/>
      <c r="HX743" s="20"/>
      <c r="HY743" s="20"/>
      <c r="HZ743" s="20"/>
      <c r="IA743" s="20"/>
      <c r="IB743" s="20"/>
      <c r="IC743" s="20"/>
      <c r="ID743" s="20"/>
      <c r="IE743" s="20"/>
      <c r="IF743" s="20"/>
      <c r="IG743" s="20"/>
      <c r="IH743" s="20"/>
      <c r="II743" s="20"/>
      <c r="IJ743" s="20"/>
      <c r="IK743" s="20"/>
      <c r="IL743" s="20"/>
      <c r="IM743" s="20"/>
      <c r="IN743" s="20"/>
      <c r="IO743" s="20"/>
      <c r="IP743" s="20"/>
      <c r="IQ743" s="20"/>
      <c r="IR743" s="20"/>
      <c r="IS743" s="20"/>
    </row>
    <row r="744" spans="1:253" ht="13">
      <c r="A744" s="297"/>
      <c r="B744" s="247"/>
      <c r="C744" s="144" t="s">
        <v>721</v>
      </c>
      <c r="D744" s="142" t="s">
        <v>692</v>
      </c>
      <c r="E744" s="234">
        <v>0</v>
      </c>
      <c r="F744" s="228"/>
      <c r="G744" s="34">
        <f>IF(ISBLANK($F744),0,ROUND($E744*(VLOOKUP($F744,Ratio,2)),0))</f>
        <v>0</v>
      </c>
      <c r="H744" s="34">
        <f>IF(ISBLANK($F744),0,ROUND($E744*(VLOOKUP($F744,Ratio,3)),0))</f>
        <v>0</v>
      </c>
      <c r="I744" s="34">
        <f>IF(ISBLANK($F744),0,ROUND($E744*(VLOOKUP($F744,Ratio,4)),0))</f>
        <v>0</v>
      </c>
      <c r="J744" s="34">
        <f>IF(ISBLANK($F744),0,ROUND($E744*(VLOOKUP($F744,Ratio,5)),0))</f>
        <v>0</v>
      </c>
      <c r="K744" s="34">
        <f>IF(ISBLANK($F744),0,ROUND($E744*(VLOOKUP($F744,Ratio,13)),0))</f>
        <v>0</v>
      </c>
      <c r="L744" s="33"/>
      <c r="M744" s="12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  <c r="FW744" s="20"/>
      <c r="FX744" s="20"/>
      <c r="FY744" s="20"/>
      <c r="FZ744" s="20"/>
      <c r="GA744" s="20"/>
      <c r="GB744" s="20"/>
      <c r="GC744" s="20"/>
      <c r="GD744" s="20"/>
      <c r="GE744" s="20"/>
      <c r="GF744" s="20"/>
      <c r="GG744" s="20"/>
      <c r="GH744" s="20"/>
      <c r="GI744" s="20"/>
      <c r="GJ744" s="20"/>
      <c r="GK744" s="20"/>
      <c r="GL744" s="20"/>
      <c r="GM744" s="20"/>
      <c r="GN744" s="20"/>
      <c r="GO744" s="20"/>
      <c r="GP744" s="20"/>
      <c r="GQ744" s="20"/>
      <c r="GR744" s="20"/>
      <c r="GS744" s="20"/>
      <c r="GT744" s="20"/>
      <c r="GU744" s="20"/>
      <c r="GV744" s="20"/>
      <c r="GW744" s="20"/>
      <c r="GX744" s="20"/>
      <c r="GY744" s="20"/>
      <c r="GZ744" s="20"/>
      <c r="HA744" s="20"/>
      <c r="HB744" s="20"/>
      <c r="HC744" s="20"/>
      <c r="HD744" s="20"/>
      <c r="HE744" s="20"/>
      <c r="HF744" s="20"/>
      <c r="HG744" s="20"/>
      <c r="HH744" s="20"/>
      <c r="HI744" s="20"/>
      <c r="HJ744" s="20"/>
      <c r="HK744" s="20"/>
      <c r="HL744" s="20"/>
      <c r="HM744" s="20"/>
      <c r="HN744" s="20"/>
      <c r="HO744" s="20"/>
      <c r="HP744" s="20"/>
      <c r="HQ744" s="20"/>
      <c r="HR744" s="20"/>
      <c r="HS744" s="20"/>
      <c r="HT744" s="20"/>
      <c r="HU744" s="20"/>
      <c r="HV744" s="20"/>
      <c r="HW744" s="20"/>
      <c r="HX744" s="20"/>
      <c r="HY744" s="20"/>
      <c r="HZ744" s="20"/>
      <c r="IA744" s="20"/>
      <c r="IB744" s="20"/>
      <c r="IC744" s="20"/>
      <c r="ID744" s="20"/>
      <c r="IE744" s="20"/>
      <c r="IF744" s="20"/>
      <c r="IG744" s="20"/>
      <c r="IH744" s="20"/>
      <c r="II744" s="20"/>
      <c r="IJ744" s="20"/>
      <c r="IK744" s="20"/>
      <c r="IL744" s="20"/>
      <c r="IM744" s="20"/>
      <c r="IN744" s="20"/>
      <c r="IO744" s="20"/>
      <c r="IP744" s="20"/>
      <c r="IQ744" s="20"/>
      <c r="IR744" s="20"/>
      <c r="IS744" s="20"/>
    </row>
    <row r="745" spans="1:253" ht="13">
      <c r="A745" s="297">
        <v>63740</v>
      </c>
      <c r="B745" s="247">
        <v>21820</v>
      </c>
      <c r="C745" s="144" t="s">
        <v>699</v>
      </c>
      <c r="D745" s="142" t="s">
        <v>693</v>
      </c>
      <c r="E745" s="234">
        <v>0</v>
      </c>
      <c r="F745" s="228" t="s">
        <v>63</v>
      </c>
      <c r="G745" s="34"/>
      <c r="H745" s="34"/>
      <c r="I745" s="34"/>
      <c r="J745" s="34"/>
      <c r="K745" s="34"/>
      <c r="L745" s="33"/>
      <c r="M745" s="124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  <c r="FW745" s="20"/>
      <c r="FX745" s="20"/>
      <c r="FY745" s="20"/>
      <c r="FZ745" s="20"/>
      <c r="GA745" s="20"/>
      <c r="GB745" s="20"/>
      <c r="GC745" s="20"/>
      <c r="GD745" s="20"/>
      <c r="GE745" s="20"/>
      <c r="GF745" s="20"/>
      <c r="GG745" s="20"/>
      <c r="GH745" s="20"/>
      <c r="GI745" s="20"/>
      <c r="GJ745" s="20"/>
      <c r="GK745" s="20"/>
      <c r="GL745" s="20"/>
      <c r="GM745" s="20"/>
      <c r="GN745" s="20"/>
      <c r="GO745" s="20"/>
      <c r="GP745" s="20"/>
      <c r="GQ745" s="20"/>
      <c r="GR745" s="20"/>
      <c r="GS745" s="20"/>
      <c r="GT745" s="20"/>
      <c r="GU745" s="20"/>
      <c r="GV745" s="20"/>
      <c r="GW745" s="20"/>
      <c r="GX745" s="20"/>
      <c r="GY745" s="20"/>
      <c r="GZ745" s="20"/>
      <c r="HA745" s="20"/>
      <c r="HB745" s="20"/>
      <c r="HC745" s="20"/>
      <c r="HD745" s="20"/>
      <c r="HE745" s="20"/>
      <c r="HF745" s="20"/>
      <c r="HG745" s="20"/>
      <c r="HH745" s="20"/>
      <c r="HI745" s="20"/>
      <c r="HJ745" s="20"/>
      <c r="HK745" s="20"/>
      <c r="HL745" s="20"/>
      <c r="HM745" s="20"/>
      <c r="HN745" s="20"/>
      <c r="HO745" s="20"/>
      <c r="HP745" s="20"/>
      <c r="HQ745" s="20"/>
      <c r="HR745" s="20"/>
      <c r="HS745" s="20"/>
      <c r="HT745" s="20"/>
      <c r="HU745" s="20"/>
      <c r="HV745" s="20"/>
      <c r="HW745" s="20"/>
      <c r="HX745" s="20"/>
      <c r="HY745" s="20"/>
      <c r="HZ745" s="20"/>
      <c r="IA745" s="20"/>
      <c r="IB745" s="20"/>
      <c r="IC745" s="20"/>
      <c r="ID745" s="20"/>
      <c r="IE745" s="20"/>
      <c r="IF745" s="20"/>
      <c r="IG745" s="20"/>
      <c r="IH745" s="20"/>
      <c r="II745" s="20"/>
      <c r="IJ745" s="20"/>
      <c r="IK745" s="20"/>
      <c r="IL745" s="20"/>
      <c r="IM745" s="20"/>
      <c r="IN745" s="20"/>
      <c r="IO745" s="20"/>
      <c r="IP745" s="20"/>
      <c r="IQ745" s="20"/>
      <c r="IR745" s="20"/>
      <c r="IS745" s="20"/>
    </row>
    <row r="746" spans="1:253" ht="13">
      <c r="A746" s="297"/>
      <c r="B746" s="247"/>
      <c r="C746" s="144" t="s">
        <v>700</v>
      </c>
      <c r="D746" s="142" t="s">
        <v>693</v>
      </c>
      <c r="E746" s="234">
        <v>0</v>
      </c>
      <c r="F746" s="228"/>
      <c r="G746" s="34">
        <f>IF(ISBLANK($F746),0,ROUND($E746*(VLOOKUP($F746,Ratio,2)),0))</f>
        <v>0</v>
      </c>
      <c r="H746" s="34">
        <f>IF(ISBLANK($F746),0,ROUND($E746*(VLOOKUP($F746,Ratio,3)),0))</f>
        <v>0</v>
      </c>
      <c r="I746" s="34">
        <f>IF(ISBLANK($F746),0,ROUND($E746*(VLOOKUP($F746,Ratio,4)),0))</f>
        <v>0</v>
      </c>
      <c r="J746" s="34">
        <f>IF(ISBLANK($F746),0,ROUND($E746*(VLOOKUP($F746,Ratio,5)),0))</f>
        <v>0</v>
      </c>
      <c r="K746" s="34">
        <f>IF(ISBLANK($F746),0,ROUND($E746*(VLOOKUP($F746,Ratio,13)),0))</f>
        <v>0</v>
      </c>
      <c r="L746" s="33"/>
      <c r="M746" s="124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  <c r="FW746" s="20"/>
      <c r="FX746" s="20"/>
      <c r="FY746" s="20"/>
      <c r="FZ746" s="20"/>
      <c r="GA746" s="20"/>
      <c r="GB746" s="20"/>
      <c r="GC746" s="20"/>
      <c r="GD746" s="20"/>
      <c r="GE746" s="20"/>
      <c r="GF746" s="20"/>
      <c r="GG746" s="20"/>
      <c r="GH746" s="20"/>
      <c r="GI746" s="20"/>
      <c r="GJ746" s="20"/>
      <c r="GK746" s="20"/>
      <c r="GL746" s="20"/>
      <c r="GM746" s="20"/>
      <c r="GN746" s="20"/>
      <c r="GO746" s="20"/>
      <c r="GP746" s="20"/>
      <c r="GQ746" s="20"/>
      <c r="GR746" s="20"/>
      <c r="GS746" s="20"/>
      <c r="GT746" s="20"/>
      <c r="GU746" s="20"/>
      <c r="GV746" s="20"/>
      <c r="GW746" s="20"/>
      <c r="GX746" s="20"/>
      <c r="GY746" s="20"/>
      <c r="GZ746" s="20"/>
      <c r="HA746" s="20"/>
      <c r="HB746" s="20"/>
      <c r="HC746" s="20"/>
      <c r="HD746" s="20"/>
      <c r="HE746" s="20"/>
      <c r="HF746" s="20"/>
      <c r="HG746" s="20"/>
      <c r="HH746" s="20"/>
      <c r="HI746" s="20"/>
      <c r="HJ746" s="20"/>
      <c r="HK746" s="20"/>
      <c r="HL746" s="20"/>
      <c r="HM746" s="20"/>
      <c r="HN746" s="20"/>
      <c r="HO746" s="20"/>
      <c r="HP746" s="20"/>
      <c r="HQ746" s="20"/>
      <c r="HR746" s="20"/>
      <c r="HS746" s="20"/>
      <c r="HT746" s="20"/>
      <c r="HU746" s="20"/>
      <c r="HV746" s="20"/>
      <c r="HW746" s="20"/>
      <c r="HX746" s="20"/>
      <c r="HY746" s="20"/>
      <c r="HZ746" s="20"/>
      <c r="IA746" s="20"/>
      <c r="IB746" s="20"/>
      <c r="IC746" s="20"/>
      <c r="ID746" s="20"/>
      <c r="IE746" s="20"/>
      <c r="IF746" s="20"/>
      <c r="IG746" s="20"/>
      <c r="IH746" s="20"/>
      <c r="II746" s="20"/>
      <c r="IJ746" s="20"/>
      <c r="IK746" s="20"/>
      <c r="IL746" s="20"/>
      <c r="IM746" s="20"/>
      <c r="IN746" s="20"/>
      <c r="IO746" s="20"/>
      <c r="IP746" s="20"/>
      <c r="IQ746" s="20"/>
      <c r="IR746" s="20"/>
      <c r="IS746" s="20"/>
    </row>
    <row r="747" spans="1:253" ht="13">
      <c r="A747" s="297">
        <v>64740</v>
      </c>
      <c r="B747" s="247">
        <v>21930</v>
      </c>
      <c r="C747" s="144" t="s">
        <v>725</v>
      </c>
      <c r="D747" s="142" t="s">
        <v>694</v>
      </c>
      <c r="E747" s="234">
        <v>0</v>
      </c>
      <c r="F747" s="228"/>
      <c r="G747" s="34">
        <f>IF(ISBLANK($F747),0,ROUND($E747*(VLOOKUP($F747,Ratio,2)),0))</f>
        <v>0</v>
      </c>
      <c r="H747" s="34">
        <f>IF(ISBLANK($F747),0,ROUND($E747*(VLOOKUP($F747,Ratio,2)),0))</f>
        <v>0</v>
      </c>
      <c r="I747" s="34">
        <f>IF(ISBLANK($F747),0,ROUND($E747*(VLOOKUP($F747,Ratio,2)),0))</f>
        <v>0</v>
      </c>
      <c r="J747" s="34">
        <f>IF(ISBLANK($F747),0,ROUND($E747*(VLOOKUP($F747,Ratio,2)),0))</f>
        <v>0</v>
      </c>
      <c r="K747" s="34">
        <f>IF(ISBLANK($F747),0,ROUND($E747*(VLOOKUP($F747,Ratio,2)),0))</f>
        <v>0</v>
      </c>
      <c r="L747" s="33"/>
      <c r="M747" s="124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  <c r="GD747" s="20"/>
      <c r="GE747" s="20"/>
      <c r="GF747" s="20"/>
      <c r="GG747" s="20"/>
      <c r="GH747" s="20"/>
      <c r="GI747" s="20"/>
      <c r="GJ747" s="20"/>
      <c r="GK747" s="20"/>
      <c r="GL747" s="20"/>
      <c r="GM747" s="20"/>
      <c r="GN747" s="20"/>
      <c r="GO747" s="20"/>
      <c r="GP747" s="20"/>
      <c r="GQ747" s="20"/>
      <c r="GR747" s="20"/>
      <c r="GS747" s="20"/>
      <c r="GT747" s="20"/>
      <c r="GU747" s="20"/>
      <c r="GV747" s="20"/>
      <c r="GW747" s="20"/>
      <c r="GX747" s="20"/>
      <c r="GY747" s="20"/>
      <c r="GZ747" s="20"/>
      <c r="HA747" s="20"/>
      <c r="HB747" s="20"/>
      <c r="HC747" s="20"/>
      <c r="HD747" s="20"/>
      <c r="HE747" s="20"/>
      <c r="HF747" s="20"/>
      <c r="HG747" s="20"/>
      <c r="HH747" s="20"/>
      <c r="HI747" s="20"/>
      <c r="HJ747" s="20"/>
      <c r="HK747" s="20"/>
      <c r="HL747" s="20"/>
      <c r="HM747" s="20"/>
      <c r="HN747" s="20"/>
      <c r="HO747" s="20"/>
      <c r="HP747" s="20"/>
      <c r="HQ747" s="20"/>
      <c r="HR747" s="20"/>
      <c r="HS747" s="20"/>
      <c r="HT747" s="20"/>
      <c r="HU747" s="20"/>
      <c r="HV747" s="20"/>
      <c r="HW747" s="20"/>
      <c r="HX747" s="20"/>
      <c r="HY747" s="20"/>
      <c r="HZ747" s="20"/>
      <c r="IA747" s="20"/>
      <c r="IB747" s="20"/>
      <c r="IC747" s="20"/>
      <c r="ID747" s="20"/>
      <c r="IE747" s="20"/>
      <c r="IF747" s="20"/>
      <c r="IG747" s="20"/>
      <c r="IH747" s="20"/>
      <c r="II747" s="20"/>
      <c r="IJ747" s="20"/>
      <c r="IK747" s="20"/>
      <c r="IL747" s="20"/>
      <c r="IM747" s="20"/>
      <c r="IN747" s="20"/>
      <c r="IO747" s="20"/>
      <c r="IP747" s="20"/>
      <c r="IQ747" s="20"/>
      <c r="IR747" s="20"/>
      <c r="IS747" s="20"/>
    </row>
    <row r="748" spans="1:253" ht="13">
      <c r="A748" s="297">
        <v>65740</v>
      </c>
      <c r="B748" s="247">
        <v>22040</v>
      </c>
      <c r="C748" s="144" t="s">
        <v>726</v>
      </c>
      <c r="D748" s="142" t="s">
        <v>695</v>
      </c>
      <c r="E748" s="234">
        <v>0</v>
      </c>
      <c r="F748" s="228" t="s">
        <v>63</v>
      </c>
      <c r="G748" s="34"/>
      <c r="H748" s="34"/>
      <c r="I748" s="34"/>
      <c r="J748" s="34"/>
      <c r="K748" s="34"/>
      <c r="L748" s="33"/>
      <c r="M748" s="124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  <c r="FW748" s="20"/>
      <c r="FX748" s="20"/>
      <c r="FY748" s="20"/>
      <c r="FZ748" s="20"/>
      <c r="GA748" s="20"/>
      <c r="GB748" s="20"/>
      <c r="GC748" s="20"/>
      <c r="GD748" s="20"/>
      <c r="GE748" s="20"/>
      <c r="GF748" s="20"/>
      <c r="GG748" s="20"/>
      <c r="GH748" s="20"/>
      <c r="GI748" s="20"/>
      <c r="GJ748" s="20"/>
      <c r="GK748" s="20"/>
      <c r="GL748" s="20"/>
      <c r="GM748" s="20"/>
      <c r="GN748" s="20"/>
      <c r="GO748" s="20"/>
      <c r="GP748" s="20"/>
      <c r="GQ748" s="20"/>
      <c r="GR748" s="20"/>
      <c r="GS748" s="20"/>
      <c r="GT748" s="20"/>
      <c r="GU748" s="20"/>
      <c r="GV748" s="20"/>
      <c r="GW748" s="20"/>
      <c r="GX748" s="20"/>
      <c r="GY748" s="20"/>
      <c r="GZ748" s="20"/>
      <c r="HA748" s="20"/>
      <c r="HB748" s="20"/>
      <c r="HC748" s="20"/>
      <c r="HD748" s="20"/>
      <c r="HE748" s="20"/>
      <c r="HF748" s="20"/>
      <c r="HG748" s="20"/>
      <c r="HH748" s="20"/>
      <c r="HI748" s="20"/>
      <c r="HJ748" s="20"/>
      <c r="HK748" s="20"/>
      <c r="HL748" s="20"/>
      <c r="HM748" s="20"/>
      <c r="HN748" s="20"/>
      <c r="HO748" s="20"/>
      <c r="HP748" s="20"/>
      <c r="HQ748" s="20"/>
      <c r="HR748" s="20"/>
      <c r="HS748" s="20"/>
      <c r="HT748" s="20"/>
      <c r="HU748" s="20"/>
      <c r="HV748" s="20"/>
      <c r="HW748" s="20"/>
      <c r="HX748" s="20"/>
      <c r="HY748" s="20"/>
      <c r="HZ748" s="20"/>
      <c r="IA748" s="20"/>
      <c r="IB748" s="20"/>
      <c r="IC748" s="20"/>
      <c r="ID748" s="20"/>
      <c r="IE748" s="20"/>
      <c r="IF748" s="20"/>
      <c r="IG748" s="20"/>
      <c r="IH748" s="20"/>
      <c r="II748" s="20"/>
      <c r="IJ748" s="20"/>
      <c r="IK748" s="20"/>
      <c r="IL748" s="20"/>
      <c r="IM748" s="20"/>
      <c r="IN748" s="20"/>
      <c r="IO748" s="20"/>
      <c r="IP748" s="20"/>
      <c r="IQ748" s="20"/>
      <c r="IR748" s="20"/>
      <c r="IS748" s="20"/>
    </row>
    <row r="749" spans="1:253" ht="13">
      <c r="A749" s="297"/>
      <c r="B749" s="247"/>
      <c r="C749" s="144" t="s">
        <v>731</v>
      </c>
      <c r="D749" s="142" t="s">
        <v>695</v>
      </c>
      <c r="E749" s="144">
        <v>0</v>
      </c>
      <c r="F749" s="142"/>
      <c r="G749" s="34">
        <f>IF(ISBLANK($F749),0,ROUND($E749*(VLOOKUP($F749,Ratio,2)),0))</f>
        <v>0</v>
      </c>
      <c r="H749" s="34">
        <f>IF(ISBLANK($F749),0,ROUND($E749*(VLOOKUP($F749,Ratio,3)),0))</f>
        <v>0</v>
      </c>
      <c r="I749" s="34">
        <f>IF(ISBLANK($F749),0,ROUND($E749*(VLOOKUP($F749,Ratio,4)),0))</f>
        <v>0</v>
      </c>
      <c r="J749" s="34">
        <f>IF(ISBLANK($F749),0,ROUND($E749*(VLOOKUP($F749,Ratio,5)),0))</f>
        <v>0</v>
      </c>
      <c r="K749" s="34">
        <f>IF(ISBLANK($F749),0,ROUND($E749*(VLOOKUP($F749,Ratio,13)),0))</f>
        <v>0</v>
      </c>
      <c r="L749" s="33"/>
      <c r="M749" s="124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  <c r="FW749" s="20"/>
      <c r="FX749" s="20"/>
      <c r="FY749" s="20"/>
      <c r="FZ749" s="20"/>
      <c r="GA749" s="20"/>
      <c r="GB749" s="20"/>
      <c r="GC749" s="20"/>
      <c r="GD749" s="20"/>
      <c r="GE749" s="20"/>
      <c r="GF749" s="20"/>
      <c r="GG749" s="20"/>
      <c r="GH749" s="20"/>
      <c r="GI749" s="20"/>
      <c r="GJ749" s="20"/>
      <c r="GK749" s="20"/>
      <c r="GL749" s="20"/>
      <c r="GM749" s="20"/>
      <c r="GN749" s="20"/>
      <c r="GO749" s="20"/>
      <c r="GP749" s="20"/>
      <c r="GQ749" s="20"/>
      <c r="GR749" s="20"/>
      <c r="GS749" s="20"/>
      <c r="GT749" s="20"/>
      <c r="GU749" s="20"/>
      <c r="GV749" s="20"/>
      <c r="GW749" s="20"/>
      <c r="GX749" s="20"/>
      <c r="GY749" s="20"/>
      <c r="GZ749" s="20"/>
      <c r="HA749" s="20"/>
      <c r="HB749" s="20"/>
      <c r="HC749" s="20"/>
      <c r="HD749" s="20"/>
      <c r="HE749" s="20"/>
      <c r="HF749" s="20"/>
      <c r="HG749" s="20"/>
      <c r="HH749" s="20"/>
      <c r="HI749" s="20"/>
      <c r="HJ749" s="20"/>
      <c r="HK749" s="20"/>
      <c r="HL749" s="20"/>
      <c r="HM749" s="20"/>
      <c r="HN749" s="20"/>
      <c r="HO749" s="20"/>
      <c r="HP749" s="20"/>
      <c r="HQ749" s="20"/>
      <c r="HR749" s="20"/>
      <c r="HS749" s="20"/>
      <c r="HT749" s="20"/>
      <c r="HU749" s="20"/>
      <c r="HV749" s="20"/>
      <c r="HW749" s="20"/>
      <c r="HX749" s="20"/>
      <c r="HY749" s="20"/>
      <c r="HZ749" s="20"/>
      <c r="IA749" s="20"/>
      <c r="IB749" s="20"/>
      <c r="IC749" s="20"/>
      <c r="ID749" s="20"/>
      <c r="IE749" s="20"/>
      <c r="IF749" s="20"/>
      <c r="IG749" s="20"/>
      <c r="IH749" s="20"/>
      <c r="II749" s="20"/>
      <c r="IJ749" s="20"/>
      <c r="IK749" s="20"/>
      <c r="IL749" s="20"/>
      <c r="IM749" s="20"/>
      <c r="IN749" s="20"/>
      <c r="IO749" s="20"/>
      <c r="IP749" s="20"/>
      <c r="IQ749" s="20"/>
      <c r="IR749" s="20"/>
      <c r="IS749" s="20"/>
    </row>
    <row r="750" spans="1:253" ht="13">
      <c r="A750" s="297">
        <v>66740</v>
      </c>
      <c r="B750" s="247">
        <v>22850</v>
      </c>
      <c r="C750" s="144" t="s">
        <v>880</v>
      </c>
      <c r="D750" s="142" t="s">
        <v>882</v>
      </c>
      <c r="E750" s="234">
        <v>0</v>
      </c>
      <c r="F750" s="228" t="s">
        <v>63</v>
      </c>
      <c r="G750" s="34"/>
      <c r="H750" s="34"/>
      <c r="I750" s="34"/>
      <c r="J750" s="34"/>
      <c r="K750" s="34"/>
      <c r="L750" s="33"/>
      <c r="M750" s="124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  <c r="FW750" s="20"/>
      <c r="FX750" s="20"/>
      <c r="FY750" s="20"/>
      <c r="FZ750" s="20"/>
      <c r="GA750" s="20"/>
      <c r="GB750" s="20"/>
      <c r="GC750" s="20"/>
      <c r="GD750" s="20"/>
      <c r="GE750" s="20"/>
      <c r="GF750" s="20"/>
      <c r="GG750" s="20"/>
      <c r="GH750" s="20"/>
      <c r="GI750" s="20"/>
      <c r="GJ750" s="20"/>
      <c r="GK750" s="20"/>
      <c r="GL750" s="20"/>
      <c r="GM750" s="20"/>
      <c r="GN750" s="20"/>
      <c r="GO750" s="20"/>
      <c r="GP750" s="20"/>
      <c r="GQ750" s="20"/>
      <c r="GR750" s="20"/>
      <c r="GS750" s="20"/>
      <c r="GT750" s="20"/>
      <c r="GU750" s="20"/>
      <c r="GV750" s="20"/>
      <c r="GW750" s="20"/>
      <c r="GX750" s="20"/>
      <c r="GY750" s="20"/>
      <c r="GZ750" s="20"/>
      <c r="HA750" s="20"/>
      <c r="HB750" s="20"/>
      <c r="HC750" s="20"/>
      <c r="HD750" s="20"/>
      <c r="HE750" s="20"/>
      <c r="HF750" s="20"/>
      <c r="HG750" s="20"/>
      <c r="HH750" s="20"/>
      <c r="HI750" s="20"/>
      <c r="HJ750" s="20"/>
      <c r="HK750" s="20"/>
      <c r="HL750" s="20"/>
      <c r="HM750" s="20"/>
      <c r="HN750" s="20"/>
      <c r="HO750" s="20"/>
      <c r="HP750" s="20"/>
      <c r="HQ750" s="20"/>
      <c r="HR750" s="20"/>
      <c r="HS750" s="20"/>
      <c r="HT750" s="20"/>
      <c r="HU750" s="20"/>
      <c r="HV750" s="20"/>
      <c r="HW750" s="20"/>
      <c r="HX750" s="20"/>
      <c r="HY750" s="20"/>
      <c r="HZ750" s="20"/>
      <c r="IA750" s="20"/>
      <c r="IB750" s="20"/>
      <c r="IC750" s="20"/>
      <c r="ID750" s="20"/>
      <c r="IE750" s="20"/>
      <c r="IF750" s="20"/>
      <c r="IG750" s="20"/>
      <c r="IH750" s="20"/>
      <c r="II750" s="20"/>
      <c r="IJ750" s="20"/>
      <c r="IK750" s="20"/>
      <c r="IL750" s="20"/>
      <c r="IM750" s="20"/>
      <c r="IN750" s="20"/>
      <c r="IO750" s="20"/>
      <c r="IP750" s="20"/>
      <c r="IQ750" s="20"/>
      <c r="IR750" s="20"/>
      <c r="IS750" s="20"/>
    </row>
    <row r="751" spans="1:253" ht="13">
      <c r="A751" s="297"/>
      <c r="B751" s="247"/>
      <c r="C751" s="144" t="s">
        <v>885</v>
      </c>
      <c r="D751" s="142" t="s">
        <v>882</v>
      </c>
      <c r="E751" s="234">
        <v>0</v>
      </c>
      <c r="F751" s="228"/>
      <c r="G751" s="34">
        <f>IF(ISBLANK($F751),0,ROUND($E751*(VLOOKUP($F751,Ratio,2)),0))</f>
        <v>0</v>
      </c>
      <c r="H751" s="34">
        <f>IF(ISBLANK($F751),0,ROUND($E751*(VLOOKUP($F751,Ratio,3)),0))</f>
        <v>0</v>
      </c>
      <c r="I751" s="34">
        <f>IF(ISBLANK($F751),0,ROUND($E751*(VLOOKUP($F751,Ratio,4)),0))</f>
        <v>0</v>
      </c>
      <c r="J751" s="34">
        <f>IF(ISBLANK($F751),0,ROUND($E751*(VLOOKUP($F751,Ratio,5)),0))</f>
        <v>0</v>
      </c>
      <c r="K751" s="34">
        <f>IF(ISBLANK($F751),0,ROUND($E751*(VLOOKUP($F751,Ratio,13)),0))</f>
        <v>0</v>
      </c>
      <c r="L751" s="33"/>
      <c r="M751" s="124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  <c r="EK751" s="20"/>
      <c r="EL751" s="20"/>
      <c r="EM751" s="20"/>
      <c r="EN751" s="20"/>
      <c r="EO751" s="20"/>
      <c r="EP751" s="20"/>
      <c r="EQ751" s="20"/>
      <c r="ER751" s="20"/>
      <c r="ES751" s="20"/>
      <c r="ET751" s="20"/>
      <c r="EU751" s="20"/>
      <c r="EV751" s="20"/>
      <c r="EW751" s="20"/>
      <c r="EX751" s="20"/>
      <c r="EY751" s="20"/>
      <c r="EZ751" s="20"/>
      <c r="FA751" s="20"/>
      <c r="FB751" s="20"/>
      <c r="FC751" s="20"/>
      <c r="FD751" s="20"/>
      <c r="FE751" s="20"/>
      <c r="FF751" s="20"/>
      <c r="FG751" s="20"/>
      <c r="FH751" s="20"/>
      <c r="FI751" s="20"/>
      <c r="FJ751" s="20"/>
      <c r="FK751" s="20"/>
      <c r="FL751" s="20"/>
      <c r="FM751" s="20"/>
      <c r="FN751" s="20"/>
      <c r="FO751" s="20"/>
      <c r="FP751" s="20"/>
      <c r="FQ751" s="20"/>
      <c r="FR751" s="20"/>
      <c r="FS751" s="20"/>
      <c r="FT751" s="20"/>
      <c r="FU751" s="20"/>
      <c r="FV751" s="20"/>
      <c r="FW751" s="20"/>
      <c r="FX751" s="20"/>
      <c r="FY751" s="20"/>
      <c r="FZ751" s="20"/>
      <c r="GA751" s="20"/>
      <c r="GB751" s="20"/>
      <c r="GC751" s="20"/>
      <c r="GD751" s="20"/>
      <c r="GE751" s="20"/>
      <c r="GF751" s="20"/>
      <c r="GG751" s="20"/>
      <c r="GH751" s="20"/>
      <c r="GI751" s="20"/>
      <c r="GJ751" s="20"/>
      <c r="GK751" s="20"/>
      <c r="GL751" s="20"/>
      <c r="GM751" s="20"/>
      <c r="GN751" s="20"/>
      <c r="GO751" s="20"/>
      <c r="GP751" s="20"/>
      <c r="GQ751" s="20"/>
      <c r="GR751" s="20"/>
      <c r="GS751" s="20"/>
      <c r="GT751" s="20"/>
      <c r="GU751" s="20"/>
      <c r="GV751" s="20"/>
      <c r="GW751" s="20"/>
      <c r="GX751" s="20"/>
      <c r="GY751" s="20"/>
      <c r="GZ751" s="20"/>
      <c r="HA751" s="20"/>
      <c r="HB751" s="20"/>
      <c r="HC751" s="20"/>
      <c r="HD751" s="20"/>
      <c r="HE751" s="20"/>
      <c r="HF751" s="20"/>
      <c r="HG751" s="20"/>
      <c r="HH751" s="20"/>
      <c r="HI751" s="20"/>
      <c r="HJ751" s="20"/>
      <c r="HK751" s="20"/>
      <c r="HL751" s="20"/>
      <c r="HM751" s="20"/>
      <c r="HN751" s="20"/>
      <c r="HO751" s="20"/>
      <c r="HP751" s="20"/>
      <c r="HQ751" s="20"/>
      <c r="HR751" s="20"/>
      <c r="HS751" s="20"/>
      <c r="HT751" s="20"/>
      <c r="HU751" s="20"/>
      <c r="HV751" s="20"/>
      <c r="HW751" s="20"/>
      <c r="HX751" s="20"/>
      <c r="HY751" s="20"/>
      <c r="HZ751" s="20"/>
      <c r="IA751" s="20"/>
      <c r="IB751" s="20"/>
      <c r="IC751" s="20"/>
      <c r="ID751" s="20"/>
      <c r="IE751" s="20"/>
      <c r="IF751" s="20"/>
      <c r="IG751" s="20"/>
      <c r="IH751" s="20"/>
      <c r="II751" s="20"/>
      <c r="IJ751" s="20"/>
      <c r="IK751" s="20"/>
      <c r="IL751" s="20"/>
      <c r="IM751" s="20"/>
      <c r="IN751" s="20"/>
      <c r="IO751" s="20"/>
      <c r="IP751" s="20"/>
      <c r="IQ751" s="20"/>
      <c r="IR751" s="20"/>
      <c r="IS751" s="20"/>
    </row>
    <row r="752" spans="1:253" ht="13">
      <c r="A752" s="297">
        <v>67240</v>
      </c>
      <c r="B752" s="247">
        <v>22950</v>
      </c>
      <c r="C752" s="144" t="s">
        <v>881</v>
      </c>
      <c r="D752" s="142" t="s">
        <v>883</v>
      </c>
      <c r="E752" s="234">
        <v>0</v>
      </c>
      <c r="F752" s="228" t="s">
        <v>63</v>
      </c>
      <c r="G752" s="34"/>
      <c r="H752" s="34"/>
      <c r="I752" s="34"/>
      <c r="J752" s="34"/>
      <c r="K752" s="34"/>
      <c r="L752" s="33"/>
      <c r="M752" s="124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  <c r="FW752" s="20"/>
      <c r="FX752" s="20"/>
      <c r="FY752" s="20"/>
      <c r="FZ752" s="20"/>
      <c r="GA752" s="20"/>
      <c r="GB752" s="20"/>
      <c r="GC752" s="20"/>
      <c r="GD752" s="20"/>
      <c r="GE752" s="20"/>
      <c r="GF752" s="20"/>
      <c r="GG752" s="20"/>
      <c r="GH752" s="20"/>
      <c r="GI752" s="20"/>
      <c r="GJ752" s="20"/>
      <c r="GK752" s="20"/>
      <c r="GL752" s="20"/>
      <c r="GM752" s="20"/>
      <c r="GN752" s="20"/>
      <c r="GO752" s="20"/>
      <c r="GP752" s="20"/>
      <c r="GQ752" s="20"/>
      <c r="GR752" s="20"/>
      <c r="GS752" s="20"/>
      <c r="GT752" s="20"/>
      <c r="GU752" s="20"/>
      <c r="GV752" s="20"/>
      <c r="GW752" s="20"/>
      <c r="GX752" s="20"/>
      <c r="GY752" s="20"/>
      <c r="GZ752" s="20"/>
      <c r="HA752" s="20"/>
      <c r="HB752" s="20"/>
      <c r="HC752" s="20"/>
      <c r="HD752" s="20"/>
      <c r="HE752" s="20"/>
      <c r="HF752" s="20"/>
      <c r="HG752" s="20"/>
      <c r="HH752" s="20"/>
      <c r="HI752" s="20"/>
      <c r="HJ752" s="20"/>
      <c r="HK752" s="20"/>
      <c r="HL752" s="20"/>
      <c r="HM752" s="20"/>
      <c r="HN752" s="20"/>
      <c r="HO752" s="20"/>
      <c r="HP752" s="20"/>
      <c r="HQ752" s="20"/>
      <c r="HR752" s="20"/>
      <c r="HS752" s="20"/>
      <c r="HT752" s="20"/>
      <c r="HU752" s="20"/>
      <c r="HV752" s="20"/>
      <c r="HW752" s="20"/>
      <c r="HX752" s="20"/>
      <c r="HY752" s="20"/>
      <c r="HZ752" s="20"/>
      <c r="IA752" s="20"/>
      <c r="IB752" s="20"/>
      <c r="IC752" s="20"/>
      <c r="ID752" s="20"/>
      <c r="IE752" s="20"/>
      <c r="IF752" s="20"/>
      <c r="IG752" s="20"/>
      <c r="IH752" s="20"/>
      <c r="II752" s="20"/>
      <c r="IJ752" s="20"/>
      <c r="IK752" s="20"/>
      <c r="IL752" s="20"/>
      <c r="IM752" s="20"/>
      <c r="IN752" s="20"/>
      <c r="IO752" s="20"/>
      <c r="IP752" s="20"/>
      <c r="IQ752" s="20"/>
      <c r="IR752" s="20"/>
      <c r="IS752" s="20"/>
    </row>
    <row r="753" spans="1:253" ht="13">
      <c r="A753" s="297"/>
      <c r="B753" s="247"/>
      <c r="C753" s="144" t="s">
        <v>884</v>
      </c>
      <c r="D753" s="142" t="s">
        <v>883</v>
      </c>
      <c r="E753" s="234">
        <v>0</v>
      </c>
      <c r="F753" s="228"/>
      <c r="G753" s="34">
        <f>IF(ISBLANK($F753),0,ROUND($E753*(VLOOKUP($F753,Ratio,2)),0))</f>
        <v>0</v>
      </c>
      <c r="H753" s="34">
        <f>IF(ISBLANK($F753),0,ROUND($E753*(VLOOKUP($F753,Ratio,3)),0))</f>
        <v>0</v>
      </c>
      <c r="I753" s="34">
        <f>IF(ISBLANK($F753),0,ROUND($E753*(VLOOKUP($F753,Ratio,4)),0))</f>
        <v>0</v>
      </c>
      <c r="J753" s="34">
        <f>IF(ISBLANK($F753),0,ROUND($E753*(VLOOKUP($F753,Ratio,5)),0))</f>
        <v>0</v>
      </c>
      <c r="K753" s="34">
        <f>IF(ISBLANK($F753),0,ROUND($E753*(VLOOKUP($F753,Ratio,13)),0))</f>
        <v>0</v>
      </c>
      <c r="L753" s="33"/>
      <c r="M753" s="124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  <c r="FW753" s="20"/>
      <c r="FX753" s="20"/>
      <c r="FY753" s="20"/>
      <c r="FZ753" s="20"/>
      <c r="GA753" s="20"/>
      <c r="GB753" s="20"/>
      <c r="GC753" s="20"/>
      <c r="GD753" s="20"/>
      <c r="GE753" s="20"/>
      <c r="GF753" s="20"/>
      <c r="GG753" s="20"/>
      <c r="GH753" s="20"/>
      <c r="GI753" s="20"/>
      <c r="GJ753" s="20"/>
      <c r="GK753" s="20"/>
      <c r="GL753" s="20"/>
      <c r="GM753" s="20"/>
      <c r="GN753" s="20"/>
      <c r="GO753" s="20"/>
      <c r="GP753" s="20"/>
      <c r="GQ753" s="20"/>
      <c r="GR753" s="20"/>
      <c r="GS753" s="20"/>
      <c r="GT753" s="20"/>
      <c r="GU753" s="20"/>
      <c r="GV753" s="20"/>
      <c r="GW753" s="20"/>
      <c r="GX753" s="20"/>
      <c r="GY753" s="20"/>
      <c r="GZ753" s="20"/>
      <c r="HA753" s="20"/>
      <c r="HB753" s="20"/>
      <c r="HC753" s="20"/>
      <c r="HD753" s="20"/>
      <c r="HE753" s="20"/>
      <c r="HF753" s="20"/>
      <c r="HG753" s="20"/>
      <c r="HH753" s="20"/>
      <c r="HI753" s="20"/>
      <c r="HJ753" s="20"/>
      <c r="HK753" s="20"/>
      <c r="HL753" s="20"/>
      <c r="HM753" s="20"/>
      <c r="HN753" s="20"/>
      <c r="HO753" s="20"/>
      <c r="HP753" s="20"/>
      <c r="HQ753" s="20"/>
      <c r="HR753" s="20"/>
      <c r="HS753" s="20"/>
      <c r="HT753" s="20"/>
      <c r="HU753" s="20"/>
      <c r="HV753" s="20"/>
      <c r="HW753" s="20"/>
      <c r="HX753" s="20"/>
      <c r="HY753" s="20"/>
      <c r="HZ753" s="20"/>
      <c r="IA753" s="20"/>
      <c r="IB753" s="20"/>
      <c r="IC753" s="20"/>
      <c r="ID753" s="20"/>
      <c r="IE753" s="20"/>
      <c r="IF753" s="20"/>
      <c r="IG753" s="20"/>
      <c r="IH753" s="20"/>
      <c r="II753" s="20"/>
      <c r="IJ753" s="20"/>
      <c r="IK753" s="20"/>
      <c r="IL753" s="20"/>
      <c r="IM753" s="20"/>
      <c r="IN753" s="20"/>
      <c r="IO753" s="20"/>
      <c r="IP753" s="20"/>
      <c r="IQ753" s="20"/>
      <c r="IR753" s="20"/>
      <c r="IS753" s="20"/>
    </row>
    <row r="754" spans="1:253" ht="13">
      <c r="A754" s="297">
        <v>68240</v>
      </c>
      <c r="B754" s="247">
        <v>22210</v>
      </c>
      <c r="C754" s="144" t="s">
        <v>727</v>
      </c>
      <c r="D754" s="142" t="s">
        <v>696</v>
      </c>
      <c r="E754" s="234">
        <v>0</v>
      </c>
      <c r="F754" s="228" t="s">
        <v>63</v>
      </c>
      <c r="G754" s="34"/>
      <c r="H754" s="34"/>
      <c r="I754" s="34"/>
      <c r="J754" s="34"/>
      <c r="K754" s="34"/>
      <c r="L754" s="33"/>
      <c r="M754" s="12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  <c r="FW754" s="20"/>
      <c r="FX754" s="20"/>
      <c r="FY754" s="20"/>
      <c r="FZ754" s="20"/>
      <c r="GA754" s="20"/>
      <c r="GB754" s="20"/>
      <c r="GC754" s="20"/>
      <c r="GD754" s="20"/>
      <c r="GE754" s="20"/>
      <c r="GF754" s="20"/>
      <c r="GG754" s="20"/>
      <c r="GH754" s="20"/>
      <c r="GI754" s="20"/>
      <c r="GJ754" s="20"/>
      <c r="GK754" s="20"/>
      <c r="GL754" s="20"/>
      <c r="GM754" s="20"/>
      <c r="GN754" s="20"/>
      <c r="GO754" s="20"/>
      <c r="GP754" s="20"/>
      <c r="GQ754" s="20"/>
      <c r="GR754" s="20"/>
      <c r="GS754" s="20"/>
      <c r="GT754" s="20"/>
      <c r="GU754" s="20"/>
      <c r="GV754" s="20"/>
      <c r="GW754" s="20"/>
      <c r="GX754" s="20"/>
      <c r="GY754" s="20"/>
      <c r="GZ754" s="20"/>
      <c r="HA754" s="20"/>
      <c r="HB754" s="20"/>
      <c r="HC754" s="20"/>
      <c r="HD754" s="20"/>
      <c r="HE754" s="20"/>
      <c r="HF754" s="20"/>
      <c r="HG754" s="20"/>
      <c r="HH754" s="20"/>
      <c r="HI754" s="20"/>
      <c r="HJ754" s="20"/>
      <c r="HK754" s="20"/>
      <c r="HL754" s="20"/>
      <c r="HM754" s="20"/>
      <c r="HN754" s="20"/>
      <c r="HO754" s="20"/>
      <c r="HP754" s="20"/>
      <c r="HQ754" s="20"/>
      <c r="HR754" s="20"/>
      <c r="HS754" s="20"/>
      <c r="HT754" s="20"/>
      <c r="HU754" s="20"/>
      <c r="HV754" s="20"/>
      <c r="HW754" s="20"/>
      <c r="HX754" s="20"/>
      <c r="HY754" s="20"/>
      <c r="HZ754" s="20"/>
      <c r="IA754" s="20"/>
      <c r="IB754" s="20"/>
      <c r="IC754" s="20"/>
      <c r="ID754" s="20"/>
      <c r="IE754" s="20"/>
      <c r="IF754" s="20"/>
      <c r="IG754" s="20"/>
      <c r="IH754" s="20"/>
      <c r="II754" s="20"/>
      <c r="IJ754" s="20"/>
      <c r="IK754" s="20"/>
      <c r="IL754" s="20"/>
      <c r="IM754" s="20"/>
      <c r="IN754" s="20"/>
      <c r="IO754" s="20"/>
      <c r="IP754" s="20"/>
      <c r="IQ754" s="20"/>
      <c r="IR754" s="20"/>
      <c r="IS754" s="20"/>
    </row>
    <row r="755" spans="1:253" ht="13">
      <c r="A755" s="297"/>
      <c r="B755" s="247"/>
      <c r="C755" s="144" t="s">
        <v>730</v>
      </c>
      <c r="D755" s="142" t="s">
        <v>696</v>
      </c>
      <c r="E755" s="234">
        <v>0</v>
      </c>
      <c r="F755" s="228"/>
      <c r="G755" s="34">
        <f>IF(ISBLANK($F755),0,ROUND($E755*(VLOOKUP($F755,Ratio,2)),0))</f>
        <v>0</v>
      </c>
      <c r="H755" s="34">
        <f>IF(ISBLANK($F755),0,ROUND($E755*(VLOOKUP($F755,Ratio,3)),0))</f>
        <v>0</v>
      </c>
      <c r="I755" s="34">
        <f>IF(ISBLANK($F755),0,ROUND($E755*(VLOOKUP($F755,Ratio,4)),0))</f>
        <v>0</v>
      </c>
      <c r="J755" s="34">
        <f>IF(ISBLANK($F755),0,ROUND($E755*(VLOOKUP($F755,Ratio,5)),0))</f>
        <v>0</v>
      </c>
      <c r="K755" s="34">
        <f>IF(ISBLANK($F755),0,ROUND($E755*(VLOOKUP($F755,Ratio,13)),0))</f>
        <v>0</v>
      </c>
      <c r="L755" s="33"/>
      <c r="M755" s="124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  <c r="EK755" s="20"/>
      <c r="EL755" s="20"/>
      <c r="EM755" s="20"/>
      <c r="EN755" s="20"/>
      <c r="EO755" s="20"/>
      <c r="EP755" s="20"/>
      <c r="EQ755" s="20"/>
      <c r="ER755" s="20"/>
      <c r="ES755" s="20"/>
      <c r="ET755" s="20"/>
      <c r="EU755" s="20"/>
      <c r="EV755" s="20"/>
      <c r="EW755" s="20"/>
      <c r="EX755" s="20"/>
      <c r="EY755" s="20"/>
      <c r="EZ755" s="20"/>
      <c r="FA755" s="20"/>
      <c r="FB755" s="20"/>
      <c r="FC755" s="20"/>
      <c r="FD755" s="20"/>
      <c r="FE755" s="20"/>
      <c r="FF755" s="20"/>
      <c r="FG755" s="20"/>
      <c r="FH755" s="20"/>
      <c r="FI755" s="20"/>
      <c r="FJ755" s="20"/>
      <c r="FK755" s="20"/>
      <c r="FL755" s="20"/>
      <c r="FM755" s="20"/>
      <c r="FN755" s="20"/>
      <c r="FO755" s="20"/>
      <c r="FP755" s="20"/>
      <c r="FQ755" s="20"/>
      <c r="FR755" s="20"/>
      <c r="FS755" s="20"/>
      <c r="FT755" s="20"/>
      <c r="FU755" s="20"/>
      <c r="FV755" s="20"/>
      <c r="FW755" s="20"/>
      <c r="FX755" s="20"/>
      <c r="FY755" s="20"/>
      <c r="FZ755" s="20"/>
      <c r="GA755" s="20"/>
      <c r="GB755" s="20"/>
      <c r="GC755" s="20"/>
      <c r="GD755" s="20"/>
      <c r="GE755" s="20"/>
      <c r="GF755" s="20"/>
      <c r="GG755" s="20"/>
      <c r="GH755" s="20"/>
      <c r="GI755" s="20"/>
      <c r="GJ755" s="20"/>
      <c r="GK755" s="20"/>
      <c r="GL755" s="20"/>
      <c r="GM755" s="20"/>
      <c r="GN755" s="20"/>
      <c r="GO755" s="20"/>
      <c r="GP755" s="20"/>
      <c r="GQ755" s="20"/>
      <c r="GR755" s="20"/>
      <c r="GS755" s="20"/>
      <c r="GT755" s="20"/>
      <c r="GU755" s="20"/>
      <c r="GV755" s="20"/>
      <c r="GW755" s="20"/>
      <c r="GX755" s="20"/>
      <c r="GY755" s="20"/>
      <c r="GZ755" s="20"/>
      <c r="HA755" s="20"/>
      <c r="HB755" s="20"/>
      <c r="HC755" s="20"/>
      <c r="HD755" s="20"/>
      <c r="HE755" s="20"/>
      <c r="HF755" s="20"/>
      <c r="HG755" s="20"/>
      <c r="HH755" s="20"/>
      <c r="HI755" s="20"/>
      <c r="HJ755" s="20"/>
      <c r="HK755" s="20"/>
      <c r="HL755" s="20"/>
      <c r="HM755" s="20"/>
      <c r="HN755" s="20"/>
      <c r="HO755" s="20"/>
      <c r="HP755" s="20"/>
      <c r="HQ755" s="20"/>
      <c r="HR755" s="20"/>
      <c r="HS755" s="20"/>
      <c r="HT755" s="20"/>
      <c r="HU755" s="20"/>
      <c r="HV755" s="20"/>
      <c r="HW755" s="20"/>
      <c r="HX755" s="20"/>
      <c r="HY755" s="20"/>
      <c r="HZ755" s="20"/>
      <c r="IA755" s="20"/>
      <c r="IB755" s="20"/>
      <c r="IC755" s="20"/>
      <c r="ID755" s="20"/>
      <c r="IE755" s="20"/>
      <c r="IF755" s="20"/>
      <c r="IG755" s="20"/>
      <c r="IH755" s="20"/>
      <c r="II755" s="20"/>
      <c r="IJ755" s="20"/>
      <c r="IK755" s="20"/>
      <c r="IL755" s="20"/>
      <c r="IM755" s="20"/>
      <c r="IN755" s="20"/>
      <c r="IO755" s="20"/>
      <c r="IP755" s="20"/>
      <c r="IQ755" s="20"/>
      <c r="IR755" s="20"/>
      <c r="IS755" s="20"/>
    </row>
    <row r="756" spans="1:253" ht="13">
      <c r="A756" s="297">
        <v>69240</v>
      </c>
      <c r="B756" s="247">
        <v>22320</v>
      </c>
      <c r="C756" s="144" t="s">
        <v>663</v>
      </c>
      <c r="D756" s="142" t="s">
        <v>697</v>
      </c>
      <c r="E756" s="234">
        <v>0</v>
      </c>
      <c r="F756" s="225"/>
      <c r="G756" s="140"/>
      <c r="H756" s="140"/>
      <c r="I756" s="140"/>
      <c r="J756" s="140"/>
      <c r="K756" s="140"/>
      <c r="L756" s="34">
        <f>'A4-1 with formulas'!$E756</f>
        <v>0</v>
      </c>
      <c r="M756" s="124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  <c r="FW756" s="20"/>
      <c r="FX756" s="20"/>
      <c r="FY756" s="20"/>
      <c r="FZ756" s="20"/>
      <c r="GA756" s="20"/>
      <c r="GB756" s="20"/>
      <c r="GC756" s="20"/>
      <c r="GD756" s="20"/>
      <c r="GE756" s="20"/>
      <c r="GF756" s="20"/>
      <c r="GG756" s="20"/>
      <c r="GH756" s="20"/>
      <c r="GI756" s="20"/>
      <c r="GJ756" s="20"/>
      <c r="GK756" s="20"/>
      <c r="GL756" s="20"/>
      <c r="GM756" s="20"/>
      <c r="GN756" s="20"/>
      <c r="GO756" s="20"/>
      <c r="GP756" s="20"/>
      <c r="GQ756" s="20"/>
      <c r="GR756" s="20"/>
      <c r="GS756" s="20"/>
      <c r="GT756" s="20"/>
      <c r="GU756" s="20"/>
      <c r="GV756" s="20"/>
      <c r="GW756" s="20"/>
      <c r="GX756" s="20"/>
      <c r="GY756" s="20"/>
      <c r="GZ756" s="20"/>
      <c r="HA756" s="20"/>
      <c r="HB756" s="20"/>
      <c r="HC756" s="20"/>
      <c r="HD756" s="20"/>
      <c r="HE756" s="20"/>
      <c r="HF756" s="20"/>
      <c r="HG756" s="20"/>
      <c r="HH756" s="20"/>
      <c r="HI756" s="20"/>
      <c r="HJ756" s="20"/>
      <c r="HK756" s="20"/>
      <c r="HL756" s="20"/>
      <c r="HM756" s="20"/>
      <c r="HN756" s="20"/>
      <c r="HO756" s="20"/>
      <c r="HP756" s="20"/>
      <c r="HQ756" s="20"/>
      <c r="HR756" s="20"/>
      <c r="HS756" s="20"/>
      <c r="HT756" s="20"/>
      <c r="HU756" s="20"/>
      <c r="HV756" s="20"/>
      <c r="HW756" s="20"/>
      <c r="HX756" s="20"/>
      <c r="HY756" s="20"/>
      <c r="HZ756" s="20"/>
      <c r="IA756" s="20"/>
      <c r="IB756" s="20"/>
      <c r="IC756" s="20"/>
      <c r="ID756" s="20"/>
      <c r="IE756" s="20"/>
      <c r="IF756" s="20"/>
      <c r="IG756" s="20"/>
      <c r="IH756" s="20"/>
      <c r="II756" s="20"/>
      <c r="IJ756" s="20"/>
      <c r="IK756" s="20"/>
      <c r="IL756" s="20"/>
      <c r="IM756" s="20"/>
      <c r="IN756" s="20"/>
      <c r="IO756" s="20"/>
      <c r="IP756" s="20"/>
      <c r="IQ756" s="20"/>
      <c r="IR756" s="20"/>
      <c r="IS756" s="20"/>
    </row>
    <row r="757" spans="1:253" ht="13">
      <c r="A757" s="297">
        <v>70240</v>
      </c>
      <c r="B757" s="247">
        <v>22540</v>
      </c>
      <c r="C757" s="144" t="s">
        <v>728</v>
      </c>
      <c r="D757" s="142" t="s">
        <v>698</v>
      </c>
      <c r="E757" s="234">
        <v>0</v>
      </c>
      <c r="F757" s="228" t="s">
        <v>63</v>
      </c>
      <c r="G757" s="34"/>
      <c r="H757" s="34"/>
      <c r="I757" s="34"/>
      <c r="J757" s="34"/>
      <c r="K757" s="34"/>
      <c r="L757" s="33"/>
      <c r="M757" s="124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/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  <c r="FW757" s="20"/>
      <c r="FX757" s="20"/>
      <c r="FY757" s="20"/>
      <c r="FZ757" s="20"/>
      <c r="GA757" s="20"/>
      <c r="GB757" s="20"/>
      <c r="GC757" s="20"/>
      <c r="GD757" s="20"/>
      <c r="GE757" s="20"/>
      <c r="GF757" s="20"/>
      <c r="GG757" s="20"/>
      <c r="GH757" s="20"/>
      <c r="GI757" s="20"/>
      <c r="GJ757" s="20"/>
      <c r="GK757" s="20"/>
      <c r="GL757" s="20"/>
      <c r="GM757" s="20"/>
      <c r="GN757" s="20"/>
      <c r="GO757" s="20"/>
      <c r="GP757" s="20"/>
      <c r="GQ757" s="20"/>
      <c r="GR757" s="20"/>
      <c r="GS757" s="20"/>
      <c r="GT757" s="20"/>
      <c r="GU757" s="20"/>
      <c r="GV757" s="20"/>
      <c r="GW757" s="20"/>
      <c r="GX757" s="20"/>
      <c r="GY757" s="20"/>
      <c r="GZ757" s="20"/>
      <c r="HA757" s="20"/>
      <c r="HB757" s="20"/>
      <c r="HC757" s="20"/>
      <c r="HD757" s="20"/>
      <c r="HE757" s="20"/>
      <c r="HF757" s="20"/>
      <c r="HG757" s="20"/>
      <c r="HH757" s="20"/>
      <c r="HI757" s="20"/>
      <c r="HJ757" s="20"/>
      <c r="HK757" s="20"/>
      <c r="HL757" s="20"/>
      <c r="HM757" s="20"/>
      <c r="HN757" s="20"/>
      <c r="HO757" s="20"/>
      <c r="HP757" s="20"/>
      <c r="HQ757" s="20"/>
      <c r="HR757" s="20"/>
      <c r="HS757" s="20"/>
      <c r="HT757" s="20"/>
      <c r="HU757" s="20"/>
      <c r="HV757" s="20"/>
      <c r="HW757" s="20"/>
      <c r="HX757" s="20"/>
      <c r="HY757" s="20"/>
      <c r="HZ757" s="20"/>
      <c r="IA757" s="20"/>
      <c r="IB757" s="20"/>
      <c r="IC757" s="20"/>
      <c r="ID757" s="20"/>
      <c r="IE757" s="20"/>
      <c r="IF757" s="20"/>
      <c r="IG757" s="20"/>
      <c r="IH757" s="20"/>
      <c r="II757" s="20"/>
      <c r="IJ757" s="20"/>
      <c r="IK757" s="20"/>
      <c r="IL757" s="20"/>
      <c r="IM757" s="20"/>
      <c r="IN757" s="20"/>
      <c r="IO757" s="20"/>
      <c r="IP757" s="20"/>
      <c r="IQ757" s="20"/>
      <c r="IR757" s="20"/>
      <c r="IS757" s="20"/>
    </row>
    <row r="758" spans="1:253" ht="13">
      <c r="A758" s="297"/>
      <c r="B758" s="247"/>
      <c r="C758" s="144" t="s">
        <v>729</v>
      </c>
      <c r="D758" s="142" t="s">
        <v>698</v>
      </c>
      <c r="E758" s="234">
        <v>0</v>
      </c>
      <c r="F758" s="228"/>
      <c r="G758" s="34">
        <f>IF(ISBLANK($F758),0,ROUND($E758*(VLOOKUP($F758,Ratio,2)),0))</f>
        <v>0</v>
      </c>
      <c r="H758" s="34">
        <f>IF(ISBLANK($F758),0,ROUND($E758*(VLOOKUP($F758,Ratio,3)),0))</f>
        <v>0</v>
      </c>
      <c r="I758" s="34">
        <f>IF(ISBLANK($F758),0,ROUND($E758*(VLOOKUP($F758,Ratio,4)),0))</f>
        <v>0</v>
      </c>
      <c r="J758" s="34">
        <f>IF(ISBLANK($F758),0,ROUND($E758*(VLOOKUP($F758,Ratio,5)),0))</f>
        <v>0</v>
      </c>
      <c r="K758" s="34">
        <f>IF(ISBLANK($F758),0,ROUND($E758*(VLOOKUP($F758,Ratio,13)),0))</f>
        <v>0</v>
      </c>
      <c r="L758" s="33"/>
      <c r="M758" s="12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  <c r="FW758" s="20"/>
      <c r="FX758" s="20"/>
      <c r="FY758" s="20"/>
      <c r="FZ758" s="20"/>
      <c r="GA758" s="20"/>
      <c r="GB758" s="20"/>
      <c r="GC758" s="20"/>
      <c r="GD758" s="20"/>
      <c r="GE758" s="20"/>
      <c r="GF758" s="20"/>
      <c r="GG758" s="20"/>
      <c r="GH758" s="20"/>
      <c r="GI758" s="20"/>
      <c r="GJ758" s="20"/>
      <c r="GK758" s="20"/>
      <c r="GL758" s="20"/>
      <c r="GM758" s="20"/>
      <c r="GN758" s="20"/>
      <c r="GO758" s="20"/>
      <c r="GP758" s="20"/>
      <c r="GQ758" s="20"/>
      <c r="GR758" s="20"/>
      <c r="GS758" s="20"/>
      <c r="GT758" s="20"/>
      <c r="GU758" s="20"/>
      <c r="GV758" s="20"/>
      <c r="GW758" s="20"/>
      <c r="GX758" s="20"/>
      <c r="GY758" s="20"/>
      <c r="GZ758" s="20"/>
      <c r="HA758" s="20"/>
      <c r="HB758" s="20"/>
      <c r="HC758" s="20"/>
      <c r="HD758" s="20"/>
      <c r="HE758" s="20"/>
      <c r="HF758" s="20"/>
      <c r="HG758" s="20"/>
      <c r="HH758" s="20"/>
      <c r="HI758" s="20"/>
      <c r="HJ758" s="20"/>
      <c r="HK758" s="20"/>
      <c r="HL758" s="20"/>
      <c r="HM758" s="20"/>
      <c r="HN758" s="20"/>
      <c r="HO758" s="20"/>
      <c r="HP758" s="20"/>
      <c r="HQ758" s="20"/>
      <c r="HR758" s="20"/>
      <c r="HS758" s="20"/>
      <c r="HT758" s="20"/>
      <c r="HU758" s="20"/>
      <c r="HV758" s="20"/>
      <c r="HW758" s="20"/>
      <c r="HX758" s="20"/>
      <c r="HY758" s="20"/>
      <c r="HZ758" s="20"/>
      <c r="IA758" s="20"/>
      <c r="IB758" s="20"/>
      <c r="IC758" s="20"/>
      <c r="ID758" s="20"/>
      <c r="IE758" s="20"/>
      <c r="IF758" s="20"/>
      <c r="IG758" s="20"/>
      <c r="IH758" s="20"/>
      <c r="II758" s="20"/>
      <c r="IJ758" s="20"/>
      <c r="IK758" s="20"/>
      <c r="IL758" s="20"/>
      <c r="IM758" s="20"/>
      <c r="IN758" s="20"/>
      <c r="IO758" s="20"/>
      <c r="IP758" s="20"/>
      <c r="IQ758" s="20"/>
      <c r="IR758" s="20"/>
      <c r="IS758" s="20"/>
    </row>
    <row r="759" spans="1:253" ht="13">
      <c r="A759" s="297">
        <v>70260</v>
      </c>
      <c r="B759" s="247">
        <v>22550</v>
      </c>
      <c r="C759" s="143" t="s">
        <v>794</v>
      </c>
      <c r="D759" s="145"/>
      <c r="E759" s="40">
        <f>SUM(E725:E758)+E723+E695</f>
        <v>0</v>
      </c>
      <c r="F759" s="218"/>
      <c r="G759" s="40">
        <f>SUM(G725:G758)+G723+G695</f>
        <v>0</v>
      </c>
      <c r="H759" s="40">
        <f>SUM(H725:H758)+H723+H695</f>
        <v>0</v>
      </c>
      <c r="I759" s="40">
        <f>SUM(I725:I758)+I723+I695</f>
        <v>0</v>
      </c>
      <c r="J759" s="40">
        <f>SUM(J725:J758)+J723+J695</f>
        <v>0</v>
      </c>
      <c r="K759" s="40">
        <f>SUM(K725:K758)+K723+K695</f>
        <v>0</v>
      </c>
      <c r="L759" s="33"/>
      <c r="M759" s="124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  <c r="FW759" s="20"/>
      <c r="FX759" s="20"/>
      <c r="FY759" s="20"/>
      <c r="FZ759" s="20"/>
      <c r="GA759" s="20"/>
      <c r="GB759" s="20"/>
      <c r="GC759" s="20"/>
      <c r="GD759" s="20"/>
      <c r="GE759" s="20"/>
      <c r="GF759" s="20"/>
      <c r="GG759" s="20"/>
      <c r="GH759" s="20"/>
      <c r="GI759" s="20"/>
      <c r="GJ759" s="20"/>
      <c r="GK759" s="20"/>
      <c r="GL759" s="20"/>
      <c r="GM759" s="20"/>
      <c r="GN759" s="20"/>
      <c r="GO759" s="20"/>
      <c r="GP759" s="20"/>
      <c r="GQ759" s="20"/>
      <c r="GR759" s="20"/>
      <c r="GS759" s="20"/>
      <c r="GT759" s="20"/>
      <c r="GU759" s="20"/>
      <c r="GV759" s="20"/>
      <c r="GW759" s="20"/>
      <c r="GX759" s="20"/>
      <c r="GY759" s="20"/>
      <c r="GZ759" s="20"/>
      <c r="HA759" s="20"/>
      <c r="HB759" s="20"/>
      <c r="HC759" s="20"/>
      <c r="HD759" s="20"/>
      <c r="HE759" s="20"/>
      <c r="HF759" s="20"/>
      <c r="HG759" s="20"/>
      <c r="HH759" s="20"/>
      <c r="HI759" s="20"/>
      <c r="HJ759" s="20"/>
      <c r="HK759" s="20"/>
      <c r="HL759" s="20"/>
      <c r="HM759" s="20"/>
      <c r="HN759" s="20"/>
      <c r="HO759" s="20"/>
      <c r="HP759" s="20"/>
      <c r="HQ759" s="20"/>
      <c r="HR759" s="20"/>
      <c r="HS759" s="20"/>
      <c r="HT759" s="20"/>
      <c r="HU759" s="20"/>
      <c r="HV759" s="20"/>
      <c r="HW759" s="20"/>
      <c r="HX759" s="20"/>
      <c r="HY759" s="20"/>
      <c r="HZ759" s="20"/>
      <c r="IA759" s="20"/>
      <c r="IB759" s="20"/>
      <c r="IC759" s="20"/>
      <c r="ID759" s="20"/>
      <c r="IE759" s="20"/>
      <c r="IF759" s="20"/>
      <c r="IG759" s="20"/>
      <c r="IH759" s="20"/>
      <c r="II759" s="20"/>
      <c r="IJ759" s="20"/>
      <c r="IK759" s="20"/>
      <c r="IL759" s="20"/>
      <c r="IM759" s="20"/>
      <c r="IN759" s="20"/>
      <c r="IO759" s="20"/>
      <c r="IP759" s="20"/>
      <c r="IQ759" s="20"/>
      <c r="IR759" s="20"/>
      <c r="IS759" s="20"/>
    </row>
    <row r="760" spans="1:253" ht="13">
      <c r="A760" s="297"/>
      <c r="B760" s="247"/>
      <c r="C760" s="143" t="s">
        <v>664</v>
      </c>
      <c r="D760" s="145"/>
      <c r="E760" s="140"/>
      <c r="F760" s="225"/>
      <c r="G760" s="140"/>
      <c r="H760" s="140"/>
      <c r="I760" s="140"/>
      <c r="J760" s="140"/>
      <c r="K760" s="140"/>
      <c r="L760" s="140"/>
      <c r="M760" s="124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  <c r="FW760" s="20"/>
      <c r="FX760" s="20"/>
      <c r="FY760" s="20"/>
      <c r="FZ760" s="20"/>
      <c r="GA760" s="20"/>
      <c r="GB760" s="20"/>
      <c r="GC760" s="20"/>
      <c r="GD760" s="20"/>
      <c r="GE760" s="20"/>
      <c r="GF760" s="20"/>
      <c r="GG760" s="20"/>
      <c r="GH760" s="20"/>
      <c r="GI760" s="20"/>
      <c r="GJ760" s="20"/>
      <c r="GK760" s="20"/>
      <c r="GL760" s="20"/>
      <c r="GM760" s="20"/>
      <c r="GN760" s="20"/>
      <c r="GO760" s="20"/>
      <c r="GP760" s="20"/>
      <c r="GQ760" s="20"/>
      <c r="GR760" s="20"/>
      <c r="GS760" s="20"/>
      <c r="GT760" s="20"/>
      <c r="GU760" s="20"/>
      <c r="GV760" s="20"/>
      <c r="GW760" s="20"/>
      <c r="GX760" s="20"/>
      <c r="GY760" s="20"/>
      <c r="GZ760" s="20"/>
      <c r="HA760" s="20"/>
      <c r="HB760" s="20"/>
      <c r="HC760" s="20"/>
      <c r="HD760" s="20"/>
      <c r="HE760" s="20"/>
      <c r="HF760" s="20"/>
      <c r="HG760" s="20"/>
      <c r="HH760" s="20"/>
      <c r="HI760" s="20"/>
      <c r="HJ760" s="20"/>
      <c r="HK760" s="20"/>
      <c r="HL760" s="20"/>
      <c r="HM760" s="20"/>
      <c r="HN760" s="20"/>
      <c r="HO760" s="20"/>
      <c r="HP760" s="20"/>
      <c r="HQ760" s="20"/>
      <c r="HR760" s="20"/>
      <c r="HS760" s="20"/>
      <c r="HT760" s="20"/>
      <c r="HU760" s="20"/>
      <c r="HV760" s="20"/>
      <c r="HW760" s="20"/>
      <c r="HX760" s="20"/>
      <c r="HY760" s="20"/>
      <c r="HZ760" s="20"/>
      <c r="IA760" s="20"/>
      <c r="IB760" s="20"/>
      <c r="IC760" s="20"/>
      <c r="ID760" s="20"/>
      <c r="IE760" s="20"/>
      <c r="IF760" s="20"/>
      <c r="IG760" s="20"/>
      <c r="IH760" s="20"/>
      <c r="II760" s="20"/>
      <c r="IJ760" s="20"/>
      <c r="IK760" s="20"/>
      <c r="IL760" s="20"/>
      <c r="IM760" s="20"/>
      <c r="IN760" s="20"/>
      <c r="IO760" s="20"/>
      <c r="IP760" s="20"/>
      <c r="IQ760" s="20"/>
      <c r="IR760" s="20"/>
      <c r="IS760" s="20"/>
    </row>
    <row r="761" spans="1:253" ht="13">
      <c r="A761" s="297">
        <v>71000</v>
      </c>
      <c r="B761" s="247">
        <v>22610</v>
      </c>
      <c r="C761" s="144" t="s">
        <v>630</v>
      </c>
      <c r="D761" s="142" t="s">
        <v>665</v>
      </c>
      <c r="E761" s="234">
        <v>0</v>
      </c>
      <c r="F761" s="228" t="s">
        <v>63</v>
      </c>
      <c r="G761" s="34"/>
      <c r="H761" s="34"/>
      <c r="I761" s="34"/>
      <c r="J761" s="34"/>
      <c r="K761" s="34"/>
      <c r="L761" s="33"/>
      <c r="M761" s="124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  <c r="GD761" s="20"/>
      <c r="GE761" s="20"/>
      <c r="GF761" s="20"/>
      <c r="GG761" s="20"/>
      <c r="GH761" s="20"/>
      <c r="GI761" s="20"/>
      <c r="GJ761" s="20"/>
      <c r="GK761" s="20"/>
      <c r="GL761" s="20"/>
      <c r="GM761" s="20"/>
      <c r="GN761" s="20"/>
      <c r="GO761" s="20"/>
      <c r="GP761" s="20"/>
      <c r="GQ761" s="20"/>
      <c r="GR761" s="20"/>
      <c r="GS761" s="20"/>
      <c r="GT761" s="20"/>
      <c r="GU761" s="20"/>
      <c r="GV761" s="20"/>
      <c r="GW761" s="20"/>
      <c r="GX761" s="20"/>
      <c r="GY761" s="20"/>
      <c r="GZ761" s="20"/>
      <c r="HA761" s="20"/>
      <c r="HB761" s="20"/>
      <c r="HC761" s="20"/>
      <c r="HD761" s="20"/>
      <c r="HE761" s="20"/>
      <c r="HF761" s="20"/>
      <c r="HG761" s="20"/>
      <c r="HH761" s="20"/>
      <c r="HI761" s="20"/>
      <c r="HJ761" s="20"/>
      <c r="HK761" s="20"/>
      <c r="HL761" s="20"/>
      <c r="HM761" s="20"/>
      <c r="HN761" s="20"/>
      <c r="HO761" s="20"/>
      <c r="HP761" s="20"/>
      <c r="HQ761" s="20"/>
      <c r="HR761" s="20"/>
      <c r="HS761" s="20"/>
      <c r="HT761" s="20"/>
      <c r="HU761" s="20"/>
      <c r="HV761" s="20"/>
      <c r="HW761" s="20"/>
      <c r="HX761" s="20"/>
      <c r="HY761" s="20"/>
      <c r="HZ761" s="20"/>
      <c r="IA761" s="20"/>
      <c r="IB761" s="20"/>
      <c r="IC761" s="20"/>
      <c r="ID761" s="20"/>
      <c r="IE761" s="20"/>
      <c r="IF761" s="20"/>
      <c r="IG761" s="20"/>
      <c r="IH761" s="20"/>
      <c r="II761" s="20"/>
      <c r="IJ761" s="20"/>
      <c r="IK761" s="20"/>
      <c r="IL761" s="20"/>
      <c r="IM761" s="20"/>
      <c r="IN761" s="20"/>
      <c r="IO761" s="20"/>
      <c r="IP761" s="20"/>
      <c r="IQ761" s="20"/>
      <c r="IR761" s="20"/>
      <c r="IS761" s="20"/>
    </row>
    <row r="762" spans="1:253" ht="13">
      <c r="A762" s="297"/>
      <c r="B762" s="247"/>
      <c r="C762" s="144" t="s">
        <v>20</v>
      </c>
      <c r="D762" s="142" t="s">
        <v>665</v>
      </c>
      <c r="E762" s="234">
        <v>0</v>
      </c>
      <c r="F762" s="228"/>
      <c r="G762" s="34">
        <f>IF(ISBLANK($F762),0,ROUND($E762*(VLOOKUP($F762,Ratio,2)),0))</f>
        <v>0</v>
      </c>
      <c r="H762" s="34">
        <f>IF(ISBLANK($F762),0,ROUND($E762*(VLOOKUP($F762,Ratio,3)),0))</f>
        <v>0</v>
      </c>
      <c r="I762" s="34">
        <f>IF(ISBLANK($F762),0,ROUND($E762*(VLOOKUP($F762,Ratio,4)),0))</f>
        <v>0</v>
      </c>
      <c r="J762" s="34">
        <f>IF(ISBLANK($F762),0,ROUND($E762*(VLOOKUP($F762,Ratio,5)),0))</f>
        <v>0</v>
      </c>
      <c r="K762" s="34">
        <f>IF(ISBLANK($F762),0,ROUND($E762*(VLOOKUP($F762,Ratio,13)),0))</f>
        <v>0</v>
      </c>
      <c r="L762" s="33"/>
      <c r="M762" s="124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  <c r="FW762" s="20"/>
      <c r="FX762" s="20"/>
      <c r="FY762" s="20"/>
      <c r="FZ762" s="20"/>
      <c r="GA762" s="20"/>
      <c r="GB762" s="20"/>
      <c r="GC762" s="20"/>
      <c r="GD762" s="20"/>
      <c r="GE762" s="20"/>
      <c r="GF762" s="20"/>
      <c r="GG762" s="20"/>
      <c r="GH762" s="20"/>
      <c r="GI762" s="20"/>
      <c r="GJ762" s="20"/>
      <c r="GK762" s="20"/>
      <c r="GL762" s="20"/>
      <c r="GM762" s="20"/>
      <c r="GN762" s="20"/>
      <c r="GO762" s="20"/>
      <c r="GP762" s="20"/>
      <c r="GQ762" s="20"/>
      <c r="GR762" s="20"/>
      <c r="GS762" s="20"/>
      <c r="GT762" s="20"/>
      <c r="GU762" s="20"/>
      <c r="GV762" s="20"/>
      <c r="GW762" s="20"/>
      <c r="GX762" s="20"/>
      <c r="GY762" s="20"/>
      <c r="GZ762" s="20"/>
      <c r="HA762" s="20"/>
      <c r="HB762" s="20"/>
      <c r="HC762" s="20"/>
      <c r="HD762" s="20"/>
      <c r="HE762" s="20"/>
      <c r="HF762" s="20"/>
      <c r="HG762" s="20"/>
      <c r="HH762" s="20"/>
      <c r="HI762" s="20"/>
      <c r="HJ762" s="20"/>
      <c r="HK762" s="20"/>
      <c r="HL762" s="20"/>
      <c r="HM762" s="20"/>
      <c r="HN762" s="20"/>
      <c r="HO762" s="20"/>
      <c r="HP762" s="20"/>
      <c r="HQ762" s="20"/>
      <c r="HR762" s="20"/>
      <c r="HS762" s="20"/>
      <c r="HT762" s="20"/>
      <c r="HU762" s="20"/>
      <c r="HV762" s="20"/>
      <c r="HW762" s="20"/>
      <c r="HX762" s="20"/>
      <c r="HY762" s="20"/>
      <c r="HZ762" s="20"/>
      <c r="IA762" s="20"/>
      <c r="IB762" s="20"/>
      <c r="IC762" s="20"/>
      <c r="ID762" s="20"/>
      <c r="IE762" s="20"/>
      <c r="IF762" s="20"/>
      <c r="IG762" s="20"/>
      <c r="IH762" s="20"/>
      <c r="II762" s="20"/>
      <c r="IJ762" s="20"/>
      <c r="IK762" s="20"/>
      <c r="IL762" s="20"/>
      <c r="IM762" s="20"/>
      <c r="IN762" s="20"/>
      <c r="IO762" s="20"/>
      <c r="IP762" s="20"/>
      <c r="IQ762" s="20"/>
      <c r="IR762" s="20"/>
      <c r="IS762" s="20"/>
    </row>
    <row r="763" spans="1:253" ht="13">
      <c r="A763" s="297">
        <v>71020</v>
      </c>
      <c r="B763" s="247">
        <v>22620</v>
      </c>
      <c r="C763" s="144" t="s">
        <v>418</v>
      </c>
      <c r="D763" s="142" t="s">
        <v>666</v>
      </c>
      <c r="E763" s="234">
        <v>0</v>
      </c>
      <c r="F763" s="228" t="s">
        <v>63</v>
      </c>
      <c r="G763" s="34"/>
      <c r="H763" s="34"/>
      <c r="I763" s="34"/>
      <c r="J763" s="34"/>
      <c r="K763" s="34"/>
      <c r="L763" s="33"/>
      <c r="M763" s="124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  <c r="GD763" s="20"/>
      <c r="GE763" s="20"/>
      <c r="GF763" s="20"/>
      <c r="GG763" s="20"/>
      <c r="GH763" s="20"/>
      <c r="GI763" s="20"/>
      <c r="GJ763" s="20"/>
      <c r="GK763" s="20"/>
      <c r="GL763" s="20"/>
      <c r="GM763" s="20"/>
      <c r="GN763" s="20"/>
      <c r="GO763" s="20"/>
      <c r="GP763" s="20"/>
      <c r="GQ763" s="20"/>
      <c r="GR763" s="20"/>
      <c r="GS763" s="20"/>
      <c r="GT763" s="20"/>
      <c r="GU763" s="20"/>
      <c r="GV763" s="20"/>
      <c r="GW763" s="20"/>
      <c r="GX763" s="20"/>
      <c r="GY763" s="20"/>
      <c r="GZ763" s="20"/>
      <c r="HA763" s="20"/>
      <c r="HB763" s="20"/>
      <c r="HC763" s="20"/>
      <c r="HD763" s="20"/>
      <c r="HE763" s="20"/>
      <c r="HF763" s="20"/>
      <c r="HG763" s="20"/>
      <c r="HH763" s="20"/>
      <c r="HI763" s="20"/>
      <c r="HJ763" s="20"/>
      <c r="HK763" s="20"/>
      <c r="HL763" s="20"/>
      <c r="HM763" s="20"/>
      <c r="HN763" s="20"/>
      <c r="HO763" s="20"/>
      <c r="HP763" s="20"/>
      <c r="HQ763" s="20"/>
      <c r="HR763" s="20"/>
      <c r="HS763" s="20"/>
      <c r="HT763" s="20"/>
      <c r="HU763" s="20"/>
      <c r="HV763" s="20"/>
      <c r="HW763" s="20"/>
      <c r="HX763" s="20"/>
      <c r="HY763" s="20"/>
      <c r="HZ763" s="20"/>
      <c r="IA763" s="20"/>
      <c r="IB763" s="20"/>
      <c r="IC763" s="20"/>
      <c r="ID763" s="20"/>
      <c r="IE763" s="20"/>
      <c r="IF763" s="20"/>
      <c r="IG763" s="20"/>
      <c r="IH763" s="20"/>
      <c r="II763" s="20"/>
      <c r="IJ763" s="20"/>
      <c r="IK763" s="20"/>
      <c r="IL763" s="20"/>
      <c r="IM763" s="20"/>
      <c r="IN763" s="20"/>
      <c r="IO763" s="20"/>
      <c r="IP763" s="20"/>
      <c r="IQ763" s="20"/>
      <c r="IR763" s="20"/>
      <c r="IS763" s="20"/>
    </row>
    <row r="764" spans="1:253" ht="13">
      <c r="A764" s="297"/>
      <c r="B764" s="247"/>
      <c r="C764" s="144" t="s">
        <v>716</v>
      </c>
      <c r="D764" s="142" t="s">
        <v>666</v>
      </c>
      <c r="E764" s="234">
        <v>0</v>
      </c>
      <c r="F764" s="233"/>
      <c r="G764" s="34">
        <f>IF(ISBLANK($F764),0,ROUND($E764*(VLOOKUP($F764,Ratio,2)),0))</f>
        <v>0</v>
      </c>
      <c r="H764" s="34">
        <f>IF(ISBLANK($F764),0,ROUND($E764*(VLOOKUP($F764,Ratio,3)),0))</f>
        <v>0</v>
      </c>
      <c r="I764" s="34">
        <f>IF(ISBLANK($F764),0,ROUND($E764*(VLOOKUP($F764,Ratio,4)),0))</f>
        <v>0</v>
      </c>
      <c r="J764" s="34">
        <f>IF(ISBLANK($F764),0,ROUND($E764*(VLOOKUP($F764,Ratio,5)),0))</f>
        <v>0</v>
      </c>
      <c r="K764" s="34">
        <f>IF(ISBLANK($F764),0,ROUND($E764*(VLOOKUP($F764,Ratio,13)),0))</f>
        <v>0</v>
      </c>
      <c r="L764" s="33"/>
      <c r="M764" s="12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  <c r="GD764" s="20"/>
      <c r="GE764" s="20"/>
      <c r="GF764" s="20"/>
      <c r="GG764" s="20"/>
      <c r="GH764" s="20"/>
      <c r="GI764" s="20"/>
      <c r="GJ764" s="20"/>
      <c r="GK764" s="20"/>
      <c r="GL764" s="20"/>
      <c r="GM764" s="20"/>
      <c r="GN764" s="20"/>
      <c r="GO764" s="20"/>
      <c r="GP764" s="20"/>
      <c r="GQ764" s="20"/>
      <c r="GR764" s="20"/>
      <c r="GS764" s="20"/>
      <c r="GT764" s="20"/>
      <c r="GU764" s="20"/>
      <c r="GV764" s="20"/>
      <c r="GW764" s="20"/>
      <c r="GX764" s="20"/>
      <c r="GY764" s="20"/>
      <c r="GZ764" s="20"/>
      <c r="HA764" s="20"/>
      <c r="HB764" s="20"/>
      <c r="HC764" s="20"/>
      <c r="HD764" s="20"/>
      <c r="HE764" s="20"/>
      <c r="HF764" s="20"/>
      <c r="HG764" s="20"/>
      <c r="HH764" s="20"/>
      <c r="HI764" s="20"/>
      <c r="HJ764" s="20"/>
      <c r="HK764" s="20"/>
      <c r="HL764" s="20"/>
      <c r="HM764" s="20"/>
      <c r="HN764" s="20"/>
      <c r="HO764" s="20"/>
      <c r="HP764" s="20"/>
      <c r="HQ764" s="20"/>
      <c r="HR764" s="20"/>
      <c r="HS764" s="20"/>
      <c r="HT764" s="20"/>
      <c r="HU764" s="20"/>
      <c r="HV764" s="20"/>
      <c r="HW764" s="20"/>
      <c r="HX764" s="20"/>
      <c r="HY764" s="20"/>
      <c r="HZ764" s="20"/>
      <c r="IA764" s="20"/>
      <c r="IB764" s="20"/>
      <c r="IC764" s="20"/>
      <c r="ID764" s="20"/>
      <c r="IE764" s="20"/>
      <c r="IF764" s="20"/>
      <c r="IG764" s="20"/>
      <c r="IH764" s="20"/>
      <c r="II764" s="20"/>
      <c r="IJ764" s="20"/>
      <c r="IK764" s="20"/>
      <c r="IL764" s="20"/>
      <c r="IM764" s="20"/>
      <c r="IN764" s="20"/>
      <c r="IO764" s="20"/>
      <c r="IP764" s="20"/>
      <c r="IQ764" s="20"/>
      <c r="IR764" s="20"/>
      <c r="IS764" s="20"/>
    </row>
    <row r="765" spans="1:253" ht="13">
      <c r="A765" s="297">
        <v>71040</v>
      </c>
      <c r="B765" s="247">
        <v>22630</v>
      </c>
      <c r="C765" s="144" t="s">
        <v>419</v>
      </c>
      <c r="D765" s="142" t="s">
        <v>667</v>
      </c>
      <c r="E765" s="234">
        <v>0</v>
      </c>
      <c r="F765" s="228" t="s">
        <v>63</v>
      </c>
      <c r="G765" s="34"/>
      <c r="H765" s="34"/>
      <c r="I765" s="34"/>
      <c r="J765" s="34"/>
      <c r="K765" s="34"/>
      <c r="L765" s="33"/>
      <c r="M765" s="124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  <c r="GD765" s="20"/>
      <c r="GE765" s="20"/>
      <c r="GF765" s="20"/>
      <c r="GG765" s="20"/>
      <c r="GH765" s="20"/>
      <c r="GI765" s="20"/>
      <c r="GJ765" s="20"/>
      <c r="GK765" s="20"/>
      <c r="GL765" s="20"/>
      <c r="GM765" s="20"/>
      <c r="GN765" s="20"/>
      <c r="GO765" s="20"/>
      <c r="GP765" s="20"/>
      <c r="GQ765" s="20"/>
      <c r="GR765" s="20"/>
      <c r="GS765" s="20"/>
      <c r="GT765" s="20"/>
      <c r="GU765" s="20"/>
      <c r="GV765" s="20"/>
      <c r="GW765" s="20"/>
      <c r="GX765" s="20"/>
      <c r="GY765" s="20"/>
      <c r="GZ765" s="20"/>
      <c r="HA765" s="20"/>
      <c r="HB765" s="20"/>
      <c r="HC765" s="20"/>
      <c r="HD765" s="20"/>
      <c r="HE765" s="20"/>
      <c r="HF765" s="20"/>
      <c r="HG765" s="20"/>
      <c r="HH765" s="20"/>
      <c r="HI765" s="20"/>
      <c r="HJ765" s="20"/>
      <c r="HK765" s="20"/>
      <c r="HL765" s="20"/>
      <c r="HM765" s="20"/>
      <c r="HN765" s="20"/>
      <c r="HO765" s="20"/>
      <c r="HP765" s="20"/>
      <c r="HQ765" s="20"/>
      <c r="HR765" s="20"/>
      <c r="HS765" s="20"/>
      <c r="HT765" s="20"/>
      <c r="HU765" s="20"/>
      <c r="HV765" s="20"/>
      <c r="HW765" s="20"/>
      <c r="HX765" s="20"/>
      <c r="HY765" s="20"/>
      <c r="HZ765" s="20"/>
      <c r="IA765" s="20"/>
      <c r="IB765" s="20"/>
      <c r="IC765" s="20"/>
      <c r="ID765" s="20"/>
      <c r="IE765" s="20"/>
      <c r="IF765" s="20"/>
      <c r="IG765" s="20"/>
      <c r="IH765" s="20"/>
      <c r="II765" s="20"/>
      <c r="IJ765" s="20"/>
      <c r="IK765" s="20"/>
      <c r="IL765" s="20"/>
      <c r="IM765" s="20"/>
      <c r="IN765" s="20"/>
      <c r="IO765" s="20"/>
      <c r="IP765" s="20"/>
      <c r="IQ765" s="20"/>
      <c r="IR765" s="20"/>
      <c r="IS765" s="20"/>
    </row>
    <row r="766" spans="1:253" ht="13">
      <c r="A766" s="297"/>
      <c r="B766" s="247"/>
      <c r="C766" s="144" t="s">
        <v>715</v>
      </c>
      <c r="D766" s="142" t="s">
        <v>667</v>
      </c>
      <c r="E766" s="234">
        <v>0</v>
      </c>
      <c r="F766" s="233"/>
      <c r="G766" s="34">
        <f>IF(ISBLANK($F766),0,ROUND($E766*(VLOOKUP($F766,Ratio,2)),0))</f>
        <v>0</v>
      </c>
      <c r="H766" s="34">
        <f>IF(ISBLANK($F766),0,ROUND($E766*(VLOOKUP($F766,Ratio,3)),0))</f>
        <v>0</v>
      </c>
      <c r="I766" s="34">
        <f>IF(ISBLANK($F766),0,ROUND($E766*(VLOOKUP($F766,Ratio,4)),0))</f>
        <v>0</v>
      </c>
      <c r="J766" s="34">
        <f>IF(ISBLANK($F766),0,ROUND($E766*(VLOOKUP($F766,Ratio,5)),0))</f>
        <v>0</v>
      </c>
      <c r="K766" s="34">
        <f>IF(ISBLANK($F766),0,ROUND($E766*(VLOOKUP($F766,Ratio,13)),0))</f>
        <v>0</v>
      </c>
      <c r="L766" s="33"/>
      <c r="M766" s="124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  <c r="GD766" s="20"/>
      <c r="GE766" s="20"/>
      <c r="GF766" s="20"/>
      <c r="GG766" s="20"/>
      <c r="GH766" s="20"/>
      <c r="GI766" s="20"/>
      <c r="GJ766" s="20"/>
      <c r="GK766" s="20"/>
      <c r="GL766" s="20"/>
      <c r="GM766" s="20"/>
      <c r="GN766" s="20"/>
      <c r="GO766" s="20"/>
      <c r="GP766" s="20"/>
      <c r="GQ766" s="20"/>
      <c r="GR766" s="20"/>
      <c r="GS766" s="20"/>
      <c r="GT766" s="20"/>
      <c r="GU766" s="20"/>
      <c r="GV766" s="20"/>
      <c r="GW766" s="20"/>
      <c r="GX766" s="20"/>
      <c r="GY766" s="20"/>
      <c r="GZ766" s="20"/>
      <c r="HA766" s="20"/>
      <c r="HB766" s="20"/>
      <c r="HC766" s="20"/>
      <c r="HD766" s="20"/>
      <c r="HE766" s="20"/>
      <c r="HF766" s="20"/>
      <c r="HG766" s="20"/>
      <c r="HH766" s="20"/>
      <c r="HI766" s="20"/>
      <c r="HJ766" s="20"/>
      <c r="HK766" s="20"/>
      <c r="HL766" s="20"/>
      <c r="HM766" s="20"/>
      <c r="HN766" s="20"/>
      <c r="HO766" s="20"/>
      <c r="HP766" s="20"/>
      <c r="HQ766" s="20"/>
      <c r="HR766" s="20"/>
      <c r="HS766" s="20"/>
      <c r="HT766" s="20"/>
      <c r="HU766" s="20"/>
      <c r="HV766" s="20"/>
      <c r="HW766" s="20"/>
      <c r="HX766" s="20"/>
      <c r="HY766" s="20"/>
      <c r="HZ766" s="20"/>
      <c r="IA766" s="20"/>
      <c r="IB766" s="20"/>
      <c r="IC766" s="20"/>
      <c r="ID766" s="20"/>
      <c r="IE766" s="20"/>
      <c r="IF766" s="20"/>
      <c r="IG766" s="20"/>
      <c r="IH766" s="20"/>
      <c r="II766" s="20"/>
      <c r="IJ766" s="20"/>
      <c r="IK766" s="20"/>
      <c r="IL766" s="20"/>
      <c r="IM766" s="20"/>
      <c r="IN766" s="20"/>
      <c r="IO766" s="20"/>
      <c r="IP766" s="20"/>
      <c r="IQ766" s="20"/>
      <c r="IR766" s="20"/>
      <c r="IS766" s="20"/>
    </row>
    <row r="767" spans="1:253" ht="13">
      <c r="A767" s="297">
        <v>71050</v>
      </c>
      <c r="B767" s="247" t="s">
        <v>991</v>
      </c>
      <c r="C767" s="298" t="s">
        <v>998</v>
      </c>
      <c r="D767" s="297" t="s">
        <v>999</v>
      </c>
      <c r="E767" s="234"/>
      <c r="F767" s="228" t="s">
        <v>63</v>
      </c>
      <c r="G767" s="34"/>
      <c r="H767" s="34"/>
      <c r="I767" s="34"/>
      <c r="J767" s="34"/>
      <c r="K767" s="34"/>
      <c r="L767" s="33"/>
      <c r="M767" s="124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  <c r="FW767" s="20"/>
      <c r="FX767" s="20"/>
      <c r="FY767" s="20"/>
      <c r="FZ767" s="20"/>
      <c r="GA767" s="20"/>
      <c r="GB767" s="20"/>
      <c r="GC767" s="20"/>
      <c r="GD767" s="20"/>
      <c r="GE767" s="20"/>
      <c r="GF767" s="20"/>
      <c r="GG767" s="20"/>
      <c r="GH767" s="20"/>
      <c r="GI767" s="20"/>
      <c r="GJ767" s="20"/>
      <c r="GK767" s="20"/>
      <c r="GL767" s="20"/>
      <c r="GM767" s="20"/>
      <c r="GN767" s="20"/>
      <c r="GO767" s="20"/>
      <c r="GP767" s="20"/>
      <c r="GQ767" s="20"/>
      <c r="GR767" s="20"/>
      <c r="GS767" s="20"/>
      <c r="GT767" s="20"/>
      <c r="GU767" s="20"/>
      <c r="GV767" s="20"/>
      <c r="GW767" s="20"/>
      <c r="GX767" s="20"/>
      <c r="GY767" s="20"/>
      <c r="GZ767" s="20"/>
      <c r="HA767" s="20"/>
      <c r="HB767" s="20"/>
      <c r="HC767" s="20"/>
      <c r="HD767" s="20"/>
      <c r="HE767" s="20"/>
      <c r="HF767" s="20"/>
      <c r="HG767" s="20"/>
      <c r="HH767" s="20"/>
      <c r="HI767" s="20"/>
      <c r="HJ767" s="20"/>
      <c r="HK767" s="20"/>
      <c r="HL767" s="20"/>
      <c r="HM767" s="20"/>
      <c r="HN767" s="20"/>
      <c r="HO767" s="20"/>
      <c r="HP767" s="20"/>
      <c r="HQ767" s="20"/>
      <c r="HR767" s="20"/>
      <c r="HS767" s="20"/>
      <c r="HT767" s="20"/>
      <c r="HU767" s="20"/>
      <c r="HV767" s="20"/>
      <c r="HW767" s="20"/>
      <c r="HX767" s="20"/>
      <c r="HY767" s="20"/>
      <c r="HZ767" s="20"/>
      <c r="IA767" s="20"/>
      <c r="IB767" s="20"/>
      <c r="IC767" s="20"/>
      <c r="ID767" s="20"/>
      <c r="IE767" s="20"/>
      <c r="IF767" s="20"/>
      <c r="IG767" s="20"/>
      <c r="IH767" s="20"/>
      <c r="II767" s="20"/>
      <c r="IJ767" s="20"/>
      <c r="IK767" s="20"/>
      <c r="IL767" s="20"/>
      <c r="IM767" s="20"/>
      <c r="IN767" s="20"/>
      <c r="IO767" s="20"/>
      <c r="IP767" s="20"/>
      <c r="IQ767" s="20"/>
      <c r="IR767" s="20"/>
      <c r="IS767" s="20"/>
    </row>
    <row r="768" spans="1:253" ht="13">
      <c r="A768" s="297"/>
      <c r="B768" s="247"/>
      <c r="C768" s="298" t="s">
        <v>1000</v>
      </c>
      <c r="D768" s="297" t="s">
        <v>999</v>
      </c>
      <c r="E768" s="234"/>
      <c r="F768" s="233"/>
      <c r="G768" s="34">
        <f>IF(ISBLANK($F768),0,ROUND($E768*(VLOOKUP($F768,Ratio,2)),0))</f>
        <v>0</v>
      </c>
      <c r="H768" s="34">
        <f>IF(ISBLANK($F768),0,ROUND($E768*(VLOOKUP($F768,Ratio,3)),0))</f>
        <v>0</v>
      </c>
      <c r="I768" s="34">
        <f>IF(ISBLANK($F768),0,ROUND($E768*(VLOOKUP($F768,Ratio,4)),0))</f>
        <v>0</v>
      </c>
      <c r="J768" s="34">
        <f>IF(ISBLANK($F768),0,ROUND($E768*(VLOOKUP($F768,Ratio,5)),0))</f>
        <v>0</v>
      </c>
      <c r="K768" s="34">
        <f>IF(ISBLANK($F768),0,ROUND($E768*(VLOOKUP($F768,Ratio,13)),0))</f>
        <v>0</v>
      </c>
      <c r="L768" s="33"/>
      <c r="M768" s="124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  <c r="FW768" s="20"/>
      <c r="FX768" s="20"/>
      <c r="FY768" s="20"/>
      <c r="FZ768" s="20"/>
      <c r="GA768" s="20"/>
      <c r="GB768" s="20"/>
      <c r="GC768" s="20"/>
      <c r="GD768" s="20"/>
      <c r="GE768" s="20"/>
      <c r="GF768" s="20"/>
      <c r="GG768" s="20"/>
      <c r="GH768" s="20"/>
      <c r="GI768" s="20"/>
      <c r="GJ768" s="20"/>
      <c r="GK768" s="20"/>
      <c r="GL768" s="20"/>
      <c r="GM768" s="20"/>
      <c r="GN768" s="20"/>
      <c r="GO768" s="20"/>
      <c r="GP768" s="20"/>
      <c r="GQ768" s="20"/>
      <c r="GR768" s="20"/>
      <c r="GS768" s="20"/>
      <c r="GT768" s="20"/>
      <c r="GU768" s="20"/>
      <c r="GV768" s="20"/>
      <c r="GW768" s="20"/>
      <c r="GX768" s="20"/>
      <c r="GY768" s="20"/>
      <c r="GZ768" s="20"/>
      <c r="HA768" s="20"/>
      <c r="HB768" s="20"/>
      <c r="HC768" s="20"/>
      <c r="HD768" s="20"/>
      <c r="HE768" s="20"/>
      <c r="HF768" s="20"/>
      <c r="HG768" s="20"/>
      <c r="HH768" s="20"/>
      <c r="HI768" s="20"/>
      <c r="HJ768" s="20"/>
      <c r="HK768" s="20"/>
      <c r="HL768" s="20"/>
      <c r="HM768" s="20"/>
      <c r="HN768" s="20"/>
      <c r="HO768" s="20"/>
      <c r="HP768" s="20"/>
      <c r="HQ768" s="20"/>
      <c r="HR768" s="20"/>
      <c r="HS768" s="20"/>
      <c r="HT768" s="20"/>
      <c r="HU768" s="20"/>
      <c r="HV768" s="20"/>
      <c r="HW768" s="20"/>
      <c r="HX768" s="20"/>
      <c r="HY768" s="20"/>
      <c r="HZ768" s="20"/>
      <c r="IA768" s="20"/>
      <c r="IB768" s="20"/>
      <c r="IC768" s="20"/>
      <c r="ID768" s="20"/>
      <c r="IE768" s="20"/>
      <c r="IF768" s="20"/>
      <c r="IG768" s="20"/>
      <c r="IH768" s="20"/>
      <c r="II768" s="20"/>
      <c r="IJ768" s="20"/>
      <c r="IK768" s="20"/>
      <c r="IL768" s="20"/>
      <c r="IM768" s="20"/>
      <c r="IN768" s="20"/>
      <c r="IO768" s="20"/>
      <c r="IP768" s="20"/>
      <c r="IQ768" s="20"/>
      <c r="IR768" s="20"/>
      <c r="IS768" s="20"/>
    </row>
    <row r="769" spans="1:253" ht="13">
      <c r="A769" s="297">
        <v>71060</v>
      </c>
      <c r="B769" s="247">
        <v>22640</v>
      </c>
      <c r="C769" s="144" t="s">
        <v>968</v>
      </c>
      <c r="D769" s="142" t="s">
        <v>668</v>
      </c>
      <c r="E769" s="234">
        <v>0</v>
      </c>
      <c r="F769" s="228" t="s">
        <v>63</v>
      </c>
      <c r="G769" s="34"/>
      <c r="H769" s="34"/>
      <c r="I769" s="34"/>
      <c r="J769" s="34"/>
      <c r="K769" s="34"/>
      <c r="L769" s="33"/>
      <c r="M769" s="124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  <c r="GD769" s="20"/>
      <c r="GE769" s="20"/>
      <c r="GF769" s="20"/>
      <c r="GG769" s="20"/>
      <c r="GH769" s="20"/>
      <c r="GI769" s="20"/>
      <c r="GJ769" s="20"/>
      <c r="GK769" s="20"/>
      <c r="GL769" s="20"/>
      <c r="GM769" s="20"/>
      <c r="GN769" s="20"/>
      <c r="GO769" s="20"/>
      <c r="GP769" s="20"/>
      <c r="GQ769" s="20"/>
      <c r="GR769" s="20"/>
      <c r="GS769" s="20"/>
      <c r="GT769" s="20"/>
      <c r="GU769" s="20"/>
      <c r="GV769" s="20"/>
      <c r="GW769" s="20"/>
      <c r="GX769" s="20"/>
      <c r="GY769" s="20"/>
      <c r="GZ769" s="20"/>
      <c r="HA769" s="20"/>
      <c r="HB769" s="20"/>
      <c r="HC769" s="20"/>
      <c r="HD769" s="20"/>
      <c r="HE769" s="20"/>
      <c r="HF769" s="20"/>
      <c r="HG769" s="20"/>
      <c r="HH769" s="20"/>
      <c r="HI769" s="20"/>
      <c r="HJ769" s="20"/>
      <c r="HK769" s="20"/>
      <c r="HL769" s="20"/>
      <c r="HM769" s="20"/>
      <c r="HN769" s="20"/>
      <c r="HO769" s="20"/>
      <c r="HP769" s="20"/>
      <c r="HQ769" s="20"/>
      <c r="HR769" s="20"/>
      <c r="HS769" s="20"/>
      <c r="HT769" s="20"/>
      <c r="HU769" s="20"/>
      <c r="HV769" s="20"/>
      <c r="HW769" s="20"/>
      <c r="HX769" s="20"/>
      <c r="HY769" s="20"/>
      <c r="HZ769" s="20"/>
      <c r="IA769" s="20"/>
      <c r="IB769" s="20"/>
      <c r="IC769" s="20"/>
      <c r="ID769" s="20"/>
      <c r="IE769" s="20"/>
      <c r="IF769" s="20"/>
      <c r="IG769" s="20"/>
      <c r="IH769" s="20"/>
      <c r="II769" s="20"/>
      <c r="IJ769" s="20"/>
      <c r="IK769" s="20"/>
      <c r="IL769" s="20"/>
      <c r="IM769" s="20"/>
      <c r="IN769" s="20"/>
      <c r="IO769" s="20"/>
      <c r="IP769" s="20"/>
      <c r="IQ769" s="20"/>
      <c r="IR769" s="20"/>
      <c r="IS769" s="20"/>
    </row>
    <row r="770" spans="1:253" ht="13">
      <c r="A770" s="297"/>
      <c r="B770" s="247"/>
      <c r="C770" s="144" t="s">
        <v>969</v>
      </c>
      <c r="D770" s="142" t="s">
        <v>668</v>
      </c>
      <c r="E770" s="234">
        <v>0</v>
      </c>
      <c r="F770" s="228"/>
      <c r="G770" s="34">
        <f>IF(ISBLANK($F770),0,ROUND($E770*(VLOOKUP($F770,Ratio,2)),0))</f>
        <v>0</v>
      </c>
      <c r="H770" s="34">
        <f>IF(ISBLANK($F770),0,ROUND($E770*(VLOOKUP($F770,Ratio,3)),0))</f>
        <v>0</v>
      </c>
      <c r="I770" s="34">
        <f>IF(ISBLANK($F770),0,ROUND($E770*(VLOOKUP($F770,Ratio,4)),0))</f>
        <v>0</v>
      </c>
      <c r="J770" s="34">
        <f>IF(ISBLANK($F770),0,ROUND($E770*(VLOOKUP($F770,Ratio,5)),0))</f>
        <v>0</v>
      </c>
      <c r="K770" s="34">
        <f>IF(ISBLANK($F770),0,ROUND($E770*(VLOOKUP($F770,Ratio,13)),0))</f>
        <v>0</v>
      </c>
      <c r="L770" s="33"/>
      <c r="M770" s="124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  <c r="GD770" s="20"/>
      <c r="GE770" s="20"/>
      <c r="GF770" s="20"/>
      <c r="GG770" s="20"/>
      <c r="GH770" s="20"/>
      <c r="GI770" s="20"/>
      <c r="GJ770" s="20"/>
      <c r="GK770" s="20"/>
      <c r="GL770" s="20"/>
      <c r="GM770" s="20"/>
      <c r="GN770" s="20"/>
      <c r="GO770" s="20"/>
      <c r="GP770" s="20"/>
      <c r="GQ770" s="20"/>
      <c r="GR770" s="20"/>
      <c r="GS770" s="20"/>
      <c r="GT770" s="20"/>
      <c r="GU770" s="20"/>
      <c r="GV770" s="20"/>
      <c r="GW770" s="20"/>
      <c r="GX770" s="20"/>
      <c r="GY770" s="20"/>
      <c r="GZ770" s="20"/>
      <c r="HA770" s="20"/>
      <c r="HB770" s="20"/>
      <c r="HC770" s="20"/>
      <c r="HD770" s="20"/>
      <c r="HE770" s="20"/>
      <c r="HF770" s="20"/>
      <c r="HG770" s="20"/>
      <c r="HH770" s="20"/>
      <c r="HI770" s="20"/>
      <c r="HJ770" s="20"/>
      <c r="HK770" s="20"/>
      <c r="HL770" s="20"/>
      <c r="HM770" s="20"/>
      <c r="HN770" s="20"/>
      <c r="HO770" s="20"/>
      <c r="HP770" s="20"/>
      <c r="HQ770" s="20"/>
      <c r="HR770" s="20"/>
      <c r="HS770" s="20"/>
      <c r="HT770" s="20"/>
      <c r="HU770" s="20"/>
      <c r="HV770" s="20"/>
      <c r="HW770" s="20"/>
      <c r="HX770" s="20"/>
      <c r="HY770" s="20"/>
      <c r="HZ770" s="20"/>
      <c r="IA770" s="20"/>
      <c r="IB770" s="20"/>
      <c r="IC770" s="20"/>
      <c r="ID770" s="20"/>
      <c r="IE770" s="20"/>
      <c r="IF770" s="20"/>
      <c r="IG770" s="20"/>
      <c r="IH770" s="20"/>
      <c r="II770" s="20"/>
      <c r="IJ770" s="20"/>
      <c r="IK770" s="20"/>
      <c r="IL770" s="20"/>
      <c r="IM770" s="20"/>
      <c r="IN770" s="20"/>
      <c r="IO770" s="20"/>
      <c r="IP770" s="20"/>
      <c r="IQ770" s="20"/>
      <c r="IR770" s="20"/>
      <c r="IS770" s="20"/>
    </row>
    <row r="771" spans="1:253" ht="13">
      <c r="A771" s="297">
        <v>71080</v>
      </c>
      <c r="B771" s="247">
        <v>22650</v>
      </c>
      <c r="C771" s="144" t="s">
        <v>421</v>
      </c>
      <c r="D771" s="142" t="s">
        <v>669</v>
      </c>
      <c r="E771" s="234">
        <v>0</v>
      </c>
      <c r="F771" s="228" t="s">
        <v>63</v>
      </c>
      <c r="G771" s="34"/>
      <c r="H771" s="34"/>
      <c r="I771" s="34"/>
      <c r="J771" s="34"/>
      <c r="K771" s="34"/>
      <c r="L771" s="33"/>
      <c r="M771" s="124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  <c r="GD771" s="20"/>
      <c r="GE771" s="20"/>
      <c r="GF771" s="20"/>
      <c r="GG771" s="20"/>
      <c r="GH771" s="20"/>
      <c r="GI771" s="20"/>
      <c r="GJ771" s="20"/>
      <c r="GK771" s="20"/>
      <c r="GL771" s="20"/>
      <c r="GM771" s="20"/>
      <c r="GN771" s="20"/>
      <c r="GO771" s="20"/>
      <c r="GP771" s="20"/>
      <c r="GQ771" s="20"/>
      <c r="GR771" s="20"/>
      <c r="GS771" s="20"/>
      <c r="GT771" s="20"/>
      <c r="GU771" s="20"/>
      <c r="GV771" s="20"/>
      <c r="GW771" s="20"/>
      <c r="GX771" s="20"/>
      <c r="GY771" s="20"/>
      <c r="GZ771" s="20"/>
      <c r="HA771" s="20"/>
      <c r="HB771" s="20"/>
      <c r="HC771" s="20"/>
      <c r="HD771" s="20"/>
      <c r="HE771" s="20"/>
      <c r="HF771" s="20"/>
      <c r="HG771" s="20"/>
      <c r="HH771" s="20"/>
      <c r="HI771" s="20"/>
      <c r="HJ771" s="20"/>
      <c r="HK771" s="20"/>
      <c r="HL771" s="20"/>
      <c r="HM771" s="20"/>
      <c r="HN771" s="20"/>
      <c r="HO771" s="20"/>
      <c r="HP771" s="20"/>
      <c r="HQ771" s="20"/>
      <c r="HR771" s="20"/>
      <c r="HS771" s="20"/>
      <c r="HT771" s="20"/>
      <c r="HU771" s="20"/>
      <c r="HV771" s="20"/>
      <c r="HW771" s="20"/>
      <c r="HX771" s="20"/>
      <c r="HY771" s="20"/>
      <c r="HZ771" s="20"/>
      <c r="IA771" s="20"/>
      <c r="IB771" s="20"/>
      <c r="IC771" s="20"/>
      <c r="ID771" s="20"/>
      <c r="IE771" s="20"/>
      <c r="IF771" s="20"/>
      <c r="IG771" s="20"/>
      <c r="IH771" s="20"/>
      <c r="II771" s="20"/>
      <c r="IJ771" s="20"/>
      <c r="IK771" s="20"/>
      <c r="IL771" s="20"/>
      <c r="IM771" s="20"/>
      <c r="IN771" s="20"/>
      <c r="IO771" s="20"/>
      <c r="IP771" s="20"/>
      <c r="IQ771" s="20"/>
      <c r="IR771" s="20"/>
      <c r="IS771" s="20"/>
    </row>
    <row r="772" spans="1:253" ht="13">
      <c r="A772" s="297"/>
      <c r="B772" s="247"/>
      <c r="C772" s="144" t="s">
        <v>713</v>
      </c>
      <c r="D772" s="142" t="s">
        <v>669</v>
      </c>
      <c r="E772" s="234">
        <v>0</v>
      </c>
      <c r="F772" s="233"/>
      <c r="G772" s="34">
        <f>IF(ISBLANK($F772),0,ROUND($E772*(VLOOKUP($F772,Ratio,2)),0))</f>
        <v>0</v>
      </c>
      <c r="H772" s="34">
        <f>IF(ISBLANK($F772),0,ROUND($E772*(VLOOKUP($F772,Ratio,3)),0))</f>
        <v>0</v>
      </c>
      <c r="I772" s="34">
        <f>IF(ISBLANK($F772),0,ROUND($E772*(VLOOKUP($F772,Ratio,4)),0))</f>
        <v>0</v>
      </c>
      <c r="J772" s="34">
        <f>IF(ISBLANK($F772),0,ROUND($E772*(VLOOKUP($F772,Ratio,5)),0))</f>
        <v>0</v>
      </c>
      <c r="K772" s="34">
        <f>IF(ISBLANK($F772),0,ROUND($E772*(VLOOKUP($F772,Ratio,13)),0))</f>
        <v>0</v>
      </c>
      <c r="L772" s="33"/>
      <c r="M772" s="124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  <c r="FW772" s="20"/>
      <c r="FX772" s="20"/>
      <c r="FY772" s="20"/>
      <c r="FZ772" s="20"/>
      <c r="GA772" s="20"/>
      <c r="GB772" s="20"/>
      <c r="GC772" s="20"/>
      <c r="GD772" s="20"/>
      <c r="GE772" s="20"/>
      <c r="GF772" s="20"/>
      <c r="GG772" s="20"/>
      <c r="GH772" s="20"/>
      <c r="GI772" s="20"/>
      <c r="GJ772" s="20"/>
      <c r="GK772" s="20"/>
      <c r="GL772" s="20"/>
      <c r="GM772" s="20"/>
      <c r="GN772" s="20"/>
      <c r="GO772" s="20"/>
      <c r="GP772" s="20"/>
      <c r="GQ772" s="20"/>
      <c r="GR772" s="20"/>
      <c r="GS772" s="20"/>
      <c r="GT772" s="20"/>
      <c r="GU772" s="20"/>
      <c r="GV772" s="20"/>
      <c r="GW772" s="20"/>
      <c r="GX772" s="20"/>
      <c r="GY772" s="20"/>
      <c r="GZ772" s="20"/>
      <c r="HA772" s="20"/>
      <c r="HB772" s="20"/>
      <c r="HC772" s="20"/>
      <c r="HD772" s="20"/>
      <c r="HE772" s="20"/>
      <c r="HF772" s="20"/>
      <c r="HG772" s="20"/>
      <c r="HH772" s="20"/>
      <c r="HI772" s="20"/>
      <c r="HJ772" s="20"/>
      <c r="HK772" s="20"/>
      <c r="HL772" s="20"/>
      <c r="HM772" s="20"/>
      <c r="HN772" s="20"/>
      <c r="HO772" s="20"/>
      <c r="HP772" s="20"/>
      <c r="HQ772" s="20"/>
      <c r="HR772" s="20"/>
      <c r="HS772" s="20"/>
      <c r="HT772" s="20"/>
      <c r="HU772" s="20"/>
      <c r="HV772" s="20"/>
      <c r="HW772" s="20"/>
      <c r="HX772" s="20"/>
      <c r="HY772" s="20"/>
      <c r="HZ772" s="20"/>
      <c r="IA772" s="20"/>
      <c r="IB772" s="20"/>
      <c r="IC772" s="20"/>
      <c r="ID772" s="20"/>
      <c r="IE772" s="20"/>
      <c r="IF772" s="20"/>
      <c r="IG772" s="20"/>
      <c r="IH772" s="20"/>
      <c r="II772" s="20"/>
      <c r="IJ772" s="20"/>
      <c r="IK772" s="20"/>
      <c r="IL772" s="20"/>
      <c r="IM772" s="20"/>
      <c r="IN772" s="20"/>
      <c r="IO772" s="20"/>
      <c r="IP772" s="20"/>
      <c r="IQ772" s="20"/>
      <c r="IR772" s="20"/>
      <c r="IS772" s="20"/>
    </row>
    <row r="773" spans="1:253" ht="13">
      <c r="A773" s="297">
        <v>71120</v>
      </c>
      <c r="B773" s="287">
        <v>22655</v>
      </c>
      <c r="C773" s="286" t="s">
        <v>420</v>
      </c>
      <c r="D773" s="285" t="s">
        <v>929</v>
      </c>
      <c r="E773" s="234">
        <v>0</v>
      </c>
      <c r="F773" s="228" t="s">
        <v>63</v>
      </c>
      <c r="G773" s="34"/>
      <c r="H773" s="34"/>
      <c r="I773" s="34"/>
      <c r="J773" s="34"/>
      <c r="K773" s="34"/>
      <c r="L773" s="33"/>
      <c r="M773" s="124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  <c r="GD773" s="20"/>
      <c r="GE773" s="20"/>
      <c r="GF773" s="20"/>
      <c r="GG773" s="20"/>
      <c r="GH773" s="20"/>
      <c r="GI773" s="20"/>
      <c r="GJ773" s="20"/>
      <c r="GK773" s="20"/>
      <c r="GL773" s="20"/>
      <c r="GM773" s="20"/>
      <c r="GN773" s="20"/>
      <c r="GO773" s="20"/>
      <c r="GP773" s="20"/>
      <c r="GQ773" s="20"/>
      <c r="GR773" s="20"/>
      <c r="GS773" s="20"/>
      <c r="GT773" s="20"/>
      <c r="GU773" s="20"/>
      <c r="GV773" s="20"/>
      <c r="GW773" s="20"/>
      <c r="GX773" s="20"/>
      <c r="GY773" s="20"/>
      <c r="GZ773" s="20"/>
      <c r="HA773" s="20"/>
      <c r="HB773" s="20"/>
      <c r="HC773" s="20"/>
      <c r="HD773" s="20"/>
      <c r="HE773" s="20"/>
      <c r="HF773" s="20"/>
      <c r="HG773" s="20"/>
      <c r="HH773" s="20"/>
      <c r="HI773" s="20"/>
      <c r="HJ773" s="20"/>
      <c r="HK773" s="20"/>
      <c r="HL773" s="20"/>
      <c r="HM773" s="20"/>
      <c r="HN773" s="20"/>
      <c r="HO773" s="20"/>
      <c r="HP773" s="20"/>
      <c r="HQ773" s="20"/>
      <c r="HR773" s="20"/>
      <c r="HS773" s="20"/>
      <c r="HT773" s="20"/>
      <c r="HU773" s="20"/>
      <c r="HV773" s="20"/>
      <c r="HW773" s="20"/>
      <c r="HX773" s="20"/>
      <c r="HY773" s="20"/>
      <c r="HZ773" s="20"/>
      <c r="IA773" s="20"/>
      <c r="IB773" s="20"/>
      <c r="IC773" s="20"/>
      <c r="ID773" s="20"/>
      <c r="IE773" s="20"/>
      <c r="IF773" s="20"/>
      <c r="IG773" s="20"/>
      <c r="IH773" s="20"/>
      <c r="II773" s="20"/>
      <c r="IJ773" s="20"/>
      <c r="IK773" s="20"/>
      <c r="IL773" s="20"/>
      <c r="IM773" s="20"/>
      <c r="IN773" s="20"/>
      <c r="IO773" s="20"/>
      <c r="IP773" s="20"/>
      <c r="IQ773" s="20"/>
      <c r="IR773" s="20"/>
      <c r="IS773" s="20"/>
    </row>
    <row r="774" spans="1:253" ht="13">
      <c r="A774" s="297"/>
      <c r="B774" s="247"/>
      <c r="C774" s="286" t="s">
        <v>420</v>
      </c>
      <c r="D774" s="285" t="s">
        <v>929</v>
      </c>
      <c r="E774" s="234">
        <v>0</v>
      </c>
      <c r="F774" s="228"/>
      <c r="G774" s="34">
        <f>IF(ISBLANK($F774),0,ROUND($E774*(VLOOKUP($F774,Ratio,2)),0))</f>
        <v>0</v>
      </c>
      <c r="H774" s="34">
        <f>IF(ISBLANK($F774),0,ROUND($E774*(VLOOKUP($F774,Ratio,3)),0))</f>
        <v>0</v>
      </c>
      <c r="I774" s="34">
        <f>IF(ISBLANK($F774),0,ROUND($E774*(VLOOKUP($F774,Ratio,4)),0))</f>
        <v>0</v>
      </c>
      <c r="J774" s="34">
        <f>IF(ISBLANK($F774),0,ROUND($E774*(VLOOKUP($F774,Ratio,5)),0))</f>
        <v>0</v>
      </c>
      <c r="K774" s="34">
        <f>IF(ISBLANK($F774),0,ROUND($E774*(VLOOKUP($F774,Ratio,13)),0))</f>
        <v>0</v>
      </c>
      <c r="L774" s="33"/>
      <c r="M774" s="12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/>
      <c r="EL774" s="20"/>
      <c r="EM774" s="20"/>
      <c r="EN774" s="20"/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  <c r="FW774" s="20"/>
      <c r="FX774" s="20"/>
      <c r="FY774" s="20"/>
      <c r="FZ774" s="20"/>
      <c r="GA774" s="20"/>
      <c r="GB774" s="20"/>
      <c r="GC774" s="20"/>
      <c r="GD774" s="20"/>
      <c r="GE774" s="20"/>
      <c r="GF774" s="20"/>
      <c r="GG774" s="20"/>
      <c r="GH774" s="20"/>
      <c r="GI774" s="20"/>
      <c r="GJ774" s="20"/>
      <c r="GK774" s="20"/>
      <c r="GL774" s="20"/>
      <c r="GM774" s="20"/>
      <c r="GN774" s="20"/>
      <c r="GO774" s="20"/>
      <c r="GP774" s="20"/>
      <c r="GQ774" s="20"/>
      <c r="GR774" s="20"/>
      <c r="GS774" s="20"/>
      <c r="GT774" s="20"/>
      <c r="GU774" s="20"/>
      <c r="GV774" s="20"/>
      <c r="GW774" s="20"/>
      <c r="GX774" s="20"/>
      <c r="GY774" s="20"/>
      <c r="GZ774" s="20"/>
      <c r="HA774" s="20"/>
      <c r="HB774" s="20"/>
      <c r="HC774" s="20"/>
      <c r="HD774" s="20"/>
      <c r="HE774" s="20"/>
      <c r="HF774" s="20"/>
      <c r="HG774" s="20"/>
      <c r="HH774" s="20"/>
      <c r="HI774" s="20"/>
      <c r="HJ774" s="20"/>
      <c r="HK774" s="20"/>
      <c r="HL774" s="20"/>
      <c r="HM774" s="20"/>
      <c r="HN774" s="20"/>
      <c r="HO774" s="20"/>
      <c r="HP774" s="20"/>
      <c r="HQ774" s="20"/>
      <c r="HR774" s="20"/>
      <c r="HS774" s="20"/>
      <c r="HT774" s="20"/>
      <c r="HU774" s="20"/>
      <c r="HV774" s="20"/>
      <c r="HW774" s="20"/>
      <c r="HX774" s="20"/>
      <c r="HY774" s="20"/>
      <c r="HZ774" s="20"/>
      <c r="IA774" s="20"/>
      <c r="IB774" s="20"/>
      <c r="IC774" s="20"/>
      <c r="ID774" s="20"/>
      <c r="IE774" s="20"/>
      <c r="IF774" s="20"/>
      <c r="IG774" s="20"/>
      <c r="IH774" s="20"/>
      <c r="II774" s="20"/>
      <c r="IJ774" s="20"/>
      <c r="IK774" s="20"/>
      <c r="IL774" s="20"/>
      <c r="IM774" s="20"/>
      <c r="IN774" s="20"/>
      <c r="IO774" s="20"/>
      <c r="IP774" s="20"/>
      <c r="IQ774" s="20"/>
      <c r="IR774" s="20"/>
      <c r="IS774" s="20"/>
    </row>
    <row r="775" spans="1:253" ht="13">
      <c r="A775" s="297">
        <v>71140</v>
      </c>
      <c r="B775" s="247">
        <v>22660</v>
      </c>
      <c r="C775" s="144" t="s">
        <v>422</v>
      </c>
      <c r="D775" s="142" t="s">
        <v>670</v>
      </c>
      <c r="E775" s="234">
        <v>0</v>
      </c>
      <c r="F775" s="228" t="s">
        <v>63</v>
      </c>
      <c r="G775" s="34"/>
      <c r="H775" s="34"/>
      <c r="I775" s="34"/>
      <c r="J775" s="34"/>
      <c r="K775" s="34"/>
      <c r="L775" s="33"/>
      <c r="M775" s="124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  <c r="EK775" s="20"/>
      <c r="EL775" s="20"/>
      <c r="EM775" s="20"/>
      <c r="EN775" s="20"/>
      <c r="EO775" s="20"/>
      <c r="EP775" s="20"/>
      <c r="EQ775" s="20"/>
      <c r="ER775" s="20"/>
      <c r="ES775" s="20"/>
      <c r="ET775" s="20"/>
      <c r="EU775" s="20"/>
      <c r="EV775" s="20"/>
      <c r="EW775" s="20"/>
      <c r="EX775" s="20"/>
      <c r="EY775" s="20"/>
      <c r="EZ775" s="20"/>
      <c r="FA775" s="20"/>
      <c r="FB775" s="20"/>
      <c r="FC775" s="20"/>
      <c r="FD775" s="20"/>
      <c r="FE775" s="20"/>
      <c r="FF775" s="20"/>
      <c r="FG775" s="20"/>
      <c r="FH775" s="20"/>
      <c r="FI775" s="20"/>
      <c r="FJ775" s="20"/>
      <c r="FK775" s="20"/>
      <c r="FL775" s="20"/>
      <c r="FM775" s="20"/>
      <c r="FN775" s="20"/>
      <c r="FO775" s="20"/>
      <c r="FP775" s="20"/>
      <c r="FQ775" s="20"/>
      <c r="FR775" s="20"/>
      <c r="FS775" s="20"/>
      <c r="FT775" s="20"/>
      <c r="FU775" s="20"/>
      <c r="FV775" s="20"/>
      <c r="FW775" s="20"/>
      <c r="FX775" s="20"/>
      <c r="FY775" s="20"/>
      <c r="FZ775" s="20"/>
      <c r="GA775" s="20"/>
      <c r="GB775" s="20"/>
      <c r="GC775" s="20"/>
      <c r="GD775" s="20"/>
      <c r="GE775" s="20"/>
      <c r="GF775" s="20"/>
      <c r="GG775" s="20"/>
      <c r="GH775" s="20"/>
      <c r="GI775" s="20"/>
      <c r="GJ775" s="20"/>
      <c r="GK775" s="20"/>
      <c r="GL775" s="20"/>
      <c r="GM775" s="20"/>
      <c r="GN775" s="20"/>
      <c r="GO775" s="20"/>
      <c r="GP775" s="20"/>
      <c r="GQ775" s="20"/>
      <c r="GR775" s="20"/>
      <c r="GS775" s="20"/>
      <c r="GT775" s="20"/>
      <c r="GU775" s="20"/>
      <c r="GV775" s="20"/>
      <c r="GW775" s="20"/>
      <c r="GX775" s="20"/>
      <c r="GY775" s="20"/>
      <c r="GZ775" s="20"/>
      <c r="HA775" s="20"/>
      <c r="HB775" s="20"/>
      <c r="HC775" s="20"/>
      <c r="HD775" s="20"/>
      <c r="HE775" s="20"/>
      <c r="HF775" s="20"/>
      <c r="HG775" s="20"/>
      <c r="HH775" s="20"/>
      <c r="HI775" s="20"/>
      <c r="HJ775" s="20"/>
      <c r="HK775" s="20"/>
      <c r="HL775" s="20"/>
      <c r="HM775" s="20"/>
      <c r="HN775" s="20"/>
      <c r="HO775" s="20"/>
      <c r="HP775" s="20"/>
      <c r="HQ775" s="20"/>
      <c r="HR775" s="20"/>
      <c r="HS775" s="20"/>
      <c r="HT775" s="20"/>
      <c r="HU775" s="20"/>
      <c r="HV775" s="20"/>
      <c r="HW775" s="20"/>
      <c r="HX775" s="20"/>
      <c r="HY775" s="20"/>
      <c r="HZ775" s="20"/>
      <c r="IA775" s="20"/>
      <c r="IB775" s="20"/>
      <c r="IC775" s="20"/>
      <c r="ID775" s="20"/>
      <c r="IE775" s="20"/>
      <c r="IF775" s="20"/>
      <c r="IG775" s="20"/>
      <c r="IH775" s="20"/>
      <c r="II775" s="20"/>
      <c r="IJ775" s="20"/>
      <c r="IK775" s="20"/>
      <c r="IL775" s="20"/>
      <c r="IM775" s="20"/>
      <c r="IN775" s="20"/>
      <c r="IO775" s="20"/>
      <c r="IP775" s="20"/>
      <c r="IQ775" s="20"/>
      <c r="IR775" s="20"/>
      <c r="IS775" s="20"/>
    </row>
    <row r="776" spans="1:253" ht="13">
      <c r="A776" s="297"/>
      <c r="B776" s="247"/>
      <c r="C776" s="144" t="s">
        <v>712</v>
      </c>
      <c r="D776" s="142" t="s">
        <v>670</v>
      </c>
      <c r="E776" s="234">
        <v>0</v>
      </c>
      <c r="F776" s="228"/>
      <c r="G776" s="34">
        <f>IF(ISBLANK($F776),0,ROUND($E776*(VLOOKUP($F776,Ratio,2)),0))</f>
        <v>0</v>
      </c>
      <c r="H776" s="34">
        <f>IF(ISBLANK($F776),0,ROUND($E776*(VLOOKUP($F776,Ratio,3)),0))</f>
        <v>0</v>
      </c>
      <c r="I776" s="34">
        <f>IF(ISBLANK($F776),0,ROUND($E776*(VLOOKUP($F776,Ratio,4)),0))</f>
        <v>0</v>
      </c>
      <c r="J776" s="34">
        <f>IF(ISBLANK($F776),0,ROUND($E776*(VLOOKUP($F776,Ratio,5)),0))</f>
        <v>0</v>
      </c>
      <c r="K776" s="34">
        <f>IF(ISBLANK($F776),0,ROUND($E776*(VLOOKUP($F776,Ratio,13)),0))</f>
        <v>0</v>
      </c>
      <c r="L776" s="33"/>
      <c r="M776" s="124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  <c r="EK776" s="20"/>
      <c r="EL776" s="20"/>
      <c r="EM776" s="20"/>
      <c r="EN776" s="20"/>
      <c r="EO776" s="20"/>
      <c r="EP776" s="20"/>
      <c r="EQ776" s="20"/>
      <c r="ER776" s="20"/>
      <c r="ES776" s="20"/>
      <c r="ET776" s="20"/>
      <c r="EU776" s="20"/>
      <c r="EV776" s="20"/>
      <c r="EW776" s="20"/>
      <c r="EX776" s="20"/>
      <c r="EY776" s="20"/>
      <c r="EZ776" s="20"/>
      <c r="FA776" s="20"/>
      <c r="FB776" s="20"/>
      <c r="FC776" s="20"/>
      <c r="FD776" s="20"/>
      <c r="FE776" s="20"/>
      <c r="FF776" s="20"/>
      <c r="FG776" s="20"/>
      <c r="FH776" s="20"/>
      <c r="FI776" s="20"/>
      <c r="FJ776" s="20"/>
      <c r="FK776" s="20"/>
      <c r="FL776" s="20"/>
      <c r="FM776" s="20"/>
      <c r="FN776" s="20"/>
      <c r="FO776" s="20"/>
      <c r="FP776" s="20"/>
      <c r="FQ776" s="20"/>
      <c r="FR776" s="20"/>
      <c r="FS776" s="20"/>
      <c r="FT776" s="20"/>
      <c r="FU776" s="20"/>
      <c r="FV776" s="20"/>
      <c r="FW776" s="20"/>
      <c r="FX776" s="20"/>
      <c r="FY776" s="20"/>
      <c r="FZ776" s="20"/>
      <c r="GA776" s="20"/>
      <c r="GB776" s="20"/>
      <c r="GC776" s="20"/>
      <c r="GD776" s="20"/>
      <c r="GE776" s="20"/>
      <c r="GF776" s="20"/>
      <c r="GG776" s="20"/>
      <c r="GH776" s="20"/>
      <c r="GI776" s="20"/>
      <c r="GJ776" s="20"/>
      <c r="GK776" s="20"/>
      <c r="GL776" s="20"/>
      <c r="GM776" s="20"/>
      <c r="GN776" s="20"/>
      <c r="GO776" s="20"/>
      <c r="GP776" s="20"/>
      <c r="GQ776" s="20"/>
      <c r="GR776" s="20"/>
      <c r="GS776" s="20"/>
      <c r="GT776" s="20"/>
      <c r="GU776" s="20"/>
      <c r="GV776" s="20"/>
      <c r="GW776" s="20"/>
      <c r="GX776" s="20"/>
      <c r="GY776" s="20"/>
      <c r="GZ776" s="20"/>
      <c r="HA776" s="20"/>
      <c r="HB776" s="20"/>
      <c r="HC776" s="20"/>
      <c r="HD776" s="20"/>
      <c r="HE776" s="20"/>
      <c r="HF776" s="20"/>
      <c r="HG776" s="20"/>
      <c r="HH776" s="20"/>
      <c r="HI776" s="20"/>
      <c r="HJ776" s="20"/>
      <c r="HK776" s="20"/>
      <c r="HL776" s="20"/>
      <c r="HM776" s="20"/>
      <c r="HN776" s="20"/>
      <c r="HO776" s="20"/>
      <c r="HP776" s="20"/>
      <c r="HQ776" s="20"/>
      <c r="HR776" s="20"/>
      <c r="HS776" s="20"/>
      <c r="HT776" s="20"/>
      <c r="HU776" s="20"/>
      <c r="HV776" s="20"/>
      <c r="HW776" s="20"/>
      <c r="HX776" s="20"/>
      <c r="HY776" s="20"/>
      <c r="HZ776" s="20"/>
      <c r="IA776" s="20"/>
      <c r="IB776" s="20"/>
      <c r="IC776" s="20"/>
      <c r="ID776" s="20"/>
      <c r="IE776" s="20"/>
      <c r="IF776" s="20"/>
      <c r="IG776" s="20"/>
      <c r="IH776" s="20"/>
      <c r="II776" s="20"/>
      <c r="IJ776" s="20"/>
      <c r="IK776" s="20"/>
      <c r="IL776" s="20"/>
      <c r="IM776" s="20"/>
      <c r="IN776" s="20"/>
      <c r="IO776" s="20"/>
      <c r="IP776" s="20"/>
      <c r="IQ776" s="20"/>
      <c r="IR776" s="20"/>
      <c r="IS776" s="20"/>
    </row>
    <row r="777" spans="1:253" ht="13">
      <c r="A777" s="297">
        <v>71160</v>
      </c>
      <c r="B777" s="247">
        <v>22670</v>
      </c>
      <c r="C777" s="144" t="s">
        <v>637</v>
      </c>
      <c r="D777" s="142" t="s">
        <v>671</v>
      </c>
      <c r="E777" s="234">
        <v>0</v>
      </c>
      <c r="F777" s="228" t="s">
        <v>63</v>
      </c>
      <c r="G777" s="34"/>
      <c r="H777" s="34"/>
      <c r="I777" s="34"/>
      <c r="J777" s="34"/>
      <c r="K777" s="34"/>
      <c r="L777" s="33"/>
      <c r="M777" s="12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  <c r="FW777" s="20"/>
      <c r="FX777" s="20"/>
      <c r="FY777" s="20"/>
      <c r="FZ777" s="20"/>
      <c r="GA777" s="20"/>
      <c r="GB777" s="20"/>
      <c r="GC777" s="20"/>
      <c r="GD777" s="20"/>
      <c r="GE777" s="20"/>
      <c r="GF777" s="20"/>
      <c r="GG777" s="20"/>
      <c r="GH777" s="20"/>
      <c r="GI777" s="20"/>
      <c r="GJ777" s="20"/>
      <c r="GK777" s="20"/>
      <c r="GL777" s="20"/>
      <c r="GM777" s="20"/>
      <c r="GN777" s="20"/>
      <c r="GO777" s="20"/>
      <c r="GP777" s="20"/>
      <c r="GQ777" s="20"/>
      <c r="GR777" s="20"/>
      <c r="GS777" s="20"/>
      <c r="GT777" s="20"/>
      <c r="GU777" s="20"/>
      <c r="GV777" s="20"/>
      <c r="GW777" s="20"/>
      <c r="GX777" s="20"/>
      <c r="GY777" s="20"/>
      <c r="GZ777" s="20"/>
      <c r="HA777" s="20"/>
      <c r="HB777" s="20"/>
      <c r="HC777" s="20"/>
      <c r="HD777" s="20"/>
      <c r="HE777" s="20"/>
      <c r="HF777" s="20"/>
      <c r="HG777" s="20"/>
      <c r="HH777" s="20"/>
      <c r="HI777" s="20"/>
      <c r="HJ777" s="20"/>
      <c r="HK777" s="20"/>
      <c r="HL777" s="20"/>
      <c r="HM777" s="20"/>
      <c r="HN777" s="20"/>
      <c r="HO777" s="20"/>
      <c r="HP777" s="20"/>
      <c r="HQ777" s="20"/>
      <c r="HR777" s="20"/>
      <c r="HS777" s="20"/>
      <c r="HT777" s="20"/>
      <c r="HU777" s="20"/>
      <c r="HV777" s="20"/>
      <c r="HW777" s="20"/>
      <c r="HX777" s="20"/>
      <c r="HY777" s="20"/>
      <c r="HZ777" s="20"/>
      <c r="IA777" s="20"/>
      <c r="IB777" s="20"/>
      <c r="IC777" s="20"/>
      <c r="ID777" s="20"/>
      <c r="IE777" s="20"/>
      <c r="IF777" s="20"/>
      <c r="IG777" s="20"/>
      <c r="IH777" s="20"/>
      <c r="II777" s="20"/>
      <c r="IJ777" s="20"/>
      <c r="IK777" s="20"/>
      <c r="IL777" s="20"/>
      <c r="IM777" s="20"/>
      <c r="IN777" s="20"/>
      <c r="IO777" s="20"/>
      <c r="IP777" s="20"/>
      <c r="IQ777" s="20"/>
      <c r="IR777" s="20"/>
      <c r="IS777" s="20"/>
    </row>
    <row r="778" spans="1:253" ht="13">
      <c r="A778" s="297"/>
      <c r="B778" s="247"/>
      <c r="C778" s="144" t="s">
        <v>711</v>
      </c>
      <c r="D778" s="142" t="s">
        <v>671</v>
      </c>
      <c r="E778" s="234">
        <v>0</v>
      </c>
      <c r="F778" s="228"/>
      <c r="G778" s="34">
        <f>IF(ISBLANK($F778),0,ROUND($E778*(VLOOKUP($F778,Ratio,2)),0))</f>
        <v>0</v>
      </c>
      <c r="H778" s="34">
        <f>IF(ISBLANK($F778),0,ROUND($E778*(VLOOKUP($F778,Ratio,3)),0))</f>
        <v>0</v>
      </c>
      <c r="I778" s="34">
        <f>IF(ISBLANK($F778),0,ROUND($E778*(VLOOKUP($F778,Ratio,4)),0))</f>
        <v>0</v>
      </c>
      <c r="J778" s="34">
        <f>IF(ISBLANK($F778),0,ROUND($E778*(VLOOKUP($F778,Ratio,5)),0))</f>
        <v>0</v>
      </c>
      <c r="K778" s="34">
        <f>IF(ISBLANK($F778),0,ROUND($E778*(VLOOKUP($F778,Ratio,13)),0))</f>
        <v>0</v>
      </c>
      <c r="L778" s="33"/>
      <c r="M778" s="12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  <c r="FW778" s="20"/>
      <c r="FX778" s="20"/>
      <c r="FY778" s="20"/>
      <c r="FZ778" s="20"/>
      <c r="GA778" s="20"/>
      <c r="GB778" s="20"/>
      <c r="GC778" s="20"/>
      <c r="GD778" s="20"/>
      <c r="GE778" s="20"/>
      <c r="GF778" s="20"/>
      <c r="GG778" s="20"/>
      <c r="GH778" s="20"/>
      <c r="GI778" s="20"/>
      <c r="GJ778" s="20"/>
      <c r="GK778" s="20"/>
      <c r="GL778" s="20"/>
      <c r="GM778" s="20"/>
      <c r="GN778" s="20"/>
      <c r="GO778" s="20"/>
      <c r="GP778" s="20"/>
      <c r="GQ778" s="20"/>
      <c r="GR778" s="20"/>
      <c r="GS778" s="20"/>
      <c r="GT778" s="20"/>
      <c r="GU778" s="20"/>
      <c r="GV778" s="20"/>
      <c r="GW778" s="20"/>
      <c r="GX778" s="20"/>
      <c r="GY778" s="20"/>
      <c r="GZ778" s="20"/>
      <c r="HA778" s="20"/>
      <c r="HB778" s="20"/>
      <c r="HC778" s="20"/>
      <c r="HD778" s="20"/>
      <c r="HE778" s="20"/>
      <c r="HF778" s="20"/>
      <c r="HG778" s="20"/>
      <c r="HH778" s="20"/>
      <c r="HI778" s="20"/>
      <c r="HJ778" s="20"/>
      <c r="HK778" s="20"/>
      <c r="HL778" s="20"/>
      <c r="HM778" s="20"/>
      <c r="HN778" s="20"/>
      <c r="HO778" s="20"/>
      <c r="HP778" s="20"/>
      <c r="HQ778" s="20"/>
      <c r="HR778" s="20"/>
      <c r="HS778" s="20"/>
      <c r="HT778" s="20"/>
      <c r="HU778" s="20"/>
      <c r="HV778" s="20"/>
      <c r="HW778" s="20"/>
      <c r="HX778" s="20"/>
      <c r="HY778" s="20"/>
      <c r="HZ778" s="20"/>
      <c r="IA778" s="20"/>
      <c r="IB778" s="20"/>
      <c r="IC778" s="20"/>
      <c r="ID778" s="20"/>
      <c r="IE778" s="20"/>
      <c r="IF778" s="20"/>
      <c r="IG778" s="20"/>
      <c r="IH778" s="20"/>
      <c r="II778" s="20"/>
      <c r="IJ778" s="20"/>
      <c r="IK778" s="20"/>
      <c r="IL778" s="20"/>
      <c r="IM778" s="20"/>
      <c r="IN778" s="20"/>
      <c r="IO778" s="20"/>
      <c r="IP778" s="20"/>
      <c r="IQ778" s="20"/>
      <c r="IR778" s="20"/>
      <c r="IS778" s="20"/>
    </row>
    <row r="779" spans="1:253" ht="13">
      <c r="A779" s="297">
        <v>71180</v>
      </c>
      <c r="B779" s="247">
        <v>22680</v>
      </c>
      <c r="C779" s="144" t="s">
        <v>639</v>
      </c>
      <c r="D779" s="142" t="s">
        <v>672</v>
      </c>
      <c r="E779" s="234">
        <v>0</v>
      </c>
      <c r="F779" s="228" t="s">
        <v>63</v>
      </c>
      <c r="G779" s="34"/>
      <c r="H779" s="34"/>
      <c r="I779" s="34"/>
      <c r="J779" s="34"/>
      <c r="K779" s="34"/>
      <c r="L779" s="33"/>
      <c r="M779" s="12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  <c r="FW779" s="20"/>
      <c r="FX779" s="20"/>
      <c r="FY779" s="20"/>
      <c r="FZ779" s="20"/>
      <c r="GA779" s="20"/>
      <c r="GB779" s="20"/>
      <c r="GC779" s="20"/>
      <c r="GD779" s="20"/>
      <c r="GE779" s="20"/>
      <c r="GF779" s="20"/>
      <c r="GG779" s="20"/>
      <c r="GH779" s="20"/>
      <c r="GI779" s="20"/>
      <c r="GJ779" s="20"/>
      <c r="GK779" s="20"/>
      <c r="GL779" s="20"/>
      <c r="GM779" s="20"/>
      <c r="GN779" s="20"/>
      <c r="GO779" s="20"/>
      <c r="GP779" s="20"/>
      <c r="GQ779" s="20"/>
      <c r="GR779" s="20"/>
      <c r="GS779" s="20"/>
      <c r="GT779" s="20"/>
      <c r="GU779" s="20"/>
      <c r="GV779" s="20"/>
      <c r="GW779" s="20"/>
      <c r="GX779" s="20"/>
      <c r="GY779" s="20"/>
      <c r="GZ779" s="20"/>
      <c r="HA779" s="20"/>
      <c r="HB779" s="20"/>
      <c r="HC779" s="20"/>
      <c r="HD779" s="20"/>
      <c r="HE779" s="20"/>
      <c r="HF779" s="20"/>
      <c r="HG779" s="20"/>
      <c r="HH779" s="20"/>
      <c r="HI779" s="20"/>
      <c r="HJ779" s="20"/>
      <c r="HK779" s="20"/>
      <c r="HL779" s="20"/>
      <c r="HM779" s="20"/>
      <c r="HN779" s="20"/>
      <c r="HO779" s="20"/>
      <c r="HP779" s="20"/>
      <c r="HQ779" s="20"/>
      <c r="HR779" s="20"/>
      <c r="HS779" s="20"/>
      <c r="HT779" s="20"/>
      <c r="HU779" s="20"/>
      <c r="HV779" s="20"/>
      <c r="HW779" s="20"/>
      <c r="HX779" s="20"/>
      <c r="HY779" s="20"/>
      <c r="HZ779" s="20"/>
      <c r="IA779" s="20"/>
      <c r="IB779" s="20"/>
      <c r="IC779" s="20"/>
      <c r="ID779" s="20"/>
      <c r="IE779" s="20"/>
      <c r="IF779" s="20"/>
      <c r="IG779" s="20"/>
      <c r="IH779" s="20"/>
      <c r="II779" s="20"/>
      <c r="IJ779" s="20"/>
      <c r="IK779" s="20"/>
      <c r="IL779" s="20"/>
      <c r="IM779" s="20"/>
      <c r="IN779" s="20"/>
      <c r="IO779" s="20"/>
      <c r="IP779" s="20"/>
      <c r="IQ779" s="20"/>
      <c r="IR779" s="20"/>
      <c r="IS779" s="20"/>
    </row>
    <row r="780" spans="1:253" ht="13">
      <c r="A780" s="297"/>
      <c r="B780" s="247"/>
      <c r="C780" s="144" t="s">
        <v>710</v>
      </c>
      <c r="D780" s="142" t="s">
        <v>672</v>
      </c>
      <c r="E780" s="234">
        <v>0</v>
      </c>
      <c r="F780" s="228"/>
      <c r="G780" s="34">
        <f>IF(ISBLANK($F780),0,ROUND($E780*(VLOOKUP($F780,Ratio,2)),0))</f>
        <v>0</v>
      </c>
      <c r="H780" s="34">
        <f>IF(ISBLANK($F780),0,ROUND($E780*(VLOOKUP($F780,Ratio,3)),0))</f>
        <v>0</v>
      </c>
      <c r="I780" s="34">
        <f>IF(ISBLANK($F780),0,ROUND($E780*(VLOOKUP($F780,Ratio,4)),0))</f>
        <v>0</v>
      </c>
      <c r="J780" s="34">
        <f>IF(ISBLANK($F780),0,ROUND($E780*(VLOOKUP($F780,Ratio,5)),0))</f>
        <v>0</v>
      </c>
      <c r="K780" s="34">
        <f>IF(ISBLANK($F780),0,ROUND($E780*(VLOOKUP($F780,Ratio,13)),0))</f>
        <v>0</v>
      </c>
      <c r="L780" s="33"/>
      <c r="M780" s="12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  <c r="GD780" s="20"/>
      <c r="GE780" s="20"/>
      <c r="GF780" s="20"/>
      <c r="GG780" s="20"/>
      <c r="GH780" s="20"/>
      <c r="GI780" s="20"/>
      <c r="GJ780" s="20"/>
      <c r="GK780" s="20"/>
      <c r="GL780" s="20"/>
      <c r="GM780" s="20"/>
      <c r="GN780" s="20"/>
      <c r="GO780" s="20"/>
      <c r="GP780" s="20"/>
      <c r="GQ780" s="20"/>
      <c r="GR780" s="20"/>
      <c r="GS780" s="20"/>
      <c r="GT780" s="20"/>
      <c r="GU780" s="20"/>
      <c r="GV780" s="20"/>
      <c r="GW780" s="20"/>
      <c r="GX780" s="20"/>
      <c r="GY780" s="20"/>
      <c r="GZ780" s="20"/>
      <c r="HA780" s="20"/>
      <c r="HB780" s="20"/>
      <c r="HC780" s="20"/>
      <c r="HD780" s="20"/>
      <c r="HE780" s="20"/>
      <c r="HF780" s="20"/>
      <c r="HG780" s="20"/>
      <c r="HH780" s="20"/>
      <c r="HI780" s="20"/>
      <c r="HJ780" s="20"/>
      <c r="HK780" s="20"/>
      <c r="HL780" s="20"/>
      <c r="HM780" s="20"/>
      <c r="HN780" s="20"/>
      <c r="HO780" s="20"/>
      <c r="HP780" s="20"/>
      <c r="HQ780" s="20"/>
      <c r="HR780" s="20"/>
      <c r="HS780" s="20"/>
      <c r="HT780" s="20"/>
      <c r="HU780" s="20"/>
      <c r="HV780" s="20"/>
      <c r="HW780" s="20"/>
      <c r="HX780" s="20"/>
      <c r="HY780" s="20"/>
      <c r="HZ780" s="20"/>
      <c r="IA780" s="20"/>
      <c r="IB780" s="20"/>
      <c r="IC780" s="20"/>
      <c r="ID780" s="20"/>
      <c r="IE780" s="20"/>
      <c r="IF780" s="20"/>
      <c r="IG780" s="20"/>
      <c r="IH780" s="20"/>
      <c r="II780" s="20"/>
      <c r="IJ780" s="20"/>
      <c r="IK780" s="20"/>
      <c r="IL780" s="20"/>
      <c r="IM780" s="20"/>
      <c r="IN780" s="20"/>
      <c r="IO780" s="20"/>
      <c r="IP780" s="20"/>
      <c r="IQ780" s="20"/>
      <c r="IR780" s="20"/>
      <c r="IS780" s="20"/>
    </row>
    <row r="781" spans="1:253" ht="13">
      <c r="A781" s="297">
        <v>71200</v>
      </c>
      <c r="B781" s="247">
        <v>22690</v>
      </c>
      <c r="C781" s="144" t="s">
        <v>641</v>
      </c>
      <c r="D781" s="142" t="s">
        <v>673</v>
      </c>
      <c r="E781" s="234">
        <v>0</v>
      </c>
      <c r="F781" s="228" t="s">
        <v>63</v>
      </c>
      <c r="G781" s="34"/>
      <c r="H781" s="34"/>
      <c r="I781" s="34"/>
      <c r="J781" s="34"/>
      <c r="K781" s="34"/>
      <c r="L781" s="33"/>
      <c r="M781" s="12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/>
      <c r="EL781" s="20"/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/>
      <c r="FT781" s="20"/>
      <c r="FU781" s="20"/>
      <c r="FV781" s="20"/>
      <c r="FW781" s="20"/>
      <c r="FX781" s="20"/>
      <c r="FY781" s="20"/>
      <c r="FZ781" s="20"/>
      <c r="GA781" s="20"/>
      <c r="GB781" s="20"/>
      <c r="GC781" s="20"/>
      <c r="GD781" s="20"/>
      <c r="GE781" s="20"/>
      <c r="GF781" s="20"/>
      <c r="GG781" s="20"/>
      <c r="GH781" s="20"/>
      <c r="GI781" s="20"/>
      <c r="GJ781" s="20"/>
      <c r="GK781" s="20"/>
      <c r="GL781" s="20"/>
      <c r="GM781" s="20"/>
      <c r="GN781" s="20"/>
      <c r="GO781" s="20"/>
      <c r="GP781" s="20"/>
      <c r="GQ781" s="20"/>
      <c r="GR781" s="20"/>
      <c r="GS781" s="20"/>
      <c r="GT781" s="20"/>
      <c r="GU781" s="20"/>
      <c r="GV781" s="20"/>
      <c r="GW781" s="20"/>
      <c r="GX781" s="20"/>
      <c r="GY781" s="20"/>
      <c r="GZ781" s="20"/>
      <c r="HA781" s="20"/>
      <c r="HB781" s="20"/>
      <c r="HC781" s="20"/>
      <c r="HD781" s="20"/>
      <c r="HE781" s="20"/>
      <c r="HF781" s="20"/>
      <c r="HG781" s="20"/>
      <c r="HH781" s="20"/>
      <c r="HI781" s="20"/>
      <c r="HJ781" s="20"/>
      <c r="HK781" s="20"/>
      <c r="HL781" s="20"/>
      <c r="HM781" s="20"/>
      <c r="HN781" s="20"/>
      <c r="HO781" s="20"/>
      <c r="HP781" s="20"/>
      <c r="HQ781" s="20"/>
      <c r="HR781" s="20"/>
      <c r="HS781" s="20"/>
      <c r="HT781" s="20"/>
      <c r="HU781" s="20"/>
      <c r="HV781" s="20"/>
      <c r="HW781" s="20"/>
      <c r="HX781" s="20"/>
      <c r="HY781" s="20"/>
      <c r="HZ781" s="20"/>
      <c r="IA781" s="20"/>
      <c r="IB781" s="20"/>
      <c r="IC781" s="20"/>
      <c r="ID781" s="20"/>
      <c r="IE781" s="20"/>
      <c r="IF781" s="20"/>
      <c r="IG781" s="20"/>
      <c r="IH781" s="20"/>
      <c r="II781" s="20"/>
      <c r="IJ781" s="20"/>
      <c r="IK781" s="20"/>
      <c r="IL781" s="20"/>
      <c r="IM781" s="20"/>
      <c r="IN781" s="20"/>
      <c r="IO781" s="20"/>
      <c r="IP781" s="20"/>
      <c r="IQ781" s="20"/>
      <c r="IR781" s="20"/>
      <c r="IS781" s="20"/>
    </row>
    <row r="782" spans="1:253" ht="13">
      <c r="A782" s="297"/>
      <c r="B782" s="247"/>
      <c r="C782" s="144" t="s">
        <v>709</v>
      </c>
      <c r="D782" s="142" t="s">
        <v>673</v>
      </c>
      <c r="E782" s="234">
        <v>0</v>
      </c>
      <c r="F782" s="228"/>
      <c r="G782" s="34">
        <f>IF(ISBLANK($F782),0,ROUND($E782*(VLOOKUP($F782,Ratio,2)),0))</f>
        <v>0</v>
      </c>
      <c r="H782" s="34">
        <f>IF(ISBLANK($F782),0,ROUND($E782*(VLOOKUP($F782,Ratio,3)),0))</f>
        <v>0</v>
      </c>
      <c r="I782" s="34">
        <f>IF(ISBLANK($F782),0,ROUND($E782*(VLOOKUP($F782,Ratio,4)),0))</f>
        <v>0</v>
      </c>
      <c r="J782" s="34">
        <f>IF(ISBLANK($F782),0,ROUND($E782*(VLOOKUP($F782,Ratio,5)),0))</f>
        <v>0</v>
      </c>
      <c r="K782" s="34">
        <f>IF(ISBLANK($F782),0,ROUND($E782*(VLOOKUP($F782,Ratio,13)),0))</f>
        <v>0</v>
      </c>
      <c r="L782" s="33"/>
      <c r="M782" s="12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/>
      <c r="EL782" s="20"/>
      <c r="EM782" s="20"/>
      <c r="EN782" s="20"/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  <c r="FW782" s="20"/>
      <c r="FX782" s="20"/>
      <c r="FY782" s="20"/>
      <c r="FZ782" s="20"/>
      <c r="GA782" s="20"/>
      <c r="GB782" s="20"/>
      <c r="GC782" s="20"/>
      <c r="GD782" s="20"/>
      <c r="GE782" s="20"/>
      <c r="GF782" s="20"/>
      <c r="GG782" s="20"/>
      <c r="GH782" s="20"/>
      <c r="GI782" s="20"/>
      <c r="GJ782" s="20"/>
      <c r="GK782" s="20"/>
      <c r="GL782" s="20"/>
      <c r="GM782" s="20"/>
      <c r="GN782" s="20"/>
      <c r="GO782" s="20"/>
      <c r="GP782" s="20"/>
      <c r="GQ782" s="20"/>
      <c r="GR782" s="20"/>
      <c r="GS782" s="20"/>
      <c r="GT782" s="20"/>
      <c r="GU782" s="20"/>
      <c r="GV782" s="20"/>
      <c r="GW782" s="20"/>
      <c r="GX782" s="20"/>
      <c r="GY782" s="20"/>
      <c r="GZ782" s="20"/>
      <c r="HA782" s="20"/>
      <c r="HB782" s="20"/>
      <c r="HC782" s="20"/>
      <c r="HD782" s="20"/>
      <c r="HE782" s="20"/>
      <c r="HF782" s="20"/>
      <c r="HG782" s="20"/>
      <c r="HH782" s="20"/>
      <c r="HI782" s="20"/>
      <c r="HJ782" s="20"/>
      <c r="HK782" s="20"/>
      <c r="HL782" s="20"/>
      <c r="HM782" s="20"/>
      <c r="HN782" s="20"/>
      <c r="HO782" s="20"/>
      <c r="HP782" s="20"/>
      <c r="HQ782" s="20"/>
      <c r="HR782" s="20"/>
      <c r="HS782" s="20"/>
      <c r="HT782" s="20"/>
      <c r="HU782" s="20"/>
      <c r="HV782" s="20"/>
      <c r="HW782" s="20"/>
      <c r="HX782" s="20"/>
      <c r="HY782" s="20"/>
      <c r="HZ782" s="20"/>
      <c r="IA782" s="20"/>
      <c r="IB782" s="20"/>
      <c r="IC782" s="20"/>
      <c r="ID782" s="20"/>
      <c r="IE782" s="20"/>
      <c r="IF782" s="20"/>
      <c r="IG782" s="20"/>
      <c r="IH782" s="20"/>
      <c r="II782" s="20"/>
      <c r="IJ782" s="20"/>
      <c r="IK782" s="20"/>
      <c r="IL782" s="20"/>
      <c r="IM782" s="20"/>
      <c r="IN782" s="20"/>
      <c r="IO782" s="20"/>
      <c r="IP782" s="20"/>
      <c r="IQ782" s="20"/>
      <c r="IR782" s="20"/>
      <c r="IS782" s="20"/>
    </row>
    <row r="783" spans="1:253" ht="13">
      <c r="A783" s="297">
        <v>71220</v>
      </c>
      <c r="B783" s="247">
        <v>22700</v>
      </c>
      <c r="C783" s="144" t="s">
        <v>423</v>
      </c>
      <c r="D783" s="142" t="s">
        <v>674</v>
      </c>
      <c r="E783" s="234">
        <v>0</v>
      </c>
      <c r="F783" s="228" t="s">
        <v>63</v>
      </c>
      <c r="G783" s="34"/>
      <c r="H783" s="34"/>
      <c r="I783" s="34"/>
      <c r="J783" s="34"/>
      <c r="K783" s="34"/>
      <c r="L783" s="33"/>
      <c r="M783" s="124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  <c r="EK783" s="20"/>
      <c r="EL783" s="20"/>
      <c r="EM783" s="20"/>
      <c r="EN783" s="20"/>
      <c r="EO783" s="20"/>
      <c r="EP783" s="20"/>
      <c r="EQ783" s="20"/>
      <c r="ER783" s="20"/>
      <c r="ES783" s="20"/>
      <c r="ET783" s="20"/>
      <c r="EU783" s="20"/>
      <c r="EV783" s="20"/>
      <c r="EW783" s="20"/>
      <c r="EX783" s="20"/>
      <c r="EY783" s="20"/>
      <c r="EZ783" s="20"/>
      <c r="FA783" s="20"/>
      <c r="FB783" s="20"/>
      <c r="FC783" s="20"/>
      <c r="FD783" s="20"/>
      <c r="FE783" s="20"/>
      <c r="FF783" s="20"/>
      <c r="FG783" s="20"/>
      <c r="FH783" s="20"/>
      <c r="FI783" s="20"/>
      <c r="FJ783" s="20"/>
      <c r="FK783" s="20"/>
      <c r="FL783" s="20"/>
      <c r="FM783" s="20"/>
      <c r="FN783" s="20"/>
      <c r="FO783" s="20"/>
      <c r="FP783" s="20"/>
      <c r="FQ783" s="20"/>
      <c r="FR783" s="20"/>
      <c r="FS783" s="20"/>
      <c r="FT783" s="20"/>
      <c r="FU783" s="20"/>
      <c r="FV783" s="20"/>
      <c r="FW783" s="20"/>
      <c r="FX783" s="20"/>
      <c r="FY783" s="20"/>
      <c r="FZ783" s="20"/>
      <c r="GA783" s="20"/>
      <c r="GB783" s="20"/>
      <c r="GC783" s="20"/>
      <c r="GD783" s="20"/>
      <c r="GE783" s="20"/>
      <c r="GF783" s="20"/>
      <c r="GG783" s="20"/>
      <c r="GH783" s="20"/>
      <c r="GI783" s="20"/>
      <c r="GJ783" s="20"/>
      <c r="GK783" s="20"/>
      <c r="GL783" s="20"/>
      <c r="GM783" s="20"/>
      <c r="GN783" s="20"/>
      <c r="GO783" s="20"/>
      <c r="GP783" s="20"/>
      <c r="GQ783" s="20"/>
      <c r="GR783" s="20"/>
      <c r="GS783" s="20"/>
      <c r="GT783" s="20"/>
      <c r="GU783" s="20"/>
      <c r="GV783" s="20"/>
      <c r="GW783" s="20"/>
      <c r="GX783" s="20"/>
      <c r="GY783" s="20"/>
      <c r="GZ783" s="20"/>
      <c r="HA783" s="20"/>
      <c r="HB783" s="20"/>
      <c r="HC783" s="20"/>
      <c r="HD783" s="20"/>
      <c r="HE783" s="20"/>
      <c r="HF783" s="20"/>
      <c r="HG783" s="20"/>
      <c r="HH783" s="20"/>
      <c r="HI783" s="20"/>
      <c r="HJ783" s="20"/>
      <c r="HK783" s="20"/>
      <c r="HL783" s="20"/>
      <c r="HM783" s="20"/>
      <c r="HN783" s="20"/>
      <c r="HO783" s="20"/>
      <c r="HP783" s="20"/>
      <c r="HQ783" s="20"/>
      <c r="HR783" s="20"/>
      <c r="HS783" s="20"/>
      <c r="HT783" s="20"/>
      <c r="HU783" s="20"/>
      <c r="HV783" s="20"/>
      <c r="HW783" s="20"/>
      <c r="HX783" s="20"/>
      <c r="HY783" s="20"/>
      <c r="HZ783" s="20"/>
      <c r="IA783" s="20"/>
      <c r="IB783" s="20"/>
      <c r="IC783" s="20"/>
      <c r="ID783" s="20"/>
      <c r="IE783" s="20"/>
      <c r="IF783" s="20"/>
      <c r="IG783" s="20"/>
      <c r="IH783" s="20"/>
      <c r="II783" s="20"/>
      <c r="IJ783" s="20"/>
      <c r="IK783" s="20"/>
      <c r="IL783" s="20"/>
      <c r="IM783" s="20"/>
      <c r="IN783" s="20"/>
      <c r="IO783" s="20"/>
      <c r="IP783" s="20"/>
      <c r="IQ783" s="20"/>
      <c r="IR783" s="20"/>
      <c r="IS783" s="20"/>
    </row>
    <row r="784" spans="1:253" ht="13">
      <c r="A784" s="297"/>
      <c r="B784" s="247"/>
      <c r="C784" s="144" t="s">
        <v>708</v>
      </c>
      <c r="D784" s="142" t="s">
        <v>674</v>
      </c>
      <c r="E784" s="234">
        <v>0</v>
      </c>
      <c r="F784" s="233"/>
      <c r="G784" s="34">
        <f>IF(ISBLANK($F784),0,ROUND($E784*(VLOOKUP($F784,Ratio,2)),0))</f>
        <v>0</v>
      </c>
      <c r="H784" s="34">
        <f>IF(ISBLANK($F784),0,ROUND($E784*(VLOOKUP($F784,Ratio,3)),0))</f>
        <v>0</v>
      </c>
      <c r="I784" s="34">
        <f>IF(ISBLANK($F784),0,ROUND($E784*(VLOOKUP($F784,Ratio,4)),0))</f>
        <v>0</v>
      </c>
      <c r="J784" s="34">
        <f>IF(ISBLANK($F784),0,ROUND($E784*(VLOOKUP($F784,Ratio,5)),0))</f>
        <v>0</v>
      </c>
      <c r="K784" s="34">
        <f>IF(ISBLANK($F784),0,ROUND($E784*(VLOOKUP($F784,Ratio,13)),0))</f>
        <v>0</v>
      </c>
      <c r="L784" s="33"/>
      <c r="M784" s="12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/>
      <c r="EL784" s="20"/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  <c r="FW784" s="20"/>
      <c r="FX784" s="20"/>
      <c r="FY784" s="20"/>
      <c r="FZ784" s="20"/>
      <c r="GA784" s="20"/>
      <c r="GB784" s="20"/>
      <c r="GC784" s="20"/>
      <c r="GD784" s="20"/>
      <c r="GE784" s="20"/>
      <c r="GF784" s="20"/>
      <c r="GG784" s="20"/>
      <c r="GH784" s="20"/>
      <c r="GI784" s="20"/>
      <c r="GJ784" s="20"/>
      <c r="GK784" s="20"/>
      <c r="GL784" s="20"/>
      <c r="GM784" s="20"/>
      <c r="GN784" s="20"/>
      <c r="GO784" s="20"/>
      <c r="GP784" s="20"/>
      <c r="GQ784" s="20"/>
      <c r="GR784" s="20"/>
      <c r="GS784" s="20"/>
      <c r="GT784" s="20"/>
      <c r="GU784" s="20"/>
      <c r="GV784" s="20"/>
      <c r="GW784" s="20"/>
      <c r="GX784" s="20"/>
      <c r="GY784" s="20"/>
      <c r="GZ784" s="20"/>
      <c r="HA784" s="20"/>
      <c r="HB784" s="20"/>
      <c r="HC784" s="20"/>
      <c r="HD784" s="20"/>
      <c r="HE784" s="20"/>
      <c r="HF784" s="20"/>
      <c r="HG784" s="20"/>
      <c r="HH784" s="20"/>
      <c r="HI784" s="20"/>
      <c r="HJ784" s="20"/>
      <c r="HK784" s="20"/>
      <c r="HL784" s="20"/>
      <c r="HM784" s="20"/>
      <c r="HN784" s="20"/>
      <c r="HO784" s="20"/>
      <c r="HP784" s="20"/>
      <c r="HQ784" s="20"/>
      <c r="HR784" s="20"/>
      <c r="HS784" s="20"/>
      <c r="HT784" s="20"/>
      <c r="HU784" s="20"/>
      <c r="HV784" s="20"/>
      <c r="HW784" s="20"/>
      <c r="HX784" s="20"/>
      <c r="HY784" s="20"/>
      <c r="HZ784" s="20"/>
      <c r="IA784" s="20"/>
      <c r="IB784" s="20"/>
      <c r="IC784" s="20"/>
      <c r="ID784" s="20"/>
      <c r="IE784" s="20"/>
      <c r="IF784" s="20"/>
      <c r="IG784" s="20"/>
      <c r="IH784" s="20"/>
      <c r="II784" s="20"/>
      <c r="IJ784" s="20"/>
      <c r="IK784" s="20"/>
      <c r="IL784" s="20"/>
      <c r="IM784" s="20"/>
      <c r="IN784" s="20"/>
      <c r="IO784" s="20"/>
      <c r="IP784" s="20"/>
      <c r="IQ784" s="20"/>
      <c r="IR784" s="20"/>
      <c r="IS784" s="20"/>
    </row>
    <row r="785" spans="1:253" ht="13">
      <c r="A785" s="314">
        <v>71225</v>
      </c>
      <c r="B785" s="247"/>
      <c r="C785" s="298" t="s">
        <v>1061</v>
      </c>
      <c r="D785" s="297" t="s">
        <v>1051</v>
      </c>
      <c r="E785" s="234">
        <v>0</v>
      </c>
      <c r="F785" s="228" t="s">
        <v>63</v>
      </c>
      <c r="G785" s="34"/>
      <c r="H785" s="34"/>
      <c r="I785" s="34"/>
      <c r="J785" s="34"/>
      <c r="K785" s="34"/>
      <c r="L785" s="33"/>
      <c r="M785" s="124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  <c r="GD785" s="20"/>
      <c r="GE785" s="20"/>
      <c r="GF785" s="20"/>
      <c r="GG785" s="20"/>
      <c r="GH785" s="20"/>
      <c r="GI785" s="20"/>
      <c r="GJ785" s="20"/>
      <c r="GK785" s="20"/>
      <c r="GL785" s="20"/>
      <c r="GM785" s="20"/>
      <c r="GN785" s="20"/>
      <c r="GO785" s="20"/>
      <c r="GP785" s="20"/>
      <c r="GQ785" s="20"/>
      <c r="GR785" s="20"/>
      <c r="GS785" s="20"/>
      <c r="GT785" s="20"/>
      <c r="GU785" s="20"/>
      <c r="GV785" s="20"/>
      <c r="GW785" s="20"/>
      <c r="GX785" s="20"/>
      <c r="GY785" s="20"/>
      <c r="GZ785" s="20"/>
      <c r="HA785" s="20"/>
      <c r="HB785" s="20"/>
      <c r="HC785" s="20"/>
      <c r="HD785" s="20"/>
      <c r="HE785" s="20"/>
      <c r="HF785" s="20"/>
      <c r="HG785" s="20"/>
      <c r="HH785" s="20"/>
      <c r="HI785" s="20"/>
      <c r="HJ785" s="20"/>
      <c r="HK785" s="20"/>
      <c r="HL785" s="20"/>
      <c r="HM785" s="20"/>
      <c r="HN785" s="20"/>
      <c r="HO785" s="20"/>
      <c r="HP785" s="20"/>
      <c r="HQ785" s="20"/>
      <c r="HR785" s="20"/>
      <c r="HS785" s="20"/>
      <c r="HT785" s="20"/>
      <c r="HU785" s="20"/>
      <c r="HV785" s="20"/>
      <c r="HW785" s="20"/>
      <c r="HX785" s="20"/>
      <c r="HY785" s="20"/>
      <c r="HZ785" s="20"/>
      <c r="IA785" s="20"/>
      <c r="IB785" s="20"/>
      <c r="IC785" s="20"/>
      <c r="ID785" s="20"/>
      <c r="IE785" s="20"/>
      <c r="IF785" s="20"/>
      <c r="IG785" s="20"/>
      <c r="IH785" s="20"/>
      <c r="II785" s="20"/>
      <c r="IJ785" s="20"/>
      <c r="IK785" s="20"/>
      <c r="IL785" s="20"/>
      <c r="IM785" s="20"/>
      <c r="IN785" s="20"/>
      <c r="IO785" s="20"/>
      <c r="IP785" s="20"/>
      <c r="IQ785" s="20"/>
      <c r="IR785" s="20"/>
      <c r="IS785" s="20"/>
    </row>
    <row r="786" spans="1:253" ht="13">
      <c r="A786" s="314"/>
      <c r="B786" s="247"/>
      <c r="C786" s="298" t="s">
        <v>1060</v>
      </c>
      <c r="D786" s="297" t="s">
        <v>1051</v>
      </c>
      <c r="E786" s="234">
        <v>0</v>
      </c>
      <c r="F786" s="233"/>
      <c r="G786" s="34">
        <f>IF(ISBLANK($F786),0,ROUND($E786*(VLOOKUP($F786,Ratio,2)),0))</f>
        <v>0</v>
      </c>
      <c r="H786" s="34">
        <f>IF(ISBLANK($F786),0,ROUND($E786*(VLOOKUP($F786,Ratio,3)),0))</f>
        <v>0</v>
      </c>
      <c r="I786" s="34">
        <f>IF(ISBLANK($F786),0,ROUND($E786*(VLOOKUP($F786,Ratio,4)),0))</f>
        <v>0</v>
      </c>
      <c r="J786" s="34">
        <f>IF(ISBLANK($F786),0,ROUND($E786*(VLOOKUP($F786,Ratio,5)),0))</f>
        <v>0</v>
      </c>
      <c r="K786" s="34">
        <f>IF(ISBLANK($F786),0,ROUND($E786*(VLOOKUP($F786,Ratio,13)),0))</f>
        <v>0</v>
      </c>
      <c r="L786" s="33"/>
      <c r="M786" s="124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  <c r="GD786" s="20"/>
      <c r="GE786" s="20"/>
      <c r="GF786" s="20"/>
      <c r="GG786" s="20"/>
      <c r="GH786" s="20"/>
      <c r="GI786" s="20"/>
      <c r="GJ786" s="20"/>
      <c r="GK786" s="20"/>
      <c r="GL786" s="20"/>
      <c r="GM786" s="20"/>
      <c r="GN786" s="20"/>
      <c r="GO786" s="20"/>
      <c r="GP786" s="20"/>
      <c r="GQ786" s="20"/>
      <c r="GR786" s="20"/>
      <c r="GS786" s="20"/>
      <c r="GT786" s="20"/>
      <c r="GU786" s="20"/>
      <c r="GV786" s="20"/>
      <c r="GW786" s="20"/>
      <c r="GX786" s="20"/>
      <c r="GY786" s="20"/>
      <c r="GZ786" s="20"/>
      <c r="HA786" s="20"/>
      <c r="HB786" s="20"/>
      <c r="HC786" s="20"/>
      <c r="HD786" s="20"/>
      <c r="HE786" s="20"/>
      <c r="HF786" s="20"/>
      <c r="HG786" s="20"/>
      <c r="HH786" s="20"/>
      <c r="HI786" s="20"/>
      <c r="HJ786" s="20"/>
      <c r="HK786" s="20"/>
      <c r="HL786" s="20"/>
      <c r="HM786" s="20"/>
      <c r="HN786" s="20"/>
      <c r="HO786" s="20"/>
      <c r="HP786" s="20"/>
      <c r="HQ786" s="20"/>
      <c r="HR786" s="20"/>
      <c r="HS786" s="20"/>
      <c r="HT786" s="20"/>
      <c r="HU786" s="20"/>
      <c r="HV786" s="20"/>
      <c r="HW786" s="20"/>
      <c r="HX786" s="20"/>
      <c r="HY786" s="20"/>
      <c r="HZ786" s="20"/>
      <c r="IA786" s="20"/>
      <c r="IB786" s="20"/>
      <c r="IC786" s="20"/>
      <c r="ID786" s="20"/>
      <c r="IE786" s="20"/>
      <c r="IF786" s="20"/>
      <c r="IG786" s="20"/>
      <c r="IH786" s="20"/>
      <c r="II786" s="20"/>
      <c r="IJ786" s="20"/>
      <c r="IK786" s="20"/>
      <c r="IL786" s="20"/>
      <c r="IM786" s="20"/>
      <c r="IN786" s="20"/>
      <c r="IO786" s="20"/>
      <c r="IP786" s="20"/>
      <c r="IQ786" s="20"/>
      <c r="IR786" s="20"/>
      <c r="IS786" s="20"/>
    </row>
    <row r="787" spans="1:253" ht="13">
      <c r="A787" s="314">
        <v>71226</v>
      </c>
      <c r="B787" s="247"/>
      <c r="C787" s="298" t="s">
        <v>1062</v>
      </c>
      <c r="D787" s="297" t="s">
        <v>1052</v>
      </c>
      <c r="E787" s="234">
        <v>0</v>
      </c>
      <c r="F787" s="228" t="s">
        <v>63</v>
      </c>
      <c r="G787" s="34"/>
      <c r="H787" s="34"/>
      <c r="I787" s="34"/>
      <c r="J787" s="34"/>
      <c r="K787" s="34"/>
      <c r="L787" s="33"/>
      <c r="M787" s="124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  <c r="GD787" s="20"/>
      <c r="GE787" s="20"/>
      <c r="GF787" s="20"/>
      <c r="GG787" s="20"/>
      <c r="GH787" s="20"/>
      <c r="GI787" s="20"/>
      <c r="GJ787" s="20"/>
      <c r="GK787" s="20"/>
      <c r="GL787" s="20"/>
      <c r="GM787" s="20"/>
      <c r="GN787" s="20"/>
      <c r="GO787" s="20"/>
      <c r="GP787" s="20"/>
      <c r="GQ787" s="20"/>
      <c r="GR787" s="20"/>
      <c r="GS787" s="20"/>
      <c r="GT787" s="20"/>
      <c r="GU787" s="20"/>
      <c r="GV787" s="20"/>
      <c r="GW787" s="20"/>
      <c r="GX787" s="20"/>
      <c r="GY787" s="20"/>
      <c r="GZ787" s="20"/>
      <c r="HA787" s="20"/>
      <c r="HB787" s="20"/>
      <c r="HC787" s="20"/>
      <c r="HD787" s="20"/>
      <c r="HE787" s="20"/>
      <c r="HF787" s="20"/>
      <c r="HG787" s="20"/>
      <c r="HH787" s="20"/>
      <c r="HI787" s="20"/>
      <c r="HJ787" s="20"/>
      <c r="HK787" s="20"/>
      <c r="HL787" s="20"/>
      <c r="HM787" s="20"/>
      <c r="HN787" s="20"/>
      <c r="HO787" s="20"/>
      <c r="HP787" s="20"/>
      <c r="HQ787" s="20"/>
      <c r="HR787" s="20"/>
      <c r="HS787" s="20"/>
      <c r="HT787" s="20"/>
      <c r="HU787" s="20"/>
      <c r="HV787" s="20"/>
      <c r="HW787" s="20"/>
      <c r="HX787" s="20"/>
      <c r="HY787" s="20"/>
      <c r="HZ787" s="20"/>
      <c r="IA787" s="20"/>
      <c r="IB787" s="20"/>
      <c r="IC787" s="20"/>
      <c r="ID787" s="20"/>
      <c r="IE787" s="20"/>
      <c r="IF787" s="20"/>
      <c r="IG787" s="20"/>
      <c r="IH787" s="20"/>
      <c r="II787" s="20"/>
      <c r="IJ787" s="20"/>
      <c r="IK787" s="20"/>
      <c r="IL787" s="20"/>
      <c r="IM787" s="20"/>
      <c r="IN787" s="20"/>
      <c r="IO787" s="20"/>
      <c r="IP787" s="20"/>
      <c r="IQ787" s="20"/>
      <c r="IR787" s="20"/>
      <c r="IS787" s="20"/>
    </row>
    <row r="788" spans="1:253" ht="13">
      <c r="A788" s="314"/>
      <c r="B788" s="247"/>
      <c r="C788" s="298" t="s">
        <v>1063</v>
      </c>
      <c r="D788" s="297" t="s">
        <v>1052</v>
      </c>
      <c r="E788" s="234">
        <v>0</v>
      </c>
      <c r="F788" s="233"/>
      <c r="G788" s="34">
        <f>IF(ISBLANK($F788),0,ROUND($E788*(VLOOKUP($F788,Ratio,2)),0))</f>
        <v>0</v>
      </c>
      <c r="H788" s="34">
        <f>IF(ISBLANK($F788),0,ROUND($E788*(VLOOKUP($F788,Ratio,3)),0))</f>
        <v>0</v>
      </c>
      <c r="I788" s="34">
        <f>IF(ISBLANK($F788),0,ROUND($E788*(VLOOKUP($F788,Ratio,4)),0))</f>
        <v>0</v>
      </c>
      <c r="J788" s="34">
        <f>IF(ISBLANK($F788),0,ROUND($E788*(VLOOKUP($F788,Ratio,5)),0))</f>
        <v>0</v>
      </c>
      <c r="K788" s="34">
        <f>IF(ISBLANK($F788),0,ROUND($E788*(VLOOKUP($F788,Ratio,13)),0))</f>
        <v>0</v>
      </c>
      <c r="L788" s="33"/>
      <c r="M788" s="124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  <c r="FW788" s="20"/>
      <c r="FX788" s="20"/>
      <c r="FY788" s="20"/>
      <c r="FZ788" s="20"/>
      <c r="GA788" s="20"/>
      <c r="GB788" s="20"/>
      <c r="GC788" s="20"/>
      <c r="GD788" s="20"/>
      <c r="GE788" s="20"/>
      <c r="GF788" s="20"/>
      <c r="GG788" s="20"/>
      <c r="GH788" s="20"/>
      <c r="GI788" s="20"/>
      <c r="GJ788" s="20"/>
      <c r="GK788" s="20"/>
      <c r="GL788" s="20"/>
      <c r="GM788" s="20"/>
      <c r="GN788" s="20"/>
      <c r="GO788" s="20"/>
      <c r="GP788" s="20"/>
      <c r="GQ788" s="20"/>
      <c r="GR788" s="20"/>
      <c r="GS788" s="20"/>
      <c r="GT788" s="20"/>
      <c r="GU788" s="20"/>
      <c r="GV788" s="20"/>
      <c r="GW788" s="20"/>
      <c r="GX788" s="20"/>
      <c r="GY788" s="20"/>
      <c r="GZ788" s="20"/>
      <c r="HA788" s="20"/>
      <c r="HB788" s="20"/>
      <c r="HC788" s="20"/>
      <c r="HD788" s="20"/>
      <c r="HE788" s="20"/>
      <c r="HF788" s="20"/>
      <c r="HG788" s="20"/>
      <c r="HH788" s="20"/>
      <c r="HI788" s="20"/>
      <c r="HJ788" s="20"/>
      <c r="HK788" s="20"/>
      <c r="HL788" s="20"/>
      <c r="HM788" s="20"/>
      <c r="HN788" s="20"/>
      <c r="HO788" s="20"/>
      <c r="HP788" s="20"/>
      <c r="HQ788" s="20"/>
      <c r="HR788" s="20"/>
      <c r="HS788" s="20"/>
      <c r="HT788" s="20"/>
      <c r="HU788" s="20"/>
      <c r="HV788" s="20"/>
      <c r="HW788" s="20"/>
      <c r="HX788" s="20"/>
      <c r="HY788" s="20"/>
      <c r="HZ788" s="20"/>
      <c r="IA788" s="20"/>
      <c r="IB788" s="20"/>
      <c r="IC788" s="20"/>
      <c r="ID788" s="20"/>
      <c r="IE788" s="20"/>
      <c r="IF788" s="20"/>
      <c r="IG788" s="20"/>
      <c r="IH788" s="20"/>
      <c r="II788" s="20"/>
      <c r="IJ788" s="20"/>
      <c r="IK788" s="20"/>
      <c r="IL788" s="20"/>
      <c r="IM788" s="20"/>
      <c r="IN788" s="20"/>
      <c r="IO788" s="20"/>
      <c r="IP788" s="20"/>
      <c r="IQ788" s="20"/>
      <c r="IR788" s="20"/>
      <c r="IS788" s="20"/>
    </row>
    <row r="789" spans="1:253" ht="13">
      <c r="A789" s="314">
        <v>71227</v>
      </c>
      <c r="B789" s="247"/>
      <c r="C789" s="298" t="s">
        <v>1059</v>
      </c>
      <c r="D789" s="297" t="s">
        <v>1053</v>
      </c>
      <c r="E789" s="234">
        <v>0</v>
      </c>
      <c r="F789" s="228" t="s">
        <v>63</v>
      </c>
      <c r="G789" s="34"/>
      <c r="H789" s="34"/>
      <c r="I789" s="34"/>
      <c r="J789" s="34"/>
      <c r="K789" s="34"/>
      <c r="L789" s="33"/>
      <c r="M789" s="124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  <c r="EK789" s="20"/>
      <c r="EL789" s="20"/>
      <c r="EM789" s="20"/>
      <c r="EN789" s="20"/>
      <c r="EO789" s="20"/>
      <c r="EP789" s="20"/>
      <c r="EQ789" s="20"/>
      <c r="ER789" s="20"/>
      <c r="ES789" s="20"/>
      <c r="ET789" s="20"/>
      <c r="EU789" s="20"/>
      <c r="EV789" s="20"/>
      <c r="EW789" s="20"/>
      <c r="EX789" s="20"/>
      <c r="EY789" s="20"/>
      <c r="EZ789" s="20"/>
      <c r="FA789" s="20"/>
      <c r="FB789" s="20"/>
      <c r="FC789" s="20"/>
      <c r="FD789" s="20"/>
      <c r="FE789" s="20"/>
      <c r="FF789" s="20"/>
      <c r="FG789" s="20"/>
      <c r="FH789" s="20"/>
      <c r="FI789" s="20"/>
      <c r="FJ789" s="20"/>
      <c r="FK789" s="20"/>
      <c r="FL789" s="20"/>
      <c r="FM789" s="20"/>
      <c r="FN789" s="20"/>
      <c r="FO789" s="20"/>
      <c r="FP789" s="20"/>
      <c r="FQ789" s="20"/>
      <c r="FR789" s="20"/>
      <c r="FS789" s="20"/>
      <c r="FT789" s="20"/>
      <c r="FU789" s="20"/>
      <c r="FV789" s="20"/>
      <c r="FW789" s="20"/>
      <c r="FX789" s="20"/>
      <c r="FY789" s="20"/>
      <c r="FZ789" s="20"/>
      <c r="GA789" s="20"/>
      <c r="GB789" s="20"/>
      <c r="GC789" s="20"/>
      <c r="GD789" s="20"/>
      <c r="GE789" s="20"/>
      <c r="GF789" s="20"/>
      <c r="GG789" s="20"/>
      <c r="GH789" s="20"/>
      <c r="GI789" s="20"/>
      <c r="GJ789" s="20"/>
      <c r="GK789" s="20"/>
      <c r="GL789" s="20"/>
      <c r="GM789" s="20"/>
      <c r="GN789" s="20"/>
      <c r="GO789" s="20"/>
      <c r="GP789" s="20"/>
      <c r="GQ789" s="20"/>
      <c r="GR789" s="20"/>
      <c r="GS789" s="20"/>
      <c r="GT789" s="20"/>
      <c r="GU789" s="20"/>
      <c r="GV789" s="20"/>
      <c r="GW789" s="20"/>
      <c r="GX789" s="20"/>
      <c r="GY789" s="20"/>
      <c r="GZ789" s="20"/>
      <c r="HA789" s="20"/>
      <c r="HB789" s="20"/>
      <c r="HC789" s="20"/>
      <c r="HD789" s="20"/>
      <c r="HE789" s="20"/>
      <c r="HF789" s="20"/>
      <c r="HG789" s="20"/>
      <c r="HH789" s="20"/>
      <c r="HI789" s="20"/>
      <c r="HJ789" s="20"/>
      <c r="HK789" s="20"/>
      <c r="HL789" s="20"/>
      <c r="HM789" s="20"/>
      <c r="HN789" s="20"/>
      <c r="HO789" s="20"/>
      <c r="HP789" s="20"/>
      <c r="HQ789" s="20"/>
      <c r="HR789" s="20"/>
      <c r="HS789" s="20"/>
      <c r="HT789" s="20"/>
      <c r="HU789" s="20"/>
      <c r="HV789" s="20"/>
      <c r="HW789" s="20"/>
      <c r="HX789" s="20"/>
      <c r="HY789" s="20"/>
      <c r="HZ789" s="20"/>
      <c r="IA789" s="20"/>
      <c r="IB789" s="20"/>
      <c r="IC789" s="20"/>
      <c r="ID789" s="20"/>
      <c r="IE789" s="20"/>
      <c r="IF789" s="20"/>
      <c r="IG789" s="20"/>
      <c r="IH789" s="20"/>
      <c r="II789" s="20"/>
      <c r="IJ789" s="20"/>
      <c r="IK789" s="20"/>
      <c r="IL789" s="20"/>
      <c r="IM789" s="20"/>
      <c r="IN789" s="20"/>
      <c r="IO789" s="20"/>
      <c r="IP789" s="20"/>
      <c r="IQ789" s="20"/>
      <c r="IR789" s="20"/>
      <c r="IS789" s="20"/>
    </row>
    <row r="790" spans="1:253" ht="13">
      <c r="A790" s="314"/>
      <c r="B790" s="247"/>
      <c r="C790" s="298" t="s">
        <v>1060</v>
      </c>
      <c r="D790" s="297" t="s">
        <v>1053</v>
      </c>
      <c r="E790" s="234">
        <v>0</v>
      </c>
      <c r="F790" s="233"/>
      <c r="G790" s="34">
        <f>IF(ISBLANK($F790),0,ROUND($E790*(VLOOKUP($F790,Ratio,2)),0))</f>
        <v>0</v>
      </c>
      <c r="H790" s="34">
        <f>IF(ISBLANK($F790),0,ROUND($E790*(VLOOKUP($F790,Ratio,3)),0))</f>
        <v>0</v>
      </c>
      <c r="I790" s="34">
        <f>IF(ISBLANK($F790),0,ROUND($E790*(VLOOKUP($F790,Ratio,4)),0))</f>
        <v>0</v>
      </c>
      <c r="J790" s="34">
        <f>IF(ISBLANK($F790),0,ROUND($E790*(VLOOKUP($F790,Ratio,5)),0))</f>
        <v>0</v>
      </c>
      <c r="K790" s="34">
        <f>IF(ISBLANK($F790),0,ROUND($E790*(VLOOKUP($F790,Ratio,13)),0))</f>
        <v>0</v>
      </c>
      <c r="L790" s="33"/>
      <c r="M790" s="124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/>
      <c r="GB790" s="20"/>
      <c r="GC790" s="20"/>
      <c r="GD790" s="20"/>
      <c r="GE790" s="20"/>
      <c r="GF790" s="20"/>
      <c r="GG790" s="20"/>
      <c r="GH790" s="20"/>
      <c r="GI790" s="20"/>
      <c r="GJ790" s="20"/>
      <c r="GK790" s="20"/>
      <c r="GL790" s="20"/>
      <c r="GM790" s="20"/>
      <c r="GN790" s="20"/>
      <c r="GO790" s="20"/>
      <c r="GP790" s="20"/>
      <c r="GQ790" s="20"/>
      <c r="GR790" s="20"/>
      <c r="GS790" s="20"/>
      <c r="GT790" s="20"/>
      <c r="GU790" s="20"/>
      <c r="GV790" s="20"/>
      <c r="GW790" s="20"/>
      <c r="GX790" s="20"/>
      <c r="GY790" s="20"/>
      <c r="GZ790" s="20"/>
      <c r="HA790" s="20"/>
      <c r="HB790" s="20"/>
      <c r="HC790" s="20"/>
      <c r="HD790" s="20"/>
      <c r="HE790" s="20"/>
      <c r="HF790" s="20"/>
      <c r="HG790" s="20"/>
      <c r="HH790" s="20"/>
      <c r="HI790" s="20"/>
      <c r="HJ790" s="20"/>
      <c r="HK790" s="20"/>
      <c r="HL790" s="20"/>
      <c r="HM790" s="20"/>
      <c r="HN790" s="20"/>
      <c r="HO790" s="20"/>
      <c r="HP790" s="20"/>
      <c r="HQ790" s="20"/>
      <c r="HR790" s="20"/>
      <c r="HS790" s="20"/>
      <c r="HT790" s="20"/>
      <c r="HU790" s="20"/>
      <c r="HV790" s="20"/>
      <c r="HW790" s="20"/>
      <c r="HX790" s="20"/>
      <c r="HY790" s="20"/>
      <c r="HZ790" s="20"/>
      <c r="IA790" s="20"/>
      <c r="IB790" s="20"/>
      <c r="IC790" s="20"/>
      <c r="ID790" s="20"/>
      <c r="IE790" s="20"/>
      <c r="IF790" s="20"/>
      <c r="IG790" s="20"/>
      <c r="IH790" s="20"/>
      <c r="II790" s="20"/>
      <c r="IJ790" s="20"/>
      <c r="IK790" s="20"/>
      <c r="IL790" s="20"/>
      <c r="IM790" s="20"/>
      <c r="IN790" s="20"/>
      <c r="IO790" s="20"/>
      <c r="IP790" s="20"/>
      <c r="IQ790" s="20"/>
      <c r="IR790" s="20"/>
      <c r="IS790" s="20"/>
    </row>
    <row r="791" spans="1:253" ht="13">
      <c r="A791" s="297">
        <v>71240</v>
      </c>
      <c r="B791" s="247">
        <v>22710</v>
      </c>
      <c r="C791" s="143" t="s">
        <v>675</v>
      </c>
      <c r="D791" s="145"/>
      <c r="E791" s="40">
        <f>SUM(E761:E790)</f>
        <v>0</v>
      </c>
      <c r="F791" s="218"/>
      <c r="G791" s="40">
        <f t="shared" ref="G791:K791" si="6">SUM(G761:G790)</f>
        <v>0</v>
      </c>
      <c r="H791" s="40">
        <f t="shared" si="6"/>
        <v>0</v>
      </c>
      <c r="I791" s="40">
        <f t="shared" si="6"/>
        <v>0</v>
      </c>
      <c r="J791" s="40">
        <f t="shared" si="6"/>
        <v>0</v>
      </c>
      <c r="K791" s="40">
        <f t="shared" si="6"/>
        <v>0</v>
      </c>
      <c r="L791" s="33"/>
      <c r="M791" s="124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  <c r="HI791" s="20"/>
      <c r="HJ791" s="20"/>
      <c r="HK791" s="20"/>
      <c r="HL791" s="20"/>
      <c r="HM791" s="20"/>
      <c r="HN791" s="20"/>
      <c r="HO791" s="20"/>
      <c r="HP791" s="20"/>
      <c r="HQ791" s="20"/>
      <c r="HR791" s="20"/>
      <c r="HS791" s="20"/>
      <c r="HT791" s="20"/>
      <c r="HU791" s="20"/>
      <c r="HV791" s="20"/>
      <c r="HW791" s="20"/>
      <c r="HX791" s="20"/>
      <c r="HY791" s="20"/>
      <c r="HZ791" s="20"/>
      <c r="IA791" s="20"/>
      <c r="IB791" s="20"/>
      <c r="IC791" s="20"/>
      <c r="ID791" s="20"/>
      <c r="IE791" s="20"/>
      <c r="IF791" s="20"/>
      <c r="IG791" s="20"/>
      <c r="IH791" s="20"/>
      <c r="II791" s="20"/>
      <c r="IJ791" s="20"/>
      <c r="IK791" s="20"/>
      <c r="IL791" s="20"/>
      <c r="IM791" s="20"/>
      <c r="IN791" s="20"/>
      <c r="IO791" s="20"/>
      <c r="IP791" s="20"/>
      <c r="IQ791" s="20"/>
      <c r="IR791" s="20"/>
      <c r="IS791" s="20"/>
    </row>
    <row r="792" spans="1:253" ht="13">
      <c r="A792" s="297">
        <v>71260</v>
      </c>
      <c r="B792" s="247">
        <v>22720</v>
      </c>
      <c r="C792" s="143" t="s">
        <v>676</v>
      </c>
      <c r="D792" s="145"/>
      <c r="E792" s="40">
        <f>E791+E759</f>
        <v>0</v>
      </c>
      <c r="F792" s="218"/>
      <c r="G792" s="40">
        <f>G791+G759</f>
        <v>0</v>
      </c>
      <c r="H792" s="40">
        <f>H791+H759</f>
        <v>0</v>
      </c>
      <c r="I792" s="40">
        <f>I791+I759</f>
        <v>0</v>
      </c>
      <c r="J792" s="40">
        <f>J791+J759</f>
        <v>0</v>
      </c>
      <c r="K792" s="40">
        <f>K791+K759</f>
        <v>0</v>
      </c>
      <c r="L792" s="33"/>
      <c r="M792" s="124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/>
      <c r="EL792" s="20"/>
      <c r="EM792" s="20"/>
      <c r="EN792" s="20"/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  <c r="FW792" s="20"/>
      <c r="FX792" s="20"/>
      <c r="FY792" s="20"/>
      <c r="FZ792" s="20"/>
      <c r="GA792" s="20"/>
      <c r="GB792" s="20"/>
      <c r="GC792" s="20"/>
      <c r="GD792" s="20"/>
      <c r="GE792" s="20"/>
      <c r="GF792" s="20"/>
      <c r="GG792" s="20"/>
      <c r="GH792" s="20"/>
      <c r="GI792" s="20"/>
      <c r="GJ792" s="20"/>
      <c r="GK792" s="20"/>
      <c r="GL792" s="20"/>
      <c r="GM792" s="20"/>
      <c r="GN792" s="20"/>
      <c r="GO792" s="20"/>
      <c r="GP792" s="20"/>
      <c r="GQ792" s="20"/>
      <c r="GR792" s="20"/>
      <c r="GS792" s="20"/>
      <c r="GT792" s="20"/>
      <c r="GU792" s="20"/>
      <c r="GV792" s="20"/>
      <c r="GW792" s="20"/>
      <c r="GX792" s="20"/>
      <c r="GY792" s="20"/>
      <c r="GZ792" s="20"/>
      <c r="HA792" s="20"/>
      <c r="HB792" s="20"/>
      <c r="HC792" s="20"/>
      <c r="HD792" s="20"/>
      <c r="HE792" s="20"/>
      <c r="HF792" s="20"/>
      <c r="HG792" s="20"/>
      <c r="HH792" s="20"/>
      <c r="HI792" s="20"/>
      <c r="HJ792" s="20"/>
      <c r="HK792" s="20"/>
      <c r="HL792" s="20"/>
      <c r="HM792" s="20"/>
      <c r="HN792" s="20"/>
      <c r="HO792" s="20"/>
      <c r="HP792" s="20"/>
      <c r="HQ792" s="20"/>
      <c r="HR792" s="20"/>
      <c r="HS792" s="20"/>
      <c r="HT792" s="20"/>
      <c r="HU792" s="20"/>
      <c r="HV792" s="20"/>
      <c r="HW792" s="20"/>
      <c r="HX792" s="20"/>
      <c r="HY792" s="20"/>
      <c r="HZ792" s="20"/>
      <c r="IA792" s="20"/>
      <c r="IB792" s="20"/>
      <c r="IC792" s="20"/>
      <c r="ID792" s="20"/>
      <c r="IE792" s="20"/>
      <c r="IF792" s="20"/>
      <c r="IG792" s="20"/>
      <c r="IH792" s="20"/>
      <c r="II792" s="20"/>
      <c r="IJ792" s="20"/>
      <c r="IK792" s="20"/>
      <c r="IL792" s="20"/>
      <c r="IM792" s="20"/>
      <c r="IN792" s="20"/>
      <c r="IO792" s="20"/>
      <c r="IP792" s="20"/>
      <c r="IQ792" s="20"/>
      <c r="IR792" s="20"/>
      <c r="IS792" s="20"/>
    </row>
    <row r="793" spans="1:253" ht="13">
      <c r="A793" s="297"/>
      <c r="B793" s="245"/>
      <c r="C793" s="59" t="s">
        <v>426</v>
      </c>
      <c r="D793" s="217"/>
      <c r="E793" s="33"/>
      <c r="F793" s="218"/>
      <c r="G793" s="33"/>
      <c r="H793" s="33"/>
      <c r="I793" s="33"/>
      <c r="J793" s="33"/>
      <c r="K793" s="33"/>
      <c r="L793" s="33"/>
      <c r="M793" s="124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/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  <c r="FW793" s="20"/>
      <c r="FX793" s="20"/>
      <c r="FY793" s="20"/>
      <c r="FZ793" s="20"/>
      <c r="GA793" s="20"/>
      <c r="GB793" s="20"/>
      <c r="GC793" s="20"/>
      <c r="GD793" s="20"/>
      <c r="GE793" s="20"/>
      <c r="GF793" s="20"/>
      <c r="GG793" s="20"/>
      <c r="GH793" s="20"/>
      <c r="GI793" s="20"/>
      <c r="GJ793" s="20"/>
      <c r="GK793" s="20"/>
      <c r="GL793" s="20"/>
      <c r="GM793" s="20"/>
      <c r="GN793" s="20"/>
      <c r="GO793" s="20"/>
      <c r="GP793" s="20"/>
      <c r="GQ793" s="20"/>
      <c r="GR793" s="20"/>
      <c r="GS793" s="20"/>
      <c r="GT793" s="20"/>
      <c r="GU793" s="20"/>
      <c r="GV793" s="20"/>
      <c r="GW793" s="20"/>
      <c r="GX793" s="20"/>
      <c r="GY793" s="20"/>
      <c r="GZ793" s="20"/>
      <c r="HA793" s="20"/>
      <c r="HB793" s="20"/>
      <c r="HC793" s="20"/>
      <c r="HD793" s="20"/>
      <c r="HE793" s="20"/>
      <c r="HF793" s="20"/>
      <c r="HG793" s="20"/>
      <c r="HH793" s="20"/>
      <c r="HI793" s="20"/>
      <c r="HJ793" s="20"/>
      <c r="HK793" s="20"/>
      <c r="HL793" s="20"/>
      <c r="HM793" s="20"/>
      <c r="HN793" s="20"/>
      <c r="HO793" s="20"/>
      <c r="HP793" s="20"/>
      <c r="HQ793" s="20"/>
      <c r="HR793" s="20"/>
      <c r="HS793" s="20"/>
      <c r="HT793" s="20"/>
      <c r="HU793" s="20"/>
      <c r="HV793" s="20"/>
      <c r="HW793" s="20"/>
      <c r="HX793" s="20"/>
      <c r="HY793" s="20"/>
      <c r="HZ793" s="20"/>
      <c r="IA793" s="20"/>
      <c r="IB793" s="20"/>
      <c r="IC793" s="20"/>
      <c r="ID793" s="20"/>
      <c r="IE793" s="20"/>
      <c r="IF793" s="20"/>
      <c r="IG793" s="20"/>
      <c r="IH793" s="20"/>
      <c r="II793" s="20"/>
      <c r="IJ793" s="20"/>
      <c r="IK793" s="20"/>
      <c r="IL793" s="20"/>
      <c r="IM793" s="20"/>
      <c r="IN793" s="20"/>
      <c r="IO793" s="20"/>
      <c r="IP793" s="20"/>
      <c r="IQ793" s="20"/>
      <c r="IR793" s="20"/>
      <c r="IS793" s="20"/>
    </row>
    <row r="794" spans="1:253" ht="13">
      <c r="A794" s="297">
        <v>72000</v>
      </c>
      <c r="B794" s="245">
        <v>7550</v>
      </c>
      <c r="C794" s="46" t="s">
        <v>427</v>
      </c>
      <c r="D794" s="58" t="s">
        <v>428</v>
      </c>
      <c r="E794" s="234">
        <v>0</v>
      </c>
      <c r="F794" s="223" t="s">
        <v>63</v>
      </c>
      <c r="G794" s="35"/>
      <c r="H794" s="35"/>
      <c r="I794" s="35"/>
      <c r="J794" s="35"/>
      <c r="K794" s="35"/>
      <c r="L794" s="33"/>
      <c r="M794" s="12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  <c r="GD794" s="20"/>
      <c r="GE794" s="20"/>
      <c r="GF794" s="20"/>
      <c r="GG794" s="20"/>
      <c r="GH794" s="20"/>
      <c r="GI794" s="20"/>
      <c r="GJ794" s="20"/>
      <c r="GK794" s="20"/>
      <c r="GL794" s="20"/>
      <c r="GM794" s="20"/>
      <c r="GN794" s="20"/>
      <c r="GO794" s="20"/>
      <c r="GP794" s="20"/>
      <c r="GQ794" s="20"/>
      <c r="GR794" s="20"/>
      <c r="GS794" s="20"/>
      <c r="GT794" s="20"/>
      <c r="GU794" s="20"/>
      <c r="GV794" s="20"/>
      <c r="GW794" s="20"/>
      <c r="GX794" s="20"/>
      <c r="GY794" s="20"/>
      <c r="GZ794" s="20"/>
      <c r="HA794" s="20"/>
      <c r="HB794" s="20"/>
      <c r="HC794" s="20"/>
      <c r="HD794" s="20"/>
      <c r="HE794" s="20"/>
      <c r="HF794" s="20"/>
      <c r="HG794" s="20"/>
      <c r="HH794" s="20"/>
      <c r="HI794" s="20"/>
      <c r="HJ794" s="20"/>
      <c r="HK794" s="20"/>
      <c r="HL794" s="20"/>
      <c r="HM794" s="20"/>
      <c r="HN794" s="20"/>
      <c r="HO794" s="20"/>
      <c r="HP794" s="20"/>
      <c r="HQ794" s="20"/>
      <c r="HR794" s="20"/>
      <c r="HS794" s="20"/>
      <c r="HT794" s="20"/>
      <c r="HU794" s="20"/>
      <c r="HV794" s="20"/>
      <c r="HW794" s="20"/>
      <c r="HX794" s="20"/>
      <c r="HY794" s="20"/>
      <c r="HZ794" s="20"/>
      <c r="IA794" s="20"/>
      <c r="IB794" s="20"/>
      <c r="IC794" s="20"/>
      <c r="ID794" s="20"/>
      <c r="IE794" s="20"/>
      <c r="IF794" s="20"/>
      <c r="IG794" s="20"/>
      <c r="IH794" s="20"/>
      <c r="II794" s="20"/>
      <c r="IJ794" s="20"/>
      <c r="IK794" s="20"/>
      <c r="IL794" s="20"/>
      <c r="IM794" s="20"/>
      <c r="IN794" s="20"/>
      <c r="IO794" s="20"/>
      <c r="IP794" s="20"/>
      <c r="IQ794" s="20"/>
      <c r="IR794" s="20"/>
      <c r="IS794" s="20"/>
    </row>
    <row r="795" spans="1:253" ht="13">
      <c r="A795" s="297"/>
      <c r="B795" s="245"/>
      <c r="C795" s="46" t="s">
        <v>429</v>
      </c>
      <c r="D795" s="58" t="s">
        <v>428</v>
      </c>
      <c r="E795" s="234">
        <v>0</v>
      </c>
      <c r="F795" s="224"/>
      <c r="G795" s="34">
        <f>IF(ISBLANK($F795),0,ROUND($E795*(VLOOKUP($F795,Ratio,2)),0))</f>
        <v>0</v>
      </c>
      <c r="H795" s="34">
        <f>IF(ISBLANK($F795),0,ROUND($E795*(VLOOKUP($F795,Ratio,3)),0))</f>
        <v>0</v>
      </c>
      <c r="I795" s="34">
        <f>IF(ISBLANK($F795),0,ROUND($E795*(VLOOKUP($F795,Ratio,4)),0))</f>
        <v>0</v>
      </c>
      <c r="J795" s="34">
        <f>IF(ISBLANK($F795),0,ROUND($E795*(VLOOKUP($F795,Ratio,5)),0))</f>
        <v>0</v>
      </c>
      <c r="K795" s="34">
        <f>IF(ISBLANK($F795),0,ROUND($E795*(VLOOKUP($F795,Ratio,13)),0))</f>
        <v>0</v>
      </c>
      <c r="L795" s="33"/>
      <c r="M795" s="124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  <c r="FW795" s="20"/>
      <c r="FX795" s="20"/>
      <c r="FY795" s="20"/>
      <c r="FZ795" s="20"/>
      <c r="GA795" s="20"/>
      <c r="GB795" s="20"/>
      <c r="GC795" s="20"/>
      <c r="GD795" s="20"/>
      <c r="GE795" s="20"/>
      <c r="GF795" s="20"/>
      <c r="GG795" s="20"/>
      <c r="GH795" s="20"/>
      <c r="GI795" s="20"/>
      <c r="GJ795" s="20"/>
      <c r="GK795" s="20"/>
      <c r="GL795" s="20"/>
      <c r="GM795" s="20"/>
      <c r="GN795" s="20"/>
      <c r="GO795" s="20"/>
      <c r="GP795" s="20"/>
      <c r="GQ795" s="20"/>
      <c r="GR795" s="20"/>
      <c r="GS795" s="20"/>
      <c r="GT795" s="20"/>
      <c r="GU795" s="20"/>
      <c r="GV795" s="20"/>
      <c r="GW795" s="20"/>
      <c r="GX795" s="20"/>
      <c r="GY795" s="20"/>
      <c r="GZ795" s="20"/>
      <c r="HA795" s="20"/>
      <c r="HB795" s="20"/>
      <c r="HC795" s="20"/>
      <c r="HD795" s="20"/>
      <c r="HE795" s="20"/>
      <c r="HF795" s="20"/>
      <c r="HG795" s="20"/>
      <c r="HH795" s="20"/>
      <c r="HI795" s="20"/>
      <c r="HJ795" s="20"/>
      <c r="HK795" s="20"/>
      <c r="HL795" s="20"/>
      <c r="HM795" s="20"/>
      <c r="HN795" s="20"/>
      <c r="HO795" s="20"/>
      <c r="HP795" s="20"/>
      <c r="HQ795" s="20"/>
      <c r="HR795" s="20"/>
      <c r="HS795" s="20"/>
      <c r="HT795" s="20"/>
      <c r="HU795" s="20"/>
      <c r="HV795" s="20"/>
      <c r="HW795" s="20"/>
      <c r="HX795" s="20"/>
      <c r="HY795" s="20"/>
      <c r="HZ795" s="20"/>
      <c r="IA795" s="20"/>
      <c r="IB795" s="20"/>
      <c r="IC795" s="20"/>
      <c r="ID795" s="20"/>
      <c r="IE795" s="20"/>
      <c r="IF795" s="20"/>
      <c r="IG795" s="20"/>
      <c r="IH795" s="20"/>
      <c r="II795" s="20"/>
      <c r="IJ795" s="20"/>
      <c r="IK795" s="20"/>
      <c r="IL795" s="20"/>
      <c r="IM795" s="20"/>
      <c r="IN795" s="20"/>
      <c r="IO795" s="20"/>
      <c r="IP795" s="20"/>
      <c r="IQ795" s="20"/>
      <c r="IR795" s="20"/>
      <c r="IS795" s="20"/>
    </row>
    <row r="796" spans="1:253" ht="13">
      <c r="A796" s="297">
        <v>72020</v>
      </c>
      <c r="B796" s="245">
        <v>7560</v>
      </c>
      <c r="C796" s="59" t="s">
        <v>430</v>
      </c>
      <c r="D796" s="213"/>
      <c r="E796" s="34">
        <f>SUM(E794:E795)</f>
        <v>0</v>
      </c>
      <c r="F796" s="218"/>
      <c r="G796" s="34">
        <f>SUM(G794:G795)</f>
        <v>0</v>
      </c>
      <c r="H796" s="34">
        <f>SUM(H794:H795)</f>
        <v>0</v>
      </c>
      <c r="I796" s="34">
        <f>SUM(I794:I795)</f>
        <v>0</v>
      </c>
      <c r="J796" s="34">
        <f>SUM(J794:J795)</f>
        <v>0</v>
      </c>
      <c r="K796" s="34">
        <f>SUM(K794:K795)</f>
        <v>0</v>
      </c>
      <c r="L796" s="33"/>
      <c r="M796" s="124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  <c r="FW796" s="20"/>
      <c r="FX796" s="20"/>
      <c r="FY796" s="20"/>
      <c r="FZ796" s="20"/>
      <c r="GA796" s="20"/>
      <c r="GB796" s="20"/>
      <c r="GC796" s="20"/>
      <c r="GD796" s="20"/>
      <c r="GE796" s="20"/>
      <c r="GF796" s="20"/>
      <c r="GG796" s="20"/>
      <c r="GH796" s="20"/>
      <c r="GI796" s="20"/>
      <c r="GJ796" s="20"/>
      <c r="GK796" s="20"/>
      <c r="GL796" s="20"/>
      <c r="GM796" s="20"/>
      <c r="GN796" s="20"/>
      <c r="GO796" s="20"/>
      <c r="GP796" s="20"/>
      <c r="GQ796" s="20"/>
      <c r="GR796" s="20"/>
      <c r="GS796" s="20"/>
      <c r="GT796" s="20"/>
      <c r="GU796" s="20"/>
      <c r="GV796" s="20"/>
      <c r="GW796" s="20"/>
      <c r="GX796" s="20"/>
      <c r="GY796" s="20"/>
      <c r="GZ796" s="20"/>
      <c r="HA796" s="20"/>
      <c r="HB796" s="20"/>
      <c r="HC796" s="20"/>
      <c r="HD796" s="20"/>
      <c r="HE796" s="20"/>
      <c r="HF796" s="20"/>
      <c r="HG796" s="20"/>
      <c r="HH796" s="20"/>
      <c r="HI796" s="20"/>
      <c r="HJ796" s="20"/>
      <c r="HK796" s="20"/>
      <c r="HL796" s="20"/>
      <c r="HM796" s="20"/>
      <c r="HN796" s="20"/>
      <c r="HO796" s="20"/>
      <c r="HP796" s="20"/>
      <c r="HQ796" s="20"/>
      <c r="HR796" s="20"/>
      <c r="HS796" s="20"/>
      <c r="HT796" s="20"/>
      <c r="HU796" s="20"/>
      <c r="HV796" s="20"/>
      <c r="HW796" s="20"/>
      <c r="HX796" s="20"/>
      <c r="HY796" s="20"/>
      <c r="HZ796" s="20"/>
      <c r="IA796" s="20"/>
      <c r="IB796" s="20"/>
      <c r="IC796" s="20"/>
      <c r="ID796" s="20"/>
      <c r="IE796" s="20"/>
      <c r="IF796" s="20"/>
      <c r="IG796" s="20"/>
      <c r="IH796" s="20"/>
      <c r="II796" s="20"/>
      <c r="IJ796" s="20"/>
      <c r="IK796" s="20"/>
      <c r="IL796" s="20"/>
      <c r="IM796" s="20"/>
      <c r="IN796" s="20"/>
      <c r="IO796" s="20"/>
      <c r="IP796" s="20"/>
      <c r="IQ796" s="20"/>
      <c r="IR796" s="20"/>
      <c r="IS796" s="20"/>
    </row>
    <row r="797" spans="1:253" ht="13">
      <c r="A797" s="297">
        <v>72040</v>
      </c>
      <c r="B797" s="245">
        <v>7561</v>
      </c>
      <c r="C797" s="46" t="s">
        <v>431</v>
      </c>
      <c r="D797" s="214" t="s">
        <v>432</v>
      </c>
      <c r="E797" s="234">
        <v>0</v>
      </c>
      <c r="F797" s="218"/>
      <c r="G797" s="218"/>
      <c r="H797" s="218"/>
      <c r="I797" s="218"/>
      <c r="J797" s="218"/>
      <c r="K797" s="218"/>
      <c r="L797" s="34">
        <f>'A4-1 with formulas'!$E797</f>
        <v>0</v>
      </c>
      <c r="M797" s="124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/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  <c r="FW797" s="20"/>
      <c r="FX797" s="20"/>
      <c r="FY797" s="20"/>
      <c r="FZ797" s="20"/>
      <c r="GA797" s="20"/>
      <c r="GB797" s="20"/>
      <c r="GC797" s="20"/>
      <c r="GD797" s="20"/>
      <c r="GE797" s="20"/>
      <c r="GF797" s="20"/>
      <c r="GG797" s="20"/>
      <c r="GH797" s="20"/>
      <c r="GI797" s="20"/>
      <c r="GJ797" s="20"/>
      <c r="GK797" s="20"/>
      <c r="GL797" s="20"/>
      <c r="GM797" s="20"/>
      <c r="GN797" s="20"/>
      <c r="GO797" s="20"/>
      <c r="GP797" s="20"/>
      <c r="GQ797" s="20"/>
      <c r="GR797" s="20"/>
      <c r="GS797" s="20"/>
      <c r="GT797" s="20"/>
      <c r="GU797" s="20"/>
      <c r="GV797" s="20"/>
      <c r="GW797" s="20"/>
      <c r="GX797" s="20"/>
      <c r="GY797" s="20"/>
      <c r="GZ797" s="20"/>
      <c r="HA797" s="20"/>
      <c r="HB797" s="20"/>
      <c r="HC797" s="20"/>
      <c r="HD797" s="20"/>
      <c r="HE797" s="20"/>
      <c r="HF797" s="20"/>
      <c r="HG797" s="20"/>
      <c r="HH797" s="20"/>
      <c r="HI797" s="20"/>
      <c r="HJ797" s="20"/>
      <c r="HK797" s="20"/>
      <c r="HL797" s="20"/>
      <c r="HM797" s="20"/>
      <c r="HN797" s="20"/>
      <c r="HO797" s="20"/>
      <c r="HP797" s="20"/>
      <c r="HQ797" s="20"/>
      <c r="HR797" s="20"/>
      <c r="HS797" s="20"/>
      <c r="HT797" s="20"/>
      <c r="HU797" s="20"/>
      <c r="HV797" s="20"/>
      <c r="HW797" s="20"/>
      <c r="HX797" s="20"/>
      <c r="HY797" s="20"/>
      <c r="HZ797" s="20"/>
      <c r="IA797" s="20"/>
      <c r="IB797" s="20"/>
      <c r="IC797" s="20"/>
      <c r="ID797" s="20"/>
      <c r="IE797" s="20"/>
      <c r="IF797" s="20"/>
      <c r="IG797" s="20"/>
      <c r="IH797" s="20"/>
      <c r="II797" s="20"/>
      <c r="IJ797" s="20"/>
      <c r="IK797" s="20"/>
      <c r="IL797" s="20"/>
      <c r="IM797" s="20"/>
      <c r="IN797" s="20"/>
      <c r="IO797" s="20"/>
      <c r="IP797" s="20"/>
      <c r="IQ797" s="20"/>
      <c r="IR797" s="20"/>
      <c r="IS797" s="20"/>
    </row>
    <row r="798" spans="1:253" ht="13">
      <c r="A798" s="297">
        <v>72041</v>
      </c>
      <c r="B798" s="245" t="s">
        <v>990</v>
      </c>
      <c r="C798" s="298" t="s">
        <v>989</v>
      </c>
      <c r="D798" s="214" t="s">
        <v>432</v>
      </c>
      <c r="E798" s="234"/>
      <c r="F798" s="218"/>
      <c r="G798" s="218"/>
      <c r="H798" s="218"/>
      <c r="I798" s="218"/>
      <c r="J798" s="218"/>
      <c r="K798" s="218"/>
      <c r="L798" s="34"/>
      <c r="M798" s="124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/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  <c r="FW798" s="20"/>
      <c r="FX798" s="20"/>
      <c r="FY798" s="20"/>
      <c r="FZ798" s="20"/>
      <c r="GA798" s="20"/>
      <c r="GB798" s="20"/>
      <c r="GC798" s="20"/>
      <c r="GD798" s="20"/>
      <c r="GE798" s="20"/>
      <c r="GF798" s="20"/>
      <c r="GG798" s="20"/>
      <c r="GH798" s="20"/>
      <c r="GI798" s="20"/>
      <c r="GJ798" s="20"/>
      <c r="GK798" s="20"/>
      <c r="GL798" s="20"/>
      <c r="GM798" s="20"/>
      <c r="GN798" s="20"/>
      <c r="GO798" s="20"/>
      <c r="GP798" s="20"/>
      <c r="GQ798" s="20"/>
      <c r="GR798" s="20"/>
      <c r="GS798" s="20"/>
      <c r="GT798" s="20"/>
      <c r="GU798" s="20"/>
      <c r="GV798" s="20"/>
      <c r="GW798" s="20"/>
      <c r="GX798" s="20"/>
      <c r="GY798" s="20"/>
      <c r="GZ798" s="20"/>
      <c r="HA798" s="20"/>
      <c r="HB798" s="20"/>
      <c r="HC798" s="20"/>
      <c r="HD798" s="20"/>
      <c r="HE798" s="20"/>
      <c r="HF798" s="20"/>
      <c r="HG798" s="20"/>
      <c r="HH798" s="20"/>
      <c r="HI798" s="20"/>
      <c r="HJ798" s="20"/>
      <c r="HK798" s="20"/>
      <c r="HL798" s="20"/>
      <c r="HM798" s="20"/>
      <c r="HN798" s="20"/>
      <c r="HO798" s="20"/>
      <c r="HP798" s="20"/>
      <c r="HQ798" s="20"/>
      <c r="HR798" s="20"/>
      <c r="HS798" s="20"/>
      <c r="HT798" s="20"/>
      <c r="HU798" s="20"/>
      <c r="HV798" s="20"/>
      <c r="HW798" s="20"/>
      <c r="HX798" s="20"/>
      <c r="HY798" s="20"/>
      <c r="HZ798" s="20"/>
      <c r="IA798" s="20"/>
      <c r="IB798" s="20"/>
      <c r="IC798" s="20"/>
      <c r="ID798" s="20"/>
      <c r="IE798" s="20"/>
      <c r="IF798" s="20"/>
      <c r="IG798" s="20"/>
      <c r="IH798" s="20"/>
      <c r="II798" s="20"/>
      <c r="IJ798" s="20"/>
      <c r="IK798" s="20"/>
      <c r="IL798" s="20"/>
      <c r="IM798" s="20"/>
      <c r="IN798" s="20"/>
      <c r="IO798" s="20"/>
      <c r="IP798" s="20"/>
      <c r="IQ798" s="20"/>
      <c r="IR798" s="20"/>
      <c r="IS798" s="20"/>
    </row>
    <row r="799" spans="1:253" ht="13">
      <c r="A799" s="297">
        <v>72060</v>
      </c>
      <c r="B799" s="245">
        <v>7562</v>
      </c>
      <c r="C799" s="46" t="s">
        <v>433</v>
      </c>
      <c r="D799" s="214" t="s">
        <v>432</v>
      </c>
      <c r="E799" s="234">
        <v>0</v>
      </c>
      <c r="F799" s="218"/>
      <c r="G799" s="218"/>
      <c r="H799" s="218"/>
      <c r="I799" s="218"/>
      <c r="J799" s="218"/>
      <c r="K799" s="218"/>
      <c r="L799" s="34">
        <f>'A4-1 with formulas'!$E799</f>
        <v>0</v>
      </c>
      <c r="M799" s="124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  <c r="GD799" s="20"/>
      <c r="GE799" s="20"/>
      <c r="GF799" s="20"/>
      <c r="GG799" s="20"/>
      <c r="GH799" s="20"/>
      <c r="GI799" s="20"/>
      <c r="GJ799" s="20"/>
      <c r="GK799" s="20"/>
      <c r="GL799" s="20"/>
      <c r="GM799" s="20"/>
      <c r="GN799" s="20"/>
      <c r="GO799" s="20"/>
      <c r="GP799" s="20"/>
      <c r="GQ799" s="20"/>
      <c r="GR799" s="20"/>
      <c r="GS799" s="20"/>
      <c r="GT799" s="20"/>
      <c r="GU799" s="20"/>
      <c r="GV799" s="20"/>
      <c r="GW799" s="20"/>
      <c r="GX799" s="20"/>
      <c r="GY799" s="20"/>
      <c r="GZ799" s="20"/>
      <c r="HA799" s="20"/>
      <c r="HB799" s="20"/>
      <c r="HC799" s="20"/>
      <c r="HD799" s="20"/>
      <c r="HE799" s="20"/>
      <c r="HF799" s="20"/>
      <c r="HG799" s="20"/>
      <c r="HH799" s="20"/>
      <c r="HI799" s="20"/>
      <c r="HJ799" s="20"/>
      <c r="HK799" s="20"/>
      <c r="HL799" s="20"/>
      <c r="HM799" s="20"/>
      <c r="HN799" s="20"/>
      <c r="HO799" s="20"/>
      <c r="HP799" s="20"/>
      <c r="HQ799" s="20"/>
      <c r="HR799" s="20"/>
      <c r="HS799" s="20"/>
      <c r="HT799" s="20"/>
      <c r="HU799" s="20"/>
      <c r="HV799" s="20"/>
      <c r="HW799" s="20"/>
      <c r="HX799" s="20"/>
      <c r="HY799" s="20"/>
      <c r="HZ799" s="20"/>
      <c r="IA799" s="20"/>
      <c r="IB799" s="20"/>
      <c r="IC799" s="20"/>
      <c r="ID799" s="20"/>
      <c r="IE799" s="20"/>
      <c r="IF799" s="20"/>
      <c r="IG799" s="20"/>
      <c r="IH799" s="20"/>
      <c r="II799" s="20"/>
      <c r="IJ799" s="20"/>
      <c r="IK799" s="20"/>
      <c r="IL799" s="20"/>
      <c r="IM799" s="20"/>
      <c r="IN799" s="20"/>
      <c r="IO799" s="20"/>
      <c r="IP799" s="20"/>
      <c r="IQ799" s="20"/>
      <c r="IR799" s="20"/>
      <c r="IS799" s="20"/>
    </row>
    <row r="800" spans="1:253" ht="13">
      <c r="A800" s="297">
        <v>72080</v>
      </c>
      <c r="B800" s="245">
        <v>7563</v>
      </c>
      <c r="C800" s="59" t="s">
        <v>434</v>
      </c>
      <c r="D800" s="213"/>
      <c r="E800" s="34">
        <f>SUM(E797:E799)</f>
        <v>0</v>
      </c>
      <c r="F800" s="218"/>
      <c r="G800" s="218"/>
      <c r="H800" s="218"/>
      <c r="I800" s="218"/>
      <c r="J800" s="218"/>
      <c r="K800" s="218"/>
      <c r="L800" s="34">
        <f>SUM(L797:L799)</f>
        <v>0</v>
      </c>
      <c r="M800" s="124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  <c r="GD800" s="20"/>
      <c r="GE800" s="20"/>
      <c r="GF800" s="20"/>
      <c r="GG800" s="20"/>
      <c r="GH800" s="20"/>
      <c r="GI800" s="20"/>
      <c r="GJ800" s="20"/>
      <c r="GK800" s="20"/>
      <c r="GL800" s="20"/>
      <c r="GM800" s="20"/>
      <c r="GN800" s="20"/>
      <c r="GO800" s="20"/>
      <c r="GP800" s="20"/>
      <c r="GQ800" s="20"/>
      <c r="GR800" s="20"/>
      <c r="GS800" s="20"/>
      <c r="GT800" s="20"/>
      <c r="GU800" s="20"/>
      <c r="GV800" s="20"/>
      <c r="GW800" s="20"/>
      <c r="GX800" s="20"/>
      <c r="GY800" s="20"/>
      <c r="GZ800" s="20"/>
      <c r="HA800" s="20"/>
      <c r="HB800" s="20"/>
      <c r="HC800" s="20"/>
      <c r="HD800" s="20"/>
      <c r="HE800" s="20"/>
      <c r="HF800" s="20"/>
      <c r="HG800" s="20"/>
      <c r="HH800" s="20"/>
      <c r="HI800" s="20"/>
      <c r="HJ800" s="20"/>
      <c r="HK800" s="20"/>
      <c r="HL800" s="20"/>
      <c r="HM800" s="20"/>
      <c r="HN800" s="20"/>
      <c r="HO800" s="20"/>
      <c r="HP800" s="20"/>
      <c r="HQ800" s="20"/>
      <c r="HR800" s="20"/>
      <c r="HS800" s="20"/>
      <c r="HT800" s="20"/>
      <c r="HU800" s="20"/>
      <c r="HV800" s="20"/>
      <c r="HW800" s="20"/>
      <c r="HX800" s="20"/>
      <c r="HY800" s="20"/>
      <c r="HZ800" s="20"/>
      <c r="IA800" s="20"/>
      <c r="IB800" s="20"/>
      <c r="IC800" s="20"/>
      <c r="ID800" s="20"/>
      <c r="IE800" s="20"/>
      <c r="IF800" s="20"/>
      <c r="IG800" s="20"/>
      <c r="IH800" s="20"/>
      <c r="II800" s="20"/>
      <c r="IJ800" s="20"/>
      <c r="IK800" s="20"/>
      <c r="IL800" s="20"/>
      <c r="IM800" s="20"/>
      <c r="IN800" s="20"/>
      <c r="IO800" s="20"/>
      <c r="IP800" s="20"/>
      <c r="IQ800" s="20"/>
      <c r="IR800" s="20"/>
      <c r="IS800" s="20"/>
    </row>
    <row r="801" spans="1:253" ht="13">
      <c r="A801" s="297">
        <v>72100</v>
      </c>
      <c r="B801" s="253">
        <v>7565</v>
      </c>
      <c r="C801" s="331" t="s">
        <v>800</v>
      </c>
      <c r="D801" s="252" t="s">
        <v>801</v>
      </c>
      <c r="E801" s="34">
        <v>0</v>
      </c>
      <c r="F801" s="218"/>
      <c r="G801" s="218"/>
      <c r="H801" s="218"/>
      <c r="I801" s="218"/>
      <c r="J801" s="218"/>
      <c r="K801" s="218"/>
      <c r="L801" s="218"/>
      <c r="M801" s="124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  <c r="FW801" s="20"/>
      <c r="FX801" s="20"/>
      <c r="FY801" s="20"/>
      <c r="FZ801" s="20"/>
      <c r="GA801" s="20"/>
      <c r="GB801" s="20"/>
      <c r="GC801" s="20"/>
      <c r="GD801" s="20"/>
      <c r="GE801" s="20"/>
      <c r="GF801" s="20"/>
      <c r="GG801" s="20"/>
      <c r="GH801" s="20"/>
      <c r="GI801" s="20"/>
      <c r="GJ801" s="20"/>
      <c r="GK801" s="20"/>
      <c r="GL801" s="20"/>
      <c r="GM801" s="20"/>
      <c r="GN801" s="20"/>
      <c r="GO801" s="20"/>
      <c r="GP801" s="20"/>
      <c r="GQ801" s="20"/>
      <c r="GR801" s="20"/>
      <c r="GS801" s="20"/>
      <c r="GT801" s="20"/>
      <c r="GU801" s="20"/>
      <c r="GV801" s="20"/>
      <c r="GW801" s="20"/>
      <c r="GX801" s="20"/>
      <c r="GY801" s="20"/>
      <c r="GZ801" s="20"/>
      <c r="HA801" s="20"/>
      <c r="HB801" s="20"/>
      <c r="HC801" s="20"/>
      <c r="HD801" s="20"/>
      <c r="HE801" s="20"/>
      <c r="HF801" s="20"/>
      <c r="HG801" s="20"/>
      <c r="HH801" s="20"/>
      <c r="HI801" s="20"/>
      <c r="HJ801" s="20"/>
      <c r="HK801" s="20"/>
      <c r="HL801" s="20"/>
      <c r="HM801" s="20"/>
      <c r="HN801" s="20"/>
      <c r="HO801" s="20"/>
      <c r="HP801" s="20"/>
      <c r="HQ801" s="20"/>
      <c r="HR801" s="20"/>
      <c r="HS801" s="20"/>
      <c r="HT801" s="20"/>
      <c r="HU801" s="20"/>
      <c r="HV801" s="20"/>
      <c r="HW801" s="20"/>
      <c r="HX801" s="20"/>
      <c r="HY801" s="20"/>
      <c r="HZ801" s="20"/>
      <c r="IA801" s="20"/>
      <c r="IB801" s="20"/>
      <c r="IC801" s="20"/>
      <c r="ID801" s="20"/>
      <c r="IE801" s="20"/>
      <c r="IF801" s="20"/>
      <c r="IG801" s="20"/>
      <c r="IH801" s="20"/>
      <c r="II801" s="20"/>
      <c r="IJ801" s="20"/>
      <c r="IK801" s="20"/>
      <c r="IL801" s="20"/>
      <c r="IM801" s="20"/>
      <c r="IN801" s="20"/>
      <c r="IO801" s="20"/>
      <c r="IP801" s="20"/>
      <c r="IQ801" s="20"/>
      <c r="IR801" s="20"/>
      <c r="IS801" s="20"/>
    </row>
    <row r="802" spans="1:253" ht="24">
      <c r="A802" s="297">
        <v>72120</v>
      </c>
      <c r="B802" s="265">
        <v>7568</v>
      </c>
      <c r="C802" s="332" t="s">
        <v>886</v>
      </c>
      <c r="D802" s="264" t="s">
        <v>887</v>
      </c>
      <c r="E802" s="34">
        <v>0</v>
      </c>
      <c r="F802" s="218"/>
      <c r="G802" s="218"/>
      <c r="H802" s="218"/>
      <c r="I802" s="218"/>
      <c r="J802" s="218"/>
      <c r="K802" s="218"/>
      <c r="L802" s="218"/>
      <c r="M802" s="124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  <c r="GD802" s="20"/>
      <c r="GE802" s="20"/>
      <c r="GF802" s="20"/>
      <c r="GG802" s="20"/>
      <c r="GH802" s="20"/>
      <c r="GI802" s="20"/>
      <c r="GJ802" s="20"/>
      <c r="GK802" s="20"/>
      <c r="GL802" s="20"/>
      <c r="GM802" s="20"/>
      <c r="GN802" s="20"/>
      <c r="GO802" s="20"/>
      <c r="GP802" s="20"/>
      <c r="GQ802" s="20"/>
      <c r="GR802" s="20"/>
      <c r="GS802" s="20"/>
      <c r="GT802" s="20"/>
      <c r="GU802" s="20"/>
      <c r="GV802" s="20"/>
      <c r="GW802" s="20"/>
      <c r="GX802" s="20"/>
      <c r="GY802" s="20"/>
      <c r="GZ802" s="20"/>
      <c r="HA802" s="20"/>
      <c r="HB802" s="20"/>
      <c r="HC802" s="20"/>
      <c r="HD802" s="20"/>
      <c r="HE802" s="20"/>
      <c r="HF802" s="20"/>
      <c r="HG802" s="20"/>
      <c r="HH802" s="20"/>
      <c r="HI802" s="20"/>
      <c r="HJ802" s="20"/>
      <c r="HK802" s="20"/>
      <c r="HL802" s="20"/>
      <c r="HM802" s="20"/>
      <c r="HN802" s="20"/>
      <c r="HO802" s="20"/>
      <c r="HP802" s="20"/>
      <c r="HQ802" s="20"/>
      <c r="HR802" s="20"/>
      <c r="HS802" s="20"/>
      <c r="HT802" s="20"/>
      <c r="HU802" s="20"/>
      <c r="HV802" s="20"/>
      <c r="HW802" s="20"/>
      <c r="HX802" s="20"/>
      <c r="HY802" s="20"/>
      <c r="HZ802" s="20"/>
      <c r="IA802" s="20"/>
      <c r="IB802" s="20"/>
      <c r="IC802" s="20"/>
      <c r="ID802" s="20"/>
      <c r="IE802" s="20"/>
      <c r="IF802" s="20"/>
      <c r="IG802" s="20"/>
      <c r="IH802" s="20"/>
      <c r="II802" s="20"/>
      <c r="IJ802" s="20"/>
      <c r="IK802" s="20"/>
      <c r="IL802" s="20"/>
      <c r="IM802" s="20"/>
      <c r="IN802" s="20"/>
      <c r="IO802" s="20"/>
      <c r="IP802" s="20"/>
      <c r="IQ802" s="20"/>
      <c r="IR802" s="20"/>
      <c r="IS802" s="20"/>
    </row>
    <row r="803" spans="1:253" ht="13">
      <c r="A803" s="297">
        <v>72122</v>
      </c>
      <c r="B803" s="330" t="s">
        <v>991</v>
      </c>
      <c r="C803" s="333" t="s">
        <v>1001</v>
      </c>
      <c r="D803" s="334" t="s">
        <v>1002</v>
      </c>
      <c r="E803" s="34">
        <v>0</v>
      </c>
      <c r="F803" s="218"/>
      <c r="G803" s="218"/>
      <c r="H803" s="218"/>
      <c r="I803" s="218"/>
      <c r="J803" s="218"/>
      <c r="K803" s="218"/>
      <c r="L803" s="218"/>
      <c r="M803" s="124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  <c r="FW803" s="20"/>
      <c r="FX803" s="20"/>
      <c r="FY803" s="20"/>
      <c r="FZ803" s="20"/>
      <c r="GA803" s="20"/>
      <c r="GB803" s="20"/>
      <c r="GC803" s="20"/>
      <c r="GD803" s="20"/>
      <c r="GE803" s="20"/>
      <c r="GF803" s="20"/>
      <c r="GG803" s="20"/>
      <c r="GH803" s="20"/>
      <c r="GI803" s="20"/>
      <c r="GJ803" s="20"/>
      <c r="GK803" s="20"/>
      <c r="GL803" s="20"/>
      <c r="GM803" s="20"/>
      <c r="GN803" s="20"/>
      <c r="GO803" s="20"/>
      <c r="GP803" s="20"/>
      <c r="GQ803" s="20"/>
      <c r="GR803" s="20"/>
      <c r="GS803" s="20"/>
      <c r="GT803" s="20"/>
      <c r="GU803" s="20"/>
      <c r="GV803" s="20"/>
      <c r="GW803" s="20"/>
      <c r="GX803" s="20"/>
      <c r="GY803" s="20"/>
      <c r="GZ803" s="20"/>
      <c r="HA803" s="20"/>
      <c r="HB803" s="20"/>
      <c r="HC803" s="20"/>
      <c r="HD803" s="20"/>
      <c r="HE803" s="20"/>
      <c r="HF803" s="20"/>
      <c r="HG803" s="20"/>
      <c r="HH803" s="20"/>
      <c r="HI803" s="20"/>
      <c r="HJ803" s="20"/>
      <c r="HK803" s="20"/>
      <c r="HL803" s="20"/>
      <c r="HM803" s="20"/>
      <c r="HN803" s="20"/>
      <c r="HO803" s="20"/>
      <c r="HP803" s="20"/>
      <c r="HQ803" s="20"/>
      <c r="HR803" s="20"/>
      <c r="HS803" s="20"/>
      <c r="HT803" s="20"/>
      <c r="HU803" s="20"/>
      <c r="HV803" s="20"/>
      <c r="HW803" s="20"/>
      <c r="HX803" s="20"/>
      <c r="HY803" s="20"/>
      <c r="HZ803" s="20"/>
      <c r="IA803" s="20"/>
      <c r="IB803" s="20"/>
      <c r="IC803" s="20"/>
      <c r="ID803" s="20"/>
      <c r="IE803" s="20"/>
      <c r="IF803" s="20"/>
      <c r="IG803" s="20"/>
      <c r="IH803" s="20"/>
      <c r="II803" s="20"/>
      <c r="IJ803" s="20"/>
      <c r="IK803" s="20"/>
      <c r="IL803" s="20"/>
      <c r="IM803" s="20"/>
      <c r="IN803" s="20"/>
      <c r="IO803" s="20"/>
      <c r="IP803" s="20"/>
      <c r="IQ803" s="20"/>
      <c r="IR803" s="20"/>
      <c r="IS803" s="20"/>
    </row>
    <row r="804" spans="1:253" ht="13">
      <c r="A804" s="297">
        <v>72140</v>
      </c>
      <c r="B804" s="245">
        <v>7570</v>
      </c>
      <c r="C804" s="59" t="s">
        <v>981</v>
      </c>
      <c r="D804" s="58"/>
      <c r="E804" s="34">
        <f>E335+E357+E373+E385+E392+E412+E433+E457+E473+E495+E518+E538+E631+E662+E666+E792+E796+E800+E801+E564+E580</f>
        <v>0</v>
      </c>
      <c r="F804" s="150"/>
      <c r="G804" s="34">
        <f>G335+G357+G373+G385+G392+G412+G433+G457+G473+G495+G518+G538+G631+G662+G666+G792+G796+G800+G801+G564+G580</f>
        <v>0</v>
      </c>
      <c r="H804" s="34">
        <f>H335+H357+H373+H385+H392+H412+H433+H457+H473+H495+H518+H538+H631+H662+H666+H792+H796+H800+H801+H564+H580</f>
        <v>0</v>
      </c>
      <c r="I804" s="34">
        <f>I335+I357+I373+I385+I392+I412+I433+I457+I473+I495+I518+I538+I631+I662+I666+I792+I796+I800+I801+I564+I580</f>
        <v>0</v>
      </c>
      <c r="J804" s="34">
        <f>J335+J357+J373+J385+J392+J412+J433+J457+J473+J495+J518+J538+J631+J662+J666+J792+J796+J800+J801+J564+J580</f>
        <v>0</v>
      </c>
      <c r="K804" s="34">
        <f>K335+K357+K373+K385+K392+K412+K433+K457+K473+K495+K518+K538+K631+K662+K666+K792+K796+K800+K801+K564+K580</f>
        <v>0</v>
      </c>
      <c r="L804" s="140"/>
      <c r="M804" s="12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  <c r="FW804" s="20"/>
      <c r="FX804" s="20"/>
      <c r="FY804" s="20"/>
      <c r="FZ804" s="20"/>
      <c r="GA804" s="20"/>
      <c r="GB804" s="20"/>
      <c r="GC804" s="20"/>
      <c r="GD804" s="20"/>
      <c r="GE804" s="20"/>
      <c r="GF804" s="20"/>
      <c r="GG804" s="20"/>
      <c r="GH804" s="20"/>
      <c r="GI804" s="20"/>
      <c r="GJ804" s="20"/>
      <c r="GK804" s="20"/>
      <c r="GL804" s="20"/>
      <c r="GM804" s="20"/>
      <c r="GN804" s="20"/>
      <c r="GO804" s="20"/>
      <c r="GP804" s="20"/>
      <c r="GQ804" s="20"/>
      <c r="GR804" s="20"/>
      <c r="GS804" s="20"/>
      <c r="GT804" s="20"/>
      <c r="GU804" s="20"/>
      <c r="GV804" s="20"/>
      <c r="GW804" s="20"/>
      <c r="GX804" s="20"/>
      <c r="GY804" s="20"/>
      <c r="GZ804" s="20"/>
      <c r="HA804" s="20"/>
      <c r="HB804" s="20"/>
      <c r="HC804" s="20"/>
      <c r="HD804" s="20"/>
      <c r="HE804" s="20"/>
      <c r="HF804" s="20"/>
      <c r="HG804" s="20"/>
      <c r="HH804" s="20"/>
      <c r="HI804" s="20"/>
      <c r="HJ804" s="20"/>
      <c r="HK804" s="20"/>
      <c r="HL804" s="20"/>
      <c r="HM804" s="20"/>
      <c r="HN804" s="20"/>
      <c r="HO804" s="20"/>
      <c r="HP804" s="20"/>
      <c r="HQ804" s="20"/>
      <c r="HR804" s="20"/>
      <c r="HS804" s="20"/>
      <c r="HT804" s="20"/>
      <c r="HU804" s="20"/>
      <c r="HV804" s="20"/>
      <c r="HW804" s="20"/>
      <c r="HX804" s="20"/>
      <c r="HY804" s="20"/>
      <c r="HZ804" s="20"/>
      <c r="IA804" s="20"/>
      <c r="IB804" s="20"/>
      <c r="IC804" s="20"/>
      <c r="ID804" s="20"/>
      <c r="IE804" s="20"/>
      <c r="IF804" s="20"/>
      <c r="IG804" s="20"/>
      <c r="IH804" s="20"/>
      <c r="II804" s="20"/>
      <c r="IJ804" s="20"/>
      <c r="IK804" s="20"/>
      <c r="IL804" s="20"/>
      <c r="IM804" s="20"/>
      <c r="IN804" s="20"/>
      <c r="IO804" s="20"/>
      <c r="IP804" s="20"/>
      <c r="IQ804" s="20"/>
      <c r="IR804" s="20"/>
      <c r="IS804" s="20"/>
    </row>
    <row r="805" spans="1:253" ht="13">
      <c r="A805" s="297"/>
      <c r="B805" s="245"/>
      <c r="C805" s="241"/>
      <c r="D805" s="213"/>
      <c r="E805" s="33"/>
      <c r="F805" s="150"/>
      <c r="G805" s="33"/>
      <c r="H805" s="33"/>
      <c r="I805" s="33"/>
      <c r="J805" s="33"/>
      <c r="K805" s="33"/>
      <c r="L805" s="33"/>
      <c r="M805" s="124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  <c r="FW805" s="20"/>
      <c r="FX805" s="20"/>
      <c r="FY805" s="20"/>
      <c r="FZ805" s="20"/>
      <c r="GA805" s="20"/>
      <c r="GB805" s="20"/>
      <c r="GC805" s="20"/>
      <c r="GD805" s="20"/>
      <c r="GE805" s="20"/>
      <c r="GF805" s="20"/>
      <c r="GG805" s="20"/>
      <c r="GH805" s="20"/>
      <c r="GI805" s="20"/>
      <c r="GJ805" s="20"/>
      <c r="GK805" s="20"/>
      <c r="GL805" s="20"/>
      <c r="GM805" s="20"/>
      <c r="GN805" s="20"/>
      <c r="GO805" s="20"/>
      <c r="GP805" s="20"/>
      <c r="GQ805" s="20"/>
      <c r="GR805" s="20"/>
      <c r="GS805" s="20"/>
      <c r="GT805" s="20"/>
      <c r="GU805" s="20"/>
      <c r="GV805" s="20"/>
      <c r="GW805" s="20"/>
      <c r="GX805" s="20"/>
      <c r="GY805" s="20"/>
      <c r="GZ805" s="20"/>
      <c r="HA805" s="20"/>
      <c r="HB805" s="20"/>
      <c r="HC805" s="20"/>
      <c r="HD805" s="20"/>
      <c r="HE805" s="20"/>
      <c r="HF805" s="20"/>
      <c r="HG805" s="20"/>
      <c r="HH805" s="20"/>
      <c r="HI805" s="20"/>
      <c r="HJ805" s="20"/>
      <c r="HK805" s="20"/>
      <c r="HL805" s="20"/>
      <c r="HM805" s="20"/>
      <c r="HN805" s="20"/>
      <c r="HO805" s="20"/>
      <c r="HP805" s="20"/>
      <c r="HQ805" s="20"/>
      <c r="HR805" s="20"/>
      <c r="HS805" s="20"/>
      <c r="HT805" s="20"/>
      <c r="HU805" s="20"/>
      <c r="HV805" s="20"/>
      <c r="HW805" s="20"/>
      <c r="HX805" s="20"/>
      <c r="HY805" s="20"/>
      <c r="HZ805" s="20"/>
      <c r="IA805" s="20"/>
      <c r="IB805" s="20"/>
      <c r="IC805" s="20"/>
      <c r="ID805" s="20"/>
      <c r="IE805" s="20"/>
      <c r="IF805" s="20"/>
      <c r="IG805" s="20"/>
      <c r="IH805" s="20"/>
      <c r="II805" s="20"/>
      <c r="IJ805" s="20"/>
      <c r="IK805" s="20"/>
      <c r="IL805" s="20"/>
      <c r="IM805" s="20"/>
      <c r="IN805" s="20"/>
      <c r="IO805" s="20"/>
      <c r="IP805" s="20"/>
      <c r="IQ805" s="20"/>
      <c r="IR805" s="20"/>
      <c r="IS805" s="20"/>
    </row>
    <row r="806" spans="1:253" ht="13">
      <c r="A806" s="297">
        <v>72260</v>
      </c>
      <c r="B806" s="245">
        <v>7580</v>
      </c>
      <c r="C806" s="59" t="s">
        <v>978</v>
      </c>
      <c r="D806" s="58"/>
      <c r="E806" s="34">
        <f>E51+E203+E223+E243+E263+E277+E291+E305+E306+E307+E308+E309+E310+E311+E312+E313+E314+E315+E323+E804</f>
        <v>0</v>
      </c>
      <c r="F806" s="218"/>
      <c r="G806" s="34">
        <f t="shared" ref="G806:L806" si="7">G51+G203+G223+G243+G263+G277+G291+G305+G306+G307+G308+G309+G310+G311+G312+G313+G314+G315+G323+G804</f>
        <v>0</v>
      </c>
      <c r="H806" s="34">
        <f t="shared" si="7"/>
        <v>0</v>
      </c>
      <c r="I806" s="34">
        <f t="shared" si="7"/>
        <v>0</v>
      </c>
      <c r="J806" s="34">
        <f t="shared" si="7"/>
        <v>0</v>
      </c>
      <c r="K806" s="34">
        <f t="shared" si="7"/>
        <v>0</v>
      </c>
      <c r="L806" s="34">
        <f t="shared" si="7"/>
        <v>0</v>
      </c>
      <c r="M806" s="124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  <c r="FW806" s="20"/>
      <c r="FX806" s="20"/>
      <c r="FY806" s="20"/>
      <c r="FZ806" s="20"/>
      <c r="GA806" s="20"/>
      <c r="GB806" s="20"/>
      <c r="GC806" s="20"/>
      <c r="GD806" s="20"/>
      <c r="GE806" s="20"/>
      <c r="GF806" s="20"/>
      <c r="GG806" s="20"/>
      <c r="GH806" s="20"/>
      <c r="GI806" s="20"/>
      <c r="GJ806" s="20"/>
      <c r="GK806" s="20"/>
      <c r="GL806" s="20"/>
      <c r="GM806" s="20"/>
      <c r="GN806" s="20"/>
      <c r="GO806" s="20"/>
      <c r="GP806" s="20"/>
      <c r="GQ806" s="20"/>
      <c r="GR806" s="20"/>
      <c r="GS806" s="20"/>
      <c r="GT806" s="20"/>
      <c r="GU806" s="20"/>
      <c r="GV806" s="20"/>
      <c r="GW806" s="20"/>
      <c r="GX806" s="20"/>
      <c r="GY806" s="20"/>
      <c r="GZ806" s="20"/>
      <c r="HA806" s="20"/>
      <c r="HB806" s="20"/>
      <c r="HC806" s="20"/>
      <c r="HD806" s="20"/>
      <c r="HE806" s="20"/>
      <c r="HF806" s="20"/>
      <c r="HG806" s="20"/>
      <c r="HH806" s="20"/>
      <c r="HI806" s="20"/>
      <c r="HJ806" s="20"/>
      <c r="HK806" s="20"/>
      <c r="HL806" s="20"/>
      <c r="HM806" s="20"/>
      <c r="HN806" s="20"/>
      <c r="HO806" s="20"/>
      <c r="HP806" s="20"/>
      <c r="HQ806" s="20"/>
      <c r="HR806" s="20"/>
      <c r="HS806" s="20"/>
      <c r="HT806" s="20"/>
      <c r="HU806" s="20"/>
      <c r="HV806" s="20"/>
      <c r="HW806" s="20"/>
      <c r="HX806" s="20"/>
      <c r="HY806" s="20"/>
      <c r="HZ806" s="20"/>
      <c r="IA806" s="20"/>
      <c r="IB806" s="20"/>
      <c r="IC806" s="20"/>
      <c r="ID806" s="20"/>
      <c r="IE806" s="20"/>
      <c r="IF806" s="20"/>
      <c r="IG806" s="20"/>
      <c r="IH806" s="20"/>
      <c r="II806" s="20"/>
      <c r="IJ806" s="20"/>
      <c r="IK806" s="20"/>
      <c r="IL806" s="20"/>
      <c r="IM806" s="20"/>
      <c r="IN806" s="20"/>
      <c r="IO806" s="20"/>
      <c r="IP806" s="20"/>
      <c r="IQ806" s="20"/>
      <c r="IR806" s="20"/>
      <c r="IS806" s="20"/>
    </row>
    <row r="807" spans="1:253" ht="13">
      <c r="A807" s="267"/>
      <c r="B807" s="245"/>
      <c r="C807" s="242"/>
      <c r="D807" s="213"/>
      <c r="E807" s="33"/>
      <c r="F807" s="218"/>
      <c r="G807" s="33"/>
      <c r="H807" s="33"/>
      <c r="I807" s="33"/>
      <c r="J807" s="33"/>
      <c r="K807" s="33"/>
      <c r="L807" s="33"/>
      <c r="M807" s="124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  <c r="FW807" s="20"/>
      <c r="FX807" s="20"/>
      <c r="FY807" s="20"/>
      <c r="FZ807" s="20"/>
      <c r="GA807" s="20"/>
      <c r="GB807" s="20"/>
      <c r="GC807" s="20"/>
      <c r="GD807" s="20"/>
      <c r="GE807" s="20"/>
      <c r="GF807" s="20"/>
      <c r="GG807" s="20"/>
      <c r="GH807" s="20"/>
      <c r="GI807" s="20"/>
      <c r="GJ807" s="20"/>
      <c r="GK807" s="20"/>
      <c r="GL807" s="20"/>
      <c r="GM807" s="20"/>
      <c r="GN807" s="20"/>
      <c r="GO807" s="20"/>
      <c r="GP807" s="20"/>
      <c r="GQ807" s="20"/>
      <c r="GR807" s="20"/>
      <c r="GS807" s="20"/>
      <c r="GT807" s="20"/>
      <c r="GU807" s="20"/>
      <c r="GV807" s="20"/>
      <c r="GW807" s="20"/>
      <c r="GX807" s="20"/>
      <c r="GY807" s="20"/>
      <c r="GZ807" s="20"/>
      <c r="HA807" s="20"/>
      <c r="HB807" s="20"/>
      <c r="HC807" s="20"/>
      <c r="HD807" s="20"/>
      <c r="HE807" s="20"/>
      <c r="HF807" s="20"/>
      <c r="HG807" s="20"/>
      <c r="HH807" s="20"/>
      <c r="HI807" s="20"/>
      <c r="HJ807" s="20"/>
      <c r="HK807" s="20"/>
      <c r="HL807" s="20"/>
      <c r="HM807" s="20"/>
      <c r="HN807" s="20"/>
      <c r="HO807" s="20"/>
      <c r="HP807" s="20"/>
      <c r="HQ807" s="20"/>
      <c r="HR807" s="20"/>
      <c r="HS807" s="20"/>
      <c r="HT807" s="20"/>
      <c r="HU807" s="20"/>
      <c r="HV807" s="20"/>
      <c r="HW807" s="20"/>
      <c r="HX807" s="20"/>
      <c r="HY807" s="20"/>
      <c r="HZ807" s="20"/>
      <c r="IA807" s="20"/>
      <c r="IB807" s="20"/>
      <c r="IC807" s="20"/>
      <c r="ID807" s="20"/>
      <c r="IE807" s="20"/>
      <c r="IF807" s="20"/>
      <c r="IG807" s="20"/>
      <c r="IH807" s="20"/>
      <c r="II807" s="20"/>
      <c r="IJ807" s="20"/>
      <c r="IK807" s="20"/>
      <c r="IL807" s="20"/>
      <c r="IM807" s="20"/>
      <c r="IN807" s="20"/>
      <c r="IO807" s="20"/>
      <c r="IP807" s="20"/>
      <c r="IQ807" s="20"/>
      <c r="IR807" s="20"/>
      <c r="IS807" s="20"/>
    </row>
    <row r="808" spans="1:253" ht="13">
      <c r="A808" s="315"/>
      <c r="B808" s="245"/>
      <c r="C808" s="59" t="s">
        <v>435</v>
      </c>
      <c r="D808" s="213"/>
      <c r="E808" s="33"/>
      <c r="F808" s="218"/>
      <c r="G808" s="33"/>
      <c r="H808" s="33"/>
      <c r="I808" s="33"/>
      <c r="J808" s="33"/>
      <c r="K808" s="33"/>
      <c r="L808" s="33"/>
      <c r="M808" s="124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  <c r="EK808" s="20"/>
      <c r="EL808" s="20"/>
      <c r="EM808" s="20"/>
      <c r="EN808" s="20"/>
      <c r="EO808" s="20"/>
      <c r="EP808" s="20"/>
      <c r="EQ808" s="20"/>
      <c r="ER808" s="20"/>
      <c r="ES808" s="20"/>
      <c r="ET808" s="20"/>
      <c r="EU808" s="20"/>
      <c r="EV808" s="20"/>
      <c r="EW808" s="20"/>
      <c r="EX808" s="20"/>
      <c r="EY808" s="20"/>
      <c r="EZ808" s="20"/>
      <c r="FA808" s="20"/>
      <c r="FB808" s="20"/>
      <c r="FC808" s="20"/>
      <c r="FD808" s="20"/>
      <c r="FE808" s="20"/>
      <c r="FF808" s="20"/>
      <c r="FG808" s="20"/>
      <c r="FH808" s="20"/>
      <c r="FI808" s="20"/>
      <c r="FJ808" s="20"/>
      <c r="FK808" s="20"/>
      <c r="FL808" s="20"/>
      <c r="FM808" s="20"/>
      <c r="FN808" s="20"/>
      <c r="FO808" s="20"/>
      <c r="FP808" s="20"/>
      <c r="FQ808" s="20"/>
      <c r="FR808" s="20"/>
      <c r="FS808" s="20"/>
      <c r="FT808" s="20"/>
      <c r="FU808" s="20"/>
      <c r="FV808" s="20"/>
      <c r="FW808" s="20"/>
      <c r="FX808" s="20"/>
      <c r="FY808" s="20"/>
      <c r="FZ808" s="20"/>
      <c r="GA808" s="20"/>
      <c r="GB808" s="20"/>
      <c r="GC808" s="20"/>
      <c r="GD808" s="20"/>
      <c r="GE808" s="20"/>
      <c r="GF808" s="20"/>
      <c r="GG808" s="20"/>
      <c r="GH808" s="20"/>
      <c r="GI808" s="20"/>
      <c r="GJ808" s="20"/>
      <c r="GK808" s="20"/>
      <c r="GL808" s="20"/>
      <c r="GM808" s="20"/>
      <c r="GN808" s="20"/>
      <c r="GO808" s="20"/>
      <c r="GP808" s="20"/>
      <c r="GQ808" s="20"/>
      <c r="GR808" s="20"/>
      <c r="GS808" s="20"/>
      <c r="GT808" s="20"/>
      <c r="GU808" s="20"/>
      <c r="GV808" s="20"/>
      <c r="GW808" s="20"/>
      <c r="GX808" s="20"/>
      <c r="GY808" s="20"/>
      <c r="GZ808" s="20"/>
      <c r="HA808" s="20"/>
      <c r="HB808" s="20"/>
      <c r="HC808" s="20"/>
      <c r="HD808" s="20"/>
      <c r="HE808" s="20"/>
      <c r="HF808" s="20"/>
      <c r="HG808" s="20"/>
      <c r="HH808" s="20"/>
      <c r="HI808" s="20"/>
      <c r="HJ808" s="20"/>
      <c r="HK808" s="20"/>
      <c r="HL808" s="20"/>
      <c r="HM808" s="20"/>
      <c r="HN808" s="20"/>
      <c r="HO808" s="20"/>
      <c r="HP808" s="20"/>
      <c r="HQ808" s="20"/>
      <c r="HR808" s="20"/>
      <c r="HS808" s="20"/>
      <c r="HT808" s="20"/>
      <c r="HU808" s="20"/>
      <c r="HV808" s="20"/>
      <c r="HW808" s="20"/>
      <c r="HX808" s="20"/>
      <c r="HY808" s="20"/>
      <c r="HZ808" s="20"/>
      <c r="IA808" s="20"/>
      <c r="IB808" s="20"/>
      <c r="IC808" s="20"/>
      <c r="ID808" s="20"/>
      <c r="IE808" s="20"/>
      <c r="IF808" s="20"/>
      <c r="IG808" s="20"/>
      <c r="IH808" s="20"/>
      <c r="II808" s="20"/>
      <c r="IJ808" s="20"/>
      <c r="IK808" s="20"/>
      <c r="IL808" s="20"/>
      <c r="IM808" s="20"/>
      <c r="IN808" s="20"/>
      <c r="IO808" s="20"/>
      <c r="IP808" s="20"/>
      <c r="IQ808" s="20"/>
      <c r="IR808" s="20"/>
      <c r="IS808" s="20"/>
    </row>
    <row r="809" spans="1:253" ht="24">
      <c r="A809" s="317" t="s">
        <v>977</v>
      </c>
      <c r="B809" s="245" t="s">
        <v>798</v>
      </c>
      <c r="C809" s="57" t="s">
        <v>799</v>
      </c>
      <c r="D809" s="219" t="s">
        <v>436</v>
      </c>
      <c r="E809" s="234">
        <v>0</v>
      </c>
      <c r="F809" s="218"/>
      <c r="G809" s="33"/>
      <c r="H809" s="33"/>
      <c r="I809" s="33"/>
      <c r="J809" s="33"/>
      <c r="K809" s="33"/>
      <c r="L809" s="34">
        <f>'A4-1 with formulas'!$E809</f>
        <v>0</v>
      </c>
      <c r="M809" s="124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  <c r="FW809" s="20"/>
      <c r="FX809" s="20"/>
      <c r="FY809" s="20"/>
      <c r="FZ809" s="20"/>
      <c r="GA809" s="20"/>
      <c r="GB809" s="20"/>
      <c r="GC809" s="20"/>
      <c r="GD809" s="20"/>
      <c r="GE809" s="20"/>
      <c r="GF809" s="20"/>
      <c r="GG809" s="20"/>
      <c r="GH809" s="20"/>
      <c r="GI809" s="20"/>
      <c r="GJ809" s="20"/>
      <c r="GK809" s="20"/>
      <c r="GL809" s="20"/>
      <c r="GM809" s="20"/>
      <c r="GN809" s="20"/>
      <c r="GO809" s="20"/>
      <c r="GP809" s="20"/>
      <c r="GQ809" s="20"/>
      <c r="GR809" s="20"/>
      <c r="GS809" s="20"/>
      <c r="GT809" s="20"/>
      <c r="GU809" s="20"/>
      <c r="GV809" s="20"/>
      <c r="GW809" s="20"/>
      <c r="GX809" s="20"/>
      <c r="GY809" s="20"/>
      <c r="GZ809" s="20"/>
      <c r="HA809" s="20"/>
      <c r="HB809" s="20"/>
      <c r="HC809" s="20"/>
      <c r="HD809" s="20"/>
      <c r="HE809" s="20"/>
      <c r="HF809" s="20"/>
      <c r="HG809" s="20"/>
      <c r="HH809" s="20"/>
      <c r="HI809" s="20"/>
      <c r="HJ809" s="20"/>
      <c r="HK809" s="20"/>
      <c r="HL809" s="20"/>
      <c r="HM809" s="20"/>
      <c r="HN809" s="20"/>
      <c r="HO809" s="20"/>
      <c r="HP809" s="20"/>
      <c r="HQ809" s="20"/>
      <c r="HR809" s="20"/>
      <c r="HS809" s="20"/>
      <c r="HT809" s="20"/>
      <c r="HU809" s="20"/>
      <c r="HV809" s="20"/>
      <c r="HW809" s="20"/>
      <c r="HX809" s="20"/>
      <c r="HY809" s="20"/>
      <c r="HZ809" s="20"/>
      <c r="IA809" s="20"/>
      <c r="IB809" s="20"/>
      <c r="IC809" s="20"/>
      <c r="ID809" s="20"/>
      <c r="IE809" s="20"/>
      <c r="IF809" s="20"/>
      <c r="IG809" s="20"/>
      <c r="IH809" s="20"/>
      <c r="II809" s="20"/>
      <c r="IJ809" s="20"/>
      <c r="IK809" s="20"/>
      <c r="IL809" s="20"/>
      <c r="IM809" s="20"/>
      <c r="IN809" s="20"/>
      <c r="IO809" s="20"/>
      <c r="IP809" s="20"/>
      <c r="IQ809" s="20"/>
      <c r="IR809" s="20"/>
      <c r="IS809" s="20"/>
    </row>
    <row r="810" spans="1:253" ht="13">
      <c r="A810" s="297"/>
      <c r="B810" s="245"/>
      <c r="C810" s="59" t="s">
        <v>437</v>
      </c>
      <c r="D810" s="213"/>
      <c r="E810" s="33"/>
      <c r="F810" s="230"/>
      <c r="G810" s="33"/>
      <c r="H810" s="33"/>
      <c r="I810" s="33"/>
      <c r="J810" s="33"/>
      <c r="K810" s="33"/>
      <c r="L810" s="33"/>
      <c r="M810" s="124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  <c r="FW810" s="20"/>
      <c r="FX810" s="20"/>
      <c r="FY810" s="20"/>
      <c r="FZ810" s="20"/>
      <c r="GA810" s="20"/>
      <c r="GB810" s="20"/>
      <c r="GC810" s="20"/>
      <c r="GD810" s="20"/>
      <c r="GE810" s="20"/>
      <c r="GF810" s="20"/>
      <c r="GG810" s="20"/>
      <c r="GH810" s="20"/>
      <c r="GI810" s="20"/>
      <c r="GJ810" s="20"/>
      <c r="GK810" s="20"/>
      <c r="GL810" s="20"/>
      <c r="GM810" s="20"/>
      <c r="GN810" s="20"/>
      <c r="GO810" s="20"/>
      <c r="GP810" s="20"/>
      <c r="GQ810" s="20"/>
      <c r="GR810" s="20"/>
      <c r="GS810" s="20"/>
      <c r="GT810" s="20"/>
      <c r="GU810" s="20"/>
      <c r="GV810" s="20"/>
      <c r="GW810" s="20"/>
      <c r="GX810" s="20"/>
      <c r="GY810" s="20"/>
      <c r="GZ810" s="20"/>
      <c r="HA810" s="20"/>
      <c r="HB810" s="20"/>
      <c r="HC810" s="20"/>
      <c r="HD810" s="20"/>
      <c r="HE810" s="20"/>
      <c r="HF810" s="20"/>
      <c r="HG810" s="20"/>
      <c r="HH810" s="20"/>
      <c r="HI810" s="20"/>
      <c r="HJ810" s="20"/>
      <c r="HK810" s="20"/>
      <c r="HL810" s="20"/>
      <c r="HM810" s="20"/>
      <c r="HN810" s="20"/>
      <c r="HO810" s="20"/>
      <c r="HP810" s="20"/>
      <c r="HQ810" s="20"/>
      <c r="HR810" s="20"/>
      <c r="HS810" s="20"/>
      <c r="HT810" s="20"/>
      <c r="HU810" s="20"/>
      <c r="HV810" s="20"/>
      <c r="HW810" s="20"/>
      <c r="HX810" s="20"/>
      <c r="HY810" s="20"/>
      <c r="HZ810" s="20"/>
      <c r="IA810" s="20"/>
      <c r="IB810" s="20"/>
      <c r="IC810" s="20"/>
      <c r="ID810" s="20"/>
      <c r="IE810" s="20"/>
      <c r="IF810" s="20"/>
      <c r="IG810" s="20"/>
      <c r="IH810" s="20"/>
      <c r="II810" s="20"/>
      <c r="IJ810" s="20"/>
      <c r="IK810" s="20"/>
      <c r="IL810" s="20"/>
      <c r="IM810" s="20"/>
      <c r="IN810" s="20"/>
      <c r="IO810" s="20"/>
      <c r="IP810" s="20"/>
      <c r="IQ810" s="20"/>
      <c r="IR810" s="20"/>
      <c r="IS810" s="20"/>
    </row>
    <row r="811" spans="1:253" ht="13">
      <c r="A811" s="297"/>
      <c r="B811" s="245"/>
      <c r="C811" s="59" t="s">
        <v>438</v>
      </c>
      <c r="D811" s="213"/>
      <c r="E811" s="33"/>
      <c r="F811" s="230"/>
      <c r="G811" s="33"/>
      <c r="H811" s="33"/>
      <c r="I811" s="33"/>
      <c r="J811" s="33"/>
      <c r="K811" s="33"/>
      <c r="L811" s="33"/>
      <c r="M811" s="124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  <c r="FW811" s="20"/>
      <c r="FX811" s="20"/>
      <c r="FY811" s="20"/>
      <c r="FZ811" s="20"/>
      <c r="GA811" s="20"/>
      <c r="GB811" s="20"/>
      <c r="GC811" s="20"/>
      <c r="GD811" s="20"/>
      <c r="GE811" s="20"/>
      <c r="GF811" s="20"/>
      <c r="GG811" s="20"/>
      <c r="GH811" s="20"/>
      <c r="GI811" s="20"/>
      <c r="GJ811" s="20"/>
      <c r="GK811" s="20"/>
      <c r="GL811" s="20"/>
      <c r="GM811" s="20"/>
      <c r="GN811" s="20"/>
      <c r="GO811" s="20"/>
      <c r="GP811" s="20"/>
      <c r="GQ811" s="20"/>
      <c r="GR811" s="20"/>
      <c r="GS811" s="20"/>
      <c r="GT811" s="20"/>
      <c r="GU811" s="20"/>
      <c r="GV811" s="20"/>
      <c r="GW811" s="20"/>
      <c r="GX811" s="20"/>
      <c r="GY811" s="20"/>
      <c r="GZ811" s="20"/>
      <c r="HA811" s="20"/>
      <c r="HB811" s="20"/>
      <c r="HC811" s="20"/>
      <c r="HD811" s="20"/>
      <c r="HE811" s="20"/>
      <c r="HF811" s="20"/>
      <c r="HG811" s="20"/>
      <c r="HH811" s="20"/>
      <c r="HI811" s="20"/>
      <c r="HJ811" s="20"/>
      <c r="HK811" s="20"/>
      <c r="HL811" s="20"/>
      <c r="HM811" s="20"/>
      <c r="HN811" s="20"/>
      <c r="HO811" s="20"/>
      <c r="HP811" s="20"/>
      <c r="HQ811" s="20"/>
      <c r="HR811" s="20"/>
      <c r="HS811" s="20"/>
      <c r="HT811" s="20"/>
      <c r="HU811" s="20"/>
      <c r="HV811" s="20"/>
      <c r="HW811" s="20"/>
      <c r="HX811" s="20"/>
      <c r="HY811" s="20"/>
      <c r="HZ811" s="20"/>
      <c r="IA811" s="20"/>
      <c r="IB811" s="20"/>
      <c r="IC811" s="20"/>
      <c r="ID811" s="20"/>
      <c r="IE811" s="20"/>
      <c r="IF811" s="20"/>
      <c r="IG811" s="20"/>
      <c r="IH811" s="20"/>
      <c r="II811" s="20"/>
      <c r="IJ811" s="20"/>
      <c r="IK811" s="20"/>
      <c r="IL811" s="20"/>
      <c r="IM811" s="20"/>
      <c r="IN811" s="20"/>
      <c r="IO811" s="20"/>
      <c r="IP811" s="20"/>
      <c r="IQ811" s="20"/>
      <c r="IR811" s="20"/>
      <c r="IS811" s="20"/>
    </row>
    <row r="812" spans="1:253" ht="13">
      <c r="A812" s="297">
        <v>73020</v>
      </c>
      <c r="B812" s="245">
        <v>7700</v>
      </c>
      <c r="C812" s="46" t="s">
        <v>439</v>
      </c>
      <c r="D812" s="58" t="s">
        <v>440</v>
      </c>
      <c r="E812" s="234">
        <v>0</v>
      </c>
      <c r="F812" s="223" t="s">
        <v>63</v>
      </c>
      <c r="G812" s="34">
        <f>'A4-1 with formulas'!$E$812</f>
        <v>0</v>
      </c>
      <c r="H812" s="33"/>
      <c r="I812" s="33"/>
      <c r="J812" s="33"/>
      <c r="K812" s="33"/>
      <c r="L812" s="33"/>
      <c r="M812" s="124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  <c r="EK812" s="20"/>
      <c r="EL812" s="20"/>
      <c r="EM812" s="20"/>
      <c r="EN812" s="20"/>
      <c r="EO812" s="20"/>
      <c r="EP812" s="20"/>
      <c r="EQ812" s="20"/>
      <c r="ER812" s="20"/>
      <c r="ES812" s="20"/>
      <c r="ET812" s="20"/>
      <c r="EU812" s="20"/>
      <c r="EV812" s="20"/>
      <c r="EW812" s="20"/>
      <c r="EX812" s="20"/>
      <c r="EY812" s="20"/>
      <c r="EZ812" s="20"/>
      <c r="FA812" s="20"/>
      <c r="FB812" s="20"/>
      <c r="FC812" s="20"/>
      <c r="FD812" s="20"/>
      <c r="FE812" s="20"/>
      <c r="FF812" s="20"/>
      <c r="FG812" s="20"/>
      <c r="FH812" s="20"/>
      <c r="FI812" s="20"/>
      <c r="FJ812" s="20"/>
      <c r="FK812" s="20"/>
      <c r="FL812" s="20"/>
      <c r="FM812" s="20"/>
      <c r="FN812" s="20"/>
      <c r="FO812" s="20"/>
      <c r="FP812" s="20"/>
      <c r="FQ812" s="20"/>
      <c r="FR812" s="20"/>
      <c r="FS812" s="20"/>
      <c r="FT812" s="20"/>
      <c r="FU812" s="20"/>
      <c r="FV812" s="20"/>
      <c r="FW812" s="20"/>
      <c r="FX812" s="20"/>
      <c r="FY812" s="20"/>
      <c r="FZ812" s="20"/>
      <c r="GA812" s="20"/>
      <c r="GB812" s="20"/>
      <c r="GC812" s="20"/>
      <c r="GD812" s="20"/>
      <c r="GE812" s="20"/>
      <c r="GF812" s="20"/>
      <c r="GG812" s="20"/>
      <c r="GH812" s="20"/>
      <c r="GI812" s="20"/>
      <c r="GJ812" s="20"/>
      <c r="GK812" s="20"/>
      <c r="GL812" s="20"/>
      <c r="GM812" s="20"/>
      <c r="GN812" s="20"/>
      <c r="GO812" s="20"/>
      <c r="GP812" s="20"/>
      <c r="GQ812" s="20"/>
      <c r="GR812" s="20"/>
      <c r="GS812" s="20"/>
      <c r="GT812" s="20"/>
      <c r="GU812" s="20"/>
      <c r="GV812" s="20"/>
      <c r="GW812" s="20"/>
      <c r="GX812" s="20"/>
      <c r="GY812" s="20"/>
      <c r="GZ812" s="20"/>
      <c r="HA812" s="20"/>
      <c r="HB812" s="20"/>
      <c r="HC812" s="20"/>
      <c r="HD812" s="20"/>
      <c r="HE812" s="20"/>
      <c r="HF812" s="20"/>
      <c r="HG812" s="20"/>
      <c r="HH812" s="20"/>
      <c r="HI812" s="20"/>
      <c r="HJ812" s="20"/>
      <c r="HK812" s="20"/>
      <c r="HL812" s="20"/>
      <c r="HM812" s="20"/>
      <c r="HN812" s="20"/>
      <c r="HO812" s="20"/>
      <c r="HP812" s="20"/>
      <c r="HQ812" s="20"/>
      <c r="HR812" s="20"/>
      <c r="HS812" s="20"/>
      <c r="HT812" s="20"/>
      <c r="HU812" s="20"/>
      <c r="HV812" s="20"/>
      <c r="HW812" s="20"/>
      <c r="HX812" s="20"/>
      <c r="HY812" s="20"/>
      <c r="HZ812" s="20"/>
      <c r="IA812" s="20"/>
      <c r="IB812" s="20"/>
      <c r="IC812" s="20"/>
      <c r="ID812" s="20"/>
      <c r="IE812" s="20"/>
      <c r="IF812" s="20"/>
      <c r="IG812" s="20"/>
      <c r="IH812" s="20"/>
      <c r="II812" s="20"/>
      <c r="IJ812" s="20"/>
      <c r="IK812" s="20"/>
      <c r="IL812" s="20"/>
      <c r="IM812" s="20"/>
      <c r="IN812" s="20"/>
      <c r="IO812" s="20"/>
      <c r="IP812" s="20"/>
      <c r="IQ812" s="20"/>
      <c r="IR812" s="20"/>
      <c r="IS812" s="20"/>
    </row>
    <row r="813" spans="1:253" ht="13">
      <c r="A813" s="297">
        <v>73000</v>
      </c>
      <c r="B813" s="259">
        <v>7701</v>
      </c>
      <c r="C813" s="257" t="s">
        <v>866</v>
      </c>
      <c r="D813" s="255" t="s">
        <v>867</v>
      </c>
      <c r="E813" s="234">
        <v>0</v>
      </c>
      <c r="F813" s="223" t="s">
        <v>63</v>
      </c>
      <c r="G813" s="34">
        <f>'A4-1 with formulas'!$E$812</f>
        <v>0</v>
      </c>
      <c r="H813" s="33"/>
      <c r="I813" s="33"/>
      <c r="J813" s="33"/>
      <c r="K813" s="33"/>
      <c r="L813" s="33"/>
      <c r="M813" s="124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  <c r="FW813" s="20"/>
      <c r="FX813" s="20"/>
      <c r="FY813" s="20"/>
      <c r="FZ813" s="20"/>
      <c r="GA813" s="20"/>
      <c r="GB813" s="20"/>
      <c r="GC813" s="20"/>
      <c r="GD813" s="20"/>
      <c r="GE813" s="20"/>
      <c r="GF813" s="20"/>
      <c r="GG813" s="20"/>
      <c r="GH813" s="20"/>
      <c r="GI813" s="20"/>
      <c r="GJ813" s="20"/>
      <c r="GK813" s="20"/>
      <c r="GL813" s="20"/>
      <c r="GM813" s="20"/>
      <c r="GN813" s="20"/>
      <c r="GO813" s="20"/>
      <c r="GP813" s="20"/>
      <c r="GQ813" s="20"/>
      <c r="GR813" s="20"/>
      <c r="GS813" s="20"/>
      <c r="GT813" s="20"/>
      <c r="GU813" s="20"/>
      <c r="GV813" s="20"/>
      <c r="GW813" s="20"/>
      <c r="GX813" s="20"/>
      <c r="GY813" s="20"/>
      <c r="GZ813" s="20"/>
      <c r="HA813" s="20"/>
      <c r="HB813" s="20"/>
      <c r="HC813" s="20"/>
      <c r="HD813" s="20"/>
      <c r="HE813" s="20"/>
      <c r="HF813" s="20"/>
      <c r="HG813" s="20"/>
      <c r="HH813" s="20"/>
      <c r="HI813" s="20"/>
      <c r="HJ813" s="20"/>
      <c r="HK813" s="20"/>
      <c r="HL813" s="20"/>
      <c r="HM813" s="20"/>
      <c r="HN813" s="20"/>
      <c r="HO813" s="20"/>
      <c r="HP813" s="20"/>
      <c r="HQ813" s="20"/>
      <c r="HR813" s="20"/>
      <c r="HS813" s="20"/>
      <c r="HT813" s="20"/>
      <c r="HU813" s="20"/>
      <c r="HV813" s="20"/>
      <c r="HW813" s="20"/>
      <c r="HX813" s="20"/>
      <c r="HY813" s="20"/>
      <c r="HZ813" s="20"/>
      <c r="IA813" s="20"/>
      <c r="IB813" s="20"/>
      <c r="IC813" s="20"/>
      <c r="ID813" s="20"/>
      <c r="IE813" s="20"/>
      <c r="IF813" s="20"/>
      <c r="IG813" s="20"/>
      <c r="IH813" s="20"/>
      <c r="II813" s="20"/>
      <c r="IJ813" s="20"/>
      <c r="IK813" s="20"/>
      <c r="IL813" s="20"/>
      <c r="IM813" s="20"/>
      <c r="IN813" s="20"/>
      <c r="IO813" s="20"/>
      <c r="IP813" s="20"/>
      <c r="IQ813" s="20"/>
      <c r="IR813" s="20"/>
      <c r="IS813" s="20"/>
    </row>
    <row r="814" spans="1:253" ht="13">
      <c r="A814" s="297">
        <v>73040</v>
      </c>
      <c r="B814" s="245">
        <v>7710</v>
      </c>
      <c r="C814" s="46" t="s">
        <v>441</v>
      </c>
      <c r="D814" s="58" t="s">
        <v>442</v>
      </c>
      <c r="E814" s="234">
        <v>0</v>
      </c>
      <c r="F814" s="223" t="s">
        <v>63</v>
      </c>
      <c r="G814" s="33"/>
      <c r="H814" s="34">
        <f>'A4-1 with formulas'!$E$814</f>
        <v>0</v>
      </c>
      <c r="I814" s="33"/>
      <c r="J814" s="33"/>
      <c r="K814" s="33"/>
      <c r="L814" s="33"/>
      <c r="M814" s="12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  <c r="FW814" s="20"/>
      <c r="FX814" s="20"/>
      <c r="FY814" s="20"/>
      <c r="FZ814" s="20"/>
      <c r="GA814" s="20"/>
      <c r="GB814" s="20"/>
      <c r="GC814" s="20"/>
      <c r="GD814" s="20"/>
      <c r="GE814" s="20"/>
      <c r="GF814" s="20"/>
      <c r="GG814" s="20"/>
      <c r="GH814" s="20"/>
      <c r="GI814" s="20"/>
      <c r="GJ814" s="20"/>
      <c r="GK814" s="20"/>
      <c r="GL814" s="20"/>
      <c r="GM814" s="20"/>
      <c r="GN814" s="20"/>
      <c r="GO814" s="20"/>
      <c r="GP814" s="20"/>
      <c r="GQ814" s="20"/>
      <c r="GR814" s="20"/>
      <c r="GS814" s="20"/>
      <c r="GT814" s="20"/>
      <c r="GU814" s="20"/>
      <c r="GV814" s="20"/>
      <c r="GW814" s="20"/>
      <c r="GX814" s="20"/>
      <c r="GY814" s="20"/>
      <c r="GZ814" s="20"/>
      <c r="HA814" s="20"/>
      <c r="HB814" s="20"/>
      <c r="HC814" s="20"/>
      <c r="HD814" s="20"/>
      <c r="HE814" s="20"/>
      <c r="HF814" s="20"/>
      <c r="HG814" s="20"/>
      <c r="HH814" s="20"/>
      <c r="HI814" s="20"/>
      <c r="HJ814" s="20"/>
      <c r="HK814" s="20"/>
      <c r="HL814" s="20"/>
      <c r="HM814" s="20"/>
      <c r="HN814" s="20"/>
      <c r="HO814" s="20"/>
      <c r="HP814" s="20"/>
      <c r="HQ814" s="20"/>
      <c r="HR814" s="20"/>
      <c r="HS814" s="20"/>
      <c r="HT814" s="20"/>
      <c r="HU814" s="20"/>
      <c r="HV814" s="20"/>
      <c r="HW814" s="20"/>
      <c r="HX814" s="20"/>
      <c r="HY814" s="20"/>
      <c r="HZ814" s="20"/>
      <c r="IA814" s="20"/>
      <c r="IB814" s="20"/>
      <c r="IC814" s="20"/>
      <c r="ID814" s="20"/>
      <c r="IE814" s="20"/>
      <c r="IF814" s="20"/>
      <c r="IG814" s="20"/>
      <c r="IH814" s="20"/>
      <c r="II814" s="20"/>
      <c r="IJ814" s="20"/>
      <c r="IK814" s="20"/>
      <c r="IL814" s="20"/>
      <c r="IM814" s="20"/>
      <c r="IN814" s="20"/>
      <c r="IO814" s="20"/>
      <c r="IP814" s="20"/>
      <c r="IQ814" s="20"/>
      <c r="IR814" s="20"/>
      <c r="IS814" s="20"/>
    </row>
    <row r="815" spans="1:253" ht="13">
      <c r="A815" s="297">
        <v>73060</v>
      </c>
      <c r="B815" s="245">
        <v>7720</v>
      </c>
      <c r="C815" s="46" t="s">
        <v>443</v>
      </c>
      <c r="D815" s="58" t="s">
        <v>444</v>
      </c>
      <c r="E815" s="234">
        <v>0</v>
      </c>
      <c r="F815" s="223" t="s">
        <v>63</v>
      </c>
      <c r="G815" s="33"/>
      <c r="H815" s="33"/>
      <c r="I815" s="34">
        <f>'A4-1 with formulas'!$E$815</f>
        <v>0</v>
      </c>
      <c r="J815" s="33"/>
      <c r="K815" s="33"/>
      <c r="L815" s="33"/>
      <c r="M815" s="124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/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  <c r="FW815" s="20"/>
      <c r="FX815" s="20"/>
      <c r="FY815" s="20"/>
      <c r="FZ815" s="20"/>
      <c r="GA815" s="20"/>
      <c r="GB815" s="20"/>
      <c r="GC815" s="20"/>
      <c r="GD815" s="20"/>
      <c r="GE815" s="20"/>
      <c r="GF815" s="20"/>
      <c r="GG815" s="20"/>
      <c r="GH815" s="20"/>
      <c r="GI815" s="20"/>
      <c r="GJ815" s="20"/>
      <c r="GK815" s="20"/>
      <c r="GL815" s="20"/>
      <c r="GM815" s="20"/>
      <c r="GN815" s="20"/>
      <c r="GO815" s="20"/>
      <c r="GP815" s="20"/>
      <c r="GQ815" s="20"/>
      <c r="GR815" s="20"/>
      <c r="GS815" s="20"/>
      <c r="GT815" s="20"/>
      <c r="GU815" s="20"/>
      <c r="GV815" s="20"/>
      <c r="GW815" s="20"/>
      <c r="GX815" s="20"/>
      <c r="GY815" s="20"/>
      <c r="GZ815" s="20"/>
      <c r="HA815" s="20"/>
      <c r="HB815" s="20"/>
      <c r="HC815" s="20"/>
      <c r="HD815" s="20"/>
      <c r="HE815" s="20"/>
      <c r="HF815" s="20"/>
      <c r="HG815" s="20"/>
      <c r="HH815" s="20"/>
      <c r="HI815" s="20"/>
      <c r="HJ815" s="20"/>
      <c r="HK815" s="20"/>
      <c r="HL815" s="20"/>
      <c r="HM815" s="20"/>
      <c r="HN815" s="20"/>
      <c r="HO815" s="20"/>
      <c r="HP815" s="20"/>
      <c r="HQ815" s="20"/>
      <c r="HR815" s="20"/>
      <c r="HS815" s="20"/>
      <c r="HT815" s="20"/>
      <c r="HU815" s="20"/>
      <c r="HV815" s="20"/>
      <c r="HW815" s="20"/>
      <c r="HX815" s="20"/>
      <c r="HY815" s="20"/>
      <c r="HZ815" s="20"/>
      <c r="IA815" s="20"/>
      <c r="IB815" s="20"/>
      <c r="IC815" s="20"/>
      <c r="ID815" s="20"/>
      <c r="IE815" s="20"/>
      <c r="IF815" s="20"/>
      <c r="IG815" s="20"/>
      <c r="IH815" s="20"/>
      <c r="II815" s="20"/>
      <c r="IJ815" s="20"/>
      <c r="IK815" s="20"/>
      <c r="IL815" s="20"/>
      <c r="IM815" s="20"/>
      <c r="IN815" s="20"/>
      <c r="IO815" s="20"/>
      <c r="IP815" s="20"/>
      <c r="IQ815" s="20"/>
      <c r="IR815" s="20"/>
      <c r="IS815" s="20"/>
    </row>
    <row r="816" spans="1:253" ht="13">
      <c r="A816" s="297">
        <v>73080</v>
      </c>
      <c r="B816" s="245">
        <v>7730</v>
      </c>
      <c r="C816" s="46" t="s">
        <v>445</v>
      </c>
      <c r="D816" s="58" t="s">
        <v>446</v>
      </c>
      <c r="E816" s="234">
        <v>0</v>
      </c>
      <c r="F816" s="223" t="s">
        <v>63</v>
      </c>
      <c r="G816" s="33"/>
      <c r="H816" s="33"/>
      <c r="I816" s="33"/>
      <c r="J816" s="34">
        <f>'A4-1 with formulas'!$E$816</f>
        <v>0</v>
      </c>
      <c r="K816" s="33"/>
      <c r="L816" s="33"/>
      <c r="M816" s="124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  <c r="GD816" s="20"/>
      <c r="GE816" s="20"/>
      <c r="GF816" s="20"/>
      <c r="GG816" s="20"/>
      <c r="GH816" s="20"/>
      <c r="GI816" s="20"/>
      <c r="GJ816" s="20"/>
      <c r="GK816" s="20"/>
      <c r="GL816" s="20"/>
      <c r="GM816" s="20"/>
      <c r="GN816" s="20"/>
      <c r="GO816" s="20"/>
      <c r="GP816" s="20"/>
      <c r="GQ816" s="20"/>
      <c r="GR816" s="20"/>
      <c r="GS816" s="20"/>
      <c r="GT816" s="20"/>
      <c r="GU816" s="20"/>
      <c r="GV816" s="20"/>
      <c r="GW816" s="20"/>
      <c r="GX816" s="20"/>
      <c r="GY816" s="20"/>
      <c r="GZ816" s="20"/>
      <c r="HA816" s="20"/>
      <c r="HB816" s="20"/>
      <c r="HC816" s="20"/>
      <c r="HD816" s="20"/>
      <c r="HE816" s="20"/>
      <c r="HF816" s="20"/>
      <c r="HG816" s="20"/>
      <c r="HH816" s="20"/>
      <c r="HI816" s="20"/>
      <c r="HJ816" s="20"/>
      <c r="HK816" s="20"/>
      <c r="HL816" s="20"/>
      <c r="HM816" s="20"/>
      <c r="HN816" s="20"/>
      <c r="HO816" s="20"/>
      <c r="HP816" s="20"/>
      <c r="HQ816" s="20"/>
      <c r="HR816" s="20"/>
      <c r="HS816" s="20"/>
      <c r="HT816" s="20"/>
      <c r="HU816" s="20"/>
      <c r="HV816" s="20"/>
      <c r="HW816" s="20"/>
      <c r="HX816" s="20"/>
      <c r="HY816" s="20"/>
      <c r="HZ816" s="20"/>
      <c r="IA816" s="20"/>
      <c r="IB816" s="20"/>
      <c r="IC816" s="20"/>
      <c r="ID816" s="20"/>
      <c r="IE816" s="20"/>
      <c r="IF816" s="20"/>
      <c r="IG816" s="20"/>
      <c r="IH816" s="20"/>
      <c r="II816" s="20"/>
      <c r="IJ816" s="20"/>
      <c r="IK816" s="20"/>
      <c r="IL816" s="20"/>
      <c r="IM816" s="20"/>
      <c r="IN816" s="20"/>
      <c r="IO816" s="20"/>
      <c r="IP816" s="20"/>
      <c r="IQ816" s="20"/>
      <c r="IR816" s="20"/>
      <c r="IS816" s="20"/>
    </row>
    <row r="817" spans="1:253" ht="13">
      <c r="A817" s="297">
        <v>73100</v>
      </c>
      <c r="B817" s="245">
        <v>7731</v>
      </c>
      <c r="C817" s="46" t="s">
        <v>460</v>
      </c>
      <c r="D817" s="58" t="s">
        <v>677</v>
      </c>
      <c r="E817" s="234">
        <v>0</v>
      </c>
      <c r="F817" s="223" t="s">
        <v>63</v>
      </c>
      <c r="G817" s="40"/>
      <c r="H817" s="40"/>
      <c r="I817" s="40"/>
      <c r="J817" s="40"/>
      <c r="K817" s="40"/>
      <c r="L817" s="33"/>
      <c r="M817" s="124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  <c r="EK817" s="20"/>
      <c r="EL817" s="20"/>
      <c r="EM817" s="20"/>
      <c r="EN817" s="20"/>
      <c r="EO817" s="20"/>
      <c r="EP817" s="20"/>
      <c r="EQ817" s="20"/>
      <c r="ER817" s="20"/>
      <c r="ES817" s="20"/>
      <c r="ET817" s="20"/>
      <c r="EU817" s="20"/>
      <c r="EV817" s="20"/>
      <c r="EW817" s="20"/>
      <c r="EX817" s="20"/>
      <c r="EY817" s="20"/>
      <c r="EZ817" s="20"/>
      <c r="FA817" s="20"/>
      <c r="FB817" s="20"/>
      <c r="FC817" s="20"/>
      <c r="FD817" s="20"/>
      <c r="FE817" s="20"/>
      <c r="FF817" s="20"/>
      <c r="FG817" s="20"/>
      <c r="FH817" s="20"/>
      <c r="FI817" s="20"/>
      <c r="FJ817" s="20"/>
      <c r="FK817" s="20"/>
      <c r="FL817" s="20"/>
      <c r="FM817" s="20"/>
      <c r="FN817" s="20"/>
      <c r="FO817" s="20"/>
      <c r="FP817" s="20"/>
      <c r="FQ817" s="20"/>
      <c r="FR817" s="20"/>
      <c r="FS817" s="20"/>
      <c r="FT817" s="20"/>
      <c r="FU817" s="20"/>
      <c r="FV817" s="20"/>
      <c r="FW817" s="20"/>
      <c r="FX817" s="20"/>
      <c r="FY817" s="20"/>
      <c r="FZ817" s="20"/>
      <c r="GA817" s="20"/>
      <c r="GB817" s="20"/>
      <c r="GC817" s="20"/>
      <c r="GD817" s="20"/>
      <c r="GE817" s="20"/>
      <c r="GF817" s="20"/>
      <c r="GG817" s="20"/>
      <c r="GH817" s="20"/>
      <c r="GI817" s="20"/>
      <c r="GJ817" s="20"/>
      <c r="GK817" s="20"/>
      <c r="GL817" s="20"/>
      <c r="GM817" s="20"/>
      <c r="GN817" s="20"/>
      <c r="GO817" s="20"/>
      <c r="GP817" s="20"/>
      <c r="GQ817" s="20"/>
      <c r="GR817" s="20"/>
      <c r="GS817" s="20"/>
      <c r="GT817" s="20"/>
      <c r="GU817" s="20"/>
      <c r="GV817" s="20"/>
      <c r="GW817" s="20"/>
      <c r="GX817" s="20"/>
      <c r="GY817" s="20"/>
      <c r="GZ817" s="20"/>
      <c r="HA817" s="20"/>
      <c r="HB817" s="20"/>
      <c r="HC817" s="20"/>
      <c r="HD817" s="20"/>
      <c r="HE817" s="20"/>
      <c r="HF817" s="20"/>
      <c r="HG817" s="20"/>
      <c r="HH817" s="20"/>
      <c r="HI817" s="20"/>
      <c r="HJ817" s="20"/>
      <c r="HK817" s="20"/>
      <c r="HL817" s="20"/>
      <c r="HM817" s="20"/>
      <c r="HN817" s="20"/>
      <c r="HO817" s="20"/>
      <c r="HP817" s="20"/>
      <c r="HQ817" s="20"/>
      <c r="HR817" s="20"/>
      <c r="HS817" s="20"/>
      <c r="HT817" s="20"/>
      <c r="HU817" s="20"/>
      <c r="HV817" s="20"/>
      <c r="HW817" s="20"/>
      <c r="HX817" s="20"/>
      <c r="HY817" s="20"/>
      <c r="HZ817" s="20"/>
      <c r="IA817" s="20"/>
      <c r="IB817" s="20"/>
      <c r="IC817" s="20"/>
      <c r="ID817" s="20"/>
      <c r="IE817" s="20"/>
      <c r="IF817" s="20"/>
      <c r="IG817" s="20"/>
      <c r="IH817" s="20"/>
      <c r="II817" s="20"/>
      <c r="IJ817" s="20"/>
      <c r="IK817" s="20"/>
      <c r="IL817" s="20"/>
      <c r="IM817" s="20"/>
      <c r="IN817" s="20"/>
      <c r="IO817" s="20"/>
      <c r="IP817" s="20"/>
      <c r="IQ817" s="20"/>
      <c r="IR817" s="20"/>
      <c r="IS817" s="20"/>
    </row>
    <row r="818" spans="1:253" ht="13">
      <c r="A818" s="297"/>
      <c r="B818" s="249"/>
      <c r="C818" s="46" t="s">
        <v>732</v>
      </c>
      <c r="D818" s="58" t="s">
        <v>677</v>
      </c>
      <c r="E818" s="234">
        <v>0</v>
      </c>
      <c r="F818" s="223"/>
      <c r="G818" s="34">
        <f>IF(ISBLANK($F818),0,ROUND($E818*(VLOOKUP($F818,Ratio,2)),0))</f>
        <v>0</v>
      </c>
      <c r="H818" s="34">
        <f>IF(ISBLANK($F818),0,ROUND($E818*(VLOOKUP($F818,Ratio,3)),0))</f>
        <v>0</v>
      </c>
      <c r="I818" s="34">
        <f>IF(ISBLANK($F818),0,ROUND($E818*(VLOOKUP($F818,Ratio,4)),0))</f>
        <v>0</v>
      </c>
      <c r="J818" s="34">
        <f>IF(ISBLANK($F818),0,ROUND($E818*(VLOOKUP($F818,Ratio,5)),0))</f>
        <v>0</v>
      </c>
      <c r="K818" s="34">
        <f>IF(ISBLANK($F818),0,ROUND($E818*(VLOOKUP($F818,Ratio,13)),0))</f>
        <v>0</v>
      </c>
      <c r="L818" s="33"/>
      <c r="M818" s="124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  <c r="FW818" s="20"/>
      <c r="FX818" s="20"/>
      <c r="FY818" s="20"/>
      <c r="FZ818" s="20"/>
      <c r="GA818" s="20"/>
      <c r="GB818" s="20"/>
      <c r="GC818" s="20"/>
      <c r="GD818" s="20"/>
      <c r="GE818" s="20"/>
      <c r="GF818" s="20"/>
      <c r="GG818" s="20"/>
      <c r="GH818" s="20"/>
      <c r="GI818" s="20"/>
      <c r="GJ818" s="20"/>
      <c r="GK818" s="20"/>
      <c r="GL818" s="20"/>
      <c r="GM818" s="20"/>
      <c r="GN818" s="20"/>
      <c r="GO818" s="20"/>
      <c r="GP818" s="20"/>
      <c r="GQ818" s="20"/>
      <c r="GR818" s="20"/>
      <c r="GS818" s="20"/>
      <c r="GT818" s="20"/>
      <c r="GU818" s="20"/>
      <c r="GV818" s="20"/>
      <c r="GW818" s="20"/>
      <c r="GX818" s="20"/>
      <c r="GY818" s="20"/>
      <c r="GZ818" s="20"/>
      <c r="HA818" s="20"/>
      <c r="HB818" s="20"/>
      <c r="HC818" s="20"/>
      <c r="HD818" s="20"/>
      <c r="HE818" s="20"/>
      <c r="HF818" s="20"/>
      <c r="HG818" s="20"/>
      <c r="HH818" s="20"/>
      <c r="HI818" s="20"/>
      <c r="HJ818" s="20"/>
      <c r="HK818" s="20"/>
      <c r="HL818" s="20"/>
      <c r="HM818" s="20"/>
      <c r="HN818" s="20"/>
      <c r="HO818" s="20"/>
      <c r="HP818" s="20"/>
      <c r="HQ818" s="20"/>
      <c r="HR818" s="20"/>
      <c r="HS818" s="20"/>
      <c r="HT818" s="20"/>
      <c r="HU818" s="20"/>
      <c r="HV818" s="20"/>
      <c r="HW818" s="20"/>
      <c r="HX818" s="20"/>
      <c r="HY818" s="20"/>
      <c r="HZ818" s="20"/>
      <c r="IA818" s="20"/>
      <c r="IB818" s="20"/>
      <c r="IC818" s="20"/>
      <c r="ID818" s="20"/>
      <c r="IE818" s="20"/>
      <c r="IF818" s="20"/>
      <c r="IG818" s="20"/>
      <c r="IH818" s="20"/>
      <c r="II818" s="20"/>
      <c r="IJ818" s="20"/>
      <c r="IK818" s="20"/>
      <c r="IL818" s="20"/>
      <c r="IM818" s="20"/>
      <c r="IN818" s="20"/>
      <c r="IO818" s="20"/>
      <c r="IP818" s="20"/>
      <c r="IQ818" s="20"/>
      <c r="IR818" s="20"/>
      <c r="IS818" s="20"/>
    </row>
    <row r="819" spans="1:253" ht="13">
      <c r="A819" s="297"/>
      <c r="B819" s="245"/>
      <c r="C819" s="59" t="s">
        <v>447</v>
      </c>
      <c r="D819" s="213"/>
      <c r="E819" s="33"/>
      <c r="F819" s="230"/>
      <c r="G819" s="33"/>
      <c r="H819" s="33"/>
      <c r="I819" s="33"/>
      <c r="J819" s="33"/>
      <c r="K819" s="33"/>
      <c r="L819" s="33"/>
      <c r="M819" s="124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  <c r="FW819" s="20"/>
      <c r="FX819" s="20"/>
      <c r="FY819" s="20"/>
      <c r="FZ819" s="20"/>
      <c r="GA819" s="20"/>
      <c r="GB819" s="20"/>
      <c r="GC819" s="20"/>
      <c r="GD819" s="20"/>
      <c r="GE819" s="20"/>
      <c r="GF819" s="20"/>
      <c r="GG819" s="20"/>
      <c r="GH819" s="20"/>
      <c r="GI819" s="20"/>
      <c r="GJ819" s="20"/>
      <c r="GK819" s="20"/>
      <c r="GL819" s="20"/>
      <c r="GM819" s="20"/>
      <c r="GN819" s="20"/>
      <c r="GO819" s="20"/>
      <c r="GP819" s="20"/>
      <c r="GQ819" s="20"/>
      <c r="GR819" s="20"/>
      <c r="GS819" s="20"/>
      <c r="GT819" s="20"/>
      <c r="GU819" s="20"/>
      <c r="GV819" s="20"/>
      <c r="GW819" s="20"/>
      <c r="GX819" s="20"/>
      <c r="GY819" s="20"/>
      <c r="GZ819" s="20"/>
      <c r="HA819" s="20"/>
      <c r="HB819" s="20"/>
      <c r="HC819" s="20"/>
      <c r="HD819" s="20"/>
      <c r="HE819" s="20"/>
      <c r="HF819" s="20"/>
      <c r="HG819" s="20"/>
      <c r="HH819" s="20"/>
      <c r="HI819" s="20"/>
      <c r="HJ819" s="20"/>
      <c r="HK819" s="20"/>
      <c r="HL819" s="20"/>
      <c r="HM819" s="20"/>
      <c r="HN819" s="20"/>
      <c r="HO819" s="20"/>
      <c r="HP819" s="20"/>
      <c r="HQ819" s="20"/>
      <c r="HR819" s="20"/>
      <c r="HS819" s="20"/>
      <c r="HT819" s="20"/>
      <c r="HU819" s="20"/>
      <c r="HV819" s="20"/>
      <c r="HW819" s="20"/>
      <c r="HX819" s="20"/>
      <c r="HY819" s="20"/>
      <c r="HZ819" s="20"/>
      <c r="IA819" s="20"/>
      <c r="IB819" s="20"/>
      <c r="IC819" s="20"/>
      <c r="ID819" s="20"/>
      <c r="IE819" s="20"/>
      <c r="IF819" s="20"/>
      <c r="IG819" s="20"/>
      <c r="IH819" s="20"/>
      <c r="II819" s="20"/>
      <c r="IJ819" s="20"/>
      <c r="IK819" s="20"/>
      <c r="IL819" s="20"/>
      <c r="IM819" s="20"/>
      <c r="IN819" s="20"/>
      <c r="IO819" s="20"/>
      <c r="IP819" s="20"/>
      <c r="IQ819" s="20"/>
      <c r="IR819" s="20"/>
      <c r="IS819" s="20"/>
    </row>
    <row r="820" spans="1:253" ht="13">
      <c r="A820" s="297">
        <v>74000</v>
      </c>
      <c r="B820" s="246">
        <v>7740</v>
      </c>
      <c r="C820" s="46" t="s">
        <v>770</v>
      </c>
      <c r="D820" s="58" t="s">
        <v>448</v>
      </c>
      <c r="E820" s="234">
        <v>0</v>
      </c>
      <c r="F820" s="223" t="s">
        <v>63</v>
      </c>
      <c r="G820" s="33"/>
      <c r="H820" s="33"/>
      <c r="I820" s="33"/>
      <c r="J820" s="33"/>
      <c r="K820" s="34">
        <v>0</v>
      </c>
      <c r="L820" s="33"/>
      <c r="M820" s="124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/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  <c r="FW820" s="20"/>
      <c r="FX820" s="20"/>
      <c r="FY820" s="20"/>
      <c r="FZ820" s="20"/>
      <c r="GA820" s="20"/>
      <c r="GB820" s="20"/>
      <c r="GC820" s="20"/>
      <c r="GD820" s="20"/>
      <c r="GE820" s="20"/>
      <c r="GF820" s="20"/>
      <c r="GG820" s="20"/>
      <c r="GH820" s="20"/>
      <c r="GI820" s="20"/>
      <c r="GJ820" s="20"/>
      <c r="GK820" s="20"/>
      <c r="GL820" s="20"/>
      <c r="GM820" s="20"/>
      <c r="GN820" s="20"/>
      <c r="GO820" s="20"/>
      <c r="GP820" s="20"/>
      <c r="GQ820" s="20"/>
      <c r="GR820" s="20"/>
      <c r="GS820" s="20"/>
      <c r="GT820" s="20"/>
      <c r="GU820" s="20"/>
      <c r="GV820" s="20"/>
      <c r="GW820" s="20"/>
      <c r="GX820" s="20"/>
      <c r="GY820" s="20"/>
      <c r="GZ820" s="20"/>
      <c r="HA820" s="20"/>
      <c r="HB820" s="20"/>
      <c r="HC820" s="20"/>
      <c r="HD820" s="20"/>
      <c r="HE820" s="20"/>
      <c r="HF820" s="20"/>
      <c r="HG820" s="20"/>
      <c r="HH820" s="20"/>
      <c r="HI820" s="20"/>
      <c r="HJ820" s="20"/>
      <c r="HK820" s="20"/>
      <c r="HL820" s="20"/>
      <c r="HM820" s="20"/>
      <c r="HN820" s="20"/>
      <c r="HO820" s="20"/>
      <c r="HP820" s="20"/>
      <c r="HQ820" s="20"/>
      <c r="HR820" s="20"/>
      <c r="HS820" s="20"/>
      <c r="HT820" s="20"/>
      <c r="HU820" s="20"/>
      <c r="HV820" s="20"/>
      <c r="HW820" s="20"/>
      <c r="HX820" s="20"/>
      <c r="HY820" s="20"/>
      <c r="HZ820" s="20"/>
      <c r="IA820" s="20"/>
      <c r="IB820" s="20"/>
      <c r="IC820" s="20"/>
      <c r="ID820" s="20"/>
      <c r="IE820" s="20"/>
      <c r="IF820" s="20"/>
      <c r="IG820" s="20"/>
      <c r="IH820" s="20"/>
      <c r="II820" s="20"/>
      <c r="IJ820" s="20"/>
      <c r="IK820" s="20"/>
      <c r="IL820" s="20"/>
      <c r="IM820" s="20"/>
      <c r="IN820" s="20"/>
      <c r="IO820" s="20"/>
      <c r="IP820" s="20"/>
      <c r="IQ820" s="20"/>
      <c r="IR820" s="20"/>
      <c r="IS820" s="20"/>
    </row>
    <row r="821" spans="1:253" ht="13">
      <c r="A821" s="297">
        <v>74020</v>
      </c>
      <c r="B821" s="246">
        <v>7750</v>
      </c>
      <c r="C821" s="46" t="s">
        <v>771</v>
      </c>
      <c r="D821" s="58" t="s">
        <v>449</v>
      </c>
      <c r="E821" s="234">
        <v>0</v>
      </c>
      <c r="F821" s="223" t="s">
        <v>63</v>
      </c>
      <c r="G821" s="33"/>
      <c r="H821" s="33"/>
      <c r="I821" s="33"/>
      <c r="J821" s="33"/>
      <c r="K821" s="34">
        <v>0</v>
      </c>
      <c r="L821" s="33"/>
      <c r="M821" s="124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  <c r="FW821" s="20"/>
      <c r="FX821" s="20"/>
      <c r="FY821" s="20"/>
      <c r="FZ821" s="20"/>
      <c r="GA821" s="20"/>
      <c r="GB821" s="20"/>
      <c r="GC821" s="20"/>
      <c r="GD821" s="20"/>
      <c r="GE821" s="20"/>
      <c r="GF821" s="20"/>
      <c r="GG821" s="20"/>
      <c r="GH821" s="20"/>
      <c r="GI821" s="20"/>
      <c r="GJ821" s="20"/>
      <c r="GK821" s="20"/>
      <c r="GL821" s="20"/>
      <c r="GM821" s="20"/>
      <c r="GN821" s="20"/>
      <c r="GO821" s="20"/>
      <c r="GP821" s="20"/>
      <c r="GQ821" s="20"/>
      <c r="GR821" s="20"/>
      <c r="GS821" s="20"/>
      <c r="GT821" s="20"/>
      <c r="GU821" s="20"/>
      <c r="GV821" s="20"/>
      <c r="GW821" s="20"/>
      <c r="GX821" s="20"/>
      <c r="GY821" s="20"/>
      <c r="GZ821" s="20"/>
      <c r="HA821" s="20"/>
      <c r="HB821" s="20"/>
      <c r="HC821" s="20"/>
      <c r="HD821" s="20"/>
      <c r="HE821" s="20"/>
      <c r="HF821" s="20"/>
      <c r="HG821" s="20"/>
      <c r="HH821" s="20"/>
      <c r="HI821" s="20"/>
      <c r="HJ821" s="20"/>
      <c r="HK821" s="20"/>
      <c r="HL821" s="20"/>
      <c r="HM821" s="20"/>
      <c r="HN821" s="20"/>
      <c r="HO821" s="20"/>
      <c r="HP821" s="20"/>
      <c r="HQ821" s="20"/>
      <c r="HR821" s="20"/>
      <c r="HS821" s="20"/>
      <c r="HT821" s="20"/>
      <c r="HU821" s="20"/>
      <c r="HV821" s="20"/>
      <c r="HW821" s="20"/>
      <c r="HX821" s="20"/>
      <c r="HY821" s="20"/>
      <c r="HZ821" s="20"/>
      <c r="IA821" s="20"/>
      <c r="IB821" s="20"/>
      <c r="IC821" s="20"/>
      <c r="ID821" s="20"/>
      <c r="IE821" s="20"/>
      <c r="IF821" s="20"/>
      <c r="IG821" s="20"/>
      <c r="IH821" s="20"/>
      <c r="II821" s="20"/>
      <c r="IJ821" s="20"/>
      <c r="IK821" s="20"/>
      <c r="IL821" s="20"/>
      <c r="IM821" s="20"/>
      <c r="IN821" s="20"/>
      <c r="IO821" s="20"/>
      <c r="IP821" s="20"/>
      <c r="IQ821" s="20"/>
      <c r="IR821" s="20"/>
      <c r="IS821" s="20"/>
    </row>
    <row r="822" spans="1:253" ht="13">
      <c r="A822" s="297">
        <v>74040</v>
      </c>
      <c r="B822" s="246">
        <v>7770</v>
      </c>
      <c r="C822" s="46" t="s">
        <v>772</v>
      </c>
      <c r="D822" s="58" t="s">
        <v>450</v>
      </c>
      <c r="E822" s="234">
        <v>0</v>
      </c>
      <c r="F822" s="223" t="s">
        <v>63</v>
      </c>
      <c r="G822" s="33"/>
      <c r="H822" s="33"/>
      <c r="I822" s="33"/>
      <c r="J822" s="33"/>
      <c r="K822" s="34">
        <v>0</v>
      </c>
      <c r="L822" s="33"/>
      <c r="M822" s="124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  <c r="FW822" s="20"/>
      <c r="FX822" s="20"/>
      <c r="FY822" s="20"/>
      <c r="FZ822" s="20"/>
      <c r="GA822" s="20"/>
      <c r="GB822" s="20"/>
      <c r="GC822" s="20"/>
      <c r="GD822" s="20"/>
      <c r="GE822" s="20"/>
      <c r="GF822" s="20"/>
      <c r="GG822" s="20"/>
      <c r="GH822" s="20"/>
      <c r="GI822" s="20"/>
      <c r="GJ822" s="20"/>
      <c r="GK822" s="20"/>
      <c r="GL822" s="20"/>
      <c r="GM822" s="20"/>
      <c r="GN822" s="20"/>
      <c r="GO822" s="20"/>
      <c r="GP822" s="20"/>
      <c r="GQ822" s="20"/>
      <c r="GR822" s="20"/>
      <c r="GS822" s="20"/>
      <c r="GT822" s="20"/>
      <c r="GU822" s="20"/>
      <c r="GV822" s="20"/>
      <c r="GW822" s="20"/>
      <c r="GX822" s="20"/>
      <c r="GY822" s="20"/>
      <c r="GZ822" s="20"/>
      <c r="HA822" s="20"/>
      <c r="HB822" s="20"/>
      <c r="HC822" s="20"/>
      <c r="HD822" s="20"/>
      <c r="HE822" s="20"/>
      <c r="HF822" s="20"/>
      <c r="HG822" s="20"/>
      <c r="HH822" s="20"/>
      <c r="HI822" s="20"/>
      <c r="HJ822" s="20"/>
      <c r="HK822" s="20"/>
      <c r="HL822" s="20"/>
      <c r="HM822" s="20"/>
      <c r="HN822" s="20"/>
      <c r="HO822" s="20"/>
      <c r="HP822" s="20"/>
      <c r="HQ822" s="20"/>
      <c r="HR822" s="20"/>
      <c r="HS822" s="20"/>
      <c r="HT822" s="20"/>
      <c r="HU822" s="20"/>
      <c r="HV822" s="20"/>
      <c r="HW822" s="20"/>
      <c r="HX822" s="20"/>
      <c r="HY822" s="20"/>
      <c r="HZ822" s="20"/>
      <c r="IA822" s="20"/>
      <c r="IB822" s="20"/>
      <c r="IC822" s="20"/>
      <c r="ID822" s="20"/>
      <c r="IE822" s="20"/>
      <c r="IF822" s="20"/>
      <c r="IG822" s="20"/>
      <c r="IH822" s="20"/>
      <c r="II822" s="20"/>
      <c r="IJ822" s="20"/>
      <c r="IK822" s="20"/>
      <c r="IL822" s="20"/>
      <c r="IM822" s="20"/>
      <c r="IN822" s="20"/>
      <c r="IO822" s="20"/>
      <c r="IP822" s="20"/>
      <c r="IQ822" s="20"/>
      <c r="IR822" s="20"/>
      <c r="IS822" s="20"/>
    </row>
    <row r="823" spans="1:253" ht="13">
      <c r="A823" s="297">
        <v>74060</v>
      </c>
      <c r="B823" s="246">
        <v>7790</v>
      </c>
      <c r="C823" s="46" t="s">
        <v>773</v>
      </c>
      <c r="D823" s="58" t="s">
        <v>451</v>
      </c>
      <c r="E823" s="234">
        <v>0</v>
      </c>
      <c r="F823" s="223" t="s">
        <v>63</v>
      </c>
      <c r="G823" s="33"/>
      <c r="H823" s="33"/>
      <c r="I823" s="33"/>
      <c r="J823" s="33"/>
      <c r="K823" s="34">
        <v>0</v>
      </c>
      <c r="L823" s="33"/>
      <c r="M823" s="124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  <c r="EK823" s="20"/>
      <c r="EL823" s="20"/>
      <c r="EM823" s="20"/>
      <c r="EN823" s="20"/>
      <c r="EO823" s="20"/>
      <c r="EP823" s="20"/>
      <c r="EQ823" s="20"/>
      <c r="ER823" s="20"/>
      <c r="ES823" s="20"/>
      <c r="ET823" s="20"/>
      <c r="EU823" s="20"/>
      <c r="EV823" s="20"/>
      <c r="EW823" s="20"/>
      <c r="EX823" s="20"/>
      <c r="EY823" s="20"/>
      <c r="EZ823" s="20"/>
      <c r="FA823" s="20"/>
      <c r="FB823" s="20"/>
      <c r="FC823" s="20"/>
      <c r="FD823" s="20"/>
      <c r="FE823" s="20"/>
      <c r="FF823" s="20"/>
      <c r="FG823" s="20"/>
      <c r="FH823" s="20"/>
      <c r="FI823" s="20"/>
      <c r="FJ823" s="20"/>
      <c r="FK823" s="20"/>
      <c r="FL823" s="20"/>
      <c r="FM823" s="20"/>
      <c r="FN823" s="20"/>
      <c r="FO823" s="20"/>
      <c r="FP823" s="20"/>
      <c r="FQ823" s="20"/>
      <c r="FR823" s="20"/>
      <c r="FS823" s="20"/>
      <c r="FT823" s="20"/>
      <c r="FU823" s="20"/>
      <c r="FV823" s="20"/>
      <c r="FW823" s="20"/>
      <c r="FX823" s="20"/>
      <c r="FY823" s="20"/>
      <c r="FZ823" s="20"/>
      <c r="GA823" s="20"/>
      <c r="GB823" s="20"/>
      <c r="GC823" s="20"/>
      <c r="GD823" s="20"/>
      <c r="GE823" s="20"/>
      <c r="GF823" s="20"/>
      <c r="GG823" s="20"/>
      <c r="GH823" s="20"/>
      <c r="GI823" s="20"/>
      <c r="GJ823" s="20"/>
      <c r="GK823" s="20"/>
      <c r="GL823" s="20"/>
      <c r="GM823" s="20"/>
      <c r="GN823" s="20"/>
      <c r="GO823" s="20"/>
      <c r="GP823" s="20"/>
      <c r="GQ823" s="20"/>
      <c r="GR823" s="20"/>
      <c r="GS823" s="20"/>
      <c r="GT823" s="20"/>
      <c r="GU823" s="20"/>
      <c r="GV823" s="20"/>
      <c r="GW823" s="20"/>
      <c r="GX823" s="20"/>
      <c r="GY823" s="20"/>
      <c r="GZ823" s="20"/>
      <c r="HA823" s="20"/>
      <c r="HB823" s="20"/>
      <c r="HC823" s="20"/>
      <c r="HD823" s="20"/>
      <c r="HE823" s="20"/>
      <c r="HF823" s="20"/>
      <c r="HG823" s="20"/>
      <c r="HH823" s="20"/>
      <c r="HI823" s="20"/>
      <c r="HJ823" s="20"/>
      <c r="HK823" s="20"/>
      <c r="HL823" s="20"/>
      <c r="HM823" s="20"/>
      <c r="HN823" s="20"/>
      <c r="HO823" s="20"/>
      <c r="HP823" s="20"/>
      <c r="HQ823" s="20"/>
      <c r="HR823" s="20"/>
      <c r="HS823" s="20"/>
      <c r="HT823" s="20"/>
      <c r="HU823" s="20"/>
      <c r="HV823" s="20"/>
      <c r="HW823" s="20"/>
      <c r="HX823" s="20"/>
      <c r="HY823" s="20"/>
      <c r="HZ823" s="20"/>
      <c r="IA823" s="20"/>
      <c r="IB823" s="20"/>
      <c r="IC823" s="20"/>
      <c r="ID823" s="20"/>
      <c r="IE823" s="20"/>
      <c r="IF823" s="20"/>
      <c r="IG823" s="20"/>
      <c r="IH823" s="20"/>
      <c r="II823" s="20"/>
      <c r="IJ823" s="20"/>
      <c r="IK823" s="20"/>
      <c r="IL823" s="20"/>
      <c r="IM823" s="20"/>
      <c r="IN823" s="20"/>
      <c r="IO823" s="20"/>
      <c r="IP823" s="20"/>
      <c r="IQ823" s="20"/>
      <c r="IR823" s="20"/>
      <c r="IS823" s="20"/>
    </row>
    <row r="824" spans="1:253" ht="13">
      <c r="A824" s="297">
        <v>74080</v>
      </c>
      <c r="B824" s="246">
        <v>7800</v>
      </c>
      <c r="C824" s="46" t="s">
        <v>774</v>
      </c>
      <c r="D824" s="58" t="s">
        <v>452</v>
      </c>
      <c r="E824" s="234">
        <v>0</v>
      </c>
      <c r="F824" s="223" t="s">
        <v>63</v>
      </c>
      <c r="G824" s="33"/>
      <c r="H824" s="33"/>
      <c r="I824" s="33"/>
      <c r="J824" s="33"/>
      <c r="K824" s="34">
        <v>0</v>
      </c>
      <c r="L824" s="33"/>
      <c r="M824" s="1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  <c r="FW824" s="20"/>
      <c r="FX824" s="20"/>
      <c r="FY824" s="20"/>
      <c r="FZ824" s="20"/>
      <c r="GA824" s="20"/>
      <c r="GB824" s="20"/>
      <c r="GC824" s="20"/>
      <c r="GD824" s="20"/>
      <c r="GE824" s="20"/>
      <c r="GF824" s="20"/>
      <c r="GG824" s="20"/>
      <c r="GH824" s="20"/>
      <c r="GI824" s="20"/>
      <c r="GJ824" s="20"/>
      <c r="GK824" s="20"/>
      <c r="GL824" s="20"/>
      <c r="GM824" s="20"/>
      <c r="GN824" s="20"/>
      <c r="GO824" s="20"/>
      <c r="GP824" s="20"/>
      <c r="GQ824" s="20"/>
      <c r="GR824" s="20"/>
      <c r="GS824" s="20"/>
      <c r="GT824" s="20"/>
      <c r="GU824" s="20"/>
      <c r="GV824" s="20"/>
      <c r="GW824" s="20"/>
      <c r="GX824" s="20"/>
      <c r="GY824" s="20"/>
      <c r="GZ824" s="20"/>
      <c r="HA824" s="20"/>
      <c r="HB824" s="20"/>
      <c r="HC824" s="20"/>
      <c r="HD824" s="20"/>
      <c r="HE824" s="20"/>
      <c r="HF824" s="20"/>
      <c r="HG824" s="20"/>
      <c r="HH824" s="20"/>
      <c r="HI824" s="20"/>
      <c r="HJ824" s="20"/>
      <c r="HK824" s="20"/>
      <c r="HL824" s="20"/>
      <c r="HM824" s="20"/>
      <c r="HN824" s="20"/>
      <c r="HO824" s="20"/>
      <c r="HP824" s="20"/>
      <c r="HQ824" s="20"/>
      <c r="HR824" s="20"/>
      <c r="HS824" s="20"/>
      <c r="HT824" s="20"/>
      <c r="HU824" s="20"/>
      <c r="HV824" s="20"/>
      <c r="HW824" s="20"/>
      <c r="HX824" s="20"/>
      <c r="HY824" s="20"/>
      <c r="HZ824" s="20"/>
      <c r="IA824" s="20"/>
      <c r="IB824" s="20"/>
      <c r="IC824" s="20"/>
      <c r="ID824" s="20"/>
      <c r="IE824" s="20"/>
      <c r="IF824" s="20"/>
      <c r="IG824" s="20"/>
      <c r="IH824" s="20"/>
      <c r="II824" s="20"/>
      <c r="IJ824" s="20"/>
      <c r="IK824" s="20"/>
      <c r="IL824" s="20"/>
      <c r="IM824" s="20"/>
      <c r="IN824" s="20"/>
      <c r="IO824" s="20"/>
      <c r="IP824" s="20"/>
      <c r="IQ824" s="20"/>
      <c r="IR824" s="20"/>
      <c r="IS824" s="20"/>
    </row>
    <row r="825" spans="1:253" ht="13">
      <c r="A825" s="297">
        <v>74100</v>
      </c>
      <c r="B825" s="246">
        <v>7820</v>
      </c>
      <c r="C825" s="46" t="s">
        <v>775</v>
      </c>
      <c r="D825" s="58" t="s">
        <v>453</v>
      </c>
      <c r="E825" s="234">
        <v>0</v>
      </c>
      <c r="F825" s="223" t="s">
        <v>63</v>
      </c>
      <c r="G825" s="33"/>
      <c r="H825" s="33"/>
      <c r="I825" s="33"/>
      <c r="J825" s="33"/>
      <c r="K825" s="34">
        <v>0</v>
      </c>
      <c r="L825" s="33"/>
      <c r="M825" s="124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  <c r="FW825" s="20"/>
      <c r="FX825" s="20"/>
      <c r="FY825" s="20"/>
      <c r="FZ825" s="20"/>
      <c r="GA825" s="20"/>
      <c r="GB825" s="20"/>
      <c r="GC825" s="20"/>
      <c r="GD825" s="20"/>
      <c r="GE825" s="20"/>
      <c r="GF825" s="20"/>
      <c r="GG825" s="20"/>
      <c r="GH825" s="20"/>
      <c r="GI825" s="20"/>
      <c r="GJ825" s="20"/>
      <c r="GK825" s="20"/>
      <c r="GL825" s="20"/>
      <c r="GM825" s="20"/>
      <c r="GN825" s="20"/>
      <c r="GO825" s="20"/>
      <c r="GP825" s="20"/>
      <c r="GQ825" s="20"/>
      <c r="GR825" s="20"/>
      <c r="GS825" s="20"/>
      <c r="GT825" s="20"/>
      <c r="GU825" s="20"/>
      <c r="GV825" s="20"/>
      <c r="GW825" s="20"/>
      <c r="GX825" s="20"/>
      <c r="GY825" s="20"/>
      <c r="GZ825" s="20"/>
      <c r="HA825" s="20"/>
      <c r="HB825" s="20"/>
      <c r="HC825" s="20"/>
      <c r="HD825" s="20"/>
      <c r="HE825" s="20"/>
      <c r="HF825" s="20"/>
      <c r="HG825" s="20"/>
      <c r="HH825" s="20"/>
      <c r="HI825" s="20"/>
      <c r="HJ825" s="20"/>
      <c r="HK825" s="20"/>
      <c r="HL825" s="20"/>
      <c r="HM825" s="20"/>
      <c r="HN825" s="20"/>
      <c r="HO825" s="20"/>
      <c r="HP825" s="20"/>
      <c r="HQ825" s="20"/>
      <c r="HR825" s="20"/>
      <c r="HS825" s="20"/>
      <c r="HT825" s="20"/>
      <c r="HU825" s="20"/>
      <c r="HV825" s="20"/>
      <c r="HW825" s="20"/>
      <c r="HX825" s="20"/>
      <c r="HY825" s="20"/>
      <c r="HZ825" s="20"/>
      <c r="IA825" s="20"/>
      <c r="IB825" s="20"/>
      <c r="IC825" s="20"/>
      <c r="ID825" s="20"/>
      <c r="IE825" s="20"/>
      <c r="IF825" s="20"/>
      <c r="IG825" s="20"/>
      <c r="IH825" s="20"/>
      <c r="II825" s="20"/>
      <c r="IJ825" s="20"/>
      <c r="IK825" s="20"/>
      <c r="IL825" s="20"/>
      <c r="IM825" s="20"/>
      <c r="IN825" s="20"/>
      <c r="IO825" s="20"/>
      <c r="IP825" s="20"/>
      <c r="IQ825" s="20"/>
      <c r="IR825" s="20"/>
      <c r="IS825" s="20"/>
    </row>
    <row r="826" spans="1:253" ht="13">
      <c r="A826" s="297">
        <v>74120</v>
      </c>
      <c r="B826" s="246">
        <v>7850</v>
      </c>
      <c r="C826" s="46" t="s">
        <v>776</v>
      </c>
      <c r="D826" s="58" t="s">
        <v>454</v>
      </c>
      <c r="E826" s="234">
        <v>0</v>
      </c>
      <c r="F826" s="223" t="s">
        <v>63</v>
      </c>
      <c r="G826" s="33"/>
      <c r="H826" s="33"/>
      <c r="I826" s="33"/>
      <c r="J826" s="33"/>
      <c r="K826" s="34">
        <v>0</v>
      </c>
      <c r="L826" s="33"/>
      <c r="M826" s="124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/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  <c r="FW826" s="20"/>
      <c r="FX826" s="20"/>
      <c r="FY826" s="20"/>
      <c r="FZ826" s="20"/>
      <c r="GA826" s="20"/>
      <c r="GB826" s="20"/>
      <c r="GC826" s="20"/>
      <c r="GD826" s="20"/>
      <c r="GE826" s="20"/>
      <c r="GF826" s="20"/>
      <c r="GG826" s="20"/>
      <c r="GH826" s="20"/>
      <c r="GI826" s="20"/>
      <c r="GJ826" s="20"/>
      <c r="GK826" s="20"/>
      <c r="GL826" s="20"/>
      <c r="GM826" s="20"/>
      <c r="GN826" s="20"/>
      <c r="GO826" s="20"/>
      <c r="GP826" s="20"/>
      <c r="GQ826" s="20"/>
      <c r="GR826" s="20"/>
      <c r="GS826" s="20"/>
      <c r="GT826" s="20"/>
      <c r="GU826" s="20"/>
      <c r="GV826" s="20"/>
      <c r="GW826" s="20"/>
      <c r="GX826" s="20"/>
      <c r="GY826" s="20"/>
      <c r="GZ826" s="20"/>
      <c r="HA826" s="20"/>
      <c r="HB826" s="20"/>
      <c r="HC826" s="20"/>
      <c r="HD826" s="20"/>
      <c r="HE826" s="20"/>
      <c r="HF826" s="20"/>
      <c r="HG826" s="20"/>
      <c r="HH826" s="20"/>
      <c r="HI826" s="20"/>
      <c r="HJ826" s="20"/>
      <c r="HK826" s="20"/>
      <c r="HL826" s="20"/>
      <c r="HM826" s="20"/>
      <c r="HN826" s="20"/>
      <c r="HO826" s="20"/>
      <c r="HP826" s="20"/>
      <c r="HQ826" s="20"/>
      <c r="HR826" s="20"/>
      <c r="HS826" s="20"/>
      <c r="HT826" s="20"/>
      <c r="HU826" s="20"/>
      <c r="HV826" s="20"/>
      <c r="HW826" s="20"/>
      <c r="HX826" s="20"/>
      <c r="HY826" s="20"/>
      <c r="HZ826" s="20"/>
      <c r="IA826" s="20"/>
      <c r="IB826" s="20"/>
      <c r="IC826" s="20"/>
      <c r="ID826" s="20"/>
      <c r="IE826" s="20"/>
      <c r="IF826" s="20"/>
      <c r="IG826" s="20"/>
      <c r="IH826" s="20"/>
      <c r="II826" s="20"/>
      <c r="IJ826" s="20"/>
      <c r="IK826" s="20"/>
      <c r="IL826" s="20"/>
      <c r="IM826" s="20"/>
      <c r="IN826" s="20"/>
      <c r="IO826" s="20"/>
      <c r="IP826" s="20"/>
      <c r="IQ826" s="20"/>
      <c r="IR826" s="20"/>
      <c r="IS826" s="20"/>
    </row>
    <row r="827" spans="1:253" ht="13">
      <c r="A827" s="297">
        <v>74140</v>
      </c>
      <c r="B827" s="246">
        <v>7860</v>
      </c>
      <c r="C827" s="46" t="s">
        <v>455</v>
      </c>
      <c r="D827" s="58" t="s">
        <v>456</v>
      </c>
      <c r="E827" s="234">
        <v>0</v>
      </c>
      <c r="F827" s="223" t="s">
        <v>63</v>
      </c>
      <c r="G827" s="33"/>
      <c r="H827" s="33"/>
      <c r="I827" s="33"/>
      <c r="J827" s="33"/>
      <c r="K827" s="34">
        <v>0</v>
      </c>
      <c r="L827" s="33"/>
      <c r="M827" s="124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  <c r="FW827" s="20"/>
      <c r="FX827" s="20"/>
      <c r="FY827" s="20"/>
      <c r="FZ827" s="20"/>
      <c r="GA827" s="20"/>
      <c r="GB827" s="20"/>
      <c r="GC827" s="20"/>
      <c r="GD827" s="20"/>
      <c r="GE827" s="20"/>
      <c r="GF827" s="20"/>
      <c r="GG827" s="20"/>
      <c r="GH827" s="20"/>
      <c r="GI827" s="20"/>
      <c r="GJ827" s="20"/>
      <c r="GK827" s="20"/>
      <c r="GL827" s="20"/>
      <c r="GM827" s="20"/>
      <c r="GN827" s="20"/>
      <c r="GO827" s="20"/>
      <c r="GP827" s="20"/>
      <c r="GQ827" s="20"/>
      <c r="GR827" s="20"/>
      <c r="GS827" s="20"/>
      <c r="GT827" s="20"/>
      <c r="GU827" s="20"/>
      <c r="GV827" s="20"/>
      <c r="GW827" s="20"/>
      <c r="GX827" s="20"/>
      <c r="GY827" s="20"/>
      <c r="GZ827" s="20"/>
      <c r="HA827" s="20"/>
      <c r="HB827" s="20"/>
      <c r="HC827" s="20"/>
      <c r="HD827" s="20"/>
      <c r="HE827" s="20"/>
      <c r="HF827" s="20"/>
      <c r="HG827" s="20"/>
      <c r="HH827" s="20"/>
      <c r="HI827" s="20"/>
      <c r="HJ827" s="20"/>
      <c r="HK827" s="20"/>
      <c r="HL827" s="20"/>
      <c r="HM827" s="20"/>
      <c r="HN827" s="20"/>
      <c r="HO827" s="20"/>
      <c r="HP827" s="20"/>
      <c r="HQ827" s="20"/>
      <c r="HR827" s="20"/>
      <c r="HS827" s="20"/>
      <c r="HT827" s="20"/>
      <c r="HU827" s="20"/>
      <c r="HV827" s="20"/>
      <c r="HW827" s="20"/>
      <c r="HX827" s="20"/>
      <c r="HY827" s="20"/>
      <c r="HZ827" s="20"/>
      <c r="IA827" s="20"/>
      <c r="IB827" s="20"/>
      <c r="IC827" s="20"/>
      <c r="ID827" s="20"/>
      <c r="IE827" s="20"/>
      <c r="IF827" s="20"/>
      <c r="IG827" s="20"/>
      <c r="IH827" s="20"/>
      <c r="II827" s="20"/>
      <c r="IJ827" s="20"/>
      <c r="IK827" s="20"/>
      <c r="IL827" s="20"/>
      <c r="IM827" s="20"/>
      <c r="IN827" s="20"/>
      <c r="IO827" s="20"/>
      <c r="IP827" s="20"/>
      <c r="IQ827" s="20"/>
      <c r="IR827" s="20"/>
      <c r="IS827" s="20"/>
    </row>
    <row r="828" spans="1:253" ht="13">
      <c r="A828" s="297">
        <v>74160</v>
      </c>
      <c r="B828" s="246">
        <v>7870</v>
      </c>
      <c r="C828" s="46" t="s">
        <v>777</v>
      </c>
      <c r="D828" s="58" t="s">
        <v>457</v>
      </c>
      <c r="E828" s="234">
        <v>0</v>
      </c>
      <c r="F828" s="223" t="s">
        <v>63</v>
      </c>
      <c r="G828" s="33"/>
      <c r="H828" s="33"/>
      <c r="I828" s="33"/>
      <c r="J828" s="33"/>
      <c r="K828" s="34">
        <v>0</v>
      </c>
      <c r="L828" s="33"/>
      <c r="M828" s="124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  <c r="FW828" s="20"/>
      <c r="FX828" s="20"/>
      <c r="FY828" s="20"/>
      <c r="FZ828" s="20"/>
      <c r="GA828" s="20"/>
      <c r="GB828" s="20"/>
      <c r="GC828" s="20"/>
      <c r="GD828" s="20"/>
      <c r="GE828" s="20"/>
      <c r="GF828" s="20"/>
      <c r="GG828" s="20"/>
      <c r="GH828" s="20"/>
      <c r="GI828" s="20"/>
      <c r="GJ828" s="20"/>
      <c r="GK828" s="20"/>
      <c r="GL828" s="20"/>
      <c r="GM828" s="20"/>
      <c r="GN828" s="20"/>
      <c r="GO828" s="20"/>
      <c r="GP828" s="20"/>
      <c r="GQ828" s="20"/>
      <c r="GR828" s="20"/>
      <c r="GS828" s="20"/>
      <c r="GT828" s="20"/>
      <c r="GU828" s="20"/>
      <c r="GV828" s="20"/>
      <c r="GW828" s="20"/>
      <c r="GX828" s="20"/>
      <c r="GY828" s="20"/>
      <c r="GZ828" s="20"/>
      <c r="HA828" s="20"/>
      <c r="HB828" s="20"/>
      <c r="HC828" s="20"/>
      <c r="HD828" s="20"/>
      <c r="HE828" s="20"/>
      <c r="HF828" s="20"/>
      <c r="HG828" s="20"/>
      <c r="HH828" s="20"/>
      <c r="HI828" s="20"/>
      <c r="HJ828" s="20"/>
      <c r="HK828" s="20"/>
      <c r="HL828" s="20"/>
      <c r="HM828" s="20"/>
      <c r="HN828" s="20"/>
      <c r="HO828" s="20"/>
      <c r="HP828" s="20"/>
      <c r="HQ828" s="20"/>
      <c r="HR828" s="20"/>
      <c r="HS828" s="20"/>
      <c r="HT828" s="20"/>
      <c r="HU828" s="20"/>
      <c r="HV828" s="20"/>
      <c r="HW828" s="20"/>
      <c r="HX828" s="20"/>
      <c r="HY828" s="20"/>
      <c r="HZ828" s="20"/>
      <c r="IA828" s="20"/>
      <c r="IB828" s="20"/>
      <c r="IC828" s="20"/>
      <c r="ID828" s="20"/>
      <c r="IE828" s="20"/>
      <c r="IF828" s="20"/>
      <c r="IG828" s="20"/>
      <c r="IH828" s="20"/>
      <c r="II828" s="20"/>
      <c r="IJ828" s="20"/>
      <c r="IK828" s="20"/>
      <c r="IL828" s="20"/>
      <c r="IM828" s="20"/>
      <c r="IN828" s="20"/>
      <c r="IO828" s="20"/>
      <c r="IP828" s="20"/>
      <c r="IQ828" s="20"/>
      <c r="IR828" s="20"/>
      <c r="IS828" s="20"/>
    </row>
    <row r="829" spans="1:253" ht="13">
      <c r="A829" s="297">
        <v>74180</v>
      </c>
      <c r="B829" s="246">
        <v>7880</v>
      </c>
      <c r="C829" s="46" t="s">
        <v>778</v>
      </c>
      <c r="D829" s="58" t="s">
        <v>458</v>
      </c>
      <c r="E829" s="234">
        <v>0</v>
      </c>
      <c r="F829" s="223" t="s">
        <v>63</v>
      </c>
      <c r="G829" s="33"/>
      <c r="H829" s="33"/>
      <c r="I829" s="33"/>
      <c r="J829" s="33"/>
      <c r="K829" s="34">
        <v>0</v>
      </c>
      <c r="L829" s="33"/>
      <c r="M829" s="124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  <c r="FW829" s="20"/>
      <c r="FX829" s="20"/>
      <c r="FY829" s="20"/>
      <c r="FZ829" s="20"/>
      <c r="GA829" s="20"/>
      <c r="GB829" s="20"/>
      <c r="GC829" s="20"/>
      <c r="GD829" s="20"/>
      <c r="GE829" s="20"/>
      <c r="GF829" s="20"/>
      <c r="GG829" s="20"/>
      <c r="GH829" s="20"/>
      <c r="GI829" s="20"/>
      <c r="GJ829" s="20"/>
      <c r="GK829" s="20"/>
      <c r="GL829" s="20"/>
      <c r="GM829" s="20"/>
      <c r="GN829" s="20"/>
      <c r="GO829" s="20"/>
      <c r="GP829" s="20"/>
      <c r="GQ829" s="20"/>
      <c r="GR829" s="20"/>
      <c r="GS829" s="20"/>
      <c r="GT829" s="20"/>
      <c r="GU829" s="20"/>
      <c r="GV829" s="20"/>
      <c r="GW829" s="20"/>
      <c r="GX829" s="20"/>
      <c r="GY829" s="20"/>
      <c r="GZ829" s="20"/>
      <c r="HA829" s="20"/>
      <c r="HB829" s="20"/>
      <c r="HC829" s="20"/>
      <c r="HD829" s="20"/>
      <c r="HE829" s="20"/>
      <c r="HF829" s="20"/>
      <c r="HG829" s="20"/>
      <c r="HH829" s="20"/>
      <c r="HI829" s="20"/>
      <c r="HJ829" s="20"/>
      <c r="HK829" s="20"/>
      <c r="HL829" s="20"/>
      <c r="HM829" s="20"/>
      <c r="HN829" s="20"/>
      <c r="HO829" s="20"/>
      <c r="HP829" s="20"/>
      <c r="HQ829" s="20"/>
      <c r="HR829" s="20"/>
      <c r="HS829" s="20"/>
      <c r="HT829" s="20"/>
      <c r="HU829" s="20"/>
      <c r="HV829" s="20"/>
      <c r="HW829" s="20"/>
      <c r="HX829" s="20"/>
      <c r="HY829" s="20"/>
      <c r="HZ829" s="20"/>
      <c r="IA829" s="20"/>
      <c r="IB829" s="20"/>
      <c r="IC829" s="20"/>
      <c r="ID829" s="20"/>
      <c r="IE829" s="20"/>
      <c r="IF829" s="20"/>
      <c r="IG829" s="20"/>
      <c r="IH829" s="20"/>
      <c r="II829" s="20"/>
      <c r="IJ829" s="20"/>
      <c r="IK829" s="20"/>
      <c r="IL829" s="20"/>
      <c r="IM829" s="20"/>
      <c r="IN829" s="20"/>
      <c r="IO829" s="20"/>
      <c r="IP829" s="20"/>
      <c r="IQ829" s="20"/>
      <c r="IR829" s="20"/>
      <c r="IS829" s="20"/>
    </row>
    <row r="830" spans="1:253" ht="13">
      <c r="A830" s="297">
        <v>74200</v>
      </c>
      <c r="B830" s="246">
        <v>7890</v>
      </c>
      <c r="C830" s="46" t="s">
        <v>779</v>
      </c>
      <c r="D830" s="58" t="s">
        <v>459</v>
      </c>
      <c r="E830" s="234">
        <v>0</v>
      </c>
      <c r="F830" s="223" t="s">
        <v>63</v>
      </c>
      <c r="G830" s="33"/>
      <c r="H830" s="33"/>
      <c r="I830" s="33"/>
      <c r="J830" s="33"/>
      <c r="K830" s="34">
        <v>0</v>
      </c>
      <c r="L830" s="33"/>
      <c r="M830" s="124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  <c r="FW830" s="20"/>
      <c r="FX830" s="20"/>
      <c r="FY830" s="20"/>
      <c r="FZ830" s="20"/>
      <c r="GA830" s="20"/>
      <c r="GB830" s="20"/>
      <c r="GC830" s="20"/>
      <c r="GD830" s="20"/>
      <c r="GE830" s="20"/>
      <c r="GF830" s="20"/>
      <c r="GG830" s="20"/>
      <c r="GH830" s="20"/>
      <c r="GI830" s="20"/>
      <c r="GJ830" s="20"/>
      <c r="GK830" s="20"/>
      <c r="GL830" s="20"/>
      <c r="GM830" s="20"/>
      <c r="GN830" s="20"/>
      <c r="GO830" s="20"/>
      <c r="GP830" s="20"/>
      <c r="GQ830" s="20"/>
      <c r="GR830" s="20"/>
      <c r="GS830" s="20"/>
      <c r="GT830" s="20"/>
      <c r="GU830" s="20"/>
      <c r="GV830" s="20"/>
      <c r="GW830" s="20"/>
      <c r="GX830" s="20"/>
      <c r="GY830" s="20"/>
      <c r="GZ830" s="20"/>
      <c r="HA830" s="20"/>
      <c r="HB830" s="20"/>
      <c r="HC830" s="20"/>
      <c r="HD830" s="20"/>
      <c r="HE830" s="20"/>
      <c r="HF830" s="20"/>
      <c r="HG830" s="20"/>
      <c r="HH830" s="20"/>
      <c r="HI830" s="20"/>
      <c r="HJ830" s="20"/>
      <c r="HK830" s="20"/>
      <c r="HL830" s="20"/>
      <c r="HM830" s="20"/>
      <c r="HN830" s="20"/>
      <c r="HO830" s="20"/>
      <c r="HP830" s="20"/>
      <c r="HQ830" s="20"/>
      <c r="HR830" s="20"/>
      <c r="HS830" s="20"/>
      <c r="HT830" s="20"/>
      <c r="HU830" s="20"/>
      <c r="HV830" s="20"/>
      <c r="HW830" s="20"/>
      <c r="HX830" s="20"/>
      <c r="HY830" s="20"/>
      <c r="HZ830" s="20"/>
      <c r="IA830" s="20"/>
      <c r="IB830" s="20"/>
      <c r="IC830" s="20"/>
      <c r="ID830" s="20"/>
      <c r="IE830" s="20"/>
      <c r="IF830" s="20"/>
      <c r="IG830" s="20"/>
      <c r="IH830" s="20"/>
      <c r="II830" s="20"/>
      <c r="IJ830" s="20"/>
      <c r="IK830" s="20"/>
      <c r="IL830" s="20"/>
      <c r="IM830" s="20"/>
      <c r="IN830" s="20"/>
      <c r="IO830" s="20"/>
      <c r="IP830" s="20"/>
      <c r="IQ830" s="20"/>
      <c r="IR830" s="20"/>
      <c r="IS830" s="20"/>
    </row>
    <row r="831" spans="1:253" ht="13">
      <c r="A831" s="297">
        <v>74220</v>
      </c>
      <c r="B831" s="246">
        <v>7920</v>
      </c>
      <c r="C831" s="46" t="s">
        <v>460</v>
      </c>
      <c r="D831" s="58" t="s">
        <v>780</v>
      </c>
      <c r="E831" s="234">
        <v>0</v>
      </c>
      <c r="F831" s="223" t="s">
        <v>63</v>
      </c>
      <c r="G831" s="33"/>
      <c r="H831" s="33"/>
      <c r="I831" s="33"/>
      <c r="J831" s="33"/>
      <c r="K831" s="34"/>
      <c r="L831" s="33"/>
      <c r="M831" s="124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  <c r="FW831" s="20"/>
      <c r="FX831" s="20"/>
      <c r="FY831" s="20"/>
      <c r="FZ831" s="20"/>
      <c r="GA831" s="20"/>
      <c r="GB831" s="20"/>
      <c r="GC831" s="20"/>
      <c r="GD831" s="20"/>
      <c r="GE831" s="20"/>
      <c r="GF831" s="20"/>
      <c r="GG831" s="20"/>
      <c r="GH831" s="20"/>
      <c r="GI831" s="20"/>
      <c r="GJ831" s="20"/>
      <c r="GK831" s="20"/>
      <c r="GL831" s="20"/>
      <c r="GM831" s="20"/>
      <c r="GN831" s="20"/>
      <c r="GO831" s="20"/>
      <c r="GP831" s="20"/>
      <c r="GQ831" s="20"/>
      <c r="GR831" s="20"/>
      <c r="GS831" s="20"/>
      <c r="GT831" s="20"/>
      <c r="GU831" s="20"/>
      <c r="GV831" s="20"/>
      <c r="GW831" s="20"/>
      <c r="GX831" s="20"/>
      <c r="GY831" s="20"/>
      <c r="GZ831" s="20"/>
      <c r="HA831" s="20"/>
      <c r="HB831" s="20"/>
      <c r="HC831" s="20"/>
      <c r="HD831" s="20"/>
      <c r="HE831" s="20"/>
      <c r="HF831" s="20"/>
      <c r="HG831" s="20"/>
      <c r="HH831" s="20"/>
      <c r="HI831" s="20"/>
      <c r="HJ831" s="20"/>
      <c r="HK831" s="20"/>
      <c r="HL831" s="20"/>
      <c r="HM831" s="20"/>
      <c r="HN831" s="20"/>
      <c r="HO831" s="20"/>
      <c r="HP831" s="20"/>
      <c r="HQ831" s="20"/>
      <c r="HR831" s="20"/>
      <c r="HS831" s="20"/>
      <c r="HT831" s="20"/>
      <c r="HU831" s="20"/>
      <c r="HV831" s="20"/>
      <c r="HW831" s="20"/>
      <c r="HX831" s="20"/>
      <c r="HY831" s="20"/>
      <c r="HZ831" s="20"/>
      <c r="IA831" s="20"/>
      <c r="IB831" s="20"/>
      <c r="IC831" s="20"/>
      <c r="ID831" s="20"/>
      <c r="IE831" s="20"/>
      <c r="IF831" s="20"/>
      <c r="IG831" s="20"/>
      <c r="IH831" s="20"/>
      <c r="II831" s="20"/>
      <c r="IJ831" s="20"/>
      <c r="IK831" s="20"/>
      <c r="IL831" s="20"/>
      <c r="IM831" s="20"/>
      <c r="IN831" s="20"/>
      <c r="IO831" s="20"/>
      <c r="IP831" s="20"/>
      <c r="IQ831" s="20"/>
      <c r="IR831" s="20"/>
      <c r="IS831" s="20"/>
    </row>
    <row r="832" spans="1:253" ht="13">
      <c r="A832" s="297">
        <v>74260</v>
      </c>
      <c r="B832" s="245">
        <v>7950</v>
      </c>
      <c r="C832" s="46" t="s">
        <v>461</v>
      </c>
      <c r="D832" s="58" t="s">
        <v>462</v>
      </c>
      <c r="E832" s="234">
        <v>0</v>
      </c>
      <c r="F832" s="223" t="s">
        <v>63</v>
      </c>
      <c r="G832" s="33"/>
      <c r="H832" s="33"/>
      <c r="I832" s="33"/>
      <c r="J832" s="33"/>
      <c r="K832" s="34">
        <v>0</v>
      </c>
      <c r="L832" s="33"/>
      <c r="M832" s="124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  <c r="FW832" s="20"/>
      <c r="FX832" s="20"/>
      <c r="FY832" s="20"/>
      <c r="FZ832" s="20"/>
      <c r="GA832" s="20"/>
      <c r="GB832" s="20"/>
      <c r="GC832" s="20"/>
      <c r="GD832" s="20"/>
      <c r="GE832" s="20"/>
      <c r="GF832" s="20"/>
      <c r="GG832" s="20"/>
      <c r="GH832" s="20"/>
      <c r="GI832" s="20"/>
      <c r="GJ832" s="20"/>
      <c r="GK832" s="20"/>
      <c r="GL832" s="20"/>
      <c r="GM832" s="20"/>
      <c r="GN832" s="20"/>
      <c r="GO832" s="20"/>
      <c r="GP832" s="20"/>
      <c r="GQ832" s="20"/>
      <c r="GR832" s="20"/>
      <c r="GS832" s="20"/>
      <c r="GT832" s="20"/>
      <c r="GU832" s="20"/>
      <c r="GV832" s="20"/>
      <c r="GW832" s="20"/>
      <c r="GX832" s="20"/>
      <c r="GY832" s="20"/>
      <c r="GZ832" s="20"/>
      <c r="HA832" s="20"/>
      <c r="HB832" s="20"/>
      <c r="HC832" s="20"/>
      <c r="HD832" s="20"/>
      <c r="HE832" s="20"/>
      <c r="HF832" s="20"/>
      <c r="HG832" s="20"/>
      <c r="HH832" s="20"/>
      <c r="HI832" s="20"/>
      <c r="HJ832" s="20"/>
      <c r="HK832" s="20"/>
      <c r="HL832" s="20"/>
      <c r="HM832" s="20"/>
      <c r="HN832" s="20"/>
      <c r="HO832" s="20"/>
      <c r="HP832" s="20"/>
      <c r="HQ832" s="20"/>
      <c r="HR832" s="20"/>
      <c r="HS832" s="20"/>
      <c r="HT832" s="20"/>
      <c r="HU832" s="20"/>
      <c r="HV832" s="20"/>
      <c r="HW832" s="20"/>
      <c r="HX832" s="20"/>
      <c r="HY832" s="20"/>
      <c r="HZ832" s="20"/>
      <c r="IA832" s="20"/>
      <c r="IB832" s="20"/>
      <c r="IC832" s="20"/>
      <c r="ID832" s="20"/>
      <c r="IE832" s="20"/>
      <c r="IF832" s="20"/>
      <c r="IG832" s="20"/>
      <c r="IH832" s="20"/>
      <c r="II832" s="20"/>
      <c r="IJ832" s="20"/>
      <c r="IK832" s="20"/>
      <c r="IL832" s="20"/>
      <c r="IM832" s="20"/>
      <c r="IN832" s="20"/>
      <c r="IO832" s="20"/>
      <c r="IP832" s="20"/>
      <c r="IQ832" s="20"/>
      <c r="IR832" s="20"/>
      <c r="IS832" s="20"/>
    </row>
    <row r="833" spans="1:253" ht="13">
      <c r="A833" s="297">
        <v>74280</v>
      </c>
      <c r="B833" s="245">
        <v>7960</v>
      </c>
      <c r="C833" s="46" t="s">
        <v>463</v>
      </c>
      <c r="D833" s="58" t="s">
        <v>464</v>
      </c>
      <c r="E833" s="234">
        <v>0</v>
      </c>
      <c r="F833" s="223" t="s">
        <v>63</v>
      </c>
      <c r="G833" s="35"/>
      <c r="H833" s="35"/>
      <c r="I833" s="35"/>
      <c r="J833" s="35"/>
      <c r="K833" s="33"/>
      <c r="L833" s="33"/>
      <c r="M833" s="124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/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  <c r="FW833" s="20"/>
      <c r="FX833" s="20"/>
      <c r="FY833" s="20"/>
      <c r="FZ833" s="20"/>
      <c r="GA833" s="20"/>
      <c r="GB833" s="20"/>
      <c r="GC833" s="20"/>
      <c r="GD833" s="20"/>
      <c r="GE833" s="20"/>
      <c r="GF833" s="20"/>
      <c r="GG833" s="20"/>
      <c r="GH833" s="20"/>
      <c r="GI833" s="20"/>
      <c r="GJ833" s="20"/>
      <c r="GK833" s="20"/>
      <c r="GL833" s="20"/>
      <c r="GM833" s="20"/>
      <c r="GN833" s="20"/>
      <c r="GO833" s="20"/>
      <c r="GP833" s="20"/>
      <c r="GQ833" s="20"/>
      <c r="GR833" s="20"/>
      <c r="GS833" s="20"/>
      <c r="GT833" s="20"/>
      <c r="GU833" s="20"/>
      <c r="GV833" s="20"/>
      <c r="GW833" s="20"/>
      <c r="GX833" s="20"/>
      <c r="GY833" s="20"/>
      <c r="GZ833" s="20"/>
      <c r="HA833" s="20"/>
      <c r="HB833" s="20"/>
      <c r="HC833" s="20"/>
      <c r="HD833" s="20"/>
      <c r="HE833" s="20"/>
      <c r="HF833" s="20"/>
      <c r="HG833" s="20"/>
      <c r="HH833" s="20"/>
      <c r="HI833" s="20"/>
      <c r="HJ833" s="20"/>
      <c r="HK833" s="20"/>
      <c r="HL833" s="20"/>
      <c r="HM833" s="20"/>
      <c r="HN833" s="20"/>
      <c r="HO833" s="20"/>
      <c r="HP833" s="20"/>
      <c r="HQ833" s="20"/>
      <c r="HR833" s="20"/>
      <c r="HS833" s="20"/>
      <c r="HT833" s="20"/>
      <c r="HU833" s="20"/>
      <c r="HV833" s="20"/>
      <c r="HW833" s="20"/>
      <c r="HX833" s="20"/>
      <c r="HY833" s="20"/>
      <c r="HZ833" s="20"/>
      <c r="IA833" s="20"/>
      <c r="IB833" s="20"/>
      <c r="IC833" s="20"/>
      <c r="ID833" s="20"/>
      <c r="IE833" s="20"/>
      <c r="IF833" s="20"/>
      <c r="IG833" s="20"/>
      <c r="IH833" s="20"/>
      <c r="II833" s="20"/>
      <c r="IJ833" s="20"/>
      <c r="IK833" s="20"/>
      <c r="IL833" s="20"/>
      <c r="IM833" s="20"/>
      <c r="IN833" s="20"/>
      <c r="IO833" s="20"/>
      <c r="IP833" s="20"/>
      <c r="IQ833" s="20"/>
      <c r="IR833" s="20"/>
      <c r="IS833" s="20"/>
    </row>
    <row r="834" spans="1:253" ht="13">
      <c r="A834" s="297"/>
      <c r="B834" s="245"/>
      <c r="C834" s="46" t="s">
        <v>465</v>
      </c>
      <c r="D834" s="58" t="s">
        <v>464</v>
      </c>
      <c r="E834" s="234">
        <v>0</v>
      </c>
      <c r="F834" s="224"/>
      <c r="G834" s="34">
        <f>IF(ISBLANK($F834),0,ROUND($E834*(VLOOKUP($F834,Ratio,2)),0))</f>
        <v>0</v>
      </c>
      <c r="H834" s="34">
        <f>IF(ISBLANK($F834),0,ROUND($E834*(VLOOKUP($F834,Ratio,3)),0))</f>
        <v>0</v>
      </c>
      <c r="I834" s="34">
        <f>IF(ISBLANK($F834),0,ROUND($E834*(VLOOKUP($F834,Ratio,4)),0))</f>
        <v>0</v>
      </c>
      <c r="J834" s="34">
        <f>IF(ISBLANK($F834),0,ROUND($E834*(VLOOKUP($F834,Ratio,5)),0))</f>
        <v>0</v>
      </c>
      <c r="K834" s="34">
        <f>IF(ISBLANK($F834),0,ROUND($E834*(VLOOKUP($F834,Ratio,13)),0))</f>
        <v>0</v>
      </c>
      <c r="L834" s="33"/>
      <c r="M834" s="12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  <c r="GD834" s="20"/>
      <c r="GE834" s="20"/>
      <c r="GF834" s="20"/>
      <c r="GG834" s="20"/>
      <c r="GH834" s="20"/>
      <c r="GI834" s="20"/>
      <c r="GJ834" s="20"/>
      <c r="GK834" s="20"/>
      <c r="GL834" s="20"/>
      <c r="GM834" s="20"/>
      <c r="GN834" s="20"/>
      <c r="GO834" s="20"/>
      <c r="GP834" s="20"/>
      <c r="GQ834" s="20"/>
      <c r="GR834" s="20"/>
      <c r="GS834" s="20"/>
      <c r="GT834" s="20"/>
      <c r="GU834" s="20"/>
      <c r="GV834" s="20"/>
      <c r="GW834" s="20"/>
      <c r="GX834" s="20"/>
      <c r="GY834" s="20"/>
      <c r="GZ834" s="20"/>
      <c r="HA834" s="20"/>
      <c r="HB834" s="20"/>
      <c r="HC834" s="20"/>
      <c r="HD834" s="20"/>
      <c r="HE834" s="20"/>
      <c r="HF834" s="20"/>
      <c r="HG834" s="20"/>
      <c r="HH834" s="20"/>
      <c r="HI834" s="20"/>
      <c r="HJ834" s="20"/>
      <c r="HK834" s="20"/>
      <c r="HL834" s="20"/>
      <c r="HM834" s="20"/>
      <c r="HN834" s="20"/>
      <c r="HO834" s="20"/>
      <c r="HP834" s="20"/>
      <c r="HQ834" s="20"/>
      <c r="HR834" s="20"/>
      <c r="HS834" s="20"/>
      <c r="HT834" s="20"/>
      <c r="HU834" s="20"/>
      <c r="HV834" s="20"/>
      <c r="HW834" s="20"/>
      <c r="HX834" s="20"/>
      <c r="HY834" s="20"/>
      <c r="HZ834" s="20"/>
      <c r="IA834" s="20"/>
      <c r="IB834" s="20"/>
      <c r="IC834" s="20"/>
      <c r="ID834" s="20"/>
      <c r="IE834" s="20"/>
      <c r="IF834" s="20"/>
      <c r="IG834" s="20"/>
      <c r="IH834" s="20"/>
      <c r="II834" s="20"/>
      <c r="IJ834" s="20"/>
      <c r="IK834" s="20"/>
      <c r="IL834" s="20"/>
      <c r="IM834" s="20"/>
      <c r="IN834" s="20"/>
      <c r="IO834" s="20"/>
      <c r="IP834" s="20"/>
      <c r="IQ834" s="20"/>
      <c r="IR834" s="20"/>
      <c r="IS834" s="20"/>
    </row>
    <row r="835" spans="1:253" ht="13">
      <c r="A835" s="297">
        <v>74300</v>
      </c>
      <c r="B835" s="245">
        <v>7970</v>
      </c>
      <c r="C835" s="46" t="s">
        <v>466</v>
      </c>
      <c r="D835" s="58" t="s">
        <v>467</v>
      </c>
      <c r="E835" s="234">
        <v>0</v>
      </c>
      <c r="F835" s="223" t="s">
        <v>63</v>
      </c>
      <c r="G835" s="35"/>
      <c r="H835" s="35"/>
      <c r="I835" s="35"/>
      <c r="J835" s="35"/>
      <c r="K835" s="35"/>
      <c r="L835" s="33"/>
      <c r="M835" s="124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  <c r="GD835" s="20"/>
      <c r="GE835" s="20"/>
      <c r="GF835" s="20"/>
      <c r="GG835" s="20"/>
      <c r="GH835" s="20"/>
      <c r="GI835" s="20"/>
      <c r="GJ835" s="20"/>
      <c r="GK835" s="20"/>
      <c r="GL835" s="20"/>
      <c r="GM835" s="20"/>
      <c r="GN835" s="20"/>
      <c r="GO835" s="20"/>
      <c r="GP835" s="20"/>
      <c r="GQ835" s="20"/>
      <c r="GR835" s="20"/>
      <c r="GS835" s="20"/>
      <c r="GT835" s="20"/>
      <c r="GU835" s="20"/>
      <c r="GV835" s="20"/>
      <c r="GW835" s="20"/>
      <c r="GX835" s="20"/>
      <c r="GY835" s="20"/>
      <c r="GZ835" s="20"/>
      <c r="HA835" s="20"/>
      <c r="HB835" s="20"/>
      <c r="HC835" s="20"/>
      <c r="HD835" s="20"/>
      <c r="HE835" s="20"/>
      <c r="HF835" s="20"/>
      <c r="HG835" s="20"/>
      <c r="HH835" s="20"/>
      <c r="HI835" s="20"/>
      <c r="HJ835" s="20"/>
      <c r="HK835" s="20"/>
      <c r="HL835" s="20"/>
      <c r="HM835" s="20"/>
      <c r="HN835" s="20"/>
      <c r="HO835" s="20"/>
      <c r="HP835" s="20"/>
      <c r="HQ835" s="20"/>
      <c r="HR835" s="20"/>
      <c r="HS835" s="20"/>
      <c r="HT835" s="20"/>
      <c r="HU835" s="20"/>
      <c r="HV835" s="20"/>
      <c r="HW835" s="20"/>
      <c r="HX835" s="20"/>
      <c r="HY835" s="20"/>
      <c r="HZ835" s="20"/>
      <c r="IA835" s="20"/>
      <c r="IB835" s="20"/>
      <c r="IC835" s="20"/>
      <c r="ID835" s="20"/>
      <c r="IE835" s="20"/>
      <c r="IF835" s="20"/>
      <c r="IG835" s="20"/>
      <c r="IH835" s="20"/>
      <c r="II835" s="20"/>
      <c r="IJ835" s="20"/>
      <c r="IK835" s="20"/>
      <c r="IL835" s="20"/>
      <c r="IM835" s="20"/>
      <c r="IN835" s="20"/>
      <c r="IO835" s="20"/>
      <c r="IP835" s="20"/>
      <c r="IQ835" s="20"/>
      <c r="IR835" s="20"/>
      <c r="IS835" s="20"/>
    </row>
    <row r="836" spans="1:253" ht="13">
      <c r="A836" s="297"/>
      <c r="B836" s="245"/>
      <c r="C836" s="46" t="s">
        <v>468</v>
      </c>
      <c r="D836" s="58" t="s">
        <v>467</v>
      </c>
      <c r="E836" s="234">
        <v>0</v>
      </c>
      <c r="F836" s="224"/>
      <c r="G836" s="34">
        <f>IF(ISBLANK($F836),0,ROUND($E836*(VLOOKUP($F836,Ratio,2)),0))</f>
        <v>0</v>
      </c>
      <c r="H836" s="34">
        <f>IF(ISBLANK($F836),0,ROUND($E836*(VLOOKUP($F836,Ratio,3)),0))</f>
        <v>0</v>
      </c>
      <c r="I836" s="34">
        <f>IF(ISBLANK($F836),0,ROUND($E836*(VLOOKUP($F836,Ratio,4)),0))</f>
        <v>0</v>
      </c>
      <c r="J836" s="34">
        <f>IF(ISBLANK($F836),0,ROUND($E836*(VLOOKUP($F836,Ratio,5)),0))</f>
        <v>0</v>
      </c>
      <c r="K836" s="34">
        <f>IF(ISBLANK($F836),0,ROUND($E836*(VLOOKUP($F836,Ratio,13)),0))</f>
        <v>0</v>
      </c>
      <c r="L836" s="33"/>
      <c r="M836" s="124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  <c r="FW836" s="20"/>
      <c r="FX836" s="20"/>
      <c r="FY836" s="20"/>
      <c r="FZ836" s="20"/>
      <c r="GA836" s="20"/>
      <c r="GB836" s="20"/>
      <c r="GC836" s="20"/>
      <c r="GD836" s="20"/>
      <c r="GE836" s="20"/>
      <c r="GF836" s="20"/>
      <c r="GG836" s="20"/>
      <c r="GH836" s="20"/>
      <c r="GI836" s="20"/>
      <c r="GJ836" s="20"/>
      <c r="GK836" s="20"/>
      <c r="GL836" s="20"/>
      <c r="GM836" s="20"/>
      <c r="GN836" s="20"/>
      <c r="GO836" s="20"/>
      <c r="GP836" s="20"/>
      <c r="GQ836" s="20"/>
      <c r="GR836" s="20"/>
      <c r="GS836" s="20"/>
      <c r="GT836" s="20"/>
      <c r="GU836" s="20"/>
      <c r="GV836" s="20"/>
      <c r="GW836" s="20"/>
      <c r="GX836" s="20"/>
      <c r="GY836" s="20"/>
      <c r="GZ836" s="20"/>
      <c r="HA836" s="20"/>
      <c r="HB836" s="20"/>
      <c r="HC836" s="20"/>
      <c r="HD836" s="20"/>
      <c r="HE836" s="20"/>
      <c r="HF836" s="20"/>
      <c r="HG836" s="20"/>
      <c r="HH836" s="20"/>
      <c r="HI836" s="20"/>
      <c r="HJ836" s="20"/>
      <c r="HK836" s="20"/>
      <c r="HL836" s="20"/>
      <c r="HM836" s="20"/>
      <c r="HN836" s="20"/>
      <c r="HO836" s="20"/>
      <c r="HP836" s="20"/>
      <c r="HQ836" s="20"/>
      <c r="HR836" s="20"/>
      <c r="HS836" s="20"/>
      <c r="HT836" s="20"/>
      <c r="HU836" s="20"/>
      <c r="HV836" s="20"/>
      <c r="HW836" s="20"/>
      <c r="HX836" s="20"/>
      <c r="HY836" s="20"/>
      <c r="HZ836" s="20"/>
      <c r="IA836" s="20"/>
      <c r="IB836" s="20"/>
      <c r="IC836" s="20"/>
      <c r="ID836" s="20"/>
      <c r="IE836" s="20"/>
      <c r="IF836" s="20"/>
      <c r="IG836" s="20"/>
      <c r="IH836" s="20"/>
      <c r="II836" s="20"/>
      <c r="IJ836" s="20"/>
      <c r="IK836" s="20"/>
      <c r="IL836" s="20"/>
      <c r="IM836" s="20"/>
      <c r="IN836" s="20"/>
      <c r="IO836" s="20"/>
      <c r="IP836" s="20"/>
      <c r="IQ836" s="20"/>
      <c r="IR836" s="20"/>
      <c r="IS836" s="20"/>
    </row>
    <row r="837" spans="1:253" ht="13">
      <c r="A837" s="297">
        <v>75040</v>
      </c>
      <c r="B837" s="245">
        <v>8070</v>
      </c>
      <c r="C837" s="46" t="s">
        <v>469</v>
      </c>
      <c r="D837" s="58" t="s">
        <v>470</v>
      </c>
      <c r="E837" s="234">
        <v>0</v>
      </c>
      <c r="F837" s="223" t="s">
        <v>63</v>
      </c>
      <c r="G837" s="35"/>
      <c r="H837" s="35"/>
      <c r="I837" s="35"/>
      <c r="J837" s="35"/>
      <c r="K837" s="40"/>
      <c r="L837" s="33"/>
      <c r="M837" s="124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  <c r="FW837" s="20"/>
      <c r="FX837" s="20"/>
      <c r="FY837" s="20"/>
      <c r="FZ837" s="20"/>
      <c r="GA837" s="20"/>
      <c r="GB837" s="20"/>
      <c r="GC837" s="20"/>
      <c r="GD837" s="20"/>
      <c r="GE837" s="20"/>
      <c r="GF837" s="20"/>
      <c r="GG837" s="20"/>
      <c r="GH837" s="20"/>
      <c r="GI837" s="20"/>
      <c r="GJ837" s="20"/>
      <c r="GK837" s="20"/>
      <c r="GL837" s="20"/>
      <c r="GM837" s="20"/>
      <c r="GN837" s="20"/>
      <c r="GO837" s="20"/>
      <c r="GP837" s="20"/>
      <c r="GQ837" s="20"/>
      <c r="GR837" s="20"/>
      <c r="GS837" s="20"/>
      <c r="GT837" s="20"/>
      <c r="GU837" s="20"/>
      <c r="GV837" s="20"/>
      <c r="GW837" s="20"/>
      <c r="GX837" s="20"/>
      <c r="GY837" s="20"/>
      <c r="GZ837" s="20"/>
      <c r="HA837" s="20"/>
      <c r="HB837" s="20"/>
      <c r="HC837" s="20"/>
      <c r="HD837" s="20"/>
      <c r="HE837" s="20"/>
      <c r="HF837" s="20"/>
      <c r="HG837" s="20"/>
      <c r="HH837" s="20"/>
      <c r="HI837" s="20"/>
      <c r="HJ837" s="20"/>
      <c r="HK837" s="20"/>
      <c r="HL837" s="20"/>
      <c r="HM837" s="20"/>
      <c r="HN837" s="20"/>
      <c r="HO837" s="20"/>
      <c r="HP837" s="20"/>
      <c r="HQ837" s="20"/>
      <c r="HR837" s="20"/>
      <c r="HS837" s="20"/>
      <c r="HT837" s="20"/>
      <c r="HU837" s="20"/>
      <c r="HV837" s="20"/>
      <c r="HW837" s="20"/>
      <c r="HX837" s="20"/>
      <c r="HY837" s="20"/>
      <c r="HZ837" s="20"/>
      <c r="IA837" s="20"/>
      <c r="IB837" s="20"/>
      <c r="IC837" s="20"/>
      <c r="ID837" s="20"/>
      <c r="IE837" s="20"/>
      <c r="IF837" s="20"/>
      <c r="IG837" s="20"/>
      <c r="IH837" s="20"/>
      <c r="II837" s="20"/>
      <c r="IJ837" s="20"/>
      <c r="IK837" s="20"/>
      <c r="IL837" s="20"/>
      <c r="IM837" s="20"/>
      <c r="IN837" s="20"/>
      <c r="IO837" s="20"/>
      <c r="IP837" s="20"/>
      <c r="IQ837" s="20"/>
      <c r="IR837" s="20"/>
      <c r="IS837" s="20"/>
    </row>
    <row r="838" spans="1:253" ht="13">
      <c r="A838" s="297"/>
      <c r="B838" s="245"/>
      <c r="C838" s="46" t="s">
        <v>471</v>
      </c>
      <c r="D838" s="58" t="s">
        <v>470</v>
      </c>
      <c r="E838" s="234">
        <v>0</v>
      </c>
      <c r="F838" s="224"/>
      <c r="G838" s="34">
        <f>IF(ISBLANK($F838),0,ROUND($E838*(VLOOKUP($F838,Ratio,2)),0))</f>
        <v>0</v>
      </c>
      <c r="H838" s="34">
        <f>IF(ISBLANK($F838),0,ROUND($E838*(VLOOKUP($F838,Ratio,3)),0))</f>
        <v>0</v>
      </c>
      <c r="I838" s="34">
        <f>IF(ISBLANK($F838),0,ROUND($E838*(VLOOKUP($F838,Ratio,4)),0))</f>
        <v>0</v>
      </c>
      <c r="J838" s="34">
        <f>IF(ISBLANK($F838),0,ROUND($E838*(VLOOKUP($F838,Ratio,5)),0))</f>
        <v>0</v>
      </c>
      <c r="K838" s="34">
        <f>IF(ISBLANK($F838),0,ROUND($E838*(VLOOKUP($F838,Ratio,13)),0))</f>
        <v>0</v>
      </c>
      <c r="L838" s="33"/>
      <c r="M838" s="124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  <c r="FW838" s="20"/>
      <c r="FX838" s="20"/>
      <c r="FY838" s="20"/>
      <c r="FZ838" s="20"/>
      <c r="GA838" s="20"/>
      <c r="GB838" s="20"/>
      <c r="GC838" s="20"/>
      <c r="GD838" s="20"/>
      <c r="GE838" s="20"/>
      <c r="GF838" s="20"/>
      <c r="GG838" s="20"/>
      <c r="GH838" s="20"/>
      <c r="GI838" s="20"/>
      <c r="GJ838" s="20"/>
      <c r="GK838" s="20"/>
      <c r="GL838" s="20"/>
      <c r="GM838" s="20"/>
      <c r="GN838" s="20"/>
      <c r="GO838" s="20"/>
      <c r="GP838" s="20"/>
      <c r="GQ838" s="20"/>
      <c r="GR838" s="20"/>
      <c r="GS838" s="20"/>
      <c r="GT838" s="20"/>
      <c r="GU838" s="20"/>
      <c r="GV838" s="20"/>
      <c r="GW838" s="20"/>
      <c r="GX838" s="20"/>
      <c r="GY838" s="20"/>
      <c r="GZ838" s="20"/>
      <c r="HA838" s="20"/>
      <c r="HB838" s="20"/>
      <c r="HC838" s="20"/>
      <c r="HD838" s="20"/>
      <c r="HE838" s="20"/>
      <c r="HF838" s="20"/>
      <c r="HG838" s="20"/>
      <c r="HH838" s="20"/>
      <c r="HI838" s="20"/>
      <c r="HJ838" s="20"/>
      <c r="HK838" s="20"/>
      <c r="HL838" s="20"/>
      <c r="HM838" s="20"/>
      <c r="HN838" s="20"/>
      <c r="HO838" s="20"/>
      <c r="HP838" s="20"/>
      <c r="HQ838" s="20"/>
      <c r="HR838" s="20"/>
      <c r="HS838" s="20"/>
      <c r="HT838" s="20"/>
      <c r="HU838" s="20"/>
      <c r="HV838" s="20"/>
      <c r="HW838" s="20"/>
      <c r="HX838" s="20"/>
      <c r="HY838" s="20"/>
      <c r="HZ838" s="20"/>
      <c r="IA838" s="20"/>
      <c r="IB838" s="20"/>
      <c r="IC838" s="20"/>
      <c r="ID838" s="20"/>
      <c r="IE838" s="20"/>
      <c r="IF838" s="20"/>
      <c r="IG838" s="20"/>
      <c r="IH838" s="20"/>
      <c r="II838" s="20"/>
      <c r="IJ838" s="20"/>
      <c r="IK838" s="20"/>
      <c r="IL838" s="20"/>
      <c r="IM838" s="20"/>
      <c r="IN838" s="20"/>
      <c r="IO838" s="20"/>
      <c r="IP838" s="20"/>
      <c r="IQ838" s="20"/>
      <c r="IR838" s="20"/>
      <c r="IS838" s="20"/>
    </row>
    <row r="839" spans="1:253" ht="13">
      <c r="A839" s="316">
        <v>75060</v>
      </c>
      <c r="B839" s="245">
        <v>8075</v>
      </c>
      <c r="C839" s="272" t="s">
        <v>914</v>
      </c>
      <c r="D839" s="273" t="s">
        <v>915</v>
      </c>
      <c r="E839" s="234">
        <v>0</v>
      </c>
      <c r="F839" s="223" t="s">
        <v>63</v>
      </c>
      <c r="G839" s="34"/>
      <c r="H839" s="34"/>
      <c r="I839" s="34"/>
      <c r="J839" s="34"/>
      <c r="K839" s="34"/>
      <c r="L839" s="33"/>
      <c r="M839" s="124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/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  <c r="FW839" s="20"/>
      <c r="FX839" s="20"/>
      <c r="FY839" s="20"/>
      <c r="FZ839" s="20"/>
      <c r="GA839" s="20"/>
      <c r="GB839" s="20"/>
      <c r="GC839" s="20"/>
      <c r="GD839" s="20"/>
      <c r="GE839" s="20"/>
      <c r="GF839" s="20"/>
      <c r="GG839" s="20"/>
      <c r="GH839" s="20"/>
      <c r="GI839" s="20"/>
      <c r="GJ839" s="20"/>
      <c r="GK839" s="20"/>
      <c r="GL839" s="20"/>
      <c r="GM839" s="20"/>
      <c r="GN839" s="20"/>
      <c r="GO839" s="20"/>
      <c r="GP839" s="20"/>
      <c r="GQ839" s="20"/>
      <c r="GR839" s="20"/>
      <c r="GS839" s="20"/>
      <c r="GT839" s="20"/>
      <c r="GU839" s="20"/>
      <c r="GV839" s="20"/>
      <c r="GW839" s="20"/>
      <c r="GX839" s="20"/>
      <c r="GY839" s="20"/>
      <c r="GZ839" s="20"/>
      <c r="HA839" s="20"/>
      <c r="HB839" s="20"/>
      <c r="HC839" s="20"/>
      <c r="HD839" s="20"/>
      <c r="HE839" s="20"/>
      <c r="HF839" s="20"/>
      <c r="HG839" s="20"/>
      <c r="HH839" s="20"/>
      <c r="HI839" s="20"/>
      <c r="HJ839" s="20"/>
      <c r="HK839" s="20"/>
      <c r="HL839" s="20"/>
      <c r="HM839" s="20"/>
      <c r="HN839" s="20"/>
      <c r="HO839" s="20"/>
      <c r="HP839" s="20"/>
      <c r="HQ839" s="20"/>
      <c r="HR839" s="20"/>
      <c r="HS839" s="20"/>
      <c r="HT839" s="20"/>
      <c r="HU839" s="20"/>
      <c r="HV839" s="20"/>
      <c r="HW839" s="20"/>
      <c r="HX839" s="20"/>
      <c r="HY839" s="20"/>
      <c r="HZ839" s="20"/>
      <c r="IA839" s="20"/>
      <c r="IB839" s="20"/>
      <c r="IC839" s="20"/>
      <c r="ID839" s="20"/>
      <c r="IE839" s="20"/>
      <c r="IF839" s="20"/>
      <c r="IG839" s="20"/>
      <c r="IH839" s="20"/>
      <c r="II839" s="20"/>
      <c r="IJ839" s="20"/>
      <c r="IK839" s="20"/>
      <c r="IL839" s="20"/>
      <c r="IM839" s="20"/>
      <c r="IN839" s="20"/>
      <c r="IO839" s="20"/>
      <c r="IP839" s="20"/>
      <c r="IQ839" s="20"/>
      <c r="IR839" s="20"/>
      <c r="IS839" s="20"/>
    </row>
    <row r="840" spans="1:253" ht="13">
      <c r="A840" s="316"/>
      <c r="B840" s="245"/>
      <c r="C840" s="272" t="s">
        <v>914</v>
      </c>
      <c r="D840" s="273" t="s">
        <v>915</v>
      </c>
      <c r="E840" s="234">
        <v>0</v>
      </c>
      <c r="F840" s="224"/>
      <c r="G840" s="34">
        <f>IF(ISBLANK($F840),0,ROUND($E840*(VLOOKUP($F840,Ratio,2)),0))</f>
        <v>0</v>
      </c>
      <c r="H840" s="34">
        <f>IF(ISBLANK($F840),0,ROUND($E840*(VLOOKUP($F840,Ratio,3)),0))</f>
        <v>0</v>
      </c>
      <c r="I840" s="34">
        <f>IF(ISBLANK($F840),0,ROUND($E840*(VLOOKUP($F840,Ratio,4)),0))</f>
        <v>0</v>
      </c>
      <c r="J840" s="34">
        <f>IF(ISBLANK($F840),0,ROUND($E840*(VLOOKUP($F840,Ratio,5)),0))</f>
        <v>0</v>
      </c>
      <c r="K840" s="34">
        <f>IF(ISBLANK($F840),0,ROUND($E840*(VLOOKUP($F840,Ratio,13)),0))</f>
        <v>0</v>
      </c>
      <c r="L840" s="33"/>
      <c r="M840" s="124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  <c r="FW840" s="20"/>
      <c r="FX840" s="20"/>
      <c r="FY840" s="20"/>
      <c r="FZ840" s="20"/>
      <c r="GA840" s="20"/>
      <c r="GB840" s="20"/>
      <c r="GC840" s="20"/>
      <c r="GD840" s="20"/>
      <c r="GE840" s="20"/>
      <c r="GF840" s="20"/>
      <c r="GG840" s="20"/>
      <c r="GH840" s="20"/>
      <c r="GI840" s="20"/>
      <c r="GJ840" s="20"/>
      <c r="GK840" s="20"/>
      <c r="GL840" s="20"/>
      <c r="GM840" s="20"/>
      <c r="GN840" s="20"/>
      <c r="GO840" s="20"/>
      <c r="GP840" s="20"/>
      <c r="GQ840" s="20"/>
      <c r="GR840" s="20"/>
      <c r="GS840" s="20"/>
      <c r="GT840" s="20"/>
      <c r="GU840" s="20"/>
      <c r="GV840" s="20"/>
      <c r="GW840" s="20"/>
      <c r="GX840" s="20"/>
      <c r="GY840" s="20"/>
      <c r="GZ840" s="20"/>
      <c r="HA840" s="20"/>
      <c r="HB840" s="20"/>
      <c r="HC840" s="20"/>
      <c r="HD840" s="20"/>
      <c r="HE840" s="20"/>
      <c r="HF840" s="20"/>
      <c r="HG840" s="20"/>
      <c r="HH840" s="20"/>
      <c r="HI840" s="20"/>
      <c r="HJ840" s="20"/>
      <c r="HK840" s="20"/>
      <c r="HL840" s="20"/>
      <c r="HM840" s="20"/>
      <c r="HN840" s="20"/>
      <c r="HO840" s="20"/>
      <c r="HP840" s="20"/>
      <c r="HQ840" s="20"/>
      <c r="HR840" s="20"/>
      <c r="HS840" s="20"/>
      <c r="HT840" s="20"/>
      <c r="HU840" s="20"/>
      <c r="HV840" s="20"/>
      <c r="HW840" s="20"/>
      <c r="HX840" s="20"/>
      <c r="HY840" s="20"/>
      <c r="HZ840" s="20"/>
      <c r="IA840" s="20"/>
      <c r="IB840" s="20"/>
      <c r="IC840" s="20"/>
      <c r="ID840" s="20"/>
      <c r="IE840" s="20"/>
      <c r="IF840" s="20"/>
      <c r="IG840" s="20"/>
      <c r="IH840" s="20"/>
      <c r="II840" s="20"/>
      <c r="IJ840" s="20"/>
      <c r="IK840" s="20"/>
      <c r="IL840" s="20"/>
      <c r="IM840" s="20"/>
      <c r="IN840" s="20"/>
      <c r="IO840" s="20"/>
      <c r="IP840" s="20"/>
      <c r="IQ840" s="20"/>
      <c r="IR840" s="20"/>
      <c r="IS840" s="20"/>
    </row>
    <row r="841" spans="1:253" ht="13">
      <c r="A841" s="297">
        <v>75080</v>
      </c>
      <c r="B841" s="245">
        <v>8080</v>
      </c>
      <c r="C841" s="46" t="s">
        <v>472</v>
      </c>
      <c r="D841" s="58" t="s">
        <v>473</v>
      </c>
      <c r="E841" s="234">
        <v>0</v>
      </c>
      <c r="F841" s="223" t="s">
        <v>63</v>
      </c>
      <c r="G841" s="35"/>
      <c r="H841" s="35"/>
      <c r="I841" s="35"/>
      <c r="J841" s="35"/>
      <c r="K841" s="35"/>
      <c r="L841" s="33"/>
      <c r="M841" s="124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/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  <c r="FW841" s="20"/>
      <c r="FX841" s="20"/>
      <c r="FY841" s="20"/>
      <c r="FZ841" s="20"/>
      <c r="GA841" s="20"/>
      <c r="GB841" s="20"/>
      <c r="GC841" s="20"/>
      <c r="GD841" s="20"/>
      <c r="GE841" s="20"/>
      <c r="GF841" s="20"/>
      <c r="GG841" s="20"/>
      <c r="GH841" s="20"/>
      <c r="GI841" s="20"/>
      <c r="GJ841" s="20"/>
      <c r="GK841" s="20"/>
      <c r="GL841" s="20"/>
      <c r="GM841" s="20"/>
      <c r="GN841" s="20"/>
      <c r="GO841" s="20"/>
      <c r="GP841" s="20"/>
      <c r="GQ841" s="20"/>
      <c r="GR841" s="20"/>
      <c r="GS841" s="20"/>
      <c r="GT841" s="20"/>
      <c r="GU841" s="20"/>
      <c r="GV841" s="20"/>
      <c r="GW841" s="20"/>
      <c r="GX841" s="20"/>
      <c r="GY841" s="20"/>
      <c r="GZ841" s="20"/>
      <c r="HA841" s="20"/>
      <c r="HB841" s="20"/>
      <c r="HC841" s="20"/>
      <c r="HD841" s="20"/>
      <c r="HE841" s="20"/>
      <c r="HF841" s="20"/>
      <c r="HG841" s="20"/>
      <c r="HH841" s="20"/>
      <c r="HI841" s="20"/>
      <c r="HJ841" s="20"/>
      <c r="HK841" s="20"/>
      <c r="HL841" s="20"/>
      <c r="HM841" s="20"/>
      <c r="HN841" s="20"/>
      <c r="HO841" s="20"/>
      <c r="HP841" s="20"/>
      <c r="HQ841" s="20"/>
      <c r="HR841" s="20"/>
      <c r="HS841" s="20"/>
      <c r="HT841" s="20"/>
      <c r="HU841" s="20"/>
      <c r="HV841" s="20"/>
      <c r="HW841" s="20"/>
      <c r="HX841" s="20"/>
      <c r="HY841" s="20"/>
      <c r="HZ841" s="20"/>
      <c r="IA841" s="20"/>
      <c r="IB841" s="20"/>
      <c r="IC841" s="20"/>
      <c r="ID841" s="20"/>
      <c r="IE841" s="20"/>
      <c r="IF841" s="20"/>
      <c r="IG841" s="20"/>
      <c r="IH841" s="20"/>
      <c r="II841" s="20"/>
      <c r="IJ841" s="20"/>
      <c r="IK841" s="20"/>
      <c r="IL841" s="20"/>
      <c r="IM841" s="20"/>
      <c r="IN841" s="20"/>
      <c r="IO841" s="20"/>
      <c r="IP841" s="20"/>
      <c r="IQ841" s="20"/>
      <c r="IR841" s="20"/>
      <c r="IS841" s="20"/>
    </row>
    <row r="842" spans="1:253" ht="13">
      <c r="A842" s="297"/>
      <c r="B842" s="245"/>
      <c r="C842" s="46" t="s">
        <v>474</v>
      </c>
      <c r="D842" s="58" t="s">
        <v>473</v>
      </c>
      <c r="E842" s="234">
        <v>0</v>
      </c>
      <c r="F842" s="224"/>
      <c r="G842" s="34">
        <f>IF(ISBLANK($F842),0,ROUND($E842*(VLOOKUP($F842,Ratio,2)),0))</f>
        <v>0</v>
      </c>
      <c r="H842" s="34">
        <f>IF(ISBLANK($F842),0,ROUND($E842*(VLOOKUP($F842,Ratio,3)),0))</f>
        <v>0</v>
      </c>
      <c r="I842" s="34">
        <f>IF(ISBLANK($F842),0,ROUND($E842*(VLOOKUP($F842,Ratio,4)),0))</f>
        <v>0</v>
      </c>
      <c r="J842" s="34">
        <f>IF(ISBLANK($F842),0,ROUND($E842*(VLOOKUP($F842,Ratio,5)),0))</f>
        <v>0</v>
      </c>
      <c r="K842" s="34">
        <f>IF(ISBLANK($F842),0,ROUND($E842*(VLOOKUP($F842,Ratio,13)),0))</f>
        <v>0</v>
      </c>
      <c r="L842" s="33"/>
      <c r="M842" s="124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/>
      <c r="EL842" s="20"/>
      <c r="EM842" s="20"/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  <c r="FW842" s="20"/>
      <c r="FX842" s="20"/>
      <c r="FY842" s="20"/>
      <c r="FZ842" s="20"/>
      <c r="GA842" s="20"/>
      <c r="GB842" s="20"/>
      <c r="GC842" s="20"/>
      <c r="GD842" s="20"/>
      <c r="GE842" s="20"/>
      <c r="GF842" s="20"/>
      <c r="GG842" s="20"/>
      <c r="GH842" s="20"/>
      <c r="GI842" s="20"/>
      <c r="GJ842" s="20"/>
      <c r="GK842" s="20"/>
      <c r="GL842" s="20"/>
      <c r="GM842" s="20"/>
      <c r="GN842" s="20"/>
      <c r="GO842" s="20"/>
      <c r="GP842" s="20"/>
      <c r="GQ842" s="20"/>
      <c r="GR842" s="20"/>
      <c r="GS842" s="20"/>
      <c r="GT842" s="20"/>
      <c r="GU842" s="20"/>
      <c r="GV842" s="20"/>
      <c r="GW842" s="20"/>
      <c r="GX842" s="20"/>
      <c r="GY842" s="20"/>
      <c r="GZ842" s="20"/>
      <c r="HA842" s="20"/>
      <c r="HB842" s="20"/>
      <c r="HC842" s="20"/>
      <c r="HD842" s="20"/>
      <c r="HE842" s="20"/>
      <c r="HF842" s="20"/>
      <c r="HG842" s="20"/>
      <c r="HH842" s="20"/>
      <c r="HI842" s="20"/>
      <c r="HJ842" s="20"/>
      <c r="HK842" s="20"/>
      <c r="HL842" s="20"/>
      <c r="HM842" s="20"/>
      <c r="HN842" s="20"/>
      <c r="HO842" s="20"/>
      <c r="HP842" s="20"/>
      <c r="HQ842" s="20"/>
      <c r="HR842" s="20"/>
      <c r="HS842" s="20"/>
      <c r="HT842" s="20"/>
      <c r="HU842" s="20"/>
      <c r="HV842" s="20"/>
      <c r="HW842" s="20"/>
      <c r="HX842" s="20"/>
      <c r="HY842" s="20"/>
      <c r="HZ842" s="20"/>
      <c r="IA842" s="20"/>
      <c r="IB842" s="20"/>
      <c r="IC842" s="20"/>
      <c r="ID842" s="20"/>
      <c r="IE842" s="20"/>
      <c r="IF842" s="20"/>
      <c r="IG842" s="20"/>
      <c r="IH842" s="20"/>
      <c r="II842" s="20"/>
      <c r="IJ842" s="20"/>
      <c r="IK842" s="20"/>
      <c r="IL842" s="20"/>
      <c r="IM842" s="20"/>
      <c r="IN842" s="20"/>
      <c r="IO842" s="20"/>
      <c r="IP842" s="20"/>
      <c r="IQ842" s="20"/>
      <c r="IR842" s="20"/>
      <c r="IS842" s="20"/>
    </row>
    <row r="843" spans="1:253" ht="13">
      <c r="A843" s="297">
        <v>75500</v>
      </c>
      <c r="B843" s="245">
        <v>8090</v>
      </c>
      <c r="C843" s="46" t="s">
        <v>256</v>
      </c>
      <c r="D843" s="58" t="s">
        <v>475</v>
      </c>
      <c r="E843" s="234">
        <v>0</v>
      </c>
      <c r="F843" s="223" t="s">
        <v>63</v>
      </c>
      <c r="G843" s="35"/>
      <c r="H843" s="35"/>
      <c r="I843" s="35"/>
      <c r="J843" s="35"/>
      <c r="K843" s="35"/>
      <c r="L843" s="33"/>
      <c r="M843" s="124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  <c r="EK843" s="20"/>
      <c r="EL843" s="20"/>
      <c r="EM843" s="20"/>
      <c r="EN843" s="20"/>
      <c r="EO843" s="20"/>
      <c r="EP843" s="20"/>
      <c r="EQ843" s="20"/>
      <c r="ER843" s="20"/>
      <c r="ES843" s="20"/>
      <c r="ET843" s="20"/>
      <c r="EU843" s="20"/>
      <c r="EV843" s="20"/>
      <c r="EW843" s="20"/>
      <c r="EX843" s="20"/>
      <c r="EY843" s="20"/>
      <c r="EZ843" s="20"/>
      <c r="FA843" s="20"/>
      <c r="FB843" s="20"/>
      <c r="FC843" s="20"/>
      <c r="FD843" s="20"/>
      <c r="FE843" s="20"/>
      <c r="FF843" s="20"/>
      <c r="FG843" s="20"/>
      <c r="FH843" s="20"/>
      <c r="FI843" s="20"/>
      <c r="FJ843" s="20"/>
      <c r="FK843" s="20"/>
      <c r="FL843" s="20"/>
      <c r="FM843" s="20"/>
      <c r="FN843" s="20"/>
      <c r="FO843" s="20"/>
      <c r="FP843" s="20"/>
      <c r="FQ843" s="20"/>
      <c r="FR843" s="20"/>
      <c r="FS843" s="20"/>
      <c r="FT843" s="20"/>
      <c r="FU843" s="20"/>
      <c r="FV843" s="20"/>
      <c r="FW843" s="20"/>
      <c r="FX843" s="20"/>
      <c r="FY843" s="20"/>
      <c r="FZ843" s="20"/>
      <c r="GA843" s="20"/>
      <c r="GB843" s="20"/>
      <c r="GC843" s="20"/>
      <c r="GD843" s="20"/>
      <c r="GE843" s="20"/>
      <c r="GF843" s="20"/>
      <c r="GG843" s="20"/>
      <c r="GH843" s="20"/>
      <c r="GI843" s="20"/>
      <c r="GJ843" s="20"/>
      <c r="GK843" s="20"/>
      <c r="GL843" s="20"/>
      <c r="GM843" s="20"/>
      <c r="GN843" s="20"/>
      <c r="GO843" s="20"/>
      <c r="GP843" s="20"/>
      <c r="GQ843" s="20"/>
      <c r="GR843" s="20"/>
      <c r="GS843" s="20"/>
      <c r="GT843" s="20"/>
      <c r="GU843" s="20"/>
      <c r="GV843" s="20"/>
      <c r="GW843" s="20"/>
      <c r="GX843" s="20"/>
      <c r="GY843" s="20"/>
      <c r="GZ843" s="20"/>
      <c r="HA843" s="20"/>
      <c r="HB843" s="20"/>
      <c r="HC843" s="20"/>
      <c r="HD843" s="20"/>
      <c r="HE843" s="20"/>
      <c r="HF843" s="20"/>
      <c r="HG843" s="20"/>
      <c r="HH843" s="20"/>
      <c r="HI843" s="20"/>
      <c r="HJ843" s="20"/>
      <c r="HK843" s="20"/>
      <c r="HL843" s="20"/>
      <c r="HM843" s="20"/>
      <c r="HN843" s="20"/>
      <c r="HO843" s="20"/>
      <c r="HP843" s="20"/>
      <c r="HQ843" s="20"/>
      <c r="HR843" s="20"/>
      <c r="HS843" s="20"/>
      <c r="HT843" s="20"/>
      <c r="HU843" s="20"/>
      <c r="HV843" s="20"/>
      <c r="HW843" s="20"/>
      <c r="HX843" s="20"/>
      <c r="HY843" s="20"/>
      <c r="HZ843" s="20"/>
      <c r="IA843" s="20"/>
      <c r="IB843" s="20"/>
      <c r="IC843" s="20"/>
      <c r="ID843" s="20"/>
      <c r="IE843" s="20"/>
      <c r="IF843" s="20"/>
      <c r="IG843" s="20"/>
      <c r="IH843" s="20"/>
      <c r="II843" s="20"/>
      <c r="IJ843" s="20"/>
      <c r="IK843" s="20"/>
      <c r="IL843" s="20"/>
      <c r="IM843" s="20"/>
      <c r="IN843" s="20"/>
      <c r="IO843" s="20"/>
      <c r="IP843" s="20"/>
      <c r="IQ843" s="20"/>
      <c r="IR843" s="20"/>
      <c r="IS843" s="20"/>
    </row>
    <row r="844" spans="1:253" ht="13">
      <c r="A844" s="297"/>
      <c r="B844" s="245"/>
      <c r="C844" s="46" t="s">
        <v>476</v>
      </c>
      <c r="D844" s="58" t="s">
        <v>475</v>
      </c>
      <c r="E844" s="234">
        <v>0</v>
      </c>
      <c r="F844" s="224"/>
      <c r="G844" s="34">
        <f>IF(ISBLANK($F844),0,ROUND($E844*(VLOOKUP($F844,Ratio,2)),0))</f>
        <v>0</v>
      </c>
      <c r="H844" s="34">
        <f>IF(ISBLANK($F844),0,ROUND($E844*(VLOOKUP($F844,Ratio,3)),0))</f>
        <v>0</v>
      </c>
      <c r="I844" s="34">
        <f>IF(ISBLANK($F844),0,ROUND($E844*(VLOOKUP($F844,Ratio,4)),0))</f>
        <v>0</v>
      </c>
      <c r="J844" s="34">
        <f>IF(ISBLANK($F844),0,ROUND($E844*(VLOOKUP($F844,Ratio,5)),0))</f>
        <v>0</v>
      </c>
      <c r="K844" s="34">
        <f>IF(ISBLANK($F844),0,ROUND($E844*(VLOOKUP($F844,Ratio,13)),0))</f>
        <v>0</v>
      </c>
      <c r="L844" s="33"/>
      <c r="M844" s="12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  <c r="EK844" s="20"/>
      <c r="EL844" s="20"/>
      <c r="EM844" s="20"/>
      <c r="EN844" s="20"/>
      <c r="EO844" s="20"/>
      <c r="EP844" s="20"/>
      <c r="EQ844" s="20"/>
      <c r="ER844" s="20"/>
      <c r="ES844" s="20"/>
      <c r="ET844" s="20"/>
      <c r="EU844" s="20"/>
      <c r="EV844" s="20"/>
      <c r="EW844" s="20"/>
      <c r="EX844" s="20"/>
      <c r="EY844" s="20"/>
      <c r="EZ844" s="20"/>
      <c r="FA844" s="20"/>
      <c r="FB844" s="20"/>
      <c r="FC844" s="20"/>
      <c r="FD844" s="20"/>
      <c r="FE844" s="20"/>
      <c r="FF844" s="20"/>
      <c r="FG844" s="20"/>
      <c r="FH844" s="20"/>
      <c r="FI844" s="20"/>
      <c r="FJ844" s="20"/>
      <c r="FK844" s="20"/>
      <c r="FL844" s="20"/>
      <c r="FM844" s="20"/>
      <c r="FN844" s="20"/>
      <c r="FO844" s="20"/>
      <c r="FP844" s="20"/>
      <c r="FQ844" s="20"/>
      <c r="FR844" s="20"/>
      <c r="FS844" s="20"/>
      <c r="FT844" s="20"/>
      <c r="FU844" s="20"/>
      <c r="FV844" s="20"/>
      <c r="FW844" s="20"/>
      <c r="FX844" s="20"/>
      <c r="FY844" s="20"/>
      <c r="FZ844" s="20"/>
      <c r="GA844" s="20"/>
      <c r="GB844" s="20"/>
      <c r="GC844" s="20"/>
      <c r="GD844" s="20"/>
      <c r="GE844" s="20"/>
      <c r="GF844" s="20"/>
      <c r="GG844" s="20"/>
      <c r="GH844" s="20"/>
      <c r="GI844" s="20"/>
      <c r="GJ844" s="20"/>
      <c r="GK844" s="20"/>
      <c r="GL844" s="20"/>
      <c r="GM844" s="20"/>
      <c r="GN844" s="20"/>
      <c r="GO844" s="20"/>
      <c r="GP844" s="20"/>
      <c r="GQ844" s="20"/>
      <c r="GR844" s="20"/>
      <c r="GS844" s="20"/>
      <c r="GT844" s="20"/>
      <c r="GU844" s="20"/>
      <c r="GV844" s="20"/>
      <c r="GW844" s="20"/>
      <c r="GX844" s="20"/>
      <c r="GY844" s="20"/>
      <c r="GZ844" s="20"/>
      <c r="HA844" s="20"/>
      <c r="HB844" s="20"/>
      <c r="HC844" s="20"/>
      <c r="HD844" s="20"/>
      <c r="HE844" s="20"/>
      <c r="HF844" s="20"/>
      <c r="HG844" s="20"/>
      <c r="HH844" s="20"/>
      <c r="HI844" s="20"/>
      <c r="HJ844" s="20"/>
      <c r="HK844" s="20"/>
      <c r="HL844" s="20"/>
      <c r="HM844" s="20"/>
      <c r="HN844" s="20"/>
      <c r="HO844" s="20"/>
      <c r="HP844" s="20"/>
      <c r="HQ844" s="20"/>
      <c r="HR844" s="20"/>
      <c r="HS844" s="20"/>
      <c r="HT844" s="20"/>
      <c r="HU844" s="20"/>
      <c r="HV844" s="20"/>
      <c r="HW844" s="20"/>
      <c r="HX844" s="20"/>
      <c r="HY844" s="20"/>
      <c r="HZ844" s="20"/>
      <c r="IA844" s="20"/>
      <c r="IB844" s="20"/>
      <c r="IC844" s="20"/>
      <c r="ID844" s="20"/>
      <c r="IE844" s="20"/>
      <c r="IF844" s="20"/>
      <c r="IG844" s="20"/>
      <c r="IH844" s="20"/>
      <c r="II844" s="20"/>
      <c r="IJ844" s="20"/>
      <c r="IK844" s="20"/>
      <c r="IL844" s="20"/>
      <c r="IM844" s="20"/>
      <c r="IN844" s="20"/>
      <c r="IO844" s="20"/>
      <c r="IP844" s="20"/>
      <c r="IQ844" s="20"/>
      <c r="IR844" s="20"/>
      <c r="IS844" s="20"/>
    </row>
    <row r="845" spans="1:253" ht="13">
      <c r="A845" s="297">
        <v>75520</v>
      </c>
      <c r="B845" s="245">
        <v>8100</v>
      </c>
      <c r="C845" s="46" t="s">
        <v>737</v>
      </c>
      <c r="D845" s="58" t="s">
        <v>477</v>
      </c>
      <c r="E845" s="234">
        <v>0</v>
      </c>
      <c r="F845" s="223" t="s">
        <v>63</v>
      </c>
      <c r="G845" s="35"/>
      <c r="H845" s="35"/>
      <c r="I845" s="35"/>
      <c r="J845" s="35"/>
      <c r="K845" s="40"/>
      <c r="L845" s="33"/>
      <c r="M845" s="12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  <c r="FW845" s="20"/>
      <c r="FX845" s="20"/>
      <c r="FY845" s="20"/>
      <c r="FZ845" s="20"/>
      <c r="GA845" s="20"/>
      <c r="GB845" s="20"/>
      <c r="GC845" s="20"/>
      <c r="GD845" s="20"/>
      <c r="GE845" s="20"/>
      <c r="GF845" s="20"/>
      <c r="GG845" s="20"/>
      <c r="GH845" s="20"/>
      <c r="GI845" s="20"/>
      <c r="GJ845" s="20"/>
      <c r="GK845" s="20"/>
      <c r="GL845" s="20"/>
      <c r="GM845" s="20"/>
      <c r="GN845" s="20"/>
      <c r="GO845" s="20"/>
      <c r="GP845" s="20"/>
      <c r="GQ845" s="20"/>
      <c r="GR845" s="20"/>
      <c r="GS845" s="20"/>
      <c r="GT845" s="20"/>
      <c r="GU845" s="20"/>
      <c r="GV845" s="20"/>
      <c r="GW845" s="20"/>
      <c r="GX845" s="20"/>
      <c r="GY845" s="20"/>
      <c r="GZ845" s="20"/>
      <c r="HA845" s="20"/>
      <c r="HB845" s="20"/>
      <c r="HC845" s="20"/>
      <c r="HD845" s="20"/>
      <c r="HE845" s="20"/>
      <c r="HF845" s="20"/>
      <c r="HG845" s="20"/>
      <c r="HH845" s="20"/>
      <c r="HI845" s="20"/>
      <c r="HJ845" s="20"/>
      <c r="HK845" s="20"/>
      <c r="HL845" s="20"/>
      <c r="HM845" s="20"/>
      <c r="HN845" s="20"/>
      <c r="HO845" s="20"/>
      <c r="HP845" s="20"/>
      <c r="HQ845" s="20"/>
      <c r="HR845" s="20"/>
      <c r="HS845" s="20"/>
      <c r="HT845" s="20"/>
      <c r="HU845" s="20"/>
      <c r="HV845" s="20"/>
      <c r="HW845" s="20"/>
      <c r="HX845" s="20"/>
      <c r="HY845" s="20"/>
      <c r="HZ845" s="20"/>
      <c r="IA845" s="20"/>
      <c r="IB845" s="20"/>
      <c r="IC845" s="20"/>
      <c r="ID845" s="20"/>
      <c r="IE845" s="20"/>
      <c r="IF845" s="20"/>
      <c r="IG845" s="20"/>
      <c r="IH845" s="20"/>
      <c r="II845" s="20"/>
      <c r="IJ845" s="20"/>
      <c r="IK845" s="20"/>
      <c r="IL845" s="20"/>
      <c r="IM845" s="20"/>
      <c r="IN845" s="20"/>
      <c r="IO845" s="20"/>
      <c r="IP845" s="20"/>
      <c r="IQ845" s="20"/>
      <c r="IR845" s="20"/>
      <c r="IS845" s="20"/>
    </row>
    <row r="846" spans="1:253" ht="13">
      <c r="A846" s="297"/>
      <c r="B846" s="245"/>
      <c r="C846" s="46" t="s">
        <v>738</v>
      </c>
      <c r="D846" s="58" t="s">
        <v>477</v>
      </c>
      <c r="E846" s="234">
        <v>0</v>
      </c>
      <c r="F846" s="224"/>
      <c r="G846" s="34">
        <f>IF(ISBLANK($F846),0,ROUND($E846*(VLOOKUP($F846,Ratio,2)),0))</f>
        <v>0</v>
      </c>
      <c r="H846" s="34">
        <f>IF(ISBLANK($F846),0,ROUND($E846*(VLOOKUP($F846,Ratio,3)),0))</f>
        <v>0</v>
      </c>
      <c r="I846" s="34">
        <f>IF(ISBLANK($F846),0,ROUND($E846*(VLOOKUP($F846,Ratio,4)),0))</f>
        <v>0</v>
      </c>
      <c r="J846" s="34">
        <f>IF(ISBLANK($F846),0,ROUND($E846*(VLOOKUP($F846,Ratio,5)),0))</f>
        <v>0</v>
      </c>
      <c r="K846" s="34">
        <f>IF(ISBLANK($F846),0,ROUND($E846*(VLOOKUP($F846,Ratio,13)),0))</f>
        <v>0</v>
      </c>
      <c r="L846" s="33"/>
      <c r="M846" s="124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  <c r="GD846" s="20"/>
      <c r="GE846" s="20"/>
      <c r="GF846" s="20"/>
      <c r="GG846" s="20"/>
      <c r="GH846" s="20"/>
      <c r="GI846" s="20"/>
      <c r="GJ846" s="20"/>
      <c r="GK846" s="20"/>
      <c r="GL846" s="20"/>
      <c r="GM846" s="20"/>
      <c r="GN846" s="20"/>
      <c r="GO846" s="20"/>
      <c r="GP846" s="20"/>
      <c r="GQ846" s="20"/>
      <c r="GR846" s="20"/>
      <c r="GS846" s="20"/>
      <c r="GT846" s="20"/>
      <c r="GU846" s="20"/>
      <c r="GV846" s="20"/>
      <c r="GW846" s="20"/>
      <c r="GX846" s="20"/>
      <c r="GY846" s="20"/>
      <c r="GZ846" s="20"/>
      <c r="HA846" s="20"/>
      <c r="HB846" s="20"/>
      <c r="HC846" s="20"/>
      <c r="HD846" s="20"/>
      <c r="HE846" s="20"/>
      <c r="HF846" s="20"/>
      <c r="HG846" s="20"/>
      <c r="HH846" s="20"/>
      <c r="HI846" s="20"/>
      <c r="HJ846" s="20"/>
      <c r="HK846" s="20"/>
      <c r="HL846" s="20"/>
      <c r="HM846" s="20"/>
      <c r="HN846" s="20"/>
      <c r="HO846" s="20"/>
      <c r="HP846" s="20"/>
      <c r="HQ846" s="20"/>
      <c r="HR846" s="20"/>
      <c r="HS846" s="20"/>
      <c r="HT846" s="20"/>
      <c r="HU846" s="20"/>
      <c r="HV846" s="20"/>
      <c r="HW846" s="20"/>
      <c r="HX846" s="20"/>
      <c r="HY846" s="20"/>
      <c r="HZ846" s="20"/>
      <c r="IA846" s="20"/>
      <c r="IB846" s="20"/>
      <c r="IC846" s="20"/>
      <c r="ID846" s="20"/>
      <c r="IE846" s="20"/>
      <c r="IF846" s="20"/>
      <c r="IG846" s="20"/>
      <c r="IH846" s="20"/>
      <c r="II846" s="20"/>
      <c r="IJ846" s="20"/>
      <c r="IK846" s="20"/>
      <c r="IL846" s="20"/>
      <c r="IM846" s="20"/>
      <c r="IN846" s="20"/>
      <c r="IO846" s="20"/>
      <c r="IP846" s="20"/>
      <c r="IQ846" s="20"/>
      <c r="IR846" s="20"/>
      <c r="IS846" s="20"/>
    </row>
    <row r="847" spans="1:253" ht="13">
      <c r="A847" s="297">
        <v>75560</v>
      </c>
      <c r="B847" s="245">
        <v>8111</v>
      </c>
      <c r="C847" s="46" t="s">
        <v>733</v>
      </c>
      <c r="D847" s="58" t="s">
        <v>678</v>
      </c>
      <c r="E847" s="234">
        <v>0</v>
      </c>
      <c r="F847" s="223" t="s">
        <v>63</v>
      </c>
      <c r="G847" s="34"/>
      <c r="H847" s="34"/>
      <c r="I847" s="34"/>
      <c r="J847" s="34"/>
      <c r="K847" s="35"/>
      <c r="L847" s="33"/>
      <c r="M847" s="124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  <c r="FW847" s="20"/>
      <c r="FX847" s="20"/>
      <c r="FY847" s="20"/>
      <c r="FZ847" s="20"/>
      <c r="GA847" s="20"/>
      <c r="GB847" s="20"/>
      <c r="GC847" s="20"/>
      <c r="GD847" s="20"/>
      <c r="GE847" s="20"/>
      <c r="GF847" s="20"/>
      <c r="GG847" s="20"/>
      <c r="GH847" s="20"/>
      <c r="GI847" s="20"/>
      <c r="GJ847" s="20"/>
      <c r="GK847" s="20"/>
      <c r="GL847" s="20"/>
      <c r="GM847" s="20"/>
      <c r="GN847" s="20"/>
      <c r="GO847" s="20"/>
      <c r="GP847" s="20"/>
      <c r="GQ847" s="20"/>
      <c r="GR847" s="20"/>
      <c r="GS847" s="20"/>
      <c r="GT847" s="20"/>
      <c r="GU847" s="20"/>
      <c r="GV847" s="20"/>
      <c r="GW847" s="20"/>
      <c r="GX847" s="20"/>
      <c r="GY847" s="20"/>
      <c r="GZ847" s="20"/>
      <c r="HA847" s="20"/>
      <c r="HB847" s="20"/>
      <c r="HC847" s="20"/>
      <c r="HD847" s="20"/>
      <c r="HE847" s="20"/>
      <c r="HF847" s="20"/>
      <c r="HG847" s="20"/>
      <c r="HH847" s="20"/>
      <c r="HI847" s="20"/>
      <c r="HJ847" s="20"/>
      <c r="HK847" s="20"/>
      <c r="HL847" s="20"/>
      <c r="HM847" s="20"/>
      <c r="HN847" s="20"/>
      <c r="HO847" s="20"/>
      <c r="HP847" s="20"/>
      <c r="HQ847" s="20"/>
      <c r="HR847" s="20"/>
      <c r="HS847" s="20"/>
      <c r="HT847" s="20"/>
      <c r="HU847" s="20"/>
      <c r="HV847" s="20"/>
      <c r="HW847" s="20"/>
      <c r="HX847" s="20"/>
      <c r="HY847" s="20"/>
      <c r="HZ847" s="20"/>
      <c r="IA847" s="20"/>
      <c r="IB847" s="20"/>
      <c r="IC847" s="20"/>
      <c r="ID847" s="20"/>
      <c r="IE847" s="20"/>
      <c r="IF847" s="20"/>
      <c r="IG847" s="20"/>
      <c r="IH847" s="20"/>
      <c r="II847" s="20"/>
      <c r="IJ847" s="20"/>
      <c r="IK847" s="20"/>
      <c r="IL847" s="20"/>
      <c r="IM847" s="20"/>
      <c r="IN847" s="20"/>
      <c r="IO847" s="20"/>
      <c r="IP847" s="20"/>
      <c r="IQ847" s="20"/>
      <c r="IR847" s="20"/>
      <c r="IS847" s="20"/>
    </row>
    <row r="848" spans="1:253" ht="13">
      <c r="A848" s="297"/>
      <c r="B848" s="245"/>
      <c r="C848" s="46" t="s">
        <v>734</v>
      </c>
      <c r="D848" s="58" t="s">
        <v>678</v>
      </c>
      <c r="E848" s="234">
        <v>0</v>
      </c>
      <c r="F848" s="224"/>
      <c r="G848" s="34">
        <f>IF(ISBLANK($F848),0,ROUND($E848*(VLOOKUP($F848,Ratio,2)),0))</f>
        <v>0</v>
      </c>
      <c r="H848" s="34">
        <f>IF(ISBLANK($F848),0,ROUND($E848*(VLOOKUP($F848,Ratio,3)),0))</f>
        <v>0</v>
      </c>
      <c r="I848" s="34">
        <f>IF(ISBLANK($F848),0,ROUND($E848*(VLOOKUP($F848,Ratio,4)),0))</f>
        <v>0</v>
      </c>
      <c r="J848" s="34">
        <f>IF(ISBLANK($F848),0,ROUND($E848*(VLOOKUP($F848,Ratio,5)),0))</f>
        <v>0</v>
      </c>
      <c r="K848" s="34">
        <f>IF(ISBLANK($F848),0,ROUND($E848*(VLOOKUP($F848,Ratio,13)),0))</f>
        <v>0</v>
      </c>
      <c r="L848" s="33"/>
      <c r="M848" s="124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/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  <c r="FF848" s="20"/>
      <c r="FG848" s="20"/>
      <c r="FH848" s="20"/>
      <c r="FI848" s="20"/>
      <c r="FJ848" s="20"/>
      <c r="FK848" s="20"/>
      <c r="FL848" s="20"/>
      <c r="FM848" s="20"/>
      <c r="FN848" s="20"/>
      <c r="FO848" s="20"/>
      <c r="FP848" s="20"/>
      <c r="FQ848" s="20"/>
      <c r="FR848" s="20"/>
      <c r="FS848" s="20"/>
      <c r="FT848" s="20"/>
      <c r="FU848" s="20"/>
      <c r="FV848" s="20"/>
      <c r="FW848" s="20"/>
      <c r="FX848" s="20"/>
      <c r="FY848" s="20"/>
      <c r="FZ848" s="20"/>
      <c r="GA848" s="20"/>
      <c r="GB848" s="20"/>
      <c r="GC848" s="20"/>
      <c r="GD848" s="20"/>
      <c r="GE848" s="20"/>
      <c r="GF848" s="20"/>
      <c r="GG848" s="20"/>
      <c r="GH848" s="20"/>
      <c r="GI848" s="20"/>
      <c r="GJ848" s="20"/>
      <c r="GK848" s="20"/>
      <c r="GL848" s="20"/>
      <c r="GM848" s="20"/>
      <c r="GN848" s="20"/>
      <c r="GO848" s="20"/>
      <c r="GP848" s="20"/>
      <c r="GQ848" s="20"/>
      <c r="GR848" s="20"/>
      <c r="GS848" s="20"/>
      <c r="GT848" s="20"/>
      <c r="GU848" s="20"/>
      <c r="GV848" s="20"/>
      <c r="GW848" s="20"/>
      <c r="GX848" s="20"/>
      <c r="GY848" s="20"/>
      <c r="GZ848" s="20"/>
      <c r="HA848" s="20"/>
      <c r="HB848" s="20"/>
      <c r="HC848" s="20"/>
      <c r="HD848" s="20"/>
      <c r="HE848" s="20"/>
      <c r="HF848" s="20"/>
      <c r="HG848" s="20"/>
      <c r="HH848" s="20"/>
      <c r="HI848" s="20"/>
      <c r="HJ848" s="20"/>
      <c r="HK848" s="20"/>
      <c r="HL848" s="20"/>
      <c r="HM848" s="20"/>
      <c r="HN848" s="20"/>
      <c r="HO848" s="20"/>
      <c r="HP848" s="20"/>
      <c r="HQ848" s="20"/>
      <c r="HR848" s="20"/>
      <c r="HS848" s="20"/>
      <c r="HT848" s="20"/>
      <c r="HU848" s="20"/>
      <c r="HV848" s="20"/>
      <c r="HW848" s="20"/>
      <c r="HX848" s="20"/>
      <c r="HY848" s="20"/>
      <c r="HZ848" s="20"/>
      <c r="IA848" s="20"/>
      <c r="IB848" s="20"/>
      <c r="IC848" s="20"/>
      <c r="ID848" s="20"/>
      <c r="IE848" s="20"/>
      <c r="IF848" s="20"/>
      <c r="IG848" s="20"/>
      <c r="IH848" s="20"/>
      <c r="II848" s="20"/>
      <c r="IJ848" s="20"/>
      <c r="IK848" s="20"/>
      <c r="IL848" s="20"/>
      <c r="IM848" s="20"/>
      <c r="IN848" s="20"/>
      <c r="IO848" s="20"/>
      <c r="IP848" s="20"/>
      <c r="IQ848" s="20"/>
      <c r="IR848" s="20"/>
      <c r="IS848" s="20"/>
    </row>
    <row r="849" spans="1:253" ht="13">
      <c r="A849" s="297">
        <v>75580</v>
      </c>
      <c r="B849" s="245">
        <v>8120</v>
      </c>
      <c r="C849" s="46" t="s">
        <v>735</v>
      </c>
      <c r="D849" s="58" t="s">
        <v>478</v>
      </c>
      <c r="E849" s="234">
        <v>0</v>
      </c>
      <c r="F849" s="223" t="s">
        <v>63</v>
      </c>
      <c r="G849" s="43"/>
      <c r="H849" s="43"/>
      <c r="I849" s="43"/>
      <c r="J849" s="43"/>
      <c r="K849" s="35"/>
      <c r="L849" s="33"/>
      <c r="M849" s="124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  <c r="FW849" s="20"/>
      <c r="FX849" s="20"/>
      <c r="FY849" s="20"/>
      <c r="FZ849" s="20"/>
      <c r="GA849" s="20"/>
      <c r="GB849" s="20"/>
      <c r="GC849" s="20"/>
      <c r="GD849" s="20"/>
      <c r="GE849" s="20"/>
      <c r="GF849" s="20"/>
      <c r="GG849" s="20"/>
      <c r="GH849" s="20"/>
      <c r="GI849" s="20"/>
      <c r="GJ849" s="20"/>
      <c r="GK849" s="20"/>
      <c r="GL849" s="20"/>
      <c r="GM849" s="20"/>
      <c r="GN849" s="20"/>
      <c r="GO849" s="20"/>
      <c r="GP849" s="20"/>
      <c r="GQ849" s="20"/>
      <c r="GR849" s="20"/>
      <c r="GS849" s="20"/>
      <c r="GT849" s="20"/>
      <c r="GU849" s="20"/>
      <c r="GV849" s="20"/>
      <c r="GW849" s="20"/>
      <c r="GX849" s="20"/>
      <c r="GY849" s="20"/>
      <c r="GZ849" s="20"/>
      <c r="HA849" s="20"/>
      <c r="HB849" s="20"/>
      <c r="HC849" s="20"/>
      <c r="HD849" s="20"/>
      <c r="HE849" s="20"/>
      <c r="HF849" s="20"/>
      <c r="HG849" s="20"/>
      <c r="HH849" s="20"/>
      <c r="HI849" s="20"/>
      <c r="HJ849" s="20"/>
      <c r="HK849" s="20"/>
      <c r="HL849" s="20"/>
      <c r="HM849" s="20"/>
      <c r="HN849" s="20"/>
      <c r="HO849" s="20"/>
      <c r="HP849" s="20"/>
      <c r="HQ849" s="20"/>
      <c r="HR849" s="20"/>
      <c r="HS849" s="20"/>
      <c r="HT849" s="20"/>
      <c r="HU849" s="20"/>
      <c r="HV849" s="20"/>
      <c r="HW849" s="20"/>
      <c r="HX849" s="20"/>
      <c r="HY849" s="20"/>
      <c r="HZ849" s="20"/>
      <c r="IA849" s="20"/>
      <c r="IB849" s="20"/>
      <c r="IC849" s="20"/>
      <c r="ID849" s="20"/>
      <c r="IE849" s="20"/>
      <c r="IF849" s="20"/>
      <c r="IG849" s="20"/>
      <c r="IH849" s="20"/>
      <c r="II849" s="20"/>
      <c r="IJ849" s="20"/>
      <c r="IK849" s="20"/>
      <c r="IL849" s="20"/>
      <c r="IM849" s="20"/>
      <c r="IN849" s="20"/>
      <c r="IO849" s="20"/>
      <c r="IP849" s="20"/>
      <c r="IQ849" s="20"/>
      <c r="IR849" s="20"/>
      <c r="IS849" s="20"/>
    </row>
    <row r="850" spans="1:253" ht="13">
      <c r="A850" s="297"/>
      <c r="B850" s="245"/>
      <c r="C850" s="46" t="s">
        <v>736</v>
      </c>
      <c r="D850" s="58" t="s">
        <v>478</v>
      </c>
      <c r="E850" s="234">
        <v>0</v>
      </c>
      <c r="F850" s="224"/>
      <c r="G850" s="34">
        <f>IF(ISBLANK($F850),0,ROUND($E850*(VLOOKUP($F850,Ratio,2)),0))</f>
        <v>0</v>
      </c>
      <c r="H850" s="34">
        <f>IF(ISBLANK($F850),0,ROUND($E850*(VLOOKUP($F850,Ratio,3)),0))</f>
        <v>0</v>
      </c>
      <c r="I850" s="34">
        <f>IF(ISBLANK($F850),0,ROUND($E850*(VLOOKUP($F850,Ratio,4)),0))</f>
        <v>0</v>
      </c>
      <c r="J850" s="34">
        <f>IF(ISBLANK($F850),0,ROUND($E850*(VLOOKUP($F850,Ratio,5)),0))</f>
        <v>0</v>
      </c>
      <c r="K850" s="34">
        <f>IF(ISBLANK($F850),0,ROUND($E850*(VLOOKUP($F850,Ratio,13)),0))</f>
        <v>0</v>
      </c>
      <c r="L850" s="33"/>
      <c r="M850" s="124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/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  <c r="FW850" s="20"/>
      <c r="FX850" s="20"/>
      <c r="FY850" s="20"/>
      <c r="FZ850" s="20"/>
      <c r="GA850" s="20"/>
      <c r="GB850" s="20"/>
      <c r="GC850" s="20"/>
      <c r="GD850" s="20"/>
      <c r="GE850" s="20"/>
      <c r="GF850" s="20"/>
      <c r="GG850" s="20"/>
      <c r="GH850" s="20"/>
      <c r="GI850" s="20"/>
      <c r="GJ850" s="20"/>
      <c r="GK850" s="20"/>
      <c r="GL850" s="20"/>
      <c r="GM850" s="20"/>
      <c r="GN850" s="20"/>
      <c r="GO850" s="20"/>
      <c r="GP850" s="20"/>
      <c r="GQ850" s="20"/>
      <c r="GR850" s="20"/>
      <c r="GS850" s="20"/>
      <c r="GT850" s="20"/>
      <c r="GU850" s="20"/>
      <c r="GV850" s="20"/>
      <c r="GW850" s="20"/>
      <c r="GX850" s="20"/>
      <c r="GY850" s="20"/>
      <c r="GZ850" s="20"/>
      <c r="HA850" s="20"/>
      <c r="HB850" s="20"/>
      <c r="HC850" s="20"/>
      <c r="HD850" s="20"/>
      <c r="HE850" s="20"/>
      <c r="HF850" s="20"/>
      <c r="HG850" s="20"/>
      <c r="HH850" s="20"/>
      <c r="HI850" s="20"/>
      <c r="HJ850" s="20"/>
      <c r="HK850" s="20"/>
      <c r="HL850" s="20"/>
      <c r="HM850" s="20"/>
      <c r="HN850" s="20"/>
      <c r="HO850" s="20"/>
      <c r="HP850" s="20"/>
      <c r="HQ850" s="20"/>
      <c r="HR850" s="20"/>
      <c r="HS850" s="20"/>
      <c r="HT850" s="20"/>
      <c r="HU850" s="20"/>
      <c r="HV850" s="20"/>
      <c r="HW850" s="20"/>
      <c r="HX850" s="20"/>
      <c r="HY850" s="20"/>
      <c r="HZ850" s="20"/>
      <c r="IA850" s="20"/>
      <c r="IB850" s="20"/>
      <c r="IC850" s="20"/>
      <c r="ID850" s="20"/>
      <c r="IE850" s="20"/>
      <c r="IF850" s="20"/>
      <c r="IG850" s="20"/>
      <c r="IH850" s="20"/>
      <c r="II850" s="20"/>
      <c r="IJ850" s="20"/>
      <c r="IK850" s="20"/>
      <c r="IL850" s="20"/>
      <c r="IM850" s="20"/>
      <c r="IN850" s="20"/>
      <c r="IO850" s="20"/>
      <c r="IP850" s="20"/>
      <c r="IQ850" s="20"/>
      <c r="IR850" s="20"/>
      <c r="IS850" s="20"/>
    </row>
    <row r="851" spans="1:253" ht="13">
      <c r="A851" s="297">
        <v>75600</v>
      </c>
      <c r="B851" s="245">
        <v>8130</v>
      </c>
      <c r="C851" s="46" t="s">
        <v>479</v>
      </c>
      <c r="D851" s="58" t="s">
        <v>480</v>
      </c>
      <c r="E851" s="234">
        <v>0</v>
      </c>
      <c r="F851" s="223" t="s">
        <v>63</v>
      </c>
      <c r="G851" s="35"/>
      <c r="H851" s="35"/>
      <c r="I851" s="35"/>
      <c r="J851" s="35"/>
      <c r="K851" s="35"/>
      <c r="L851" s="33"/>
      <c r="M851" s="124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  <c r="FW851" s="20"/>
      <c r="FX851" s="20"/>
      <c r="FY851" s="20"/>
      <c r="FZ851" s="20"/>
      <c r="GA851" s="20"/>
      <c r="GB851" s="20"/>
      <c r="GC851" s="20"/>
      <c r="GD851" s="20"/>
      <c r="GE851" s="20"/>
      <c r="GF851" s="20"/>
      <c r="GG851" s="20"/>
      <c r="GH851" s="20"/>
      <c r="GI851" s="20"/>
      <c r="GJ851" s="20"/>
      <c r="GK851" s="20"/>
      <c r="GL851" s="20"/>
      <c r="GM851" s="20"/>
      <c r="GN851" s="20"/>
      <c r="GO851" s="20"/>
      <c r="GP851" s="20"/>
      <c r="GQ851" s="20"/>
      <c r="GR851" s="20"/>
      <c r="GS851" s="20"/>
      <c r="GT851" s="20"/>
      <c r="GU851" s="20"/>
      <c r="GV851" s="20"/>
      <c r="GW851" s="20"/>
      <c r="GX851" s="20"/>
      <c r="GY851" s="20"/>
      <c r="GZ851" s="20"/>
      <c r="HA851" s="20"/>
      <c r="HB851" s="20"/>
      <c r="HC851" s="20"/>
      <c r="HD851" s="20"/>
      <c r="HE851" s="20"/>
      <c r="HF851" s="20"/>
      <c r="HG851" s="20"/>
      <c r="HH851" s="20"/>
      <c r="HI851" s="20"/>
      <c r="HJ851" s="20"/>
      <c r="HK851" s="20"/>
      <c r="HL851" s="20"/>
      <c r="HM851" s="20"/>
      <c r="HN851" s="20"/>
      <c r="HO851" s="20"/>
      <c r="HP851" s="20"/>
      <c r="HQ851" s="20"/>
      <c r="HR851" s="20"/>
      <c r="HS851" s="20"/>
      <c r="HT851" s="20"/>
      <c r="HU851" s="20"/>
      <c r="HV851" s="20"/>
      <c r="HW851" s="20"/>
      <c r="HX851" s="20"/>
      <c r="HY851" s="20"/>
      <c r="HZ851" s="20"/>
      <c r="IA851" s="20"/>
      <c r="IB851" s="20"/>
      <c r="IC851" s="20"/>
      <c r="ID851" s="20"/>
      <c r="IE851" s="20"/>
      <c r="IF851" s="20"/>
      <c r="IG851" s="20"/>
      <c r="IH851" s="20"/>
      <c r="II851" s="20"/>
      <c r="IJ851" s="20"/>
      <c r="IK851" s="20"/>
      <c r="IL851" s="20"/>
      <c r="IM851" s="20"/>
      <c r="IN851" s="20"/>
      <c r="IO851" s="20"/>
      <c r="IP851" s="20"/>
      <c r="IQ851" s="20"/>
      <c r="IR851" s="20"/>
      <c r="IS851" s="20"/>
    </row>
    <row r="852" spans="1:253" ht="13">
      <c r="A852" s="297"/>
      <c r="B852" s="245"/>
      <c r="C852" s="46" t="s">
        <v>481</v>
      </c>
      <c r="D852" s="58" t="s">
        <v>480</v>
      </c>
      <c r="E852" s="234">
        <v>0</v>
      </c>
      <c r="F852" s="224"/>
      <c r="G852" s="34">
        <f>IF(ISBLANK($F852),0,ROUND($E852*(VLOOKUP($F852,Ratio,2)),0))</f>
        <v>0</v>
      </c>
      <c r="H852" s="34">
        <f>IF(ISBLANK($F852),0,ROUND($E852*(VLOOKUP($F852,Ratio,3)),0))</f>
        <v>0</v>
      </c>
      <c r="I852" s="34">
        <f>IF(ISBLANK($F852),0,ROUND($E852*(VLOOKUP($F852,Ratio,4)),0))</f>
        <v>0</v>
      </c>
      <c r="J852" s="34">
        <f>IF(ISBLANK($F852),0,ROUND($E852*(VLOOKUP($F852,Ratio,5)),0))</f>
        <v>0</v>
      </c>
      <c r="K852" s="34">
        <f>IF(ISBLANK($F852),0,ROUND($E852*(VLOOKUP($F852,Ratio,13)),0))</f>
        <v>0</v>
      </c>
      <c r="L852" s="33"/>
      <c r="M852" s="124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/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  <c r="FW852" s="20"/>
      <c r="FX852" s="20"/>
      <c r="FY852" s="20"/>
      <c r="FZ852" s="20"/>
      <c r="GA852" s="20"/>
      <c r="GB852" s="20"/>
      <c r="GC852" s="20"/>
      <c r="GD852" s="20"/>
      <c r="GE852" s="20"/>
      <c r="GF852" s="20"/>
      <c r="GG852" s="20"/>
      <c r="GH852" s="20"/>
      <c r="GI852" s="20"/>
      <c r="GJ852" s="20"/>
      <c r="GK852" s="20"/>
      <c r="GL852" s="20"/>
      <c r="GM852" s="20"/>
      <c r="GN852" s="20"/>
      <c r="GO852" s="20"/>
      <c r="GP852" s="20"/>
      <c r="GQ852" s="20"/>
      <c r="GR852" s="20"/>
      <c r="GS852" s="20"/>
      <c r="GT852" s="20"/>
      <c r="GU852" s="20"/>
      <c r="GV852" s="20"/>
      <c r="GW852" s="20"/>
      <c r="GX852" s="20"/>
      <c r="GY852" s="20"/>
      <c r="GZ852" s="20"/>
      <c r="HA852" s="20"/>
      <c r="HB852" s="20"/>
      <c r="HC852" s="20"/>
      <c r="HD852" s="20"/>
      <c r="HE852" s="20"/>
      <c r="HF852" s="20"/>
      <c r="HG852" s="20"/>
      <c r="HH852" s="20"/>
      <c r="HI852" s="20"/>
      <c r="HJ852" s="20"/>
      <c r="HK852" s="20"/>
      <c r="HL852" s="20"/>
      <c r="HM852" s="20"/>
      <c r="HN852" s="20"/>
      <c r="HO852" s="20"/>
      <c r="HP852" s="20"/>
      <c r="HQ852" s="20"/>
      <c r="HR852" s="20"/>
      <c r="HS852" s="20"/>
      <c r="HT852" s="20"/>
      <c r="HU852" s="20"/>
      <c r="HV852" s="20"/>
      <c r="HW852" s="20"/>
      <c r="HX852" s="20"/>
      <c r="HY852" s="20"/>
      <c r="HZ852" s="20"/>
      <c r="IA852" s="20"/>
      <c r="IB852" s="20"/>
      <c r="IC852" s="20"/>
      <c r="ID852" s="20"/>
      <c r="IE852" s="20"/>
      <c r="IF852" s="20"/>
      <c r="IG852" s="20"/>
      <c r="IH852" s="20"/>
      <c r="II852" s="20"/>
      <c r="IJ852" s="20"/>
      <c r="IK852" s="20"/>
      <c r="IL852" s="20"/>
      <c r="IM852" s="20"/>
      <c r="IN852" s="20"/>
      <c r="IO852" s="20"/>
      <c r="IP852" s="20"/>
      <c r="IQ852" s="20"/>
      <c r="IR852" s="20"/>
      <c r="IS852" s="20"/>
    </row>
    <row r="853" spans="1:253" ht="13">
      <c r="A853" s="297">
        <v>75620</v>
      </c>
      <c r="B853" s="245">
        <v>8140</v>
      </c>
      <c r="C853" s="46" t="s">
        <v>739</v>
      </c>
      <c r="D853" s="58" t="s">
        <v>482</v>
      </c>
      <c r="E853" s="234">
        <v>0</v>
      </c>
      <c r="F853" s="224"/>
      <c r="G853" s="34">
        <f>IF(ISBLANK($F853),0,ROUND($E853*(VLOOKUP($F853,Ratio,2)),0))</f>
        <v>0</v>
      </c>
      <c r="H853" s="34">
        <f>IF(ISBLANK($F853),0,ROUND($E853*(VLOOKUP($F853,Ratio,3)),0))</f>
        <v>0</v>
      </c>
      <c r="I853" s="34">
        <f>IF(ISBLANK($F853),0,ROUND($E853*(VLOOKUP($F853,Ratio,4)),0))</f>
        <v>0</v>
      </c>
      <c r="J853" s="34">
        <f>IF(ISBLANK($F853),0,ROUND($E853*(VLOOKUP($F853,Ratio,5)),0))</f>
        <v>0</v>
      </c>
      <c r="K853" s="34">
        <f>IF(ISBLANK($F853),0,ROUND($E853*(VLOOKUP($F853,Ratio,13)),0))</f>
        <v>0</v>
      </c>
      <c r="L853" s="33"/>
      <c r="M853" s="124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  <c r="FW853" s="20"/>
      <c r="FX853" s="20"/>
      <c r="FY853" s="20"/>
      <c r="FZ853" s="20"/>
      <c r="GA853" s="20"/>
      <c r="GB853" s="20"/>
      <c r="GC853" s="20"/>
      <c r="GD853" s="20"/>
      <c r="GE853" s="20"/>
      <c r="GF853" s="20"/>
      <c r="GG853" s="20"/>
      <c r="GH853" s="20"/>
      <c r="GI853" s="20"/>
      <c r="GJ853" s="20"/>
      <c r="GK853" s="20"/>
      <c r="GL853" s="20"/>
      <c r="GM853" s="20"/>
      <c r="GN853" s="20"/>
      <c r="GO853" s="20"/>
      <c r="GP853" s="20"/>
      <c r="GQ853" s="20"/>
      <c r="GR853" s="20"/>
      <c r="GS853" s="20"/>
      <c r="GT853" s="20"/>
      <c r="GU853" s="20"/>
      <c r="GV853" s="20"/>
      <c r="GW853" s="20"/>
      <c r="GX853" s="20"/>
      <c r="GY853" s="20"/>
      <c r="GZ853" s="20"/>
      <c r="HA853" s="20"/>
      <c r="HB853" s="20"/>
      <c r="HC853" s="20"/>
      <c r="HD853" s="20"/>
      <c r="HE853" s="20"/>
      <c r="HF853" s="20"/>
      <c r="HG853" s="20"/>
      <c r="HH853" s="20"/>
      <c r="HI853" s="20"/>
      <c r="HJ853" s="20"/>
      <c r="HK853" s="20"/>
      <c r="HL853" s="20"/>
      <c r="HM853" s="20"/>
      <c r="HN853" s="20"/>
      <c r="HO853" s="20"/>
      <c r="HP853" s="20"/>
      <c r="HQ853" s="20"/>
      <c r="HR853" s="20"/>
      <c r="HS853" s="20"/>
      <c r="HT853" s="20"/>
      <c r="HU853" s="20"/>
      <c r="HV853" s="20"/>
      <c r="HW853" s="20"/>
      <c r="HX853" s="20"/>
      <c r="HY853" s="20"/>
      <c r="HZ853" s="20"/>
      <c r="IA853" s="20"/>
      <c r="IB853" s="20"/>
      <c r="IC853" s="20"/>
      <c r="ID853" s="20"/>
      <c r="IE853" s="20"/>
      <c r="IF853" s="20"/>
      <c r="IG853" s="20"/>
      <c r="IH853" s="20"/>
      <c r="II853" s="20"/>
      <c r="IJ853" s="20"/>
      <c r="IK853" s="20"/>
      <c r="IL853" s="20"/>
      <c r="IM853" s="20"/>
      <c r="IN853" s="20"/>
      <c r="IO853" s="20"/>
      <c r="IP853" s="20"/>
      <c r="IQ853" s="20"/>
      <c r="IR853" s="20"/>
      <c r="IS853" s="20"/>
    </row>
    <row r="854" spans="1:253" ht="13">
      <c r="A854" s="297">
        <v>75640</v>
      </c>
      <c r="B854" s="245">
        <v>8150</v>
      </c>
      <c r="C854" s="46" t="s">
        <v>740</v>
      </c>
      <c r="D854" s="58" t="s">
        <v>483</v>
      </c>
      <c r="E854" s="234">
        <v>0</v>
      </c>
      <c r="F854" s="223" t="s">
        <v>63</v>
      </c>
      <c r="G854" s="35"/>
      <c r="H854" s="35"/>
      <c r="I854" s="35"/>
      <c r="J854" s="35"/>
      <c r="K854" s="35"/>
      <c r="L854" s="33"/>
      <c r="M854" s="12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/>
      <c r="EL854" s="20"/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  <c r="FW854" s="20"/>
      <c r="FX854" s="20"/>
      <c r="FY854" s="20"/>
      <c r="FZ854" s="20"/>
      <c r="GA854" s="20"/>
      <c r="GB854" s="20"/>
      <c r="GC854" s="20"/>
      <c r="GD854" s="20"/>
      <c r="GE854" s="20"/>
      <c r="GF854" s="20"/>
      <c r="GG854" s="20"/>
      <c r="GH854" s="20"/>
      <c r="GI854" s="20"/>
      <c r="GJ854" s="20"/>
      <c r="GK854" s="20"/>
      <c r="GL854" s="20"/>
      <c r="GM854" s="20"/>
      <c r="GN854" s="20"/>
      <c r="GO854" s="20"/>
      <c r="GP854" s="20"/>
      <c r="GQ854" s="20"/>
      <c r="GR854" s="20"/>
      <c r="GS854" s="20"/>
      <c r="GT854" s="20"/>
      <c r="GU854" s="20"/>
      <c r="GV854" s="20"/>
      <c r="GW854" s="20"/>
      <c r="GX854" s="20"/>
      <c r="GY854" s="20"/>
      <c r="GZ854" s="20"/>
      <c r="HA854" s="20"/>
      <c r="HB854" s="20"/>
      <c r="HC854" s="20"/>
      <c r="HD854" s="20"/>
      <c r="HE854" s="20"/>
      <c r="HF854" s="20"/>
      <c r="HG854" s="20"/>
      <c r="HH854" s="20"/>
      <c r="HI854" s="20"/>
      <c r="HJ854" s="20"/>
      <c r="HK854" s="20"/>
      <c r="HL854" s="20"/>
      <c r="HM854" s="20"/>
      <c r="HN854" s="20"/>
      <c r="HO854" s="20"/>
      <c r="HP854" s="20"/>
      <c r="HQ854" s="20"/>
      <c r="HR854" s="20"/>
      <c r="HS854" s="20"/>
      <c r="HT854" s="20"/>
      <c r="HU854" s="20"/>
      <c r="HV854" s="20"/>
      <c r="HW854" s="20"/>
      <c r="HX854" s="20"/>
      <c r="HY854" s="20"/>
      <c r="HZ854" s="20"/>
      <c r="IA854" s="20"/>
      <c r="IB854" s="20"/>
      <c r="IC854" s="20"/>
      <c r="ID854" s="20"/>
      <c r="IE854" s="20"/>
      <c r="IF854" s="20"/>
      <c r="IG854" s="20"/>
      <c r="IH854" s="20"/>
      <c r="II854" s="20"/>
      <c r="IJ854" s="20"/>
      <c r="IK854" s="20"/>
      <c r="IL854" s="20"/>
      <c r="IM854" s="20"/>
      <c r="IN854" s="20"/>
      <c r="IO854" s="20"/>
      <c r="IP854" s="20"/>
      <c r="IQ854" s="20"/>
      <c r="IR854" s="20"/>
      <c r="IS854" s="20"/>
    </row>
    <row r="855" spans="1:253" ht="13">
      <c r="A855" s="297"/>
      <c r="B855" s="245"/>
      <c r="C855" s="46" t="s">
        <v>741</v>
      </c>
      <c r="D855" s="58" t="s">
        <v>483</v>
      </c>
      <c r="E855" s="234">
        <v>0</v>
      </c>
      <c r="F855" s="224"/>
      <c r="G855" s="34">
        <f>IF(ISBLANK($F855),0,ROUND($E855*(VLOOKUP($F855,Ratio,2)),0))</f>
        <v>0</v>
      </c>
      <c r="H855" s="34">
        <f>IF(ISBLANK($F855),0,ROUND($E855*(VLOOKUP($F855,Ratio,3)),0))</f>
        <v>0</v>
      </c>
      <c r="I855" s="34">
        <f>IF(ISBLANK($F855),0,ROUND($E855*(VLOOKUP($F855,Ratio,4)),0))</f>
        <v>0</v>
      </c>
      <c r="J855" s="34">
        <f>IF(ISBLANK($F855),0,ROUND($E855*(VLOOKUP($F855,Ratio,5)),0))</f>
        <v>0</v>
      </c>
      <c r="K855" s="34">
        <f>IF(ISBLANK($F855),0,ROUND($E855*(VLOOKUP($F855,Ratio,13)),0))</f>
        <v>0</v>
      </c>
      <c r="L855" s="33"/>
      <c r="M855" s="124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/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  <c r="FW855" s="20"/>
      <c r="FX855" s="20"/>
      <c r="FY855" s="20"/>
      <c r="FZ855" s="20"/>
      <c r="GA855" s="20"/>
      <c r="GB855" s="20"/>
      <c r="GC855" s="20"/>
      <c r="GD855" s="20"/>
      <c r="GE855" s="20"/>
      <c r="GF855" s="20"/>
      <c r="GG855" s="20"/>
      <c r="GH855" s="20"/>
      <c r="GI855" s="20"/>
      <c r="GJ855" s="20"/>
      <c r="GK855" s="20"/>
      <c r="GL855" s="20"/>
      <c r="GM855" s="20"/>
      <c r="GN855" s="20"/>
      <c r="GO855" s="20"/>
      <c r="GP855" s="20"/>
      <c r="GQ855" s="20"/>
      <c r="GR855" s="20"/>
      <c r="GS855" s="20"/>
      <c r="GT855" s="20"/>
      <c r="GU855" s="20"/>
      <c r="GV855" s="20"/>
      <c r="GW855" s="20"/>
      <c r="GX855" s="20"/>
      <c r="GY855" s="20"/>
      <c r="GZ855" s="20"/>
      <c r="HA855" s="20"/>
      <c r="HB855" s="20"/>
      <c r="HC855" s="20"/>
      <c r="HD855" s="20"/>
      <c r="HE855" s="20"/>
      <c r="HF855" s="20"/>
      <c r="HG855" s="20"/>
      <c r="HH855" s="20"/>
      <c r="HI855" s="20"/>
      <c r="HJ855" s="20"/>
      <c r="HK855" s="20"/>
      <c r="HL855" s="20"/>
      <c r="HM855" s="20"/>
      <c r="HN855" s="20"/>
      <c r="HO855" s="20"/>
      <c r="HP855" s="20"/>
      <c r="HQ855" s="20"/>
      <c r="HR855" s="20"/>
      <c r="HS855" s="20"/>
      <c r="HT855" s="20"/>
      <c r="HU855" s="20"/>
      <c r="HV855" s="20"/>
      <c r="HW855" s="20"/>
      <c r="HX855" s="20"/>
      <c r="HY855" s="20"/>
      <c r="HZ855" s="20"/>
      <c r="IA855" s="20"/>
      <c r="IB855" s="20"/>
      <c r="IC855" s="20"/>
      <c r="ID855" s="20"/>
      <c r="IE855" s="20"/>
      <c r="IF855" s="20"/>
      <c r="IG855" s="20"/>
      <c r="IH855" s="20"/>
      <c r="II855" s="20"/>
      <c r="IJ855" s="20"/>
      <c r="IK855" s="20"/>
      <c r="IL855" s="20"/>
      <c r="IM855" s="20"/>
      <c r="IN855" s="20"/>
      <c r="IO855" s="20"/>
      <c r="IP855" s="20"/>
      <c r="IQ855" s="20"/>
      <c r="IR855" s="20"/>
      <c r="IS855" s="20"/>
    </row>
    <row r="856" spans="1:253" ht="13">
      <c r="A856" s="297">
        <v>75660</v>
      </c>
      <c r="B856" s="259">
        <v>8155</v>
      </c>
      <c r="C856" s="257" t="s">
        <v>868</v>
      </c>
      <c r="D856" s="255" t="s">
        <v>869</v>
      </c>
      <c r="E856" s="234">
        <v>0</v>
      </c>
      <c r="F856" s="224" t="s">
        <v>63</v>
      </c>
      <c r="G856" s="34"/>
      <c r="H856" s="34"/>
      <c r="I856" s="34"/>
      <c r="J856" s="34"/>
      <c r="K856" s="34"/>
      <c r="L856" s="33"/>
      <c r="M856" s="124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/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  <c r="FW856" s="20"/>
      <c r="FX856" s="20"/>
      <c r="FY856" s="20"/>
      <c r="FZ856" s="20"/>
      <c r="GA856" s="20"/>
      <c r="GB856" s="20"/>
      <c r="GC856" s="20"/>
      <c r="GD856" s="20"/>
      <c r="GE856" s="20"/>
      <c r="GF856" s="20"/>
      <c r="GG856" s="20"/>
      <c r="GH856" s="20"/>
      <c r="GI856" s="20"/>
      <c r="GJ856" s="20"/>
      <c r="GK856" s="20"/>
      <c r="GL856" s="20"/>
      <c r="GM856" s="20"/>
      <c r="GN856" s="20"/>
      <c r="GO856" s="20"/>
      <c r="GP856" s="20"/>
      <c r="GQ856" s="20"/>
      <c r="GR856" s="20"/>
      <c r="GS856" s="20"/>
      <c r="GT856" s="20"/>
      <c r="GU856" s="20"/>
      <c r="GV856" s="20"/>
      <c r="GW856" s="20"/>
      <c r="GX856" s="20"/>
      <c r="GY856" s="20"/>
      <c r="GZ856" s="20"/>
      <c r="HA856" s="20"/>
      <c r="HB856" s="20"/>
      <c r="HC856" s="20"/>
      <c r="HD856" s="20"/>
      <c r="HE856" s="20"/>
      <c r="HF856" s="20"/>
      <c r="HG856" s="20"/>
      <c r="HH856" s="20"/>
      <c r="HI856" s="20"/>
      <c r="HJ856" s="20"/>
      <c r="HK856" s="20"/>
      <c r="HL856" s="20"/>
      <c r="HM856" s="20"/>
      <c r="HN856" s="20"/>
      <c r="HO856" s="20"/>
      <c r="HP856" s="20"/>
      <c r="HQ856" s="20"/>
      <c r="HR856" s="20"/>
      <c r="HS856" s="20"/>
      <c r="HT856" s="20"/>
      <c r="HU856" s="20"/>
      <c r="HV856" s="20"/>
      <c r="HW856" s="20"/>
      <c r="HX856" s="20"/>
      <c r="HY856" s="20"/>
      <c r="HZ856" s="20"/>
      <c r="IA856" s="20"/>
      <c r="IB856" s="20"/>
      <c r="IC856" s="20"/>
      <c r="ID856" s="20"/>
      <c r="IE856" s="20"/>
      <c r="IF856" s="20"/>
      <c r="IG856" s="20"/>
      <c r="IH856" s="20"/>
      <c r="II856" s="20"/>
      <c r="IJ856" s="20"/>
      <c r="IK856" s="20"/>
      <c r="IL856" s="20"/>
      <c r="IM856" s="20"/>
      <c r="IN856" s="20"/>
      <c r="IO856" s="20"/>
      <c r="IP856" s="20"/>
      <c r="IQ856" s="20"/>
      <c r="IR856" s="20"/>
      <c r="IS856" s="20"/>
    </row>
    <row r="857" spans="1:253" ht="13">
      <c r="A857" s="297"/>
      <c r="B857" s="245"/>
      <c r="C857" s="257" t="s">
        <v>870</v>
      </c>
      <c r="D857" s="255" t="s">
        <v>869</v>
      </c>
      <c r="E857" s="234">
        <v>0</v>
      </c>
      <c r="F857" s="224"/>
      <c r="G857" s="34">
        <f>IF(ISBLANK($F857),0,ROUND($E857*(VLOOKUP($F857,Ratio,2)),0))</f>
        <v>0</v>
      </c>
      <c r="H857" s="34">
        <f>IF(ISBLANK($F857),0,ROUND($E857*(VLOOKUP($F857,Ratio,3)),0))</f>
        <v>0</v>
      </c>
      <c r="I857" s="34">
        <f>IF(ISBLANK($F857),0,ROUND($E857*(VLOOKUP($F857,Ratio,4)),0))</f>
        <v>0</v>
      </c>
      <c r="J857" s="34">
        <f>IF(ISBLANK($F857),0,ROUND($E857*(VLOOKUP($F857,Ratio,5)),0))</f>
        <v>0</v>
      </c>
      <c r="K857" s="34">
        <f>IF(ISBLANK($F857),0,ROUND($E857*(VLOOKUP($F857,Ratio,13)),0))</f>
        <v>0</v>
      </c>
      <c r="L857" s="33"/>
      <c r="M857" s="124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  <c r="FW857" s="20"/>
      <c r="FX857" s="20"/>
      <c r="FY857" s="20"/>
      <c r="FZ857" s="20"/>
      <c r="GA857" s="20"/>
      <c r="GB857" s="20"/>
      <c r="GC857" s="20"/>
      <c r="GD857" s="20"/>
      <c r="GE857" s="20"/>
      <c r="GF857" s="20"/>
      <c r="GG857" s="20"/>
      <c r="GH857" s="20"/>
      <c r="GI857" s="20"/>
      <c r="GJ857" s="20"/>
      <c r="GK857" s="20"/>
      <c r="GL857" s="20"/>
      <c r="GM857" s="20"/>
      <c r="GN857" s="20"/>
      <c r="GO857" s="20"/>
      <c r="GP857" s="20"/>
      <c r="GQ857" s="20"/>
      <c r="GR857" s="20"/>
      <c r="GS857" s="20"/>
      <c r="GT857" s="20"/>
      <c r="GU857" s="20"/>
      <c r="GV857" s="20"/>
      <c r="GW857" s="20"/>
      <c r="GX857" s="20"/>
      <c r="GY857" s="20"/>
      <c r="GZ857" s="20"/>
      <c r="HA857" s="20"/>
      <c r="HB857" s="20"/>
      <c r="HC857" s="20"/>
      <c r="HD857" s="20"/>
      <c r="HE857" s="20"/>
      <c r="HF857" s="20"/>
      <c r="HG857" s="20"/>
      <c r="HH857" s="20"/>
      <c r="HI857" s="20"/>
      <c r="HJ857" s="20"/>
      <c r="HK857" s="20"/>
      <c r="HL857" s="20"/>
      <c r="HM857" s="20"/>
      <c r="HN857" s="20"/>
      <c r="HO857" s="20"/>
      <c r="HP857" s="20"/>
      <c r="HQ857" s="20"/>
      <c r="HR857" s="20"/>
      <c r="HS857" s="20"/>
      <c r="HT857" s="20"/>
      <c r="HU857" s="20"/>
      <c r="HV857" s="20"/>
      <c r="HW857" s="20"/>
      <c r="HX857" s="20"/>
      <c r="HY857" s="20"/>
      <c r="HZ857" s="20"/>
      <c r="IA857" s="20"/>
      <c r="IB857" s="20"/>
      <c r="IC857" s="20"/>
      <c r="ID857" s="20"/>
      <c r="IE857" s="20"/>
      <c r="IF857" s="20"/>
      <c r="IG857" s="20"/>
      <c r="IH857" s="20"/>
      <c r="II857" s="20"/>
      <c r="IJ857" s="20"/>
      <c r="IK857" s="20"/>
      <c r="IL857" s="20"/>
      <c r="IM857" s="20"/>
      <c r="IN857" s="20"/>
      <c r="IO857" s="20"/>
      <c r="IP857" s="20"/>
      <c r="IQ857" s="20"/>
      <c r="IR857" s="20"/>
      <c r="IS857" s="20"/>
    </row>
    <row r="858" spans="1:253" ht="13">
      <c r="A858" s="297">
        <v>75680</v>
      </c>
      <c r="B858" s="259">
        <v>8156</v>
      </c>
      <c r="C858" s="257" t="s">
        <v>871</v>
      </c>
      <c r="D858" s="255" t="s">
        <v>872</v>
      </c>
      <c r="E858" s="234">
        <v>0</v>
      </c>
      <c r="F858" s="224" t="s">
        <v>63</v>
      </c>
      <c r="G858" s="34"/>
      <c r="H858" s="34"/>
      <c r="I858" s="34"/>
      <c r="J858" s="34"/>
      <c r="K858" s="34"/>
      <c r="L858" s="33"/>
      <c r="M858" s="124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/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  <c r="FW858" s="20"/>
      <c r="FX858" s="20"/>
      <c r="FY858" s="20"/>
      <c r="FZ858" s="20"/>
      <c r="GA858" s="20"/>
      <c r="GB858" s="20"/>
      <c r="GC858" s="20"/>
      <c r="GD858" s="20"/>
      <c r="GE858" s="20"/>
      <c r="GF858" s="20"/>
      <c r="GG858" s="20"/>
      <c r="GH858" s="20"/>
      <c r="GI858" s="20"/>
      <c r="GJ858" s="20"/>
      <c r="GK858" s="20"/>
      <c r="GL858" s="20"/>
      <c r="GM858" s="20"/>
      <c r="GN858" s="20"/>
      <c r="GO858" s="20"/>
      <c r="GP858" s="20"/>
      <c r="GQ858" s="20"/>
      <c r="GR858" s="20"/>
      <c r="GS858" s="20"/>
      <c r="GT858" s="20"/>
      <c r="GU858" s="20"/>
      <c r="GV858" s="20"/>
      <c r="GW858" s="20"/>
      <c r="GX858" s="20"/>
      <c r="GY858" s="20"/>
      <c r="GZ858" s="20"/>
      <c r="HA858" s="20"/>
      <c r="HB858" s="20"/>
      <c r="HC858" s="20"/>
      <c r="HD858" s="20"/>
      <c r="HE858" s="20"/>
      <c r="HF858" s="20"/>
      <c r="HG858" s="20"/>
      <c r="HH858" s="20"/>
      <c r="HI858" s="20"/>
      <c r="HJ858" s="20"/>
      <c r="HK858" s="20"/>
      <c r="HL858" s="20"/>
      <c r="HM858" s="20"/>
      <c r="HN858" s="20"/>
      <c r="HO858" s="20"/>
      <c r="HP858" s="20"/>
      <c r="HQ858" s="20"/>
      <c r="HR858" s="20"/>
      <c r="HS858" s="20"/>
      <c r="HT858" s="20"/>
      <c r="HU858" s="20"/>
      <c r="HV858" s="20"/>
      <c r="HW858" s="20"/>
      <c r="HX858" s="20"/>
      <c r="HY858" s="20"/>
      <c r="HZ858" s="20"/>
      <c r="IA858" s="20"/>
      <c r="IB858" s="20"/>
      <c r="IC858" s="20"/>
      <c r="ID858" s="20"/>
      <c r="IE858" s="20"/>
      <c r="IF858" s="20"/>
      <c r="IG858" s="20"/>
      <c r="IH858" s="20"/>
      <c r="II858" s="20"/>
      <c r="IJ858" s="20"/>
      <c r="IK858" s="20"/>
      <c r="IL858" s="20"/>
      <c r="IM858" s="20"/>
      <c r="IN858" s="20"/>
      <c r="IO858" s="20"/>
      <c r="IP858" s="20"/>
      <c r="IQ858" s="20"/>
      <c r="IR858" s="20"/>
      <c r="IS858" s="20"/>
    </row>
    <row r="859" spans="1:253" ht="13">
      <c r="A859" s="297"/>
      <c r="B859" s="268"/>
      <c r="C859" s="269" t="s">
        <v>873</v>
      </c>
      <c r="D859" s="270" t="s">
        <v>872</v>
      </c>
      <c r="E859" s="271">
        <v>0</v>
      </c>
      <c r="F859" s="224"/>
      <c r="G859" s="34">
        <f>IF(ISBLANK($F859),0,ROUND($E859*(VLOOKUP($F859,Ratio,2)),0))</f>
        <v>0</v>
      </c>
      <c r="H859" s="34">
        <f>IF(ISBLANK($F859),0,ROUND($E859*(VLOOKUP($F859,Ratio,3)),0))</f>
        <v>0</v>
      </c>
      <c r="I859" s="34">
        <f>IF(ISBLANK($F859),0,ROUND($E859*(VLOOKUP($F859,Ratio,4)),0))</f>
        <v>0</v>
      </c>
      <c r="J859" s="34">
        <f>IF(ISBLANK($F859),0,ROUND($E859*(VLOOKUP($F859,Ratio,5)),0))</f>
        <v>0</v>
      </c>
      <c r="K859" s="34">
        <f>IF(ISBLANK($F859),0,ROUND($E859*(VLOOKUP($F859,Ratio,13)),0))</f>
        <v>0</v>
      </c>
      <c r="L859" s="33"/>
      <c r="M859" s="124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/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  <c r="FW859" s="20"/>
      <c r="FX859" s="20"/>
      <c r="FY859" s="20"/>
      <c r="FZ859" s="20"/>
      <c r="GA859" s="20"/>
      <c r="GB859" s="20"/>
      <c r="GC859" s="20"/>
      <c r="GD859" s="20"/>
      <c r="GE859" s="20"/>
      <c r="GF859" s="20"/>
      <c r="GG859" s="20"/>
      <c r="GH859" s="20"/>
      <c r="GI859" s="20"/>
      <c r="GJ859" s="20"/>
      <c r="GK859" s="20"/>
      <c r="GL859" s="20"/>
      <c r="GM859" s="20"/>
      <c r="GN859" s="20"/>
      <c r="GO859" s="20"/>
      <c r="GP859" s="20"/>
      <c r="GQ859" s="20"/>
      <c r="GR859" s="20"/>
      <c r="GS859" s="20"/>
      <c r="GT859" s="20"/>
      <c r="GU859" s="20"/>
      <c r="GV859" s="20"/>
      <c r="GW859" s="20"/>
      <c r="GX859" s="20"/>
      <c r="GY859" s="20"/>
      <c r="GZ859" s="20"/>
      <c r="HA859" s="20"/>
      <c r="HB859" s="20"/>
      <c r="HC859" s="20"/>
      <c r="HD859" s="20"/>
      <c r="HE859" s="20"/>
      <c r="HF859" s="20"/>
      <c r="HG859" s="20"/>
      <c r="HH859" s="20"/>
      <c r="HI859" s="20"/>
      <c r="HJ859" s="20"/>
      <c r="HK859" s="20"/>
      <c r="HL859" s="20"/>
      <c r="HM859" s="20"/>
      <c r="HN859" s="20"/>
      <c r="HO859" s="20"/>
      <c r="HP859" s="20"/>
      <c r="HQ859" s="20"/>
      <c r="HR859" s="20"/>
      <c r="HS859" s="20"/>
      <c r="HT859" s="20"/>
      <c r="HU859" s="20"/>
      <c r="HV859" s="20"/>
      <c r="HW859" s="20"/>
      <c r="HX859" s="20"/>
      <c r="HY859" s="20"/>
      <c r="HZ859" s="20"/>
      <c r="IA859" s="20"/>
      <c r="IB859" s="20"/>
      <c r="IC859" s="20"/>
      <c r="ID859" s="20"/>
      <c r="IE859" s="20"/>
      <c r="IF859" s="20"/>
      <c r="IG859" s="20"/>
      <c r="IH859" s="20"/>
      <c r="II859" s="20"/>
      <c r="IJ859" s="20"/>
      <c r="IK859" s="20"/>
      <c r="IL859" s="20"/>
      <c r="IM859" s="20"/>
      <c r="IN859" s="20"/>
      <c r="IO859" s="20"/>
      <c r="IP859" s="20"/>
      <c r="IQ859" s="20"/>
      <c r="IR859" s="20"/>
      <c r="IS859" s="20"/>
    </row>
    <row r="860" spans="1:253" ht="13">
      <c r="A860" s="316">
        <v>75700</v>
      </c>
      <c r="B860" s="245">
        <v>8161</v>
      </c>
      <c r="C860" s="262" t="s">
        <v>901</v>
      </c>
      <c r="D860" s="260" t="s">
        <v>905</v>
      </c>
      <c r="E860" s="271">
        <v>0</v>
      </c>
      <c r="F860" s="224" t="s">
        <v>63</v>
      </c>
      <c r="G860" s="34"/>
      <c r="H860" s="34"/>
      <c r="I860" s="34"/>
      <c r="J860" s="34"/>
      <c r="K860" s="34"/>
      <c r="L860" s="33"/>
      <c r="M860" s="124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  <c r="FW860" s="20"/>
      <c r="FX860" s="20"/>
      <c r="FY860" s="20"/>
      <c r="FZ860" s="20"/>
      <c r="GA860" s="20"/>
      <c r="GB860" s="20"/>
      <c r="GC860" s="20"/>
      <c r="GD860" s="20"/>
      <c r="GE860" s="20"/>
      <c r="GF860" s="20"/>
      <c r="GG860" s="20"/>
      <c r="GH860" s="20"/>
      <c r="GI860" s="20"/>
      <c r="GJ860" s="20"/>
      <c r="GK860" s="20"/>
      <c r="GL860" s="20"/>
      <c r="GM860" s="20"/>
      <c r="GN860" s="20"/>
      <c r="GO860" s="20"/>
      <c r="GP860" s="20"/>
      <c r="GQ860" s="20"/>
      <c r="GR860" s="20"/>
      <c r="GS860" s="20"/>
      <c r="GT860" s="20"/>
      <c r="GU860" s="20"/>
      <c r="GV860" s="20"/>
      <c r="GW860" s="20"/>
      <c r="GX860" s="20"/>
      <c r="GY860" s="20"/>
      <c r="GZ860" s="20"/>
      <c r="HA860" s="20"/>
      <c r="HB860" s="20"/>
      <c r="HC860" s="20"/>
      <c r="HD860" s="20"/>
      <c r="HE860" s="20"/>
      <c r="HF860" s="20"/>
      <c r="HG860" s="20"/>
      <c r="HH860" s="20"/>
      <c r="HI860" s="20"/>
      <c r="HJ860" s="20"/>
      <c r="HK860" s="20"/>
      <c r="HL860" s="20"/>
      <c r="HM860" s="20"/>
      <c r="HN860" s="20"/>
      <c r="HO860" s="20"/>
      <c r="HP860" s="20"/>
      <c r="HQ860" s="20"/>
      <c r="HR860" s="20"/>
      <c r="HS860" s="20"/>
      <c r="HT860" s="20"/>
      <c r="HU860" s="20"/>
      <c r="HV860" s="20"/>
      <c r="HW860" s="20"/>
      <c r="HX860" s="20"/>
      <c r="HY860" s="20"/>
      <c r="HZ860" s="20"/>
      <c r="IA860" s="20"/>
      <c r="IB860" s="20"/>
      <c r="IC860" s="20"/>
      <c r="ID860" s="20"/>
      <c r="IE860" s="20"/>
      <c r="IF860" s="20"/>
      <c r="IG860" s="20"/>
      <c r="IH860" s="20"/>
      <c r="II860" s="20"/>
      <c r="IJ860" s="20"/>
      <c r="IK860" s="20"/>
      <c r="IL860" s="20"/>
      <c r="IM860" s="20"/>
      <c r="IN860" s="20"/>
      <c r="IO860" s="20"/>
      <c r="IP860" s="20"/>
      <c r="IQ860" s="20"/>
      <c r="IR860" s="20"/>
      <c r="IS860" s="20"/>
    </row>
    <row r="861" spans="1:253" ht="13">
      <c r="A861" s="316"/>
      <c r="B861" s="245"/>
      <c r="C861" s="262" t="s">
        <v>901</v>
      </c>
      <c r="D861" s="260" t="s">
        <v>905</v>
      </c>
      <c r="E861" s="271">
        <v>0</v>
      </c>
      <c r="F861" s="224"/>
      <c r="G861" s="34">
        <f>IF(ISBLANK($F861),0,ROUND($E861*(VLOOKUP($F861,Ratio,2)),0))</f>
        <v>0</v>
      </c>
      <c r="H861" s="34">
        <f>IF(ISBLANK($F861),0,ROUND($E861*(VLOOKUP($F861,Ratio,3)),0))</f>
        <v>0</v>
      </c>
      <c r="I861" s="34">
        <f>IF(ISBLANK($F861),0,ROUND($E861*(VLOOKUP($F861,Ratio,4)),0))</f>
        <v>0</v>
      </c>
      <c r="J861" s="34">
        <f>IF(ISBLANK($F861),0,ROUND($E861*(VLOOKUP($F861,Ratio,5)),0))</f>
        <v>0</v>
      </c>
      <c r="K861" s="34">
        <f>IF(ISBLANK($F861),0,ROUND($E861*(VLOOKUP($F861,Ratio,13)),0))</f>
        <v>0</v>
      </c>
      <c r="L861" s="33"/>
      <c r="M861" s="124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  <c r="GD861" s="20"/>
      <c r="GE861" s="20"/>
      <c r="GF861" s="20"/>
      <c r="GG861" s="20"/>
      <c r="GH861" s="20"/>
      <c r="GI861" s="20"/>
      <c r="GJ861" s="20"/>
      <c r="GK861" s="20"/>
      <c r="GL861" s="20"/>
      <c r="GM861" s="20"/>
      <c r="GN861" s="20"/>
      <c r="GO861" s="20"/>
      <c r="GP861" s="20"/>
      <c r="GQ861" s="20"/>
      <c r="GR861" s="20"/>
      <c r="GS861" s="20"/>
      <c r="GT861" s="20"/>
      <c r="GU861" s="20"/>
      <c r="GV861" s="20"/>
      <c r="GW861" s="20"/>
      <c r="GX861" s="20"/>
      <c r="GY861" s="20"/>
      <c r="GZ861" s="20"/>
      <c r="HA861" s="20"/>
      <c r="HB861" s="20"/>
      <c r="HC861" s="20"/>
      <c r="HD861" s="20"/>
      <c r="HE861" s="20"/>
      <c r="HF861" s="20"/>
      <c r="HG861" s="20"/>
      <c r="HH861" s="20"/>
      <c r="HI861" s="20"/>
      <c r="HJ861" s="20"/>
      <c r="HK861" s="20"/>
      <c r="HL861" s="20"/>
      <c r="HM861" s="20"/>
      <c r="HN861" s="20"/>
      <c r="HO861" s="20"/>
      <c r="HP861" s="20"/>
      <c r="HQ861" s="20"/>
      <c r="HR861" s="20"/>
      <c r="HS861" s="20"/>
      <c r="HT861" s="20"/>
      <c r="HU861" s="20"/>
      <c r="HV861" s="20"/>
      <c r="HW861" s="20"/>
      <c r="HX861" s="20"/>
      <c r="HY861" s="20"/>
      <c r="HZ861" s="20"/>
      <c r="IA861" s="20"/>
      <c r="IB861" s="20"/>
      <c r="IC861" s="20"/>
      <c r="ID861" s="20"/>
      <c r="IE861" s="20"/>
      <c r="IF861" s="20"/>
      <c r="IG861" s="20"/>
      <c r="IH861" s="20"/>
      <c r="II861" s="20"/>
      <c r="IJ861" s="20"/>
      <c r="IK861" s="20"/>
      <c r="IL861" s="20"/>
      <c r="IM861" s="20"/>
      <c r="IN861" s="20"/>
      <c r="IO861" s="20"/>
      <c r="IP861" s="20"/>
      <c r="IQ861" s="20"/>
      <c r="IR861" s="20"/>
      <c r="IS861" s="20"/>
    </row>
    <row r="862" spans="1:253" ht="13">
      <c r="A862" s="316">
        <v>75720</v>
      </c>
      <c r="B862" s="245">
        <v>8162</v>
      </c>
      <c r="C862" s="262" t="s">
        <v>902</v>
      </c>
      <c r="D862" s="260" t="s">
        <v>906</v>
      </c>
      <c r="E862" s="271">
        <v>0</v>
      </c>
      <c r="F862" s="224" t="s">
        <v>63</v>
      </c>
      <c r="G862" s="34"/>
      <c r="H862" s="34"/>
      <c r="I862" s="34"/>
      <c r="J862" s="34"/>
      <c r="K862" s="34"/>
      <c r="L862" s="33"/>
      <c r="M862" s="124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/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  <c r="FW862" s="20"/>
      <c r="FX862" s="20"/>
      <c r="FY862" s="20"/>
      <c r="FZ862" s="20"/>
      <c r="GA862" s="20"/>
      <c r="GB862" s="20"/>
      <c r="GC862" s="20"/>
      <c r="GD862" s="20"/>
      <c r="GE862" s="20"/>
      <c r="GF862" s="20"/>
      <c r="GG862" s="20"/>
      <c r="GH862" s="20"/>
      <c r="GI862" s="20"/>
      <c r="GJ862" s="20"/>
      <c r="GK862" s="20"/>
      <c r="GL862" s="20"/>
      <c r="GM862" s="20"/>
      <c r="GN862" s="20"/>
      <c r="GO862" s="20"/>
      <c r="GP862" s="20"/>
      <c r="GQ862" s="20"/>
      <c r="GR862" s="20"/>
      <c r="GS862" s="20"/>
      <c r="GT862" s="20"/>
      <c r="GU862" s="20"/>
      <c r="GV862" s="20"/>
      <c r="GW862" s="20"/>
      <c r="GX862" s="20"/>
      <c r="GY862" s="20"/>
      <c r="GZ862" s="20"/>
      <c r="HA862" s="20"/>
      <c r="HB862" s="20"/>
      <c r="HC862" s="20"/>
      <c r="HD862" s="20"/>
      <c r="HE862" s="20"/>
      <c r="HF862" s="20"/>
      <c r="HG862" s="20"/>
      <c r="HH862" s="20"/>
      <c r="HI862" s="20"/>
      <c r="HJ862" s="20"/>
      <c r="HK862" s="20"/>
      <c r="HL862" s="20"/>
      <c r="HM862" s="20"/>
      <c r="HN862" s="20"/>
      <c r="HO862" s="20"/>
      <c r="HP862" s="20"/>
      <c r="HQ862" s="20"/>
      <c r="HR862" s="20"/>
      <c r="HS862" s="20"/>
      <c r="HT862" s="20"/>
      <c r="HU862" s="20"/>
      <c r="HV862" s="20"/>
      <c r="HW862" s="20"/>
      <c r="HX862" s="20"/>
      <c r="HY862" s="20"/>
      <c r="HZ862" s="20"/>
      <c r="IA862" s="20"/>
      <c r="IB862" s="20"/>
      <c r="IC862" s="20"/>
      <c r="ID862" s="20"/>
      <c r="IE862" s="20"/>
      <c r="IF862" s="20"/>
      <c r="IG862" s="20"/>
      <c r="IH862" s="20"/>
      <c r="II862" s="20"/>
      <c r="IJ862" s="20"/>
      <c r="IK862" s="20"/>
      <c r="IL862" s="20"/>
      <c r="IM862" s="20"/>
      <c r="IN862" s="20"/>
      <c r="IO862" s="20"/>
      <c r="IP862" s="20"/>
      <c r="IQ862" s="20"/>
      <c r="IR862" s="20"/>
      <c r="IS862" s="20"/>
    </row>
    <row r="863" spans="1:253" ht="13">
      <c r="A863" s="316"/>
      <c r="B863" s="245"/>
      <c r="C863" s="262" t="s">
        <v>902</v>
      </c>
      <c r="D863" s="260" t="s">
        <v>906</v>
      </c>
      <c r="E863" s="271">
        <v>0</v>
      </c>
      <c r="F863" s="224"/>
      <c r="G863" s="34">
        <f>IF(ISBLANK($F863),0,ROUND($E863*(VLOOKUP($F863,Ratio,2)),0))</f>
        <v>0</v>
      </c>
      <c r="H863" s="34">
        <f>IF(ISBLANK($F863),0,ROUND($E863*(VLOOKUP($F863,Ratio,3)),0))</f>
        <v>0</v>
      </c>
      <c r="I863" s="34">
        <f>IF(ISBLANK($F863),0,ROUND($E863*(VLOOKUP($F863,Ratio,4)),0))</f>
        <v>0</v>
      </c>
      <c r="J863" s="34">
        <f>IF(ISBLANK($F863),0,ROUND($E863*(VLOOKUP($F863,Ratio,5)),0))</f>
        <v>0</v>
      </c>
      <c r="K863" s="34">
        <f>IF(ISBLANK($F863),0,ROUND($E863*(VLOOKUP($F863,Ratio,13)),0))</f>
        <v>0</v>
      </c>
      <c r="L863" s="33"/>
      <c r="M863" s="124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  <c r="FW863" s="20"/>
      <c r="FX863" s="20"/>
      <c r="FY863" s="20"/>
      <c r="FZ863" s="20"/>
      <c r="GA863" s="20"/>
      <c r="GB863" s="20"/>
      <c r="GC863" s="20"/>
      <c r="GD863" s="20"/>
      <c r="GE863" s="20"/>
      <c r="GF863" s="20"/>
      <c r="GG863" s="20"/>
      <c r="GH863" s="20"/>
      <c r="GI863" s="20"/>
      <c r="GJ863" s="20"/>
      <c r="GK863" s="20"/>
      <c r="GL863" s="20"/>
      <c r="GM863" s="20"/>
      <c r="GN863" s="20"/>
      <c r="GO863" s="20"/>
      <c r="GP863" s="20"/>
      <c r="GQ863" s="20"/>
      <c r="GR863" s="20"/>
      <c r="GS863" s="20"/>
      <c r="GT863" s="20"/>
      <c r="GU863" s="20"/>
      <c r="GV863" s="20"/>
      <c r="GW863" s="20"/>
      <c r="GX863" s="20"/>
      <c r="GY863" s="20"/>
      <c r="GZ863" s="20"/>
      <c r="HA863" s="20"/>
      <c r="HB863" s="20"/>
      <c r="HC863" s="20"/>
      <c r="HD863" s="20"/>
      <c r="HE863" s="20"/>
      <c r="HF863" s="20"/>
      <c r="HG863" s="20"/>
      <c r="HH863" s="20"/>
      <c r="HI863" s="20"/>
      <c r="HJ863" s="20"/>
      <c r="HK863" s="20"/>
      <c r="HL863" s="20"/>
      <c r="HM863" s="20"/>
      <c r="HN863" s="20"/>
      <c r="HO863" s="20"/>
      <c r="HP863" s="20"/>
      <c r="HQ863" s="20"/>
      <c r="HR863" s="20"/>
      <c r="HS863" s="20"/>
      <c r="HT863" s="20"/>
      <c r="HU863" s="20"/>
      <c r="HV863" s="20"/>
      <c r="HW863" s="20"/>
      <c r="HX863" s="20"/>
      <c r="HY863" s="20"/>
      <c r="HZ863" s="20"/>
      <c r="IA863" s="20"/>
      <c r="IB863" s="20"/>
      <c r="IC863" s="20"/>
      <c r="ID863" s="20"/>
      <c r="IE863" s="20"/>
      <c r="IF863" s="20"/>
      <c r="IG863" s="20"/>
      <c r="IH863" s="20"/>
      <c r="II863" s="20"/>
      <c r="IJ863" s="20"/>
      <c r="IK863" s="20"/>
      <c r="IL863" s="20"/>
      <c r="IM863" s="20"/>
      <c r="IN863" s="20"/>
      <c r="IO863" s="20"/>
      <c r="IP863" s="20"/>
      <c r="IQ863" s="20"/>
      <c r="IR863" s="20"/>
      <c r="IS863" s="20"/>
    </row>
    <row r="864" spans="1:253" ht="13">
      <c r="A864" s="316">
        <v>75740</v>
      </c>
      <c r="B864" s="245">
        <v>8163</v>
      </c>
      <c r="C864" s="262" t="s">
        <v>903</v>
      </c>
      <c r="D864" s="260" t="s">
        <v>907</v>
      </c>
      <c r="E864" s="271">
        <v>0</v>
      </c>
      <c r="F864" s="224" t="s">
        <v>63</v>
      </c>
      <c r="G864" s="34"/>
      <c r="H864" s="34"/>
      <c r="I864" s="34"/>
      <c r="J864" s="34"/>
      <c r="K864" s="34"/>
      <c r="L864" s="33"/>
      <c r="M864" s="12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  <c r="EK864" s="20"/>
      <c r="EL864" s="20"/>
      <c r="EM864" s="20"/>
      <c r="EN864" s="20"/>
      <c r="EO864" s="20"/>
      <c r="EP864" s="20"/>
      <c r="EQ864" s="20"/>
      <c r="ER864" s="20"/>
      <c r="ES864" s="20"/>
      <c r="ET864" s="20"/>
      <c r="EU864" s="20"/>
      <c r="EV864" s="20"/>
      <c r="EW864" s="20"/>
      <c r="EX864" s="20"/>
      <c r="EY864" s="20"/>
      <c r="EZ864" s="20"/>
      <c r="FA864" s="20"/>
      <c r="FB864" s="20"/>
      <c r="FC864" s="20"/>
      <c r="FD864" s="20"/>
      <c r="FE864" s="20"/>
      <c r="FF864" s="20"/>
      <c r="FG864" s="20"/>
      <c r="FH864" s="20"/>
      <c r="FI864" s="20"/>
      <c r="FJ864" s="20"/>
      <c r="FK864" s="20"/>
      <c r="FL864" s="20"/>
      <c r="FM864" s="20"/>
      <c r="FN864" s="20"/>
      <c r="FO864" s="20"/>
      <c r="FP864" s="20"/>
      <c r="FQ864" s="20"/>
      <c r="FR864" s="20"/>
      <c r="FS864" s="20"/>
      <c r="FT864" s="20"/>
      <c r="FU864" s="20"/>
      <c r="FV864" s="20"/>
      <c r="FW864" s="20"/>
      <c r="FX864" s="20"/>
      <c r="FY864" s="20"/>
      <c r="FZ864" s="20"/>
      <c r="GA864" s="20"/>
      <c r="GB864" s="20"/>
      <c r="GC864" s="20"/>
      <c r="GD864" s="20"/>
      <c r="GE864" s="20"/>
      <c r="GF864" s="20"/>
      <c r="GG864" s="20"/>
      <c r="GH864" s="20"/>
      <c r="GI864" s="20"/>
      <c r="GJ864" s="20"/>
      <c r="GK864" s="20"/>
      <c r="GL864" s="20"/>
      <c r="GM864" s="20"/>
      <c r="GN864" s="20"/>
      <c r="GO864" s="20"/>
      <c r="GP864" s="20"/>
      <c r="GQ864" s="20"/>
      <c r="GR864" s="20"/>
      <c r="GS864" s="20"/>
      <c r="GT864" s="20"/>
      <c r="GU864" s="20"/>
      <c r="GV864" s="20"/>
      <c r="GW864" s="20"/>
      <c r="GX864" s="20"/>
      <c r="GY864" s="20"/>
      <c r="GZ864" s="20"/>
      <c r="HA864" s="20"/>
      <c r="HB864" s="20"/>
      <c r="HC864" s="20"/>
      <c r="HD864" s="20"/>
      <c r="HE864" s="20"/>
      <c r="HF864" s="20"/>
      <c r="HG864" s="20"/>
      <c r="HH864" s="20"/>
      <c r="HI864" s="20"/>
      <c r="HJ864" s="20"/>
      <c r="HK864" s="20"/>
      <c r="HL864" s="20"/>
      <c r="HM864" s="20"/>
      <c r="HN864" s="20"/>
      <c r="HO864" s="20"/>
      <c r="HP864" s="20"/>
      <c r="HQ864" s="20"/>
      <c r="HR864" s="20"/>
      <c r="HS864" s="20"/>
      <c r="HT864" s="20"/>
      <c r="HU864" s="20"/>
      <c r="HV864" s="20"/>
      <c r="HW864" s="20"/>
      <c r="HX864" s="20"/>
      <c r="HY864" s="20"/>
      <c r="HZ864" s="20"/>
      <c r="IA864" s="20"/>
      <c r="IB864" s="20"/>
      <c r="IC864" s="20"/>
      <c r="ID864" s="20"/>
      <c r="IE864" s="20"/>
      <c r="IF864" s="20"/>
      <c r="IG864" s="20"/>
      <c r="IH864" s="20"/>
      <c r="II864" s="20"/>
      <c r="IJ864" s="20"/>
      <c r="IK864" s="20"/>
      <c r="IL864" s="20"/>
      <c r="IM864" s="20"/>
      <c r="IN864" s="20"/>
      <c r="IO864" s="20"/>
      <c r="IP864" s="20"/>
      <c r="IQ864" s="20"/>
      <c r="IR864" s="20"/>
      <c r="IS864" s="20"/>
    </row>
    <row r="865" spans="1:253" ht="13">
      <c r="A865" s="316"/>
      <c r="B865" s="245"/>
      <c r="C865" s="262" t="s">
        <v>903</v>
      </c>
      <c r="D865" s="260" t="s">
        <v>907</v>
      </c>
      <c r="E865" s="271">
        <v>0</v>
      </c>
      <c r="F865" s="224"/>
      <c r="G865" s="34">
        <f>IF(ISBLANK($F865),0,ROUND($E865*(VLOOKUP($F865,Ratio,2)),0))</f>
        <v>0</v>
      </c>
      <c r="H865" s="34">
        <f>IF(ISBLANK($F865),0,ROUND($E865*(VLOOKUP($F865,Ratio,3)),0))</f>
        <v>0</v>
      </c>
      <c r="I865" s="34">
        <f>IF(ISBLANK($F865),0,ROUND($E865*(VLOOKUP($F865,Ratio,4)),0))</f>
        <v>0</v>
      </c>
      <c r="J865" s="34">
        <f>IF(ISBLANK($F865),0,ROUND($E865*(VLOOKUP($F865,Ratio,5)),0))</f>
        <v>0</v>
      </c>
      <c r="K865" s="34">
        <f>IF(ISBLANK($F865),0,ROUND($E865*(VLOOKUP($F865,Ratio,13)),0))</f>
        <v>0</v>
      </c>
      <c r="L865" s="33"/>
      <c r="M865" s="124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  <c r="EK865" s="20"/>
      <c r="EL865" s="20"/>
      <c r="EM865" s="20"/>
      <c r="EN865" s="20"/>
      <c r="EO865" s="20"/>
      <c r="EP865" s="20"/>
      <c r="EQ865" s="20"/>
      <c r="ER865" s="20"/>
      <c r="ES865" s="20"/>
      <c r="ET865" s="20"/>
      <c r="EU865" s="20"/>
      <c r="EV865" s="20"/>
      <c r="EW865" s="20"/>
      <c r="EX865" s="20"/>
      <c r="EY865" s="20"/>
      <c r="EZ865" s="20"/>
      <c r="FA865" s="20"/>
      <c r="FB865" s="20"/>
      <c r="FC865" s="20"/>
      <c r="FD865" s="20"/>
      <c r="FE865" s="20"/>
      <c r="FF865" s="20"/>
      <c r="FG865" s="20"/>
      <c r="FH865" s="20"/>
      <c r="FI865" s="20"/>
      <c r="FJ865" s="20"/>
      <c r="FK865" s="20"/>
      <c r="FL865" s="20"/>
      <c r="FM865" s="20"/>
      <c r="FN865" s="20"/>
      <c r="FO865" s="20"/>
      <c r="FP865" s="20"/>
      <c r="FQ865" s="20"/>
      <c r="FR865" s="20"/>
      <c r="FS865" s="20"/>
      <c r="FT865" s="20"/>
      <c r="FU865" s="20"/>
      <c r="FV865" s="20"/>
      <c r="FW865" s="20"/>
      <c r="FX865" s="20"/>
      <c r="FY865" s="20"/>
      <c r="FZ865" s="20"/>
      <c r="GA865" s="20"/>
      <c r="GB865" s="20"/>
      <c r="GC865" s="20"/>
      <c r="GD865" s="20"/>
      <c r="GE865" s="20"/>
      <c r="GF865" s="20"/>
      <c r="GG865" s="20"/>
      <c r="GH865" s="20"/>
      <c r="GI865" s="20"/>
      <c r="GJ865" s="20"/>
      <c r="GK865" s="20"/>
      <c r="GL865" s="20"/>
      <c r="GM865" s="20"/>
      <c r="GN865" s="20"/>
      <c r="GO865" s="20"/>
      <c r="GP865" s="20"/>
      <c r="GQ865" s="20"/>
      <c r="GR865" s="20"/>
      <c r="GS865" s="20"/>
      <c r="GT865" s="20"/>
      <c r="GU865" s="20"/>
      <c r="GV865" s="20"/>
      <c r="GW865" s="20"/>
      <c r="GX865" s="20"/>
      <c r="GY865" s="20"/>
      <c r="GZ865" s="20"/>
      <c r="HA865" s="20"/>
      <c r="HB865" s="20"/>
      <c r="HC865" s="20"/>
      <c r="HD865" s="20"/>
      <c r="HE865" s="20"/>
      <c r="HF865" s="20"/>
      <c r="HG865" s="20"/>
      <c r="HH865" s="20"/>
      <c r="HI865" s="20"/>
      <c r="HJ865" s="20"/>
      <c r="HK865" s="20"/>
      <c r="HL865" s="20"/>
      <c r="HM865" s="20"/>
      <c r="HN865" s="20"/>
      <c r="HO865" s="20"/>
      <c r="HP865" s="20"/>
      <c r="HQ865" s="20"/>
      <c r="HR865" s="20"/>
      <c r="HS865" s="20"/>
      <c r="HT865" s="20"/>
      <c r="HU865" s="20"/>
      <c r="HV865" s="20"/>
      <c r="HW865" s="20"/>
      <c r="HX865" s="20"/>
      <c r="HY865" s="20"/>
      <c r="HZ865" s="20"/>
      <c r="IA865" s="20"/>
      <c r="IB865" s="20"/>
      <c r="IC865" s="20"/>
      <c r="ID865" s="20"/>
      <c r="IE865" s="20"/>
      <c r="IF865" s="20"/>
      <c r="IG865" s="20"/>
      <c r="IH865" s="20"/>
      <c r="II865" s="20"/>
      <c r="IJ865" s="20"/>
      <c r="IK865" s="20"/>
      <c r="IL865" s="20"/>
      <c r="IM865" s="20"/>
      <c r="IN865" s="20"/>
      <c r="IO865" s="20"/>
      <c r="IP865" s="20"/>
      <c r="IQ865" s="20"/>
      <c r="IR865" s="20"/>
      <c r="IS865" s="20"/>
    </row>
    <row r="866" spans="1:253" ht="13">
      <c r="A866" s="316">
        <v>75760</v>
      </c>
      <c r="B866" s="245">
        <v>8164</v>
      </c>
      <c r="C866" s="262" t="s">
        <v>904</v>
      </c>
      <c r="D866" s="260" t="s">
        <v>908</v>
      </c>
      <c r="E866" s="271">
        <v>0</v>
      </c>
      <c r="F866" s="224" t="s">
        <v>63</v>
      </c>
      <c r="G866" s="34"/>
      <c r="H866" s="34"/>
      <c r="I866" s="34"/>
      <c r="J866" s="34"/>
      <c r="K866" s="34"/>
      <c r="L866" s="33"/>
      <c r="M866" s="124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  <c r="FW866" s="20"/>
      <c r="FX866" s="20"/>
      <c r="FY866" s="20"/>
      <c r="FZ866" s="20"/>
      <c r="GA866" s="20"/>
      <c r="GB866" s="20"/>
      <c r="GC866" s="20"/>
      <c r="GD866" s="20"/>
      <c r="GE866" s="20"/>
      <c r="GF866" s="20"/>
      <c r="GG866" s="20"/>
      <c r="GH866" s="20"/>
      <c r="GI866" s="20"/>
      <c r="GJ866" s="20"/>
      <c r="GK866" s="20"/>
      <c r="GL866" s="20"/>
      <c r="GM866" s="20"/>
      <c r="GN866" s="20"/>
      <c r="GO866" s="20"/>
      <c r="GP866" s="20"/>
      <c r="GQ866" s="20"/>
      <c r="GR866" s="20"/>
      <c r="GS866" s="20"/>
      <c r="GT866" s="20"/>
      <c r="GU866" s="20"/>
      <c r="GV866" s="20"/>
      <c r="GW866" s="20"/>
      <c r="GX866" s="20"/>
      <c r="GY866" s="20"/>
      <c r="GZ866" s="20"/>
      <c r="HA866" s="20"/>
      <c r="HB866" s="20"/>
      <c r="HC866" s="20"/>
      <c r="HD866" s="20"/>
      <c r="HE866" s="20"/>
      <c r="HF866" s="20"/>
      <c r="HG866" s="20"/>
      <c r="HH866" s="20"/>
      <c r="HI866" s="20"/>
      <c r="HJ866" s="20"/>
      <c r="HK866" s="20"/>
      <c r="HL866" s="20"/>
      <c r="HM866" s="20"/>
      <c r="HN866" s="20"/>
      <c r="HO866" s="20"/>
      <c r="HP866" s="20"/>
      <c r="HQ866" s="20"/>
      <c r="HR866" s="20"/>
      <c r="HS866" s="20"/>
      <c r="HT866" s="20"/>
      <c r="HU866" s="20"/>
      <c r="HV866" s="20"/>
      <c r="HW866" s="20"/>
      <c r="HX866" s="20"/>
      <c r="HY866" s="20"/>
      <c r="HZ866" s="20"/>
      <c r="IA866" s="20"/>
      <c r="IB866" s="20"/>
      <c r="IC866" s="20"/>
      <c r="ID866" s="20"/>
      <c r="IE866" s="20"/>
      <c r="IF866" s="20"/>
      <c r="IG866" s="20"/>
      <c r="IH866" s="20"/>
      <c r="II866" s="20"/>
      <c r="IJ866" s="20"/>
      <c r="IK866" s="20"/>
      <c r="IL866" s="20"/>
      <c r="IM866" s="20"/>
      <c r="IN866" s="20"/>
      <c r="IO866" s="20"/>
      <c r="IP866" s="20"/>
      <c r="IQ866" s="20"/>
      <c r="IR866" s="20"/>
      <c r="IS866" s="20"/>
    </row>
    <row r="867" spans="1:253" ht="13">
      <c r="A867" s="316"/>
      <c r="B867" s="245"/>
      <c r="C867" s="262" t="s">
        <v>904</v>
      </c>
      <c r="D867" s="260" t="s">
        <v>908</v>
      </c>
      <c r="E867" s="271">
        <v>0</v>
      </c>
      <c r="F867" s="224"/>
      <c r="G867" s="34">
        <f>IF(ISBLANK($F867),0,ROUND($E867*(VLOOKUP($F867,Ratio,2)),0))</f>
        <v>0</v>
      </c>
      <c r="H867" s="34">
        <f>IF(ISBLANK($F867),0,ROUND($E867*(VLOOKUP($F867,Ratio,3)),0))</f>
        <v>0</v>
      </c>
      <c r="I867" s="34">
        <f>IF(ISBLANK($F867),0,ROUND($E867*(VLOOKUP($F867,Ratio,4)),0))</f>
        <v>0</v>
      </c>
      <c r="J867" s="34">
        <f>IF(ISBLANK($F867),0,ROUND($E867*(VLOOKUP($F867,Ratio,5)),0))</f>
        <v>0</v>
      </c>
      <c r="K867" s="34">
        <f>IF(ISBLANK($F867),0,ROUND($E867*(VLOOKUP($F867,Ratio,13)),0))</f>
        <v>0</v>
      </c>
      <c r="L867" s="33"/>
      <c r="M867" s="124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  <c r="GD867" s="20"/>
      <c r="GE867" s="20"/>
      <c r="GF867" s="20"/>
      <c r="GG867" s="20"/>
      <c r="GH867" s="20"/>
      <c r="GI867" s="20"/>
      <c r="GJ867" s="20"/>
      <c r="GK867" s="20"/>
      <c r="GL867" s="20"/>
      <c r="GM867" s="20"/>
      <c r="GN867" s="20"/>
      <c r="GO867" s="20"/>
      <c r="GP867" s="20"/>
      <c r="GQ867" s="20"/>
      <c r="GR867" s="20"/>
      <c r="GS867" s="20"/>
      <c r="GT867" s="20"/>
      <c r="GU867" s="20"/>
      <c r="GV867" s="20"/>
      <c r="GW867" s="20"/>
      <c r="GX867" s="20"/>
      <c r="GY867" s="20"/>
      <c r="GZ867" s="20"/>
      <c r="HA867" s="20"/>
      <c r="HB867" s="20"/>
      <c r="HC867" s="20"/>
      <c r="HD867" s="20"/>
      <c r="HE867" s="20"/>
      <c r="HF867" s="20"/>
      <c r="HG867" s="20"/>
      <c r="HH867" s="20"/>
      <c r="HI867" s="20"/>
      <c r="HJ867" s="20"/>
      <c r="HK867" s="20"/>
      <c r="HL867" s="20"/>
      <c r="HM867" s="20"/>
      <c r="HN867" s="20"/>
      <c r="HO867" s="20"/>
      <c r="HP867" s="20"/>
      <c r="HQ867" s="20"/>
      <c r="HR867" s="20"/>
      <c r="HS867" s="20"/>
      <c r="HT867" s="20"/>
      <c r="HU867" s="20"/>
      <c r="HV867" s="20"/>
      <c r="HW867" s="20"/>
      <c r="HX867" s="20"/>
      <c r="HY867" s="20"/>
      <c r="HZ867" s="20"/>
      <c r="IA867" s="20"/>
      <c r="IB867" s="20"/>
      <c r="IC867" s="20"/>
      <c r="ID867" s="20"/>
      <c r="IE867" s="20"/>
      <c r="IF867" s="20"/>
      <c r="IG867" s="20"/>
      <c r="IH867" s="20"/>
      <c r="II867" s="20"/>
      <c r="IJ867" s="20"/>
      <c r="IK867" s="20"/>
      <c r="IL867" s="20"/>
      <c r="IM867" s="20"/>
      <c r="IN867" s="20"/>
      <c r="IO867" s="20"/>
      <c r="IP867" s="20"/>
      <c r="IQ867" s="20"/>
      <c r="IR867" s="20"/>
      <c r="IS867" s="20"/>
    </row>
    <row r="868" spans="1:253" ht="13">
      <c r="A868" s="297">
        <v>75780</v>
      </c>
      <c r="B868" s="245">
        <v>8170</v>
      </c>
      <c r="C868" s="46" t="s">
        <v>484</v>
      </c>
      <c r="D868" s="58" t="s">
        <v>485</v>
      </c>
      <c r="E868" s="234">
        <v>0</v>
      </c>
      <c r="F868" s="218"/>
      <c r="G868" s="33"/>
      <c r="H868" s="33"/>
      <c r="I868" s="33"/>
      <c r="J868" s="33"/>
      <c r="K868" s="33"/>
      <c r="L868" s="34">
        <f>'A4-1 with formulas'!$E868</f>
        <v>0</v>
      </c>
      <c r="M868" s="124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  <c r="EK868" s="20"/>
      <c r="EL868" s="20"/>
      <c r="EM868" s="20"/>
      <c r="EN868" s="20"/>
      <c r="EO868" s="20"/>
      <c r="EP868" s="20"/>
      <c r="EQ868" s="20"/>
      <c r="ER868" s="20"/>
      <c r="ES868" s="20"/>
      <c r="ET868" s="20"/>
      <c r="EU868" s="20"/>
      <c r="EV868" s="20"/>
      <c r="EW868" s="20"/>
      <c r="EX868" s="20"/>
      <c r="EY868" s="20"/>
      <c r="EZ868" s="20"/>
      <c r="FA868" s="20"/>
      <c r="FB868" s="20"/>
      <c r="FC868" s="20"/>
      <c r="FD868" s="20"/>
      <c r="FE868" s="20"/>
      <c r="FF868" s="20"/>
      <c r="FG868" s="20"/>
      <c r="FH868" s="20"/>
      <c r="FI868" s="20"/>
      <c r="FJ868" s="20"/>
      <c r="FK868" s="20"/>
      <c r="FL868" s="20"/>
      <c r="FM868" s="20"/>
      <c r="FN868" s="20"/>
      <c r="FO868" s="20"/>
      <c r="FP868" s="20"/>
      <c r="FQ868" s="20"/>
      <c r="FR868" s="20"/>
      <c r="FS868" s="20"/>
      <c r="FT868" s="20"/>
      <c r="FU868" s="20"/>
      <c r="FV868" s="20"/>
      <c r="FW868" s="20"/>
      <c r="FX868" s="20"/>
      <c r="FY868" s="20"/>
      <c r="FZ868" s="20"/>
      <c r="GA868" s="20"/>
      <c r="GB868" s="20"/>
      <c r="GC868" s="20"/>
      <c r="GD868" s="20"/>
      <c r="GE868" s="20"/>
      <c r="GF868" s="20"/>
      <c r="GG868" s="20"/>
      <c r="GH868" s="20"/>
      <c r="GI868" s="20"/>
      <c r="GJ868" s="20"/>
      <c r="GK868" s="20"/>
      <c r="GL868" s="20"/>
      <c r="GM868" s="20"/>
      <c r="GN868" s="20"/>
      <c r="GO868" s="20"/>
      <c r="GP868" s="20"/>
      <c r="GQ868" s="20"/>
      <c r="GR868" s="20"/>
      <c r="GS868" s="20"/>
      <c r="GT868" s="20"/>
      <c r="GU868" s="20"/>
      <c r="GV868" s="20"/>
      <c r="GW868" s="20"/>
      <c r="GX868" s="20"/>
      <c r="GY868" s="20"/>
      <c r="GZ868" s="20"/>
      <c r="HA868" s="20"/>
      <c r="HB868" s="20"/>
      <c r="HC868" s="20"/>
      <c r="HD868" s="20"/>
      <c r="HE868" s="20"/>
      <c r="HF868" s="20"/>
      <c r="HG868" s="20"/>
      <c r="HH868" s="20"/>
      <c r="HI868" s="20"/>
      <c r="HJ868" s="20"/>
      <c r="HK868" s="20"/>
      <c r="HL868" s="20"/>
      <c r="HM868" s="20"/>
      <c r="HN868" s="20"/>
      <c r="HO868" s="20"/>
      <c r="HP868" s="20"/>
      <c r="HQ868" s="20"/>
      <c r="HR868" s="20"/>
      <c r="HS868" s="20"/>
      <c r="HT868" s="20"/>
      <c r="HU868" s="20"/>
      <c r="HV868" s="20"/>
      <c r="HW868" s="20"/>
      <c r="HX868" s="20"/>
      <c r="HY868" s="20"/>
      <c r="HZ868" s="20"/>
      <c r="IA868" s="20"/>
      <c r="IB868" s="20"/>
      <c r="IC868" s="20"/>
      <c r="ID868" s="20"/>
      <c r="IE868" s="20"/>
      <c r="IF868" s="20"/>
      <c r="IG868" s="20"/>
      <c r="IH868" s="20"/>
      <c r="II868" s="20"/>
      <c r="IJ868" s="20"/>
      <c r="IK868" s="20"/>
      <c r="IL868" s="20"/>
      <c r="IM868" s="20"/>
      <c r="IN868" s="20"/>
      <c r="IO868" s="20"/>
      <c r="IP868" s="20"/>
      <c r="IQ868" s="20"/>
      <c r="IR868" s="20"/>
      <c r="IS868" s="20"/>
    </row>
    <row r="869" spans="1:253" ht="13">
      <c r="A869" s="297">
        <v>75800</v>
      </c>
      <c r="B869" s="245">
        <v>8180</v>
      </c>
      <c r="C869" s="46" t="s">
        <v>742</v>
      </c>
      <c r="D869" s="58" t="s">
        <v>486</v>
      </c>
      <c r="E869" s="234">
        <v>0</v>
      </c>
      <c r="F869" s="218"/>
      <c r="G869" s="33"/>
      <c r="H869" s="33"/>
      <c r="I869" s="33"/>
      <c r="J869" s="33"/>
      <c r="K869" s="33"/>
      <c r="L869" s="34">
        <f>'A4-1 with formulas'!$E869</f>
        <v>0</v>
      </c>
      <c r="M869" s="124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  <c r="FW869" s="20"/>
      <c r="FX869" s="20"/>
      <c r="FY869" s="20"/>
      <c r="FZ869" s="20"/>
      <c r="GA869" s="20"/>
      <c r="GB869" s="20"/>
      <c r="GC869" s="20"/>
      <c r="GD869" s="20"/>
      <c r="GE869" s="20"/>
      <c r="GF869" s="20"/>
      <c r="GG869" s="20"/>
      <c r="GH869" s="20"/>
      <c r="GI869" s="20"/>
      <c r="GJ869" s="20"/>
      <c r="GK869" s="20"/>
      <c r="GL869" s="20"/>
      <c r="GM869" s="20"/>
      <c r="GN869" s="20"/>
      <c r="GO869" s="20"/>
      <c r="GP869" s="20"/>
      <c r="GQ869" s="20"/>
      <c r="GR869" s="20"/>
      <c r="GS869" s="20"/>
      <c r="GT869" s="20"/>
      <c r="GU869" s="20"/>
      <c r="GV869" s="20"/>
      <c r="GW869" s="20"/>
      <c r="GX869" s="20"/>
      <c r="GY869" s="20"/>
      <c r="GZ869" s="20"/>
      <c r="HA869" s="20"/>
      <c r="HB869" s="20"/>
      <c r="HC869" s="20"/>
      <c r="HD869" s="20"/>
      <c r="HE869" s="20"/>
      <c r="HF869" s="20"/>
      <c r="HG869" s="20"/>
      <c r="HH869" s="20"/>
      <c r="HI869" s="20"/>
      <c r="HJ869" s="20"/>
      <c r="HK869" s="20"/>
      <c r="HL869" s="20"/>
      <c r="HM869" s="20"/>
      <c r="HN869" s="20"/>
      <c r="HO869" s="20"/>
      <c r="HP869" s="20"/>
      <c r="HQ869" s="20"/>
      <c r="HR869" s="20"/>
      <c r="HS869" s="20"/>
      <c r="HT869" s="20"/>
      <c r="HU869" s="20"/>
      <c r="HV869" s="20"/>
      <c r="HW869" s="20"/>
      <c r="HX869" s="20"/>
      <c r="HY869" s="20"/>
      <c r="HZ869" s="20"/>
      <c r="IA869" s="20"/>
      <c r="IB869" s="20"/>
      <c r="IC869" s="20"/>
      <c r="ID869" s="20"/>
      <c r="IE869" s="20"/>
      <c r="IF869" s="20"/>
      <c r="IG869" s="20"/>
      <c r="IH869" s="20"/>
      <c r="II869" s="20"/>
      <c r="IJ869" s="20"/>
      <c r="IK869" s="20"/>
      <c r="IL869" s="20"/>
      <c r="IM869" s="20"/>
      <c r="IN869" s="20"/>
      <c r="IO869" s="20"/>
      <c r="IP869" s="20"/>
      <c r="IQ869" s="20"/>
      <c r="IR869" s="20"/>
      <c r="IS869" s="20"/>
    </row>
    <row r="870" spans="1:253" ht="13">
      <c r="A870" s="297">
        <v>75820</v>
      </c>
      <c r="B870" s="245">
        <v>8190</v>
      </c>
      <c r="C870" s="46" t="s">
        <v>487</v>
      </c>
      <c r="D870" s="58" t="s">
        <v>488</v>
      </c>
      <c r="E870" s="234">
        <v>0</v>
      </c>
      <c r="F870" s="218"/>
      <c r="G870" s="33"/>
      <c r="H870" s="33"/>
      <c r="I870" s="33"/>
      <c r="J870" s="33"/>
      <c r="K870" s="33"/>
      <c r="L870" s="34">
        <f>'A4-1 with formulas'!$E870</f>
        <v>0</v>
      </c>
      <c r="M870" s="124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  <c r="FW870" s="20"/>
      <c r="FX870" s="20"/>
      <c r="FY870" s="20"/>
      <c r="FZ870" s="20"/>
      <c r="GA870" s="20"/>
      <c r="GB870" s="20"/>
      <c r="GC870" s="20"/>
      <c r="GD870" s="20"/>
      <c r="GE870" s="20"/>
      <c r="GF870" s="20"/>
      <c r="GG870" s="20"/>
      <c r="GH870" s="20"/>
      <c r="GI870" s="20"/>
      <c r="GJ870" s="20"/>
      <c r="GK870" s="20"/>
      <c r="GL870" s="20"/>
      <c r="GM870" s="20"/>
      <c r="GN870" s="20"/>
      <c r="GO870" s="20"/>
      <c r="GP870" s="20"/>
      <c r="GQ870" s="20"/>
      <c r="GR870" s="20"/>
      <c r="GS870" s="20"/>
      <c r="GT870" s="20"/>
      <c r="GU870" s="20"/>
      <c r="GV870" s="20"/>
      <c r="GW870" s="20"/>
      <c r="GX870" s="20"/>
      <c r="GY870" s="20"/>
      <c r="GZ870" s="20"/>
      <c r="HA870" s="20"/>
      <c r="HB870" s="20"/>
      <c r="HC870" s="20"/>
      <c r="HD870" s="20"/>
      <c r="HE870" s="20"/>
      <c r="HF870" s="20"/>
      <c r="HG870" s="20"/>
      <c r="HH870" s="20"/>
      <c r="HI870" s="20"/>
      <c r="HJ870" s="20"/>
      <c r="HK870" s="20"/>
      <c r="HL870" s="20"/>
      <c r="HM870" s="20"/>
      <c r="HN870" s="20"/>
      <c r="HO870" s="20"/>
      <c r="HP870" s="20"/>
      <c r="HQ870" s="20"/>
      <c r="HR870" s="20"/>
      <c r="HS870" s="20"/>
      <c r="HT870" s="20"/>
      <c r="HU870" s="20"/>
      <c r="HV870" s="20"/>
      <c r="HW870" s="20"/>
      <c r="HX870" s="20"/>
      <c r="HY870" s="20"/>
      <c r="HZ870" s="20"/>
      <c r="IA870" s="20"/>
      <c r="IB870" s="20"/>
      <c r="IC870" s="20"/>
      <c r="ID870" s="20"/>
      <c r="IE870" s="20"/>
      <c r="IF870" s="20"/>
      <c r="IG870" s="20"/>
      <c r="IH870" s="20"/>
      <c r="II870" s="20"/>
      <c r="IJ870" s="20"/>
      <c r="IK870" s="20"/>
      <c r="IL870" s="20"/>
      <c r="IM870" s="20"/>
      <c r="IN870" s="20"/>
      <c r="IO870" s="20"/>
      <c r="IP870" s="20"/>
      <c r="IQ870" s="20"/>
      <c r="IR870" s="20"/>
      <c r="IS870" s="20"/>
    </row>
    <row r="871" spans="1:253" ht="13">
      <c r="A871" s="297">
        <v>75840</v>
      </c>
      <c r="B871" s="245">
        <v>8210</v>
      </c>
      <c r="C871" s="46" t="s">
        <v>743</v>
      </c>
      <c r="D871" s="58" t="s">
        <v>489</v>
      </c>
      <c r="E871" s="234">
        <v>0</v>
      </c>
      <c r="F871" s="223" t="s">
        <v>63</v>
      </c>
      <c r="G871" s="35"/>
      <c r="H871" s="35"/>
      <c r="I871" s="35"/>
      <c r="J871" s="35"/>
      <c r="K871" s="35"/>
      <c r="L871" s="33"/>
      <c r="M871" s="124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  <c r="FW871" s="20"/>
      <c r="FX871" s="20"/>
      <c r="FY871" s="20"/>
      <c r="FZ871" s="20"/>
      <c r="GA871" s="20"/>
      <c r="GB871" s="20"/>
      <c r="GC871" s="20"/>
      <c r="GD871" s="20"/>
      <c r="GE871" s="20"/>
      <c r="GF871" s="20"/>
      <c r="GG871" s="20"/>
      <c r="GH871" s="20"/>
      <c r="GI871" s="20"/>
      <c r="GJ871" s="20"/>
      <c r="GK871" s="20"/>
      <c r="GL871" s="20"/>
      <c r="GM871" s="20"/>
      <c r="GN871" s="20"/>
      <c r="GO871" s="20"/>
      <c r="GP871" s="20"/>
      <c r="GQ871" s="20"/>
      <c r="GR871" s="20"/>
      <c r="GS871" s="20"/>
      <c r="GT871" s="20"/>
      <c r="GU871" s="20"/>
      <c r="GV871" s="20"/>
      <c r="GW871" s="20"/>
      <c r="GX871" s="20"/>
      <c r="GY871" s="20"/>
      <c r="GZ871" s="20"/>
      <c r="HA871" s="20"/>
      <c r="HB871" s="20"/>
      <c r="HC871" s="20"/>
      <c r="HD871" s="20"/>
      <c r="HE871" s="20"/>
      <c r="HF871" s="20"/>
      <c r="HG871" s="20"/>
      <c r="HH871" s="20"/>
      <c r="HI871" s="20"/>
      <c r="HJ871" s="20"/>
      <c r="HK871" s="20"/>
      <c r="HL871" s="20"/>
      <c r="HM871" s="20"/>
      <c r="HN871" s="20"/>
      <c r="HO871" s="20"/>
      <c r="HP871" s="20"/>
      <c r="HQ871" s="20"/>
      <c r="HR871" s="20"/>
      <c r="HS871" s="20"/>
      <c r="HT871" s="20"/>
      <c r="HU871" s="20"/>
      <c r="HV871" s="20"/>
      <c r="HW871" s="20"/>
      <c r="HX871" s="20"/>
      <c r="HY871" s="20"/>
      <c r="HZ871" s="20"/>
      <c r="IA871" s="20"/>
      <c r="IB871" s="20"/>
      <c r="IC871" s="20"/>
      <c r="ID871" s="20"/>
      <c r="IE871" s="20"/>
      <c r="IF871" s="20"/>
      <c r="IG871" s="20"/>
      <c r="IH871" s="20"/>
      <c r="II871" s="20"/>
      <c r="IJ871" s="20"/>
      <c r="IK871" s="20"/>
      <c r="IL871" s="20"/>
      <c r="IM871" s="20"/>
      <c r="IN871" s="20"/>
      <c r="IO871" s="20"/>
      <c r="IP871" s="20"/>
      <c r="IQ871" s="20"/>
      <c r="IR871" s="20"/>
      <c r="IS871" s="20"/>
    </row>
    <row r="872" spans="1:253" ht="13">
      <c r="A872" s="297"/>
      <c r="B872" s="245"/>
      <c r="C872" s="46" t="s">
        <v>744</v>
      </c>
      <c r="D872" s="58" t="s">
        <v>489</v>
      </c>
      <c r="E872" s="234">
        <v>0</v>
      </c>
      <c r="F872" s="224"/>
      <c r="G872" s="34">
        <f>IF(ISBLANK($F872),0,ROUND($E872*(VLOOKUP($F872,Ratio,2)),0))</f>
        <v>0</v>
      </c>
      <c r="H872" s="34">
        <f>IF(ISBLANK($F872),0,ROUND($E872*(VLOOKUP($F872,Ratio,3)),0))</f>
        <v>0</v>
      </c>
      <c r="I872" s="34">
        <f>IF(ISBLANK($F872),0,ROUND($E872*(VLOOKUP($F872,Ratio,4)),0))</f>
        <v>0</v>
      </c>
      <c r="J872" s="34">
        <f>IF(ISBLANK($F872),0,ROUND($E872*(VLOOKUP($F872,Ratio,5)),0))</f>
        <v>0</v>
      </c>
      <c r="K872" s="34">
        <f>IF(ISBLANK($F872),0,ROUND($E872*(VLOOKUP($F872,Ratio,13)),0))</f>
        <v>0</v>
      </c>
      <c r="L872" s="33"/>
      <c r="M872" s="124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  <c r="EK872" s="20"/>
      <c r="EL872" s="20"/>
      <c r="EM872" s="20"/>
      <c r="EN872" s="20"/>
      <c r="EO872" s="20"/>
      <c r="EP872" s="20"/>
      <c r="EQ872" s="20"/>
      <c r="ER872" s="20"/>
      <c r="ES872" s="20"/>
      <c r="ET872" s="20"/>
      <c r="EU872" s="20"/>
      <c r="EV872" s="20"/>
      <c r="EW872" s="20"/>
      <c r="EX872" s="20"/>
      <c r="EY872" s="20"/>
      <c r="EZ872" s="20"/>
      <c r="FA872" s="20"/>
      <c r="FB872" s="20"/>
      <c r="FC872" s="20"/>
      <c r="FD872" s="20"/>
      <c r="FE872" s="20"/>
      <c r="FF872" s="20"/>
      <c r="FG872" s="20"/>
      <c r="FH872" s="20"/>
      <c r="FI872" s="20"/>
      <c r="FJ872" s="20"/>
      <c r="FK872" s="20"/>
      <c r="FL872" s="20"/>
      <c r="FM872" s="20"/>
      <c r="FN872" s="20"/>
      <c r="FO872" s="20"/>
      <c r="FP872" s="20"/>
      <c r="FQ872" s="20"/>
      <c r="FR872" s="20"/>
      <c r="FS872" s="20"/>
      <c r="FT872" s="20"/>
      <c r="FU872" s="20"/>
      <c r="FV872" s="20"/>
      <c r="FW872" s="20"/>
      <c r="FX872" s="20"/>
      <c r="FY872" s="20"/>
      <c r="FZ872" s="20"/>
      <c r="GA872" s="20"/>
      <c r="GB872" s="20"/>
      <c r="GC872" s="20"/>
      <c r="GD872" s="20"/>
      <c r="GE872" s="20"/>
      <c r="GF872" s="20"/>
      <c r="GG872" s="20"/>
      <c r="GH872" s="20"/>
      <c r="GI872" s="20"/>
      <c r="GJ872" s="20"/>
      <c r="GK872" s="20"/>
      <c r="GL872" s="20"/>
      <c r="GM872" s="20"/>
      <c r="GN872" s="20"/>
      <c r="GO872" s="20"/>
      <c r="GP872" s="20"/>
      <c r="GQ872" s="20"/>
      <c r="GR872" s="20"/>
      <c r="GS872" s="20"/>
      <c r="GT872" s="20"/>
      <c r="GU872" s="20"/>
      <c r="GV872" s="20"/>
      <c r="GW872" s="20"/>
      <c r="GX872" s="20"/>
      <c r="GY872" s="20"/>
      <c r="GZ872" s="20"/>
      <c r="HA872" s="20"/>
      <c r="HB872" s="20"/>
      <c r="HC872" s="20"/>
      <c r="HD872" s="20"/>
      <c r="HE872" s="20"/>
      <c r="HF872" s="20"/>
      <c r="HG872" s="20"/>
      <c r="HH872" s="20"/>
      <c r="HI872" s="20"/>
      <c r="HJ872" s="20"/>
      <c r="HK872" s="20"/>
      <c r="HL872" s="20"/>
      <c r="HM872" s="20"/>
      <c r="HN872" s="20"/>
      <c r="HO872" s="20"/>
      <c r="HP872" s="20"/>
      <c r="HQ872" s="20"/>
      <c r="HR872" s="20"/>
      <c r="HS872" s="20"/>
      <c r="HT872" s="20"/>
      <c r="HU872" s="20"/>
      <c r="HV872" s="20"/>
      <c r="HW872" s="20"/>
      <c r="HX872" s="20"/>
      <c r="HY872" s="20"/>
      <c r="HZ872" s="20"/>
      <c r="IA872" s="20"/>
      <c r="IB872" s="20"/>
      <c r="IC872" s="20"/>
      <c r="ID872" s="20"/>
      <c r="IE872" s="20"/>
      <c r="IF872" s="20"/>
      <c r="IG872" s="20"/>
      <c r="IH872" s="20"/>
      <c r="II872" s="20"/>
      <c r="IJ872" s="20"/>
      <c r="IK872" s="20"/>
      <c r="IL872" s="20"/>
      <c r="IM872" s="20"/>
      <c r="IN872" s="20"/>
      <c r="IO872" s="20"/>
      <c r="IP872" s="20"/>
      <c r="IQ872" s="20"/>
      <c r="IR872" s="20"/>
      <c r="IS872" s="20"/>
    </row>
    <row r="873" spans="1:253" ht="13">
      <c r="A873" s="297">
        <v>75860</v>
      </c>
      <c r="B873" s="245">
        <v>8220</v>
      </c>
      <c r="C873" s="46" t="s">
        <v>490</v>
      </c>
      <c r="D873" s="58" t="s">
        <v>491</v>
      </c>
      <c r="E873" s="234">
        <v>0</v>
      </c>
      <c r="F873" s="218"/>
      <c r="G873" s="33"/>
      <c r="H873" s="33"/>
      <c r="I873" s="33"/>
      <c r="J873" s="33"/>
      <c r="K873" s="33"/>
      <c r="L873" s="34">
        <f>'A4-1 with formulas'!$E873</f>
        <v>0</v>
      </c>
      <c r="M873" s="124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  <c r="EK873" s="20"/>
      <c r="EL873" s="20"/>
      <c r="EM873" s="20"/>
      <c r="EN873" s="20"/>
      <c r="EO873" s="20"/>
      <c r="EP873" s="20"/>
      <c r="EQ873" s="20"/>
      <c r="ER873" s="20"/>
      <c r="ES873" s="20"/>
      <c r="ET873" s="20"/>
      <c r="EU873" s="20"/>
      <c r="EV873" s="20"/>
      <c r="EW873" s="20"/>
      <c r="EX873" s="20"/>
      <c r="EY873" s="20"/>
      <c r="EZ873" s="20"/>
      <c r="FA873" s="20"/>
      <c r="FB873" s="20"/>
      <c r="FC873" s="20"/>
      <c r="FD873" s="20"/>
      <c r="FE873" s="20"/>
      <c r="FF873" s="20"/>
      <c r="FG873" s="20"/>
      <c r="FH873" s="20"/>
      <c r="FI873" s="20"/>
      <c r="FJ873" s="20"/>
      <c r="FK873" s="20"/>
      <c r="FL873" s="20"/>
      <c r="FM873" s="20"/>
      <c r="FN873" s="20"/>
      <c r="FO873" s="20"/>
      <c r="FP873" s="20"/>
      <c r="FQ873" s="20"/>
      <c r="FR873" s="20"/>
      <c r="FS873" s="20"/>
      <c r="FT873" s="20"/>
      <c r="FU873" s="20"/>
      <c r="FV873" s="20"/>
      <c r="FW873" s="20"/>
      <c r="FX873" s="20"/>
      <c r="FY873" s="20"/>
      <c r="FZ873" s="20"/>
      <c r="GA873" s="20"/>
      <c r="GB873" s="20"/>
      <c r="GC873" s="20"/>
      <c r="GD873" s="20"/>
      <c r="GE873" s="20"/>
      <c r="GF873" s="20"/>
      <c r="GG873" s="20"/>
      <c r="GH873" s="20"/>
      <c r="GI873" s="20"/>
      <c r="GJ873" s="20"/>
      <c r="GK873" s="20"/>
      <c r="GL873" s="20"/>
      <c r="GM873" s="20"/>
      <c r="GN873" s="20"/>
      <c r="GO873" s="20"/>
      <c r="GP873" s="20"/>
      <c r="GQ873" s="20"/>
      <c r="GR873" s="20"/>
      <c r="GS873" s="20"/>
      <c r="GT873" s="20"/>
      <c r="GU873" s="20"/>
      <c r="GV873" s="20"/>
      <c r="GW873" s="20"/>
      <c r="GX873" s="20"/>
      <c r="GY873" s="20"/>
      <c r="GZ873" s="20"/>
      <c r="HA873" s="20"/>
      <c r="HB873" s="20"/>
      <c r="HC873" s="20"/>
      <c r="HD873" s="20"/>
      <c r="HE873" s="20"/>
      <c r="HF873" s="20"/>
      <c r="HG873" s="20"/>
      <c r="HH873" s="20"/>
      <c r="HI873" s="20"/>
      <c r="HJ873" s="20"/>
      <c r="HK873" s="20"/>
      <c r="HL873" s="20"/>
      <c r="HM873" s="20"/>
      <c r="HN873" s="20"/>
      <c r="HO873" s="20"/>
      <c r="HP873" s="20"/>
      <c r="HQ873" s="20"/>
      <c r="HR873" s="20"/>
      <c r="HS873" s="20"/>
      <c r="HT873" s="20"/>
      <c r="HU873" s="20"/>
      <c r="HV873" s="20"/>
      <c r="HW873" s="20"/>
      <c r="HX873" s="20"/>
      <c r="HY873" s="20"/>
      <c r="HZ873" s="20"/>
      <c r="IA873" s="20"/>
      <c r="IB873" s="20"/>
      <c r="IC873" s="20"/>
      <c r="ID873" s="20"/>
      <c r="IE873" s="20"/>
      <c r="IF873" s="20"/>
      <c r="IG873" s="20"/>
      <c r="IH873" s="20"/>
      <c r="II873" s="20"/>
      <c r="IJ873" s="20"/>
      <c r="IK873" s="20"/>
      <c r="IL873" s="20"/>
      <c r="IM873" s="20"/>
      <c r="IN873" s="20"/>
      <c r="IO873" s="20"/>
      <c r="IP873" s="20"/>
      <c r="IQ873" s="20"/>
      <c r="IR873" s="20"/>
      <c r="IS873" s="20"/>
    </row>
    <row r="874" spans="1:253" ht="13">
      <c r="A874" s="297">
        <v>75880</v>
      </c>
      <c r="B874" s="245">
        <v>8230</v>
      </c>
      <c r="C874" s="59" t="s">
        <v>795</v>
      </c>
      <c r="D874" s="213"/>
      <c r="E874" s="34">
        <f t="shared" ref="E874:K874" si="8">SUM(E812:E873)</f>
        <v>0</v>
      </c>
      <c r="F874" s="218"/>
      <c r="G874" s="34">
        <f t="shared" si="8"/>
        <v>0</v>
      </c>
      <c r="H874" s="34">
        <f t="shared" si="8"/>
        <v>0</v>
      </c>
      <c r="I874" s="34">
        <f t="shared" si="8"/>
        <v>0</v>
      </c>
      <c r="J874" s="34">
        <f t="shared" si="8"/>
        <v>0</v>
      </c>
      <c r="K874" s="34">
        <f t="shared" si="8"/>
        <v>0</v>
      </c>
      <c r="L874" s="34">
        <f>SUM(L812:L873)</f>
        <v>0</v>
      </c>
      <c r="M874" s="12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  <c r="FW874" s="20"/>
      <c r="FX874" s="20"/>
      <c r="FY874" s="20"/>
      <c r="FZ874" s="20"/>
      <c r="GA874" s="20"/>
      <c r="GB874" s="20"/>
      <c r="GC874" s="20"/>
      <c r="GD874" s="20"/>
      <c r="GE874" s="20"/>
      <c r="GF874" s="20"/>
      <c r="GG874" s="20"/>
      <c r="GH874" s="20"/>
      <c r="GI874" s="20"/>
      <c r="GJ874" s="20"/>
      <c r="GK874" s="20"/>
      <c r="GL874" s="20"/>
      <c r="GM874" s="20"/>
      <c r="GN874" s="20"/>
      <c r="GO874" s="20"/>
      <c r="GP874" s="20"/>
      <c r="GQ874" s="20"/>
      <c r="GR874" s="20"/>
      <c r="GS874" s="20"/>
      <c r="GT874" s="20"/>
      <c r="GU874" s="20"/>
      <c r="GV874" s="20"/>
      <c r="GW874" s="20"/>
      <c r="GX874" s="20"/>
      <c r="GY874" s="20"/>
      <c r="GZ874" s="20"/>
      <c r="HA874" s="20"/>
      <c r="HB874" s="20"/>
      <c r="HC874" s="20"/>
      <c r="HD874" s="20"/>
      <c r="HE874" s="20"/>
      <c r="HF874" s="20"/>
      <c r="HG874" s="20"/>
      <c r="HH874" s="20"/>
      <c r="HI874" s="20"/>
      <c r="HJ874" s="20"/>
      <c r="HK874" s="20"/>
      <c r="HL874" s="20"/>
      <c r="HM874" s="20"/>
      <c r="HN874" s="20"/>
      <c r="HO874" s="20"/>
      <c r="HP874" s="20"/>
      <c r="HQ874" s="20"/>
      <c r="HR874" s="20"/>
      <c r="HS874" s="20"/>
      <c r="HT874" s="20"/>
      <c r="HU874" s="20"/>
      <c r="HV874" s="20"/>
      <c r="HW874" s="20"/>
      <c r="HX874" s="20"/>
      <c r="HY874" s="20"/>
      <c r="HZ874" s="20"/>
      <c r="IA874" s="20"/>
      <c r="IB874" s="20"/>
      <c r="IC874" s="20"/>
      <c r="ID874" s="20"/>
      <c r="IE874" s="20"/>
      <c r="IF874" s="20"/>
      <c r="IG874" s="20"/>
      <c r="IH874" s="20"/>
      <c r="II874" s="20"/>
      <c r="IJ874" s="20"/>
      <c r="IK874" s="20"/>
      <c r="IL874" s="20"/>
      <c r="IM874" s="20"/>
      <c r="IN874" s="20"/>
      <c r="IO874" s="20"/>
      <c r="IP874" s="20"/>
      <c r="IQ874" s="20"/>
      <c r="IR874" s="20"/>
      <c r="IS874" s="20"/>
    </row>
    <row r="875" spans="1:253" ht="13">
      <c r="A875" s="297"/>
      <c r="B875" s="245"/>
      <c r="C875" s="59" t="s">
        <v>492</v>
      </c>
      <c r="D875" s="214"/>
      <c r="E875" s="33"/>
      <c r="F875" s="218"/>
      <c r="G875" s="33"/>
      <c r="H875" s="33"/>
      <c r="I875" s="33"/>
      <c r="J875" s="33"/>
      <c r="K875" s="33"/>
      <c r="L875" s="33"/>
      <c r="M875" s="124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  <c r="FW875" s="20"/>
      <c r="FX875" s="20"/>
      <c r="FY875" s="20"/>
      <c r="FZ875" s="20"/>
      <c r="GA875" s="20"/>
      <c r="GB875" s="20"/>
      <c r="GC875" s="20"/>
      <c r="GD875" s="20"/>
      <c r="GE875" s="20"/>
      <c r="GF875" s="20"/>
      <c r="GG875" s="20"/>
      <c r="GH875" s="20"/>
      <c r="GI875" s="20"/>
      <c r="GJ875" s="20"/>
      <c r="GK875" s="20"/>
      <c r="GL875" s="20"/>
      <c r="GM875" s="20"/>
      <c r="GN875" s="20"/>
      <c r="GO875" s="20"/>
      <c r="GP875" s="20"/>
      <c r="GQ875" s="20"/>
      <c r="GR875" s="20"/>
      <c r="GS875" s="20"/>
      <c r="GT875" s="20"/>
      <c r="GU875" s="20"/>
      <c r="GV875" s="20"/>
      <c r="GW875" s="20"/>
      <c r="GX875" s="20"/>
      <c r="GY875" s="20"/>
      <c r="GZ875" s="20"/>
      <c r="HA875" s="20"/>
      <c r="HB875" s="20"/>
      <c r="HC875" s="20"/>
      <c r="HD875" s="20"/>
      <c r="HE875" s="20"/>
      <c r="HF875" s="20"/>
      <c r="HG875" s="20"/>
      <c r="HH875" s="20"/>
      <c r="HI875" s="20"/>
      <c r="HJ875" s="20"/>
      <c r="HK875" s="20"/>
      <c r="HL875" s="20"/>
      <c r="HM875" s="20"/>
      <c r="HN875" s="20"/>
      <c r="HO875" s="20"/>
      <c r="HP875" s="20"/>
      <c r="HQ875" s="20"/>
      <c r="HR875" s="20"/>
      <c r="HS875" s="20"/>
      <c r="HT875" s="20"/>
      <c r="HU875" s="20"/>
      <c r="HV875" s="20"/>
      <c r="HW875" s="20"/>
      <c r="HX875" s="20"/>
      <c r="HY875" s="20"/>
      <c r="HZ875" s="20"/>
      <c r="IA875" s="20"/>
      <c r="IB875" s="20"/>
      <c r="IC875" s="20"/>
      <c r="ID875" s="20"/>
      <c r="IE875" s="20"/>
      <c r="IF875" s="20"/>
      <c r="IG875" s="20"/>
      <c r="IH875" s="20"/>
      <c r="II875" s="20"/>
      <c r="IJ875" s="20"/>
      <c r="IK875" s="20"/>
      <c r="IL875" s="20"/>
      <c r="IM875" s="20"/>
      <c r="IN875" s="20"/>
      <c r="IO875" s="20"/>
      <c r="IP875" s="20"/>
      <c r="IQ875" s="20"/>
      <c r="IR875" s="20"/>
      <c r="IS875" s="20"/>
    </row>
    <row r="876" spans="1:253" ht="13">
      <c r="A876" s="297">
        <v>76000</v>
      </c>
      <c r="B876" s="245">
        <v>8240</v>
      </c>
      <c r="C876" s="46" t="s">
        <v>221</v>
      </c>
      <c r="D876" s="58" t="s">
        <v>493</v>
      </c>
      <c r="E876" s="234">
        <v>0</v>
      </c>
      <c r="F876" s="223" t="s">
        <v>63</v>
      </c>
      <c r="G876" s="35"/>
      <c r="H876" s="35"/>
      <c r="I876" s="35"/>
      <c r="J876" s="35"/>
      <c r="K876" s="35"/>
      <c r="L876" s="33"/>
      <c r="M876" s="124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  <c r="FW876" s="20"/>
      <c r="FX876" s="20"/>
      <c r="FY876" s="20"/>
      <c r="FZ876" s="20"/>
      <c r="GA876" s="20"/>
      <c r="GB876" s="20"/>
      <c r="GC876" s="20"/>
      <c r="GD876" s="20"/>
      <c r="GE876" s="20"/>
      <c r="GF876" s="20"/>
      <c r="GG876" s="20"/>
      <c r="GH876" s="20"/>
      <c r="GI876" s="20"/>
      <c r="GJ876" s="20"/>
      <c r="GK876" s="20"/>
      <c r="GL876" s="20"/>
      <c r="GM876" s="20"/>
      <c r="GN876" s="20"/>
      <c r="GO876" s="20"/>
      <c r="GP876" s="20"/>
      <c r="GQ876" s="20"/>
      <c r="GR876" s="20"/>
      <c r="GS876" s="20"/>
      <c r="GT876" s="20"/>
      <c r="GU876" s="20"/>
      <c r="GV876" s="20"/>
      <c r="GW876" s="20"/>
      <c r="GX876" s="20"/>
      <c r="GY876" s="20"/>
      <c r="GZ876" s="20"/>
      <c r="HA876" s="20"/>
      <c r="HB876" s="20"/>
      <c r="HC876" s="20"/>
      <c r="HD876" s="20"/>
      <c r="HE876" s="20"/>
      <c r="HF876" s="20"/>
      <c r="HG876" s="20"/>
      <c r="HH876" s="20"/>
      <c r="HI876" s="20"/>
      <c r="HJ876" s="20"/>
      <c r="HK876" s="20"/>
      <c r="HL876" s="20"/>
      <c r="HM876" s="20"/>
      <c r="HN876" s="20"/>
      <c r="HO876" s="20"/>
      <c r="HP876" s="20"/>
      <c r="HQ876" s="20"/>
      <c r="HR876" s="20"/>
      <c r="HS876" s="20"/>
      <c r="HT876" s="20"/>
      <c r="HU876" s="20"/>
      <c r="HV876" s="20"/>
      <c r="HW876" s="20"/>
      <c r="HX876" s="20"/>
      <c r="HY876" s="20"/>
      <c r="HZ876" s="20"/>
      <c r="IA876" s="20"/>
      <c r="IB876" s="20"/>
      <c r="IC876" s="20"/>
      <c r="ID876" s="20"/>
      <c r="IE876" s="20"/>
      <c r="IF876" s="20"/>
      <c r="IG876" s="20"/>
      <c r="IH876" s="20"/>
      <c r="II876" s="20"/>
      <c r="IJ876" s="20"/>
      <c r="IK876" s="20"/>
      <c r="IL876" s="20"/>
      <c r="IM876" s="20"/>
      <c r="IN876" s="20"/>
      <c r="IO876" s="20"/>
      <c r="IP876" s="20"/>
      <c r="IQ876" s="20"/>
      <c r="IR876" s="20"/>
      <c r="IS876" s="20"/>
    </row>
    <row r="877" spans="1:253" ht="14.25" customHeight="1">
      <c r="A877" s="297"/>
      <c r="B877" s="245"/>
      <c r="C877" s="46" t="s">
        <v>223</v>
      </c>
      <c r="D877" s="58" t="s">
        <v>493</v>
      </c>
      <c r="E877" s="234">
        <v>0</v>
      </c>
      <c r="F877" s="224"/>
      <c r="G877" s="34">
        <f>IF(ISBLANK($F877),0,ROUND($E877*(VLOOKUP($F877,Ratio,2)),0))</f>
        <v>0</v>
      </c>
      <c r="H877" s="34">
        <f>IF(ISBLANK($F877),0,ROUND($E877*(VLOOKUP($F877,Ratio,3)),0))</f>
        <v>0</v>
      </c>
      <c r="I877" s="34">
        <f>IF(ISBLANK($F877),0,ROUND($E877*(VLOOKUP($F877,Ratio,4)),0))</f>
        <v>0</v>
      </c>
      <c r="J877" s="34">
        <f>IF(ISBLANK($F877),0,ROUND($E877*(VLOOKUP($F877,Ratio,5)),0))</f>
        <v>0</v>
      </c>
      <c r="K877" s="34">
        <f>IF(ISBLANK($F877),0,ROUND($E877*(VLOOKUP($F877,Ratio,13)),0))</f>
        <v>0</v>
      </c>
      <c r="L877" s="33"/>
      <c r="M877" s="124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  <c r="FW877" s="20"/>
      <c r="FX877" s="20"/>
      <c r="FY877" s="20"/>
      <c r="FZ877" s="20"/>
      <c r="GA877" s="20"/>
      <c r="GB877" s="20"/>
      <c r="GC877" s="20"/>
      <c r="GD877" s="20"/>
      <c r="GE877" s="20"/>
      <c r="GF877" s="20"/>
      <c r="GG877" s="20"/>
      <c r="GH877" s="20"/>
      <c r="GI877" s="20"/>
      <c r="GJ877" s="20"/>
      <c r="GK877" s="20"/>
      <c r="GL877" s="20"/>
      <c r="GM877" s="20"/>
      <c r="GN877" s="20"/>
      <c r="GO877" s="20"/>
      <c r="GP877" s="20"/>
      <c r="GQ877" s="20"/>
      <c r="GR877" s="20"/>
      <c r="GS877" s="20"/>
      <c r="GT877" s="20"/>
      <c r="GU877" s="20"/>
      <c r="GV877" s="20"/>
      <c r="GW877" s="20"/>
      <c r="GX877" s="20"/>
      <c r="GY877" s="20"/>
      <c r="GZ877" s="20"/>
      <c r="HA877" s="20"/>
      <c r="HB877" s="20"/>
      <c r="HC877" s="20"/>
      <c r="HD877" s="20"/>
      <c r="HE877" s="20"/>
      <c r="HF877" s="20"/>
      <c r="HG877" s="20"/>
      <c r="HH877" s="20"/>
      <c r="HI877" s="20"/>
      <c r="HJ877" s="20"/>
      <c r="HK877" s="20"/>
      <c r="HL877" s="20"/>
      <c r="HM877" s="20"/>
      <c r="HN877" s="20"/>
      <c r="HO877" s="20"/>
      <c r="HP877" s="20"/>
      <c r="HQ877" s="20"/>
      <c r="HR877" s="20"/>
      <c r="HS877" s="20"/>
      <c r="HT877" s="20"/>
      <c r="HU877" s="20"/>
      <c r="HV877" s="20"/>
      <c r="HW877" s="20"/>
      <c r="HX877" s="20"/>
      <c r="HY877" s="20"/>
      <c r="HZ877" s="20"/>
      <c r="IA877" s="20"/>
      <c r="IB877" s="20"/>
      <c r="IC877" s="20"/>
      <c r="ID877" s="20"/>
      <c r="IE877" s="20"/>
      <c r="IF877" s="20"/>
      <c r="IG877" s="20"/>
      <c r="IH877" s="20"/>
      <c r="II877" s="20"/>
      <c r="IJ877" s="20"/>
      <c r="IK877" s="20"/>
      <c r="IL877" s="20"/>
      <c r="IM877" s="20"/>
      <c r="IN877" s="20"/>
      <c r="IO877" s="20"/>
      <c r="IP877" s="20"/>
      <c r="IQ877" s="20"/>
      <c r="IR877" s="20"/>
      <c r="IS877" s="20"/>
    </row>
    <row r="878" spans="1:253" ht="14.25" customHeight="1">
      <c r="A878" s="314">
        <v>76005</v>
      </c>
      <c r="B878" s="245"/>
      <c r="C878" s="298" t="s">
        <v>1007</v>
      </c>
      <c r="D878" s="297" t="s">
        <v>1054</v>
      </c>
      <c r="E878" s="234">
        <v>0</v>
      </c>
      <c r="F878" s="223" t="s">
        <v>63</v>
      </c>
      <c r="G878" s="35"/>
      <c r="H878" s="35"/>
      <c r="I878" s="35"/>
      <c r="J878" s="35"/>
      <c r="K878" s="35"/>
      <c r="L878" s="33"/>
      <c r="M878" s="124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  <c r="FW878" s="20"/>
      <c r="FX878" s="20"/>
      <c r="FY878" s="20"/>
      <c r="FZ878" s="20"/>
      <c r="GA878" s="20"/>
      <c r="GB878" s="20"/>
      <c r="GC878" s="20"/>
      <c r="GD878" s="20"/>
      <c r="GE878" s="20"/>
      <c r="GF878" s="20"/>
      <c r="GG878" s="20"/>
      <c r="GH878" s="20"/>
      <c r="GI878" s="20"/>
      <c r="GJ878" s="20"/>
      <c r="GK878" s="20"/>
      <c r="GL878" s="20"/>
      <c r="GM878" s="20"/>
      <c r="GN878" s="20"/>
      <c r="GO878" s="20"/>
      <c r="GP878" s="20"/>
      <c r="GQ878" s="20"/>
      <c r="GR878" s="20"/>
      <c r="GS878" s="20"/>
      <c r="GT878" s="20"/>
      <c r="GU878" s="20"/>
      <c r="GV878" s="20"/>
      <c r="GW878" s="20"/>
      <c r="GX878" s="20"/>
      <c r="GY878" s="20"/>
      <c r="GZ878" s="20"/>
      <c r="HA878" s="20"/>
      <c r="HB878" s="20"/>
      <c r="HC878" s="20"/>
      <c r="HD878" s="20"/>
      <c r="HE878" s="20"/>
      <c r="HF878" s="20"/>
      <c r="HG878" s="20"/>
      <c r="HH878" s="20"/>
      <c r="HI878" s="20"/>
      <c r="HJ878" s="20"/>
      <c r="HK878" s="20"/>
      <c r="HL878" s="20"/>
      <c r="HM878" s="20"/>
      <c r="HN878" s="20"/>
      <c r="HO878" s="20"/>
      <c r="HP878" s="20"/>
      <c r="HQ878" s="20"/>
      <c r="HR878" s="20"/>
      <c r="HS878" s="20"/>
      <c r="HT878" s="20"/>
      <c r="HU878" s="20"/>
      <c r="HV878" s="20"/>
      <c r="HW878" s="20"/>
      <c r="HX878" s="20"/>
      <c r="HY878" s="20"/>
      <c r="HZ878" s="20"/>
      <c r="IA878" s="20"/>
      <c r="IB878" s="20"/>
      <c r="IC878" s="20"/>
      <c r="ID878" s="20"/>
      <c r="IE878" s="20"/>
      <c r="IF878" s="20"/>
      <c r="IG878" s="20"/>
      <c r="IH878" s="20"/>
      <c r="II878" s="20"/>
      <c r="IJ878" s="20"/>
      <c r="IK878" s="20"/>
      <c r="IL878" s="20"/>
      <c r="IM878" s="20"/>
      <c r="IN878" s="20"/>
      <c r="IO878" s="20"/>
      <c r="IP878" s="20"/>
      <c r="IQ878" s="20"/>
      <c r="IR878" s="20"/>
      <c r="IS878" s="20"/>
    </row>
    <row r="879" spans="1:253" ht="14.25" customHeight="1">
      <c r="A879" s="297"/>
      <c r="B879" s="245"/>
      <c r="C879" s="298" t="s">
        <v>1007</v>
      </c>
      <c r="D879" s="297" t="s">
        <v>1054</v>
      </c>
      <c r="E879" s="234">
        <v>0</v>
      </c>
      <c r="F879" s="224"/>
      <c r="G879" s="34">
        <f>IF(ISBLANK($F879),0,ROUND($E879*(VLOOKUP($F879,Ratio,2)),0))</f>
        <v>0</v>
      </c>
      <c r="H879" s="34">
        <f>IF(ISBLANK($F879),0,ROUND($E879*(VLOOKUP($F879,Ratio,3)),0))</f>
        <v>0</v>
      </c>
      <c r="I879" s="34">
        <f>IF(ISBLANK($F879),0,ROUND($E879*(VLOOKUP($F879,Ratio,4)),0))</f>
        <v>0</v>
      </c>
      <c r="J879" s="34">
        <f>IF(ISBLANK($F879),0,ROUND($E879*(VLOOKUP($F879,Ratio,5)),0))</f>
        <v>0</v>
      </c>
      <c r="K879" s="34">
        <f>IF(ISBLANK($F879),0,ROUND($E879*(VLOOKUP($F879,Ratio,13)),0))</f>
        <v>0</v>
      </c>
      <c r="L879" s="33"/>
      <c r="M879" s="124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  <c r="FW879" s="20"/>
      <c r="FX879" s="20"/>
      <c r="FY879" s="20"/>
      <c r="FZ879" s="20"/>
      <c r="GA879" s="20"/>
      <c r="GB879" s="20"/>
      <c r="GC879" s="20"/>
      <c r="GD879" s="20"/>
      <c r="GE879" s="20"/>
      <c r="GF879" s="20"/>
      <c r="GG879" s="20"/>
      <c r="GH879" s="20"/>
      <c r="GI879" s="20"/>
      <c r="GJ879" s="20"/>
      <c r="GK879" s="20"/>
      <c r="GL879" s="20"/>
      <c r="GM879" s="20"/>
      <c r="GN879" s="20"/>
      <c r="GO879" s="20"/>
      <c r="GP879" s="20"/>
      <c r="GQ879" s="20"/>
      <c r="GR879" s="20"/>
      <c r="GS879" s="20"/>
      <c r="GT879" s="20"/>
      <c r="GU879" s="20"/>
      <c r="GV879" s="20"/>
      <c r="GW879" s="20"/>
      <c r="GX879" s="20"/>
      <c r="GY879" s="20"/>
      <c r="GZ879" s="20"/>
      <c r="HA879" s="20"/>
      <c r="HB879" s="20"/>
      <c r="HC879" s="20"/>
      <c r="HD879" s="20"/>
      <c r="HE879" s="20"/>
      <c r="HF879" s="20"/>
      <c r="HG879" s="20"/>
      <c r="HH879" s="20"/>
      <c r="HI879" s="20"/>
      <c r="HJ879" s="20"/>
      <c r="HK879" s="20"/>
      <c r="HL879" s="20"/>
      <c r="HM879" s="20"/>
      <c r="HN879" s="20"/>
      <c r="HO879" s="20"/>
      <c r="HP879" s="20"/>
      <c r="HQ879" s="20"/>
      <c r="HR879" s="20"/>
      <c r="HS879" s="20"/>
      <c r="HT879" s="20"/>
      <c r="HU879" s="20"/>
      <c r="HV879" s="20"/>
      <c r="HW879" s="20"/>
      <c r="HX879" s="20"/>
      <c r="HY879" s="20"/>
      <c r="HZ879" s="20"/>
      <c r="IA879" s="20"/>
      <c r="IB879" s="20"/>
      <c r="IC879" s="20"/>
      <c r="ID879" s="20"/>
      <c r="IE879" s="20"/>
      <c r="IF879" s="20"/>
      <c r="IG879" s="20"/>
      <c r="IH879" s="20"/>
      <c r="II879" s="20"/>
      <c r="IJ879" s="20"/>
      <c r="IK879" s="20"/>
      <c r="IL879" s="20"/>
      <c r="IM879" s="20"/>
      <c r="IN879" s="20"/>
      <c r="IO879" s="20"/>
      <c r="IP879" s="20"/>
      <c r="IQ879" s="20"/>
      <c r="IR879" s="20"/>
      <c r="IS879" s="20"/>
    </row>
    <row r="880" spans="1:253" ht="13">
      <c r="A880" s="297">
        <v>76020</v>
      </c>
      <c r="B880" s="245">
        <v>8250</v>
      </c>
      <c r="C880" s="46" t="s">
        <v>494</v>
      </c>
      <c r="D880" s="58" t="s">
        <v>495</v>
      </c>
      <c r="E880" s="234">
        <v>0</v>
      </c>
      <c r="F880" s="223" t="s">
        <v>63</v>
      </c>
      <c r="G880" s="35"/>
      <c r="H880" s="35"/>
      <c r="I880" s="35"/>
      <c r="J880" s="35"/>
      <c r="K880" s="35"/>
      <c r="L880" s="33"/>
      <c r="M880" s="124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/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  <c r="FW880" s="20"/>
      <c r="FX880" s="20"/>
      <c r="FY880" s="20"/>
      <c r="FZ880" s="20"/>
      <c r="GA880" s="20"/>
      <c r="GB880" s="20"/>
      <c r="GC880" s="20"/>
      <c r="GD880" s="20"/>
      <c r="GE880" s="20"/>
      <c r="GF880" s="20"/>
      <c r="GG880" s="20"/>
      <c r="GH880" s="20"/>
      <c r="GI880" s="20"/>
      <c r="GJ880" s="20"/>
      <c r="GK880" s="20"/>
      <c r="GL880" s="20"/>
      <c r="GM880" s="20"/>
      <c r="GN880" s="20"/>
      <c r="GO880" s="20"/>
      <c r="GP880" s="20"/>
      <c r="GQ880" s="20"/>
      <c r="GR880" s="20"/>
      <c r="GS880" s="20"/>
      <c r="GT880" s="20"/>
      <c r="GU880" s="20"/>
      <c r="GV880" s="20"/>
      <c r="GW880" s="20"/>
      <c r="GX880" s="20"/>
      <c r="GY880" s="20"/>
      <c r="GZ880" s="20"/>
      <c r="HA880" s="20"/>
      <c r="HB880" s="20"/>
      <c r="HC880" s="20"/>
      <c r="HD880" s="20"/>
      <c r="HE880" s="20"/>
      <c r="HF880" s="20"/>
      <c r="HG880" s="20"/>
      <c r="HH880" s="20"/>
      <c r="HI880" s="20"/>
      <c r="HJ880" s="20"/>
      <c r="HK880" s="20"/>
      <c r="HL880" s="20"/>
      <c r="HM880" s="20"/>
      <c r="HN880" s="20"/>
      <c r="HO880" s="20"/>
      <c r="HP880" s="20"/>
      <c r="HQ880" s="20"/>
      <c r="HR880" s="20"/>
      <c r="HS880" s="20"/>
      <c r="HT880" s="20"/>
      <c r="HU880" s="20"/>
      <c r="HV880" s="20"/>
      <c r="HW880" s="20"/>
      <c r="HX880" s="20"/>
      <c r="HY880" s="20"/>
      <c r="HZ880" s="20"/>
      <c r="IA880" s="20"/>
      <c r="IB880" s="20"/>
      <c r="IC880" s="20"/>
      <c r="ID880" s="20"/>
      <c r="IE880" s="20"/>
      <c r="IF880" s="20"/>
      <c r="IG880" s="20"/>
      <c r="IH880" s="20"/>
      <c r="II880" s="20"/>
      <c r="IJ880" s="20"/>
      <c r="IK880" s="20"/>
      <c r="IL880" s="20"/>
      <c r="IM880" s="20"/>
      <c r="IN880" s="20"/>
      <c r="IO880" s="20"/>
      <c r="IP880" s="20"/>
      <c r="IQ880" s="20"/>
      <c r="IR880" s="20"/>
      <c r="IS880" s="20"/>
    </row>
    <row r="881" spans="1:253" ht="12.75" customHeight="1">
      <c r="A881" s="297"/>
      <c r="B881" s="245"/>
      <c r="C881" s="46" t="s">
        <v>352</v>
      </c>
      <c r="D881" s="58" t="s">
        <v>495</v>
      </c>
      <c r="E881" s="234">
        <v>0</v>
      </c>
      <c r="F881" s="224"/>
      <c r="G881" s="34">
        <f>IF(ISBLANK($F881),0,ROUND($E881*(VLOOKUP($F881,Ratio,2)),0))</f>
        <v>0</v>
      </c>
      <c r="H881" s="34">
        <f>IF(ISBLANK($F881),0,ROUND($E881*(VLOOKUP($F881,Ratio,3)),0))</f>
        <v>0</v>
      </c>
      <c r="I881" s="34">
        <f>IF(ISBLANK($F881),0,ROUND($E881*(VLOOKUP($F881,Ratio,4)),0))</f>
        <v>0</v>
      </c>
      <c r="J881" s="34">
        <f>IF(ISBLANK($F881),0,ROUND($E881*(VLOOKUP($F881,Ratio,5)),0))</f>
        <v>0</v>
      </c>
      <c r="K881" s="34">
        <f>IF(ISBLANK($F881),0,ROUND($E881*(VLOOKUP($F881,Ratio,13)),0))</f>
        <v>0</v>
      </c>
      <c r="L881" s="33"/>
      <c r="M881" s="124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  <c r="FW881" s="20"/>
      <c r="FX881" s="20"/>
      <c r="FY881" s="20"/>
      <c r="FZ881" s="20"/>
      <c r="GA881" s="20"/>
      <c r="GB881" s="20"/>
      <c r="GC881" s="20"/>
      <c r="GD881" s="20"/>
      <c r="GE881" s="20"/>
      <c r="GF881" s="20"/>
      <c r="GG881" s="20"/>
      <c r="GH881" s="20"/>
      <c r="GI881" s="20"/>
      <c r="GJ881" s="20"/>
      <c r="GK881" s="20"/>
      <c r="GL881" s="20"/>
      <c r="GM881" s="20"/>
      <c r="GN881" s="20"/>
      <c r="GO881" s="20"/>
      <c r="GP881" s="20"/>
      <c r="GQ881" s="20"/>
      <c r="GR881" s="20"/>
      <c r="GS881" s="20"/>
      <c r="GT881" s="20"/>
      <c r="GU881" s="20"/>
      <c r="GV881" s="20"/>
      <c r="GW881" s="20"/>
      <c r="GX881" s="20"/>
      <c r="GY881" s="20"/>
      <c r="GZ881" s="20"/>
      <c r="HA881" s="20"/>
      <c r="HB881" s="20"/>
      <c r="HC881" s="20"/>
      <c r="HD881" s="20"/>
      <c r="HE881" s="20"/>
      <c r="HF881" s="20"/>
      <c r="HG881" s="20"/>
      <c r="HH881" s="20"/>
      <c r="HI881" s="20"/>
      <c r="HJ881" s="20"/>
      <c r="HK881" s="20"/>
      <c r="HL881" s="20"/>
      <c r="HM881" s="20"/>
      <c r="HN881" s="20"/>
      <c r="HO881" s="20"/>
      <c r="HP881" s="20"/>
      <c r="HQ881" s="20"/>
      <c r="HR881" s="20"/>
      <c r="HS881" s="20"/>
      <c r="HT881" s="20"/>
      <c r="HU881" s="20"/>
      <c r="HV881" s="20"/>
      <c r="HW881" s="20"/>
      <c r="HX881" s="20"/>
      <c r="HY881" s="20"/>
      <c r="HZ881" s="20"/>
      <c r="IA881" s="20"/>
      <c r="IB881" s="20"/>
      <c r="IC881" s="20"/>
      <c r="ID881" s="20"/>
      <c r="IE881" s="20"/>
      <c r="IF881" s="20"/>
      <c r="IG881" s="20"/>
      <c r="IH881" s="20"/>
      <c r="II881" s="20"/>
      <c r="IJ881" s="20"/>
      <c r="IK881" s="20"/>
      <c r="IL881" s="20"/>
      <c r="IM881" s="20"/>
      <c r="IN881" s="20"/>
      <c r="IO881" s="20"/>
      <c r="IP881" s="20"/>
      <c r="IQ881" s="20"/>
      <c r="IR881" s="20"/>
      <c r="IS881" s="20"/>
    </row>
    <row r="882" spans="1:253" ht="12.75" customHeight="1">
      <c r="A882" s="316">
        <v>76040</v>
      </c>
      <c r="B882" s="288">
        <v>8255</v>
      </c>
      <c r="C882" s="300" t="s">
        <v>952</v>
      </c>
      <c r="D882" s="299" t="s">
        <v>953</v>
      </c>
      <c r="E882" s="234">
        <v>0</v>
      </c>
      <c r="F882" s="223" t="s">
        <v>63</v>
      </c>
      <c r="G882" s="34"/>
      <c r="H882" s="34"/>
      <c r="I882" s="34"/>
      <c r="J882" s="34"/>
      <c r="K882" s="34"/>
      <c r="L882" s="33"/>
      <c r="M882" s="124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/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  <c r="FW882" s="20"/>
      <c r="FX882" s="20"/>
      <c r="FY882" s="20"/>
      <c r="FZ882" s="20"/>
      <c r="GA882" s="20"/>
      <c r="GB882" s="20"/>
      <c r="GC882" s="20"/>
      <c r="GD882" s="20"/>
      <c r="GE882" s="20"/>
      <c r="GF882" s="20"/>
      <c r="GG882" s="20"/>
      <c r="GH882" s="20"/>
      <c r="GI882" s="20"/>
      <c r="GJ882" s="20"/>
      <c r="GK882" s="20"/>
      <c r="GL882" s="20"/>
      <c r="GM882" s="20"/>
      <c r="GN882" s="20"/>
      <c r="GO882" s="20"/>
      <c r="GP882" s="20"/>
      <c r="GQ882" s="20"/>
      <c r="GR882" s="20"/>
      <c r="GS882" s="20"/>
      <c r="GT882" s="20"/>
      <c r="GU882" s="20"/>
      <c r="GV882" s="20"/>
      <c r="GW882" s="20"/>
      <c r="GX882" s="20"/>
      <c r="GY882" s="20"/>
      <c r="GZ882" s="20"/>
      <c r="HA882" s="20"/>
      <c r="HB882" s="20"/>
      <c r="HC882" s="20"/>
      <c r="HD882" s="20"/>
      <c r="HE882" s="20"/>
      <c r="HF882" s="20"/>
      <c r="HG882" s="20"/>
      <c r="HH882" s="20"/>
      <c r="HI882" s="20"/>
      <c r="HJ882" s="20"/>
      <c r="HK882" s="20"/>
      <c r="HL882" s="20"/>
      <c r="HM882" s="20"/>
      <c r="HN882" s="20"/>
      <c r="HO882" s="20"/>
      <c r="HP882" s="20"/>
      <c r="HQ882" s="20"/>
      <c r="HR882" s="20"/>
      <c r="HS882" s="20"/>
      <c r="HT882" s="20"/>
      <c r="HU882" s="20"/>
      <c r="HV882" s="20"/>
      <c r="HW882" s="20"/>
      <c r="HX882" s="20"/>
      <c r="HY882" s="20"/>
      <c r="HZ882" s="20"/>
      <c r="IA882" s="20"/>
      <c r="IB882" s="20"/>
      <c r="IC882" s="20"/>
      <c r="ID882" s="20"/>
      <c r="IE882" s="20"/>
      <c r="IF882" s="20"/>
      <c r="IG882" s="20"/>
      <c r="IH882" s="20"/>
      <c r="II882" s="20"/>
      <c r="IJ882" s="20"/>
      <c r="IK882" s="20"/>
      <c r="IL882" s="20"/>
      <c r="IM882" s="20"/>
      <c r="IN882" s="20"/>
      <c r="IO882" s="20"/>
      <c r="IP882" s="20"/>
      <c r="IQ882" s="20"/>
      <c r="IR882" s="20"/>
      <c r="IS882" s="20"/>
    </row>
    <row r="883" spans="1:253" ht="12.75" customHeight="1">
      <c r="A883" s="316"/>
      <c r="B883" s="245"/>
      <c r="C883" s="300" t="s">
        <v>954</v>
      </c>
      <c r="D883" s="299" t="s">
        <v>953</v>
      </c>
      <c r="E883" s="234">
        <v>0</v>
      </c>
      <c r="F883" s="224"/>
      <c r="G883" s="34">
        <f>IF(ISBLANK($F883),0,ROUND($E883*(VLOOKUP($F883,Ratio,2)),0))</f>
        <v>0</v>
      </c>
      <c r="H883" s="34">
        <f>IF(ISBLANK($F883),0,ROUND($E883*(VLOOKUP($F883,Ratio,3)),0))</f>
        <v>0</v>
      </c>
      <c r="I883" s="34">
        <f>IF(ISBLANK($F883),0,ROUND($E883*(VLOOKUP($F883,Ratio,4)),0))</f>
        <v>0</v>
      </c>
      <c r="J883" s="34">
        <f>IF(ISBLANK($F883),0,ROUND($E883*(VLOOKUP($F883,Ratio,5)),0))</f>
        <v>0</v>
      </c>
      <c r="K883" s="34">
        <f>IF(ISBLANK($F883),0,ROUND($E883*(VLOOKUP($F883,Ratio,13)),0))</f>
        <v>0</v>
      </c>
      <c r="L883" s="33"/>
      <c r="M883" s="124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  <c r="FW883" s="20"/>
      <c r="FX883" s="20"/>
      <c r="FY883" s="20"/>
      <c r="FZ883" s="20"/>
      <c r="GA883" s="20"/>
      <c r="GB883" s="20"/>
      <c r="GC883" s="20"/>
      <c r="GD883" s="20"/>
      <c r="GE883" s="20"/>
      <c r="GF883" s="20"/>
      <c r="GG883" s="20"/>
      <c r="GH883" s="20"/>
      <c r="GI883" s="20"/>
      <c r="GJ883" s="20"/>
      <c r="GK883" s="20"/>
      <c r="GL883" s="20"/>
      <c r="GM883" s="20"/>
      <c r="GN883" s="20"/>
      <c r="GO883" s="20"/>
      <c r="GP883" s="20"/>
      <c r="GQ883" s="20"/>
      <c r="GR883" s="20"/>
      <c r="GS883" s="20"/>
      <c r="GT883" s="20"/>
      <c r="GU883" s="20"/>
      <c r="GV883" s="20"/>
      <c r="GW883" s="20"/>
      <c r="GX883" s="20"/>
      <c r="GY883" s="20"/>
      <c r="GZ883" s="20"/>
      <c r="HA883" s="20"/>
      <c r="HB883" s="20"/>
      <c r="HC883" s="20"/>
      <c r="HD883" s="20"/>
      <c r="HE883" s="20"/>
      <c r="HF883" s="20"/>
      <c r="HG883" s="20"/>
      <c r="HH883" s="20"/>
      <c r="HI883" s="20"/>
      <c r="HJ883" s="20"/>
      <c r="HK883" s="20"/>
      <c r="HL883" s="20"/>
      <c r="HM883" s="20"/>
      <c r="HN883" s="20"/>
      <c r="HO883" s="20"/>
      <c r="HP883" s="20"/>
      <c r="HQ883" s="20"/>
      <c r="HR883" s="20"/>
      <c r="HS883" s="20"/>
      <c r="HT883" s="20"/>
      <c r="HU883" s="20"/>
      <c r="HV883" s="20"/>
      <c r="HW883" s="20"/>
      <c r="HX883" s="20"/>
      <c r="HY883" s="20"/>
      <c r="HZ883" s="20"/>
      <c r="IA883" s="20"/>
      <c r="IB883" s="20"/>
      <c r="IC883" s="20"/>
      <c r="ID883" s="20"/>
      <c r="IE883" s="20"/>
      <c r="IF883" s="20"/>
      <c r="IG883" s="20"/>
      <c r="IH883" s="20"/>
      <c r="II883" s="20"/>
      <c r="IJ883" s="20"/>
      <c r="IK883" s="20"/>
      <c r="IL883" s="20"/>
      <c r="IM883" s="20"/>
      <c r="IN883" s="20"/>
      <c r="IO883" s="20"/>
      <c r="IP883" s="20"/>
      <c r="IQ883" s="20"/>
      <c r="IR883" s="20"/>
      <c r="IS883" s="20"/>
    </row>
    <row r="884" spans="1:253" ht="13">
      <c r="A884" s="297">
        <v>76060</v>
      </c>
      <c r="B884" s="245">
        <v>8260</v>
      </c>
      <c r="C884" s="46" t="s">
        <v>309</v>
      </c>
      <c r="D884" s="58" t="s">
        <v>496</v>
      </c>
      <c r="E884" s="234">
        <v>0</v>
      </c>
      <c r="F884" s="223" t="s">
        <v>63</v>
      </c>
      <c r="G884" s="35"/>
      <c r="H884" s="35"/>
      <c r="I884" s="35"/>
      <c r="J884" s="35"/>
      <c r="K884" s="35"/>
      <c r="L884" s="33"/>
      <c r="M884" s="12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  <c r="FW884" s="20"/>
      <c r="FX884" s="20"/>
      <c r="FY884" s="20"/>
      <c r="FZ884" s="20"/>
      <c r="GA884" s="20"/>
      <c r="GB884" s="20"/>
      <c r="GC884" s="20"/>
      <c r="GD884" s="20"/>
      <c r="GE884" s="20"/>
      <c r="GF884" s="20"/>
      <c r="GG884" s="20"/>
      <c r="GH884" s="20"/>
      <c r="GI884" s="20"/>
      <c r="GJ884" s="20"/>
      <c r="GK884" s="20"/>
      <c r="GL884" s="20"/>
      <c r="GM884" s="20"/>
      <c r="GN884" s="20"/>
      <c r="GO884" s="20"/>
      <c r="GP884" s="20"/>
      <c r="GQ884" s="20"/>
      <c r="GR884" s="20"/>
      <c r="GS884" s="20"/>
      <c r="GT884" s="20"/>
      <c r="GU884" s="20"/>
      <c r="GV884" s="20"/>
      <c r="GW884" s="20"/>
      <c r="GX884" s="20"/>
      <c r="GY884" s="20"/>
      <c r="GZ884" s="20"/>
      <c r="HA884" s="20"/>
      <c r="HB884" s="20"/>
      <c r="HC884" s="20"/>
      <c r="HD884" s="20"/>
      <c r="HE884" s="20"/>
      <c r="HF884" s="20"/>
      <c r="HG884" s="20"/>
      <c r="HH884" s="20"/>
      <c r="HI884" s="20"/>
      <c r="HJ884" s="20"/>
      <c r="HK884" s="20"/>
      <c r="HL884" s="20"/>
      <c r="HM884" s="20"/>
      <c r="HN884" s="20"/>
      <c r="HO884" s="20"/>
      <c r="HP884" s="20"/>
      <c r="HQ884" s="20"/>
      <c r="HR884" s="20"/>
      <c r="HS884" s="20"/>
      <c r="HT884" s="20"/>
      <c r="HU884" s="20"/>
      <c r="HV884" s="20"/>
      <c r="HW884" s="20"/>
      <c r="HX884" s="20"/>
      <c r="HY884" s="20"/>
      <c r="HZ884" s="20"/>
      <c r="IA884" s="20"/>
      <c r="IB884" s="20"/>
      <c r="IC884" s="20"/>
      <c r="ID884" s="20"/>
      <c r="IE884" s="20"/>
      <c r="IF884" s="20"/>
      <c r="IG884" s="20"/>
      <c r="IH884" s="20"/>
      <c r="II884" s="20"/>
      <c r="IJ884" s="20"/>
      <c r="IK884" s="20"/>
      <c r="IL884" s="20"/>
      <c r="IM884" s="20"/>
      <c r="IN884" s="20"/>
      <c r="IO884" s="20"/>
      <c r="IP884" s="20"/>
      <c r="IQ884" s="20"/>
      <c r="IR884" s="20"/>
      <c r="IS884" s="20"/>
    </row>
    <row r="885" spans="1:253" ht="13">
      <c r="A885" s="297"/>
      <c r="B885" s="245"/>
      <c r="C885" s="46" t="s">
        <v>311</v>
      </c>
      <c r="D885" s="58" t="s">
        <v>496</v>
      </c>
      <c r="E885" s="234">
        <v>0</v>
      </c>
      <c r="F885" s="224"/>
      <c r="G885" s="34">
        <f>IF(ISBLANK($F885),0,ROUND($E885*(VLOOKUP($F885,Ratio,2)),0))</f>
        <v>0</v>
      </c>
      <c r="H885" s="34">
        <f>IF(ISBLANK($F885),0,ROUND($E885*(VLOOKUP($F885,Ratio,3)),0))</f>
        <v>0</v>
      </c>
      <c r="I885" s="34">
        <f>IF(ISBLANK($F885),0,ROUND($E885*(VLOOKUP($F885,Ratio,4)),0))</f>
        <v>0</v>
      </c>
      <c r="J885" s="34">
        <f>IF(ISBLANK($F885),0,ROUND($E885*(VLOOKUP($F885,Ratio,5)),0))</f>
        <v>0</v>
      </c>
      <c r="K885" s="34">
        <f>IF(ISBLANK($F885),0,ROUND($E885*(VLOOKUP($F885,Ratio,13)),0))</f>
        <v>0</v>
      </c>
      <c r="L885" s="33"/>
      <c r="M885" s="124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  <c r="FW885" s="20"/>
      <c r="FX885" s="20"/>
      <c r="FY885" s="20"/>
      <c r="FZ885" s="20"/>
      <c r="GA885" s="20"/>
      <c r="GB885" s="20"/>
      <c r="GC885" s="20"/>
      <c r="GD885" s="20"/>
      <c r="GE885" s="20"/>
      <c r="GF885" s="20"/>
      <c r="GG885" s="20"/>
      <c r="GH885" s="20"/>
      <c r="GI885" s="20"/>
      <c r="GJ885" s="20"/>
      <c r="GK885" s="20"/>
      <c r="GL885" s="20"/>
      <c r="GM885" s="20"/>
      <c r="GN885" s="20"/>
      <c r="GO885" s="20"/>
      <c r="GP885" s="20"/>
      <c r="GQ885" s="20"/>
      <c r="GR885" s="20"/>
      <c r="GS885" s="20"/>
      <c r="GT885" s="20"/>
      <c r="GU885" s="20"/>
      <c r="GV885" s="20"/>
      <c r="GW885" s="20"/>
      <c r="GX885" s="20"/>
      <c r="GY885" s="20"/>
      <c r="GZ885" s="20"/>
      <c r="HA885" s="20"/>
      <c r="HB885" s="20"/>
      <c r="HC885" s="20"/>
      <c r="HD885" s="20"/>
      <c r="HE885" s="20"/>
      <c r="HF885" s="20"/>
      <c r="HG885" s="20"/>
      <c r="HH885" s="20"/>
      <c r="HI885" s="20"/>
      <c r="HJ885" s="20"/>
      <c r="HK885" s="20"/>
      <c r="HL885" s="20"/>
      <c r="HM885" s="20"/>
      <c r="HN885" s="20"/>
      <c r="HO885" s="20"/>
      <c r="HP885" s="20"/>
      <c r="HQ885" s="20"/>
      <c r="HR885" s="20"/>
      <c r="HS885" s="20"/>
      <c r="HT885" s="20"/>
      <c r="HU885" s="20"/>
      <c r="HV885" s="20"/>
      <c r="HW885" s="20"/>
      <c r="HX885" s="20"/>
      <c r="HY885" s="20"/>
      <c r="HZ885" s="20"/>
      <c r="IA885" s="20"/>
      <c r="IB885" s="20"/>
      <c r="IC885" s="20"/>
      <c r="ID885" s="20"/>
      <c r="IE885" s="20"/>
      <c r="IF885" s="20"/>
      <c r="IG885" s="20"/>
      <c r="IH885" s="20"/>
      <c r="II885" s="20"/>
      <c r="IJ885" s="20"/>
      <c r="IK885" s="20"/>
      <c r="IL885" s="20"/>
      <c r="IM885" s="20"/>
      <c r="IN885" s="20"/>
      <c r="IO885" s="20"/>
      <c r="IP885" s="20"/>
      <c r="IQ885" s="20"/>
      <c r="IR885" s="20"/>
      <c r="IS885" s="20"/>
    </row>
    <row r="886" spans="1:253" ht="13">
      <c r="A886" s="297">
        <v>76080</v>
      </c>
      <c r="B886" s="245">
        <v>8270</v>
      </c>
      <c r="C886" s="46" t="s">
        <v>497</v>
      </c>
      <c r="D886" s="58" t="s">
        <v>498</v>
      </c>
      <c r="E886" s="234">
        <v>0</v>
      </c>
      <c r="F886" s="223" t="s">
        <v>63</v>
      </c>
      <c r="G886" s="35"/>
      <c r="H886" s="35"/>
      <c r="I886" s="35"/>
      <c r="J886" s="35"/>
      <c r="K886" s="35"/>
      <c r="L886" s="33"/>
      <c r="M886" s="124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  <c r="GD886" s="20"/>
      <c r="GE886" s="20"/>
      <c r="GF886" s="20"/>
      <c r="GG886" s="20"/>
      <c r="GH886" s="20"/>
      <c r="GI886" s="20"/>
      <c r="GJ886" s="20"/>
      <c r="GK886" s="20"/>
      <c r="GL886" s="20"/>
      <c r="GM886" s="20"/>
      <c r="GN886" s="20"/>
      <c r="GO886" s="20"/>
      <c r="GP886" s="20"/>
      <c r="GQ886" s="20"/>
      <c r="GR886" s="20"/>
      <c r="GS886" s="20"/>
      <c r="GT886" s="20"/>
      <c r="GU886" s="20"/>
      <c r="GV886" s="20"/>
      <c r="GW886" s="20"/>
      <c r="GX886" s="20"/>
      <c r="GY886" s="20"/>
      <c r="GZ886" s="20"/>
      <c r="HA886" s="20"/>
      <c r="HB886" s="20"/>
      <c r="HC886" s="20"/>
      <c r="HD886" s="20"/>
      <c r="HE886" s="20"/>
      <c r="HF886" s="20"/>
      <c r="HG886" s="20"/>
      <c r="HH886" s="20"/>
      <c r="HI886" s="20"/>
      <c r="HJ886" s="20"/>
      <c r="HK886" s="20"/>
      <c r="HL886" s="20"/>
      <c r="HM886" s="20"/>
      <c r="HN886" s="20"/>
      <c r="HO886" s="20"/>
      <c r="HP886" s="20"/>
      <c r="HQ886" s="20"/>
      <c r="HR886" s="20"/>
      <c r="HS886" s="20"/>
      <c r="HT886" s="20"/>
      <c r="HU886" s="20"/>
      <c r="HV886" s="20"/>
      <c r="HW886" s="20"/>
      <c r="HX886" s="20"/>
      <c r="HY886" s="20"/>
      <c r="HZ886" s="20"/>
      <c r="IA886" s="20"/>
      <c r="IB886" s="20"/>
      <c r="IC886" s="20"/>
      <c r="ID886" s="20"/>
      <c r="IE886" s="20"/>
      <c r="IF886" s="20"/>
      <c r="IG886" s="20"/>
      <c r="IH886" s="20"/>
      <c r="II886" s="20"/>
      <c r="IJ886" s="20"/>
      <c r="IK886" s="20"/>
      <c r="IL886" s="20"/>
      <c r="IM886" s="20"/>
      <c r="IN886" s="20"/>
      <c r="IO886" s="20"/>
      <c r="IP886" s="20"/>
      <c r="IQ886" s="20"/>
      <c r="IR886" s="20"/>
      <c r="IS886" s="20"/>
    </row>
    <row r="887" spans="1:253" ht="13">
      <c r="A887" s="297"/>
      <c r="B887" s="245"/>
      <c r="C887" s="46" t="s">
        <v>499</v>
      </c>
      <c r="D887" s="58" t="s">
        <v>498</v>
      </c>
      <c r="E887" s="234">
        <v>0</v>
      </c>
      <c r="F887" s="233"/>
      <c r="G887" s="34">
        <f>IF(ISBLANK($F887),0,ROUND($E887*(VLOOKUP($F887,Ratio,2)),0))</f>
        <v>0</v>
      </c>
      <c r="H887" s="34">
        <f>IF(ISBLANK($F887),0,ROUND($E887*(VLOOKUP($F887,Ratio,3)),0))</f>
        <v>0</v>
      </c>
      <c r="I887" s="34">
        <f>IF(ISBLANK($F887),0,ROUND($E887*(VLOOKUP($F887,Ratio,4)),0))</f>
        <v>0</v>
      </c>
      <c r="J887" s="34">
        <f>IF(ISBLANK($F887),0,ROUND($E887*(VLOOKUP($F887,Ratio,5)),0))</f>
        <v>0</v>
      </c>
      <c r="K887" s="34">
        <f>IF(ISBLANK($F887),0,ROUND($E887*(VLOOKUP($F887,Ratio,13)),0))</f>
        <v>0</v>
      </c>
      <c r="L887" s="33"/>
      <c r="M887" s="124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  <c r="FW887" s="20"/>
      <c r="FX887" s="20"/>
      <c r="FY887" s="20"/>
      <c r="FZ887" s="20"/>
      <c r="GA887" s="20"/>
      <c r="GB887" s="20"/>
      <c r="GC887" s="20"/>
      <c r="GD887" s="20"/>
      <c r="GE887" s="20"/>
      <c r="GF887" s="20"/>
      <c r="GG887" s="20"/>
      <c r="GH887" s="20"/>
      <c r="GI887" s="20"/>
      <c r="GJ887" s="20"/>
      <c r="GK887" s="20"/>
      <c r="GL887" s="20"/>
      <c r="GM887" s="20"/>
      <c r="GN887" s="20"/>
      <c r="GO887" s="20"/>
      <c r="GP887" s="20"/>
      <c r="GQ887" s="20"/>
      <c r="GR887" s="20"/>
      <c r="GS887" s="20"/>
      <c r="GT887" s="20"/>
      <c r="GU887" s="20"/>
      <c r="GV887" s="20"/>
      <c r="GW887" s="20"/>
      <c r="GX887" s="20"/>
      <c r="GY887" s="20"/>
      <c r="GZ887" s="20"/>
      <c r="HA887" s="20"/>
      <c r="HB887" s="20"/>
      <c r="HC887" s="20"/>
      <c r="HD887" s="20"/>
      <c r="HE887" s="20"/>
      <c r="HF887" s="20"/>
      <c r="HG887" s="20"/>
      <c r="HH887" s="20"/>
      <c r="HI887" s="20"/>
      <c r="HJ887" s="20"/>
      <c r="HK887" s="20"/>
      <c r="HL887" s="20"/>
      <c r="HM887" s="20"/>
      <c r="HN887" s="20"/>
      <c r="HO887" s="20"/>
      <c r="HP887" s="20"/>
      <c r="HQ887" s="20"/>
      <c r="HR887" s="20"/>
      <c r="HS887" s="20"/>
      <c r="HT887" s="20"/>
      <c r="HU887" s="20"/>
      <c r="HV887" s="20"/>
      <c r="HW887" s="20"/>
      <c r="HX887" s="20"/>
      <c r="HY887" s="20"/>
      <c r="HZ887" s="20"/>
      <c r="IA887" s="20"/>
      <c r="IB887" s="20"/>
      <c r="IC887" s="20"/>
      <c r="ID887" s="20"/>
      <c r="IE887" s="20"/>
      <c r="IF887" s="20"/>
      <c r="IG887" s="20"/>
      <c r="IH887" s="20"/>
      <c r="II887" s="20"/>
      <c r="IJ887" s="20"/>
      <c r="IK887" s="20"/>
      <c r="IL887" s="20"/>
      <c r="IM887" s="20"/>
      <c r="IN887" s="20"/>
      <c r="IO887" s="20"/>
      <c r="IP887" s="20"/>
      <c r="IQ887" s="20"/>
      <c r="IR887" s="20"/>
      <c r="IS887" s="20"/>
    </row>
    <row r="888" spans="1:253" ht="13">
      <c r="A888" s="297">
        <v>76100</v>
      </c>
      <c r="B888" s="245">
        <v>8280</v>
      </c>
      <c r="C888" s="46" t="s">
        <v>83</v>
      </c>
      <c r="D888" s="58" t="s">
        <v>971</v>
      </c>
      <c r="E888" s="234">
        <v>0</v>
      </c>
      <c r="F888" s="223" t="s">
        <v>63</v>
      </c>
      <c r="G888" s="35"/>
      <c r="H888" s="35"/>
      <c r="I888" s="35"/>
      <c r="J888" s="35"/>
      <c r="K888" s="35"/>
      <c r="L888" s="33"/>
      <c r="M888" s="124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  <c r="EK888" s="20"/>
      <c r="EL888" s="20"/>
      <c r="EM888" s="20"/>
      <c r="EN888" s="20"/>
      <c r="EO888" s="20"/>
      <c r="EP888" s="20"/>
      <c r="EQ888" s="20"/>
      <c r="ER888" s="20"/>
      <c r="ES888" s="20"/>
      <c r="ET888" s="20"/>
      <c r="EU888" s="20"/>
      <c r="EV888" s="20"/>
      <c r="EW888" s="20"/>
      <c r="EX888" s="20"/>
      <c r="EY888" s="20"/>
      <c r="EZ888" s="20"/>
      <c r="FA888" s="20"/>
      <c r="FB888" s="20"/>
      <c r="FC888" s="20"/>
      <c r="FD888" s="20"/>
      <c r="FE888" s="20"/>
      <c r="FF888" s="20"/>
      <c r="FG888" s="20"/>
      <c r="FH888" s="20"/>
      <c r="FI888" s="20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  <c r="FW888" s="20"/>
      <c r="FX888" s="20"/>
      <c r="FY888" s="20"/>
      <c r="FZ888" s="20"/>
      <c r="GA888" s="20"/>
      <c r="GB888" s="20"/>
      <c r="GC888" s="20"/>
      <c r="GD888" s="20"/>
      <c r="GE888" s="20"/>
      <c r="GF888" s="20"/>
      <c r="GG888" s="20"/>
      <c r="GH888" s="20"/>
      <c r="GI888" s="20"/>
      <c r="GJ888" s="20"/>
      <c r="GK888" s="20"/>
      <c r="GL888" s="20"/>
      <c r="GM888" s="20"/>
      <c r="GN888" s="20"/>
      <c r="GO888" s="20"/>
      <c r="GP888" s="20"/>
      <c r="GQ888" s="20"/>
      <c r="GR888" s="20"/>
      <c r="GS888" s="20"/>
      <c r="GT888" s="20"/>
      <c r="GU888" s="20"/>
      <c r="GV888" s="20"/>
      <c r="GW888" s="20"/>
      <c r="GX888" s="20"/>
      <c r="GY888" s="20"/>
      <c r="GZ888" s="20"/>
      <c r="HA888" s="20"/>
      <c r="HB888" s="20"/>
      <c r="HC888" s="20"/>
      <c r="HD888" s="20"/>
      <c r="HE888" s="20"/>
      <c r="HF888" s="20"/>
      <c r="HG888" s="20"/>
      <c r="HH888" s="20"/>
      <c r="HI888" s="20"/>
      <c r="HJ888" s="20"/>
      <c r="HK888" s="20"/>
      <c r="HL888" s="20"/>
      <c r="HM888" s="20"/>
      <c r="HN888" s="20"/>
      <c r="HO888" s="20"/>
      <c r="HP888" s="20"/>
      <c r="HQ888" s="20"/>
      <c r="HR888" s="20"/>
      <c r="HS888" s="20"/>
      <c r="HT888" s="20"/>
      <c r="HU888" s="20"/>
      <c r="HV888" s="20"/>
      <c r="HW888" s="20"/>
      <c r="HX888" s="20"/>
      <c r="HY888" s="20"/>
      <c r="HZ888" s="20"/>
      <c r="IA888" s="20"/>
      <c r="IB888" s="20"/>
      <c r="IC888" s="20"/>
      <c r="ID888" s="20"/>
      <c r="IE888" s="20"/>
      <c r="IF888" s="20"/>
      <c r="IG888" s="20"/>
      <c r="IH888" s="20"/>
      <c r="II888" s="20"/>
      <c r="IJ888" s="20"/>
      <c r="IK888" s="20"/>
      <c r="IL888" s="20"/>
      <c r="IM888" s="20"/>
      <c r="IN888" s="20"/>
      <c r="IO888" s="20"/>
      <c r="IP888" s="20"/>
      <c r="IQ888" s="20"/>
      <c r="IR888" s="20"/>
      <c r="IS888" s="20"/>
    </row>
    <row r="889" spans="1:253" ht="13">
      <c r="A889" s="297"/>
      <c r="B889" s="245"/>
      <c r="C889" s="46" t="s">
        <v>85</v>
      </c>
      <c r="D889" s="58" t="s">
        <v>971</v>
      </c>
      <c r="E889" s="234">
        <v>0</v>
      </c>
      <c r="F889" s="224"/>
      <c r="G889" s="34">
        <f>IF(ISBLANK($F889),0,ROUND($E889*(VLOOKUP($F889,Ratio,2)),0))</f>
        <v>0</v>
      </c>
      <c r="H889" s="34">
        <f>IF(ISBLANK($F889),0,ROUND($E889*(VLOOKUP($F889,Ratio,3)),0))</f>
        <v>0</v>
      </c>
      <c r="I889" s="34">
        <f>IF(ISBLANK($F889),0,ROUND($E889*(VLOOKUP($F889,Ratio,4)),0))</f>
        <v>0</v>
      </c>
      <c r="J889" s="34">
        <f>IF(ISBLANK($F889),0,ROUND($E889*(VLOOKUP($F889,Ratio,5)),0))</f>
        <v>0</v>
      </c>
      <c r="K889" s="34">
        <f>IF(ISBLANK($F889),0,ROUND($E889*(VLOOKUP($F889,Ratio,13)),0))</f>
        <v>0</v>
      </c>
      <c r="L889" s="33"/>
      <c r="M889" s="124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  <c r="GD889" s="20"/>
      <c r="GE889" s="20"/>
      <c r="GF889" s="20"/>
      <c r="GG889" s="20"/>
      <c r="GH889" s="20"/>
      <c r="GI889" s="20"/>
      <c r="GJ889" s="20"/>
      <c r="GK889" s="20"/>
      <c r="GL889" s="20"/>
      <c r="GM889" s="20"/>
      <c r="GN889" s="20"/>
      <c r="GO889" s="20"/>
      <c r="GP889" s="20"/>
      <c r="GQ889" s="20"/>
      <c r="GR889" s="20"/>
      <c r="GS889" s="20"/>
      <c r="GT889" s="20"/>
      <c r="GU889" s="20"/>
      <c r="GV889" s="20"/>
      <c r="GW889" s="20"/>
      <c r="GX889" s="20"/>
      <c r="GY889" s="20"/>
      <c r="GZ889" s="20"/>
      <c r="HA889" s="20"/>
      <c r="HB889" s="20"/>
      <c r="HC889" s="20"/>
      <c r="HD889" s="20"/>
      <c r="HE889" s="20"/>
      <c r="HF889" s="20"/>
      <c r="HG889" s="20"/>
      <c r="HH889" s="20"/>
      <c r="HI889" s="20"/>
      <c r="HJ889" s="20"/>
      <c r="HK889" s="20"/>
      <c r="HL889" s="20"/>
      <c r="HM889" s="20"/>
      <c r="HN889" s="20"/>
      <c r="HO889" s="20"/>
      <c r="HP889" s="20"/>
      <c r="HQ889" s="20"/>
      <c r="HR889" s="20"/>
      <c r="HS889" s="20"/>
      <c r="HT889" s="20"/>
      <c r="HU889" s="20"/>
      <c r="HV889" s="20"/>
      <c r="HW889" s="20"/>
      <c r="HX889" s="20"/>
      <c r="HY889" s="20"/>
      <c r="HZ889" s="20"/>
      <c r="IA889" s="20"/>
      <c r="IB889" s="20"/>
      <c r="IC889" s="20"/>
      <c r="ID889" s="20"/>
      <c r="IE889" s="20"/>
      <c r="IF889" s="20"/>
      <c r="IG889" s="20"/>
      <c r="IH889" s="20"/>
      <c r="II889" s="20"/>
      <c r="IJ889" s="20"/>
      <c r="IK889" s="20"/>
      <c r="IL889" s="20"/>
      <c r="IM889" s="20"/>
      <c r="IN889" s="20"/>
      <c r="IO889" s="20"/>
      <c r="IP889" s="20"/>
      <c r="IQ889" s="20"/>
      <c r="IR889" s="20"/>
      <c r="IS889" s="20"/>
    </row>
    <row r="890" spans="1:253" ht="13">
      <c r="A890" s="297">
        <v>76120</v>
      </c>
      <c r="B890" s="245">
        <v>8290</v>
      </c>
      <c r="C890" s="46" t="s">
        <v>500</v>
      </c>
      <c r="D890" s="58" t="s">
        <v>501</v>
      </c>
      <c r="E890" s="234">
        <v>0</v>
      </c>
      <c r="F890" s="223" t="s">
        <v>63</v>
      </c>
      <c r="G890" s="35"/>
      <c r="H890" s="35"/>
      <c r="I890" s="35"/>
      <c r="J890" s="35"/>
      <c r="K890" s="35"/>
      <c r="L890" s="33"/>
      <c r="M890" s="124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  <c r="GD890" s="20"/>
      <c r="GE890" s="20"/>
      <c r="GF890" s="20"/>
      <c r="GG890" s="20"/>
      <c r="GH890" s="20"/>
      <c r="GI890" s="20"/>
      <c r="GJ890" s="20"/>
      <c r="GK890" s="20"/>
      <c r="GL890" s="20"/>
      <c r="GM890" s="20"/>
      <c r="GN890" s="20"/>
      <c r="GO890" s="20"/>
      <c r="GP890" s="20"/>
      <c r="GQ890" s="20"/>
      <c r="GR890" s="20"/>
      <c r="GS890" s="20"/>
      <c r="GT890" s="20"/>
      <c r="GU890" s="20"/>
      <c r="GV890" s="20"/>
      <c r="GW890" s="20"/>
      <c r="GX890" s="20"/>
      <c r="GY890" s="20"/>
      <c r="GZ890" s="20"/>
      <c r="HA890" s="20"/>
      <c r="HB890" s="20"/>
      <c r="HC890" s="20"/>
      <c r="HD890" s="20"/>
      <c r="HE890" s="20"/>
      <c r="HF890" s="20"/>
      <c r="HG890" s="20"/>
      <c r="HH890" s="20"/>
      <c r="HI890" s="20"/>
      <c r="HJ890" s="20"/>
      <c r="HK890" s="20"/>
      <c r="HL890" s="20"/>
      <c r="HM890" s="20"/>
      <c r="HN890" s="20"/>
      <c r="HO890" s="20"/>
      <c r="HP890" s="20"/>
      <c r="HQ890" s="20"/>
      <c r="HR890" s="20"/>
      <c r="HS890" s="20"/>
      <c r="HT890" s="20"/>
      <c r="HU890" s="20"/>
      <c r="HV890" s="20"/>
      <c r="HW890" s="20"/>
      <c r="HX890" s="20"/>
      <c r="HY890" s="20"/>
      <c r="HZ890" s="20"/>
      <c r="IA890" s="20"/>
      <c r="IB890" s="20"/>
      <c r="IC890" s="20"/>
      <c r="ID890" s="20"/>
      <c r="IE890" s="20"/>
      <c r="IF890" s="20"/>
      <c r="IG890" s="20"/>
      <c r="IH890" s="20"/>
      <c r="II890" s="20"/>
      <c r="IJ890" s="20"/>
      <c r="IK890" s="20"/>
      <c r="IL890" s="20"/>
      <c r="IM890" s="20"/>
      <c r="IN890" s="20"/>
      <c r="IO890" s="20"/>
      <c r="IP890" s="20"/>
      <c r="IQ890" s="20"/>
      <c r="IR890" s="20"/>
      <c r="IS890" s="20"/>
    </row>
    <row r="891" spans="1:253" ht="13">
      <c r="A891" s="297"/>
      <c r="B891" s="245"/>
      <c r="C891" s="46" t="s">
        <v>502</v>
      </c>
      <c r="D891" s="58" t="s">
        <v>501</v>
      </c>
      <c r="E891" s="234">
        <v>0</v>
      </c>
      <c r="F891" s="224"/>
      <c r="G891" s="34">
        <f>IF(ISBLANK($F891),0,ROUND($E891*(VLOOKUP($F891,Ratio,2)),0))</f>
        <v>0</v>
      </c>
      <c r="H891" s="34">
        <f>IF(ISBLANK($F891),0,ROUND($E891*(VLOOKUP($F891,Ratio,3)),0))</f>
        <v>0</v>
      </c>
      <c r="I891" s="34">
        <f>IF(ISBLANK($F891),0,ROUND($E891*(VLOOKUP($F891,Ratio,4)),0))</f>
        <v>0</v>
      </c>
      <c r="J891" s="34">
        <f>IF(ISBLANK($F891),0,ROUND($E891*(VLOOKUP($F891,Ratio,5)),0))</f>
        <v>0</v>
      </c>
      <c r="K891" s="34">
        <f>IF(ISBLANK($F891),0,ROUND($E891*(VLOOKUP($F891,Ratio,13)),0))</f>
        <v>0</v>
      </c>
      <c r="L891" s="33"/>
      <c r="M891" s="124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  <c r="FW891" s="20"/>
      <c r="FX891" s="20"/>
      <c r="FY891" s="20"/>
      <c r="FZ891" s="20"/>
      <c r="GA891" s="20"/>
      <c r="GB891" s="20"/>
      <c r="GC891" s="20"/>
      <c r="GD891" s="20"/>
      <c r="GE891" s="20"/>
      <c r="GF891" s="20"/>
      <c r="GG891" s="20"/>
      <c r="GH891" s="20"/>
      <c r="GI891" s="20"/>
      <c r="GJ891" s="20"/>
      <c r="GK891" s="20"/>
      <c r="GL891" s="20"/>
      <c r="GM891" s="20"/>
      <c r="GN891" s="20"/>
      <c r="GO891" s="20"/>
      <c r="GP891" s="20"/>
      <c r="GQ891" s="20"/>
      <c r="GR891" s="20"/>
      <c r="GS891" s="20"/>
      <c r="GT891" s="20"/>
      <c r="GU891" s="20"/>
      <c r="GV891" s="20"/>
      <c r="GW891" s="20"/>
      <c r="GX891" s="20"/>
      <c r="GY891" s="20"/>
      <c r="GZ891" s="20"/>
      <c r="HA891" s="20"/>
      <c r="HB891" s="20"/>
      <c r="HC891" s="20"/>
      <c r="HD891" s="20"/>
      <c r="HE891" s="20"/>
      <c r="HF891" s="20"/>
      <c r="HG891" s="20"/>
      <c r="HH891" s="20"/>
      <c r="HI891" s="20"/>
      <c r="HJ891" s="20"/>
      <c r="HK891" s="20"/>
      <c r="HL891" s="20"/>
      <c r="HM891" s="20"/>
      <c r="HN891" s="20"/>
      <c r="HO891" s="20"/>
      <c r="HP891" s="20"/>
      <c r="HQ891" s="20"/>
      <c r="HR891" s="20"/>
      <c r="HS891" s="20"/>
      <c r="HT891" s="20"/>
      <c r="HU891" s="20"/>
      <c r="HV891" s="20"/>
      <c r="HW891" s="20"/>
      <c r="HX891" s="20"/>
      <c r="HY891" s="20"/>
      <c r="HZ891" s="20"/>
      <c r="IA891" s="20"/>
      <c r="IB891" s="20"/>
      <c r="IC891" s="20"/>
      <c r="ID891" s="20"/>
      <c r="IE891" s="20"/>
      <c r="IF891" s="20"/>
      <c r="IG891" s="20"/>
      <c r="IH891" s="20"/>
      <c r="II891" s="20"/>
      <c r="IJ891" s="20"/>
      <c r="IK891" s="20"/>
      <c r="IL891" s="20"/>
      <c r="IM891" s="20"/>
      <c r="IN891" s="20"/>
      <c r="IO891" s="20"/>
      <c r="IP891" s="20"/>
      <c r="IQ891" s="20"/>
      <c r="IR891" s="20"/>
      <c r="IS891" s="20"/>
    </row>
    <row r="892" spans="1:253" ht="13">
      <c r="A892" s="297">
        <v>76140</v>
      </c>
      <c r="B892" s="245">
        <v>8300</v>
      </c>
      <c r="C892" s="46" t="s">
        <v>503</v>
      </c>
      <c r="D892" s="58" t="s">
        <v>504</v>
      </c>
      <c r="E892" s="234">
        <v>0</v>
      </c>
      <c r="F892" s="218"/>
      <c r="G892" s="33"/>
      <c r="H892" s="33"/>
      <c r="I892" s="33"/>
      <c r="J892" s="33"/>
      <c r="K892" s="33"/>
      <c r="L892" s="40">
        <f>'A4-1 with formulas'!$E$892</f>
        <v>0</v>
      </c>
      <c r="M892" s="124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  <c r="EK892" s="20"/>
      <c r="EL892" s="20"/>
      <c r="EM892" s="20"/>
      <c r="EN892" s="20"/>
      <c r="EO892" s="20"/>
      <c r="EP892" s="20"/>
      <c r="EQ892" s="20"/>
      <c r="ER892" s="20"/>
      <c r="ES892" s="20"/>
      <c r="ET892" s="20"/>
      <c r="EU892" s="20"/>
      <c r="EV892" s="20"/>
      <c r="EW892" s="20"/>
      <c r="EX892" s="20"/>
      <c r="EY892" s="20"/>
      <c r="EZ892" s="20"/>
      <c r="FA892" s="20"/>
      <c r="FB892" s="20"/>
      <c r="FC892" s="20"/>
      <c r="FD892" s="20"/>
      <c r="FE892" s="20"/>
      <c r="FF892" s="20"/>
      <c r="FG892" s="20"/>
      <c r="FH892" s="20"/>
      <c r="FI892" s="20"/>
      <c r="FJ892" s="20"/>
      <c r="FK892" s="20"/>
      <c r="FL892" s="20"/>
      <c r="FM892" s="20"/>
      <c r="FN892" s="20"/>
      <c r="FO892" s="20"/>
      <c r="FP892" s="20"/>
      <c r="FQ892" s="20"/>
      <c r="FR892" s="20"/>
      <c r="FS892" s="20"/>
      <c r="FT892" s="20"/>
      <c r="FU892" s="20"/>
      <c r="FV892" s="20"/>
      <c r="FW892" s="20"/>
      <c r="FX892" s="20"/>
      <c r="FY892" s="20"/>
      <c r="FZ892" s="20"/>
      <c r="GA892" s="20"/>
      <c r="GB892" s="20"/>
      <c r="GC892" s="20"/>
      <c r="GD892" s="20"/>
      <c r="GE892" s="20"/>
      <c r="GF892" s="20"/>
      <c r="GG892" s="20"/>
      <c r="GH892" s="20"/>
      <c r="GI892" s="20"/>
      <c r="GJ892" s="20"/>
      <c r="GK892" s="20"/>
      <c r="GL892" s="20"/>
      <c r="GM892" s="20"/>
      <c r="GN892" s="20"/>
      <c r="GO892" s="20"/>
      <c r="GP892" s="20"/>
      <c r="GQ892" s="20"/>
      <c r="GR892" s="20"/>
      <c r="GS892" s="20"/>
      <c r="GT892" s="20"/>
      <c r="GU892" s="20"/>
      <c r="GV892" s="20"/>
      <c r="GW892" s="20"/>
      <c r="GX892" s="20"/>
      <c r="GY892" s="20"/>
      <c r="GZ892" s="20"/>
      <c r="HA892" s="20"/>
      <c r="HB892" s="20"/>
      <c r="HC892" s="20"/>
      <c r="HD892" s="20"/>
      <c r="HE892" s="20"/>
      <c r="HF892" s="20"/>
      <c r="HG892" s="20"/>
      <c r="HH892" s="20"/>
      <c r="HI892" s="20"/>
      <c r="HJ892" s="20"/>
      <c r="HK892" s="20"/>
      <c r="HL892" s="20"/>
      <c r="HM892" s="20"/>
      <c r="HN892" s="20"/>
      <c r="HO892" s="20"/>
      <c r="HP892" s="20"/>
      <c r="HQ892" s="20"/>
      <c r="HR892" s="20"/>
      <c r="HS892" s="20"/>
      <c r="HT892" s="20"/>
      <c r="HU892" s="20"/>
      <c r="HV892" s="20"/>
      <c r="HW892" s="20"/>
      <c r="HX892" s="20"/>
      <c r="HY892" s="20"/>
      <c r="HZ892" s="20"/>
      <c r="IA892" s="20"/>
      <c r="IB892" s="20"/>
      <c r="IC892" s="20"/>
      <c r="ID892" s="20"/>
      <c r="IE892" s="20"/>
      <c r="IF892" s="20"/>
      <c r="IG892" s="20"/>
      <c r="IH892" s="20"/>
      <c r="II892" s="20"/>
      <c r="IJ892" s="20"/>
      <c r="IK892" s="20"/>
      <c r="IL892" s="20"/>
      <c r="IM892" s="20"/>
      <c r="IN892" s="20"/>
      <c r="IO892" s="20"/>
      <c r="IP892" s="20"/>
      <c r="IQ892" s="20"/>
      <c r="IR892" s="20"/>
      <c r="IS892" s="20"/>
    </row>
    <row r="893" spans="1:253" ht="13">
      <c r="A893" s="297">
        <v>76160</v>
      </c>
      <c r="B893" s="245">
        <v>8310</v>
      </c>
      <c r="C893" s="46" t="s">
        <v>505</v>
      </c>
      <c r="D893" s="58" t="s">
        <v>506</v>
      </c>
      <c r="E893" s="234">
        <v>0</v>
      </c>
      <c r="F893" s="223" t="s">
        <v>63</v>
      </c>
      <c r="G893" s="35"/>
      <c r="H893" s="35"/>
      <c r="I893" s="35"/>
      <c r="J893" s="35"/>
      <c r="K893" s="35"/>
      <c r="L893" s="33"/>
      <c r="M893" s="124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  <c r="EK893" s="20"/>
      <c r="EL893" s="20"/>
      <c r="EM893" s="20"/>
      <c r="EN893" s="20"/>
      <c r="EO893" s="20"/>
      <c r="EP893" s="20"/>
      <c r="EQ893" s="20"/>
      <c r="ER893" s="20"/>
      <c r="ES893" s="20"/>
      <c r="ET893" s="20"/>
      <c r="EU893" s="20"/>
      <c r="EV893" s="20"/>
      <c r="EW893" s="20"/>
      <c r="EX893" s="20"/>
      <c r="EY893" s="20"/>
      <c r="EZ893" s="20"/>
      <c r="FA893" s="20"/>
      <c r="FB893" s="20"/>
      <c r="FC893" s="20"/>
      <c r="FD893" s="20"/>
      <c r="FE893" s="20"/>
      <c r="FF893" s="20"/>
      <c r="FG893" s="20"/>
      <c r="FH893" s="20"/>
      <c r="FI893" s="20"/>
      <c r="FJ893" s="20"/>
      <c r="FK893" s="20"/>
      <c r="FL893" s="20"/>
      <c r="FM893" s="20"/>
      <c r="FN893" s="20"/>
      <c r="FO893" s="20"/>
      <c r="FP893" s="20"/>
      <c r="FQ893" s="20"/>
      <c r="FR893" s="20"/>
      <c r="FS893" s="20"/>
      <c r="FT893" s="20"/>
      <c r="FU893" s="20"/>
      <c r="FV893" s="20"/>
      <c r="FW893" s="20"/>
      <c r="FX893" s="20"/>
      <c r="FY893" s="20"/>
      <c r="FZ893" s="20"/>
      <c r="GA893" s="20"/>
      <c r="GB893" s="20"/>
      <c r="GC893" s="20"/>
      <c r="GD893" s="20"/>
      <c r="GE893" s="20"/>
      <c r="GF893" s="20"/>
      <c r="GG893" s="20"/>
      <c r="GH893" s="20"/>
      <c r="GI893" s="20"/>
      <c r="GJ893" s="20"/>
      <c r="GK893" s="20"/>
      <c r="GL893" s="20"/>
      <c r="GM893" s="20"/>
      <c r="GN893" s="20"/>
      <c r="GO893" s="20"/>
      <c r="GP893" s="20"/>
      <c r="GQ893" s="20"/>
      <c r="GR893" s="20"/>
      <c r="GS893" s="20"/>
      <c r="GT893" s="20"/>
      <c r="GU893" s="20"/>
      <c r="GV893" s="20"/>
      <c r="GW893" s="20"/>
      <c r="GX893" s="20"/>
      <c r="GY893" s="20"/>
      <c r="GZ893" s="20"/>
      <c r="HA893" s="20"/>
      <c r="HB893" s="20"/>
      <c r="HC893" s="20"/>
      <c r="HD893" s="20"/>
      <c r="HE893" s="20"/>
      <c r="HF893" s="20"/>
      <c r="HG893" s="20"/>
      <c r="HH893" s="20"/>
      <c r="HI893" s="20"/>
      <c r="HJ893" s="20"/>
      <c r="HK893" s="20"/>
      <c r="HL893" s="20"/>
      <c r="HM893" s="20"/>
      <c r="HN893" s="20"/>
      <c r="HO893" s="20"/>
      <c r="HP893" s="20"/>
      <c r="HQ893" s="20"/>
      <c r="HR893" s="20"/>
      <c r="HS893" s="20"/>
      <c r="HT893" s="20"/>
      <c r="HU893" s="20"/>
      <c r="HV893" s="20"/>
      <c r="HW893" s="20"/>
      <c r="HX893" s="20"/>
      <c r="HY893" s="20"/>
      <c r="HZ893" s="20"/>
      <c r="IA893" s="20"/>
      <c r="IB893" s="20"/>
      <c r="IC893" s="20"/>
      <c r="ID893" s="20"/>
      <c r="IE893" s="20"/>
      <c r="IF893" s="20"/>
      <c r="IG893" s="20"/>
      <c r="IH893" s="20"/>
      <c r="II893" s="20"/>
      <c r="IJ893" s="20"/>
      <c r="IK893" s="20"/>
      <c r="IL893" s="20"/>
      <c r="IM893" s="20"/>
      <c r="IN893" s="20"/>
      <c r="IO893" s="20"/>
      <c r="IP893" s="20"/>
      <c r="IQ893" s="20"/>
      <c r="IR893" s="20"/>
      <c r="IS893" s="20"/>
    </row>
    <row r="894" spans="1:253" ht="13">
      <c r="A894" s="297"/>
      <c r="B894" s="245"/>
      <c r="C894" s="46" t="s">
        <v>507</v>
      </c>
      <c r="D894" s="58" t="s">
        <v>506</v>
      </c>
      <c r="E894" s="234">
        <v>0</v>
      </c>
      <c r="F894" s="224"/>
      <c r="G894" s="34">
        <f>IF(ISBLANK($F894),0,ROUND($E894*(VLOOKUP($F894,Ratio,2)),0))</f>
        <v>0</v>
      </c>
      <c r="H894" s="34">
        <f>IF(ISBLANK($F894),0,ROUND($E894*(VLOOKUP($F894,Ratio,3)),0))</f>
        <v>0</v>
      </c>
      <c r="I894" s="34">
        <f>IF(ISBLANK($F894),0,ROUND($E894*(VLOOKUP($F894,Ratio,4)),0))</f>
        <v>0</v>
      </c>
      <c r="J894" s="34">
        <f>IF(ISBLANK($F894),0,ROUND($E894*(VLOOKUP($F894,Ratio,5)),0))</f>
        <v>0</v>
      </c>
      <c r="K894" s="34">
        <f>IF(ISBLANK($F894),0,ROUND($E894*(VLOOKUP($F894,Ratio,13)),0))</f>
        <v>0</v>
      </c>
      <c r="L894" s="33"/>
      <c r="M894" s="12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  <c r="EK894" s="20"/>
      <c r="EL894" s="20"/>
      <c r="EM894" s="20"/>
      <c r="EN894" s="20"/>
      <c r="EO894" s="20"/>
      <c r="EP894" s="20"/>
      <c r="EQ894" s="20"/>
      <c r="ER894" s="20"/>
      <c r="ES894" s="20"/>
      <c r="ET894" s="20"/>
      <c r="EU894" s="20"/>
      <c r="EV894" s="20"/>
      <c r="EW894" s="20"/>
      <c r="EX894" s="20"/>
      <c r="EY894" s="20"/>
      <c r="EZ894" s="20"/>
      <c r="FA894" s="20"/>
      <c r="FB894" s="20"/>
      <c r="FC894" s="20"/>
      <c r="FD894" s="20"/>
      <c r="FE894" s="20"/>
      <c r="FF894" s="20"/>
      <c r="FG894" s="20"/>
      <c r="FH894" s="20"/>
      <c r="FI894" s="20"/>
      <c r="FJ894" s="20"/>
      <c r="FK894" s="20"/>
      <c r="FL894" s="20"/>
      <c r="FM894" s="20"/>
      <c r="FN894" s="20"/>
      <c r="FO894" s="20"/>
      <c r="FP894" s="20"/>
      <c r="FQ894" s="20"/>
      <c r="FR894" s="20"/>
      <c r="FS894" s="20"/>
      <c r="FT894" s="20"/>
      <c r="FU894" s="20"/>
      <c r="FV894" s="20"/>
      <c r="FW894" s="20"/>
      <c r="FX894" s="20"/>
      <c r="FY894" s="20"/>
      <c r="FZ894" s="20"/>
      <c r="GA894" s="20"/>
      <c r="GB894" s="20"/>
      <c r="GC894" s="20"/>
      <c r="GD894" s="20"/>
      <c r="GE894" s="20"/>
      <c r="GF894" s="20"/>
      <c r="GG894" s="20"/>
      <c r="GH894" s="20"/>
      <c r="GI894" s="20"/>
      <c r="GJ894" s="20"/>
      <c r="GK894" s="20"/>
      <c r="GL894" s="20"/>
      <c r="GM894" s="20"/>
      <c r="GN894" s="20"/>
      <c r="GO894" s="20"/>
      <c r="GP894" s="20"/>
      <c r="GQ894" s="20"/>
      <c r="GR894" s="20"/>
      <c r="GS894" s="20"/>
      <c r="GT894" s="20"/>
      <c r="GU894" s="20"/>
      <c r="GV894" s="20"/>
      <c r="GW894" s="20"/>
      <c r="GX894" s="20"/>
      <c r="GY894" s="20"/>
      <c r="GZ894" s="20"/>
      <c r="HA894" s="20"/>
      <c r="HB894" s="20"/>
      <c r="HC894" s="20"/>
      <c r="HD894" s="20"/>
      <c r="HE894" s="20"/>
      <c r="HF894" s="20"/>
      <c r="HG894" s="20"/>
      <c r="HH894" s="20"/>
      <c r="HI894" s="20"/>
      <c r="HJ894" s="20"/>
      <c r="HK894" s="20"/>
      <c r="HL894" s="20"/>
      <c r="HM894" s="20"/>
      <c r="HN894" s="20"/>
      <c r="HO894" s="20"/>
      <c r="HP894" s="20"/>
      <c r="HQ894" s="20"/>
      <c r="HR894" s="20"/>
      <c r="HS894" s="20"/>
      <c r="HT894" s="20"/>
      <c r="HU894" s="20"/>
      <c r="HV894" s="20"/>
      <c r="HW894" s="20"/>
      <c r="HX894" s="20"/>
      <c r="HY894" s="20"/>
      <c r="HZ894" s="20"/>
      <c r="IA894" s="20"/>
      <c r="IB894" s="20"/>
      <c r="IC894" s="20"/>
      <c r="ID894" s="20"/>
      <c r="IE894" s="20"/>
      <c r="IF894" s="20"/>
      <c r="IG894" s="20"/>
      <c r="IH894" s="20"/>
      <c r="II894" s="20"/>
      <c r="IJ894" s="20"/>
      <c r="IK894" s="20"/>
      <c r="IL894" s="20"/>
      <c r="IM894" s="20"/>
      <c r="IN894" s="20"/>
      <c r="IO894" s="20"/>
      <c r="IP894" s="20"/>
      <c r="IQ894" s="20"/>
      <c r="IR894" s="20"/>
      <c r="IS894" s="20"/>
    </row>
    <row r="895" spans="1:253" ht="13">
      <c r="A895" s="297">
        <v>76180</v>
      </c>
      <c r="B895" s="261">
        <v>8315</v>
      </c>
      <c r="C895" s="262" t="s">
        <v>874</v>
      </c>
      <c r="D895" s="260" t="s">
        <v>875</v>
      </c>
      <c r="E895" s="234">
        <v>0</v>
      </c>
      <c r="F895" s="224" t="s">
        <v>63</v>
      </c>
      <c r="G895" s="34"/>
      <c r="H895" s="34"/>
      <c r="I895" s="34"/>
      <c r="J895" s="34"/>
      <c r="K895" s="34"/>
      <c r="L895" s="33"/>
      <c r="M895" s="124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/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  <c r="FW895" s="20"/>
      <c r="FX895" s="20"/>
      <c r="FY895" s="20"/>
      <c r="FZ895" s="20"/>
      <c r="GA895" s="20"/>
      <c r="GB895" s="20"/>
      <c r="GC895" s="20"/>
      <c r="GD895" s="20"/>
      <c r="GE895" s="20"/>
      <c r="GF895" s="20"/>
      <c r="GG895" s="20"/>
      <c r="GH895" s="20"/>
      <c r="GI895" s="20"/>
      <c r="GJ895" s="20"/>
      <c r="GK895" s="20"/>
      <c r="GL895" s="20"/>
      <c r="GM895" s="20"/>
      <c r="GN895" s="20"/>
      <c r="GO895" s="20"/>
      <c r="GP895" s="20"/>
      <c r="GQ895" s="20"/>
      <c r="GR895" s="20"/>
      <c r="GS895" s="20"/>
      <c r="GT895" s="20"/>
      <c r="GU895" s="20"/>
      <c r="GV895" s="20"/>
      <c r="GW895" s="20"/>
      <c r="GX895" s="20"/>
      <c r="GY895" s="20"/>
      <c r="GZ895" s="20"/>
      <c r="HA895" s="20"/>
      <c r="HB895" s="20"/>
      <c r="HC895" s="20"/>
      <c r="HD895" s="20"/>
      <c r="HE895" s="20"/>
      <c r="HF895" s="20"/>
      <c r="HG895" s="20"/>
      <c r="HH895" s="20"/>
      <c r="HI895" s="20"/>
      <c r="HJ895" s="20"/>
      <c r="HK895" s="20"/>
      <c r="HL895" s="20"/>
      <c r="HM895" s="20"/>
      <c r="HN895" s="20"/>
      <c r="HO895" s="20"/>
      <c r="HP895" s="20"/>
      <c r="HQ895" s="20"/>
      <c r="HR895" s="20"/>
      <c r="HS895" s="20"/>
      <c r="HT895" s="20"/>
      <c r="HU895" s="20"/>
      <c r="HV895" s="20"/>
      <c r="HW895" s="20"/>
      <c r="HX895" s="20"/>
      <c r="HY895" s="20"/>
      <c r="HZ895" s="20"/>
      <c r="IA895" s="20"/>
      <c r="IB895" s="20"/>
      <c r="IC895" s="20"/>
      <c r="ID895" s="20"/>
      <c r="IE895" s="20"/>
      <c r="IF895" s="20"/>
      <c r="IG895" s="20"/>
      <c r="IH895" s="20"/>
      <c r="II895" s="20"/>
      <c r="IJ895" s="20"/>
      <c r="IK895" s="20"/>
      <c r="IL895" s="20"/>
      <c r="IM895" s="20"/>
      <c r="IN895" s="20"/>
      <c r="IO895" s="20"/>
      <c r="IP895" s="20"/>
      <c r="IQ895" s="20"/>
      <c r="IR895" s="20"/>
      <c r="IS895" s="20"/>
    </row>
    <row r="896" spans="1:253" ht="13">
      <c r="A896" s="297"/>
      <c r="B896" s="254"/>
      <c r="C896" s="262" t="s">
        <v>876</v>
      </c>
      <c r="D896" s="260" t="s">
        <v>875</v>
      </c>
      <c r="E896" s="234">
        <v>0</v>
      </c>
      <c r="F896" s="224"/>
      <c r="G896" s="34">
        <f>IF(ISBLANK($F896),0,ROUND($E896*(VLOOKUP($F896,Ratio,2)),0))</f>
        <v>0</v>
      </c>
      <c r="H896" s="34">
        <f>IF(ISBLANK($F896),0,ROUND($E896*(VLOOKUP($F896,Ratio,3)),0))</f>
        <v>0</v>
      </c>
      <c r="I896" s="34">
        <f>IF(ISBLANK($F896),0,ROUND($E896*(VLOOKUP($F896,Ratio,4)),0))</f>
        <v>0</v>
      </c>
      <c r="J896" s="34">
        <f>IF(ISBLANK($F896),0,ROUND($E896*(VLOOKUP($F896,Ratio,5)),0))</f>
        <v>0</v>
      </c>
      <c r="K896" s="34">
        <f>IF(ISBLANK($F896),0,ROUND($E896*(VLOOKUP($F896,Ratio,13)),0))</f>
        <v>0</v>
      </c>
      <c r="L896" s="33"/>
      <c r="M896" s="124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  <c r="FW896" s="20"/>
      <c r="FX896" s="20"/>
      <c r="FY896" s="20"/>
      <c r="FZ896" s="20"/>
      <c r="GA896" s="20"/>
      <c r="GB896" s="20"/>
      <c r="GC896" s="20"/>
      <c r="GD896" s="20"/>
      <c r="GE896" s="20"/>
      <c r="GF896" s="20"/>
      <c r="GG896" s="20"/>
      <c r="GH896" s="20"/>
      <c r="GI896" s="20"/>
      <c r="GJ896" s="20"/>
      <c r="GK896" s="20"/>
      <c r="GL896" s="20"/>
      <c r="GM896" s="20"/>
      <c r="GN896" s="20"/>
      <c r="GO896" s="20"/>
      <c r="GP896" s="20"/>
      <c r="GQ896" s="20"/>
      <c r="GR896" s="20"/>
      <c r="GS896" s="20"/>
      <c r="GT896" s="20"/>
      <c r="GU896" s="20"/>
      <c r="GV896" s="20"/>
      <c r="GW896" s="20"/>
      <c r="GX896" s="20"/>
      <c r="GY896" s="20"/>
      <c r="GZ896" s="20"/>
      <c r="HA896" s="20"/>
      <c r="HB896" s="20"/>
      <c r="HC896" s="20"/>
      <c r="HD896" s="20"/>
      <c r="HE896" s="20"/>
      <c r="HF896" s="20"/>
      <c r="HG896" s="20"/>
      <c r="HH896" s="20"/>
      <c r="HI896" s="20"/>
      <c r="HJ896" s="20"/>
      <c r="HK896" s="20"/>
      <c r="HL896" s="20"/>
      <c r="HM896" s="20"/>
      <c r="HN896" s="20"/>
      <c r="HO896" s="20"/>
      <c r="HP896" s="20"/>
      <c r="HQ896" s="20"/>
      <c r="HR896" s="20"/>
      <c r="HS896" s="20"/>
      <c r="HT896" s="20"/>
      <c r="HU896" s="20"/>
      <c r="HV896" s="20"/>
      <c r="HW896" s="20"/>
      <c r="HX896" s="20"/>
      <c r="HY896" s="20"/>
      <c r="HZ896" s="20"/>
      <c r="IA896" s="20"/>
      <c r="IB896" s="20"/>
      <c r="IC896" s="20"/>
      <c r="ID896" s="20"/>
      <c r="IE896" s="20"/>
      <c r="IF896" s="20"/>
      <c r="IG896" s="20"/>
      <c r="IH896" s="20"/>
      <c r="II896" s="20"/>
      <c r="IJ896" s="20"/>
      <c r="IK896" s="20"/>
      <c r="IL896" s="20"/>
      <c r="IM896" s="20"/>
      <c r="IN896" s="20"/>
      <c r="IO896" s="20"/>
      <c r="IP896" s="20"/>
      <c r="IQ896" s="20"/>
      <c r="IR896" s="20"/>
      <c r="IS896" s="20"/>
    </row>
    <row r="897" spans="1:253" ht="13">
      <c r="A897" s="297">
        <v>76200</v>
      </c>
      <c r="B897" s="245">
        <v>8320</v>
      </c>
      <c r="C897" s="46" t="s">
        <v>89</v>
      </c>
      <c r="D897" s="58" t="s">
        <v>508</v>
      </c>
      <c r="E897" s="234">
        <v>0</v>
      </c>
      <c r="F897" s="223" t="s">
        <v>63</v>
      </c>
      <c r="G897" s="35"/>
      <c r="H897" s="35"/>
      <c r="I897" s="35"/>
      <c r="J897" s="35"/>
      <c r="K897" s="35"/>
      <c r="L897" s="33"/>
      <c r="M897" s="124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  <c r="FW897" s="20"/>
      <c r="FX897" s="20"/>
      <c r="FY897" s="20"/>
      <c r="FZ897" s="20"/>
      <c r="GA897" s="20"/>
      <c r="GB897" s="20"/>
      <c r="GC897" s="20"/>
      <c r="GD897" s="20"/>
      <c r="GE897" s="20"/>
      <c r="GF897" s="20"/>
      <c r="GG897" s="20"/>
      <c r="GH897" s="20"/>
      <c r="GI897" s="20"/>
      <c r="GJ897" s="20"/>
      <c r="GK897" s="20"/>
      <c r="GL897" s="20"/>
      <c r="GM897" s="20"/>
      <c r="GN897" s="20"/>
      <c r="GO897" s="20"/>
      <c r="GP897" s="20"/>
      <c r="GQ897" s="20"/>
      <c r="GR897" s="20"/>
      <c r="GS897" s="20"/>
      <c r="GT897" s="20"/>
      <c r="GU897" s="20"/>
      <c r="GV897" s="20"/>
      <c r="GW897" s="20"/>
      <c r="GX897" s="20"/>
      <c r="GY897" s="20"/>
      <c r="GZ897" s="20"/>
      <c r="HA897" s="20"/>
      <c r="HB897" s="20"/>
      <c r="HC897" s="20"/>
      <c r="HD897" s="20"/>
      <c r="HE897" s="20"/>
      <c r="HF897" s="20"/>
      <c r="HG897" s="20"/>
      <c r="HH897" s="20"/>
      <c r="HI897" s="20"/>
      <c r="HJ897" s="20"/>
      <c r="HK897" s="20"/>
      <c r="HL897" s="20"/>
      <c r="HM897" s="20"/>
      <c r="HN897" s="20"/>
      <c r="HO897" s="20"/>
      <c r="HP897" s="20"/>
      <c r="HQ897" s="20"/>
      <c r="HR897" s="20"/>
      <c r="HS897" s="20"/>
      <c r="HT897" s="20"/>
      <c r="HU897" s="20"/>
      <c r="HV897" s="20"/>
      <c r="HW897" s="20"/>
      <c r="HX897" s="20"/>
      <c r="HY897" s="20"/>
      <c r="HZ897" s="20"/>
      <c r="IA897" s="20"/>
      <c r="IB897" s="20"/>
      <c r="IC897" s="20"/>
      <c r="ID897" s="20"/>
      <c r="IE897" s="20"/>
      <c r="IF897" s="20"/>
      <c r="IG897" s="20"/>
      <c r="IH897" s="20"/>
      <c r="II897" s="20"/>
      <c r="IJ897" s="20"/>
      <c r="IK897" s="20"/>
      <c r="IL897" s="20"/>
      <c r="IM897" s="20"/>
      <c r="IN897" s="20"/>
      <c r="IO897" s="20"/>
      <c r="IP897" s="20"/>
      <c r="IQ897" s="20"/>
      <c r="IR897" s="20"/>
      <c r="IS897" s="20"/>
    </row>
    <row r="898" spans="1:253" ht="13">
      <c r="A898" s="297"/>
      <c r="B898" s="245"/>
      <c r="C898" s="46" t="s">
        <v>91</v>
      </c>
      <c r="D898" s="58" t="s">
        <v>508</v>
      </c>
      <c r="E898" s="234">
        <v>0</v>
      </c>
      <c r="F898" s="224"/>
      <c r="G898" s="34">
        <f>IF(ISBLANK($F898),0,ROUND($E898*(VLOOKUP($F898,Ratio,2)),0))</f>
        <v>0</v>
      </c>
      <c r="H898" s="34">
        <f>IF(ISBLANK($F898),0,ROUND($E898*(VLOOKUP($F898,Ratio,3)),0))</f>
        <v>0</v>
      </c>
      <c r="I898" s="34">
        <f>IF(ISBLANK($F898),0,ROUND($E898*(VLOOKUP($F898,Ratio,4)),0))</f>
        <v>0</v>
      </c>
      <c r="J898" s="34">
        <f>IF(ISBLANK($F898),0,ROUND($E898*(VLOOKUP($F898,Ratio,5)),0))</f>
        <v>0</v>
      </c>
      <c r="K898" s="34">
        <f>IF(ISBLANK($F898),0,ROUND($E898*(VLOOKUP($F898,Ratio,13)),0))</f>
        <v>0</v>
      </c>
      <c r="L898" s="33"/>
      <c r="M898" s="124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  <c r="FW898" s="20"/>
      <c r="FX898" s="20"/>
      <c r="FY898" s="20"/>
      <c r="FZ898" s="20"/>
      <c r="GA898" s="20"/>
      <c r="GB898" s="20"/>
      <c r="GC898" s="20"/>
      <c r="GD898" s="20"/>
      <c r="GE898" s="20"/>
      <c r="GF898" s="20"/>
      <c r="GG898" s="20"/>
      <c r="GH898" s="20"/>
      <c r="GI898" s="20"/>
      <c r="GJ898" s="20"/>
      <c r="GK898" s="20"/>
      <c r="GL898" s="20"/>
      <c r="GM898" s="20"/>
      <c r="GN898" s="20"/>
      <c r="GO898" s="20"/>
      <c r="GP898" s="20"/>
      <c r="GQ898" s="20"/>
      <c r="GR898" s="20"/>
      <c r="GS898" s="20"/>
      <c r="GT898" s="20"/>
      <c r="GU898" s="20"/>
      <c r="GV898" s="20"/>
      <c r="GW898" s="20"/>
      <c r="GX898" s="20"/>
      <c r="GY898" s="20"/>
      <c r="GZ898" s="20"/>
      <c r="HA898" s="20"/>
      <c r="HB898" s="20"/>
      <c r="HC898" s="20"/>
      <c r="HD898" s="20"/>
      <c r="HE898" s="20"/>
      <c r="HF898" s="20"/>
      <c r="HG898" s="20"/>
      <c r="HH898" s="20"/>
      <c r="HI898" s="20"/>
      <c r="HJ898" s="20"/>
      <c r="HK898" s="20"/>
      <c r="HL898" s="20"/>
      <c r="HM898" s="20"/>
      <c r="HN898" s="20"/>
      <c r="HO898" s="20"/>
      <c r="HP898" s="20"/>
      <c r="HQ898" s="20"/>
      <c r="HR898" s="20"/>
      <c r="HS898" s="20"/>
      <c r="HT898" s="20"/>
      <c r="HU898" s="20"/>
      <c r="HV898" s="20"/>
      <c r="HW898" s="20"/>
      <c r="HX898" s="20"/>
      <c r="HY898" s="20"/>
      <c r="HZ898" s="20"/>
      <c r="IA898" s="20"/>
      <c r="IB898" s="20"/>
      <c r="IC898" s="20"/>
      <c r="ID898" s="20"/>
      <c r="IE898" s="20"/>
      <c r="IF898" s="20"/>
      <c r="IG898" s="20"/>
      <c r="IH898" s="20"/>
      <c r="II898" s="20"/>
      <c r="IJ898" s="20"/>
      <c r="IK898" s="20"/>
      <c r="IL898" s="20"/>
      <c r="IM898" s="20"/>
      <c r="IN898" s="20"/>
      <c r="IO898" s="20"/>
      <c r="IP898" s="20"/>
      <c r="IQ898" s="20"/>
      <c r="IR898" s="20"/>
      <c r="IS898" s="20"/>
    </row>
    <row r="899" spans="1:253" ht="13">
      <c r="A899" s="297">
        <v>76240</v>
      </c>
      <c r="B899" s="245">
        <v>8326</v>
      </c>
      <c r="C899" s="266" t="s">
        <v>973</v>
      </c>
      <c r="D899" s="58" t="s">
        <v>972</v>
      </c>
      <c r="E899" s="234">
        <v>0</v>
      </c>
      <c r="F899" s="223" t="s">
        <v>63</v>
      </c>
      <c r="G899" s="35"/>
      <c r="H899" s="35"/>
      <c r="I899" s="35"/>
      <c r="J899" s="35"/>
      <c r="K899" s="35"/>
      <c r="L899" s="33"/>
      <c r="M899" s="124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  <c r="FW899" s="20"/>
      <c r="FX899" s="20"/>
      <c r="FY899" s="20"/>
      <c r="FZ899" s="20"/>
      <c r="GA899" s="20"/>
      <c r="GB899" s="20"/>
      <c r="GC899" s="20"/>
      <c r="GD899" s="20"/>
      <c r="GE899" s="20"/>
      <c r="GF899" s="20"/>
      <c r="GG899" s="20"/>
      <c r="GH899" s="20"/>
      <c r="GI899" s="20"/>
      <c r="GJ899" s="20"/>
      <c r="GK899" s="20"/>
      <c r="GL899" s="20"/>
      <c r="GM899" s="20"/>
      <c r="GN899" s="20"/>
      <c r="GO899" s="20"/>
      <c r="GP899" s="20"/>
      <c r="GQ899" s="20"/>
      <c r="GR899" s="20"/>
      <c r="GS899" s="20"/>
      <c r="GT899" s="20"/>
      <c r="GU899" s="20"/>
      <c r="GV899" s="20"/>
      <c r="GW899" s="20"/>
      <c r="GX899" s="20"/>
      <c r="GY899" s="20"/>
      <c r="GZ899" s="20"/>
      <c r="HA899" s="20"/>
      <c r="HB899" s="20"/>
      <c r="HC899" s="20"/>
      <c r="HD899" s="20"/>
      <c r="HE899" s="20"/>
      <c r="HF899" s="20"/>
      <c r="HG899" s="20"/>
      <c r="HH899" s="20"/>
      <c r="HI899" s="20"/>
      <c r="HJ899" s="20"/>
      <c r="HK899" s="20"/>
      <c r="HL899" s="20"/>
      <c r="HM899" s="20"/>
      <c r="HN899" s="20"/>
      <c r="HO899" s="20"/>
      <c r="HP899" s="20"/>
      <c r="HQ899" s="20"/>
      <c r="HR899" s="20"/>
      <c r="HS899" s="20"/>
      <c r="HT899" s="20"/>
      <c r="HU899" s="20"/>
      <c r="HV899" s="20"/>
      <c r="HW899" s="20"/>
      <c r="HX899" s="20"/>
      <c r="HY899" s="20"/>
      <c r="HZ899" s="20"/>
      <c r="IA899" s="20"/>
      <c r="IB899" s="20"/>
      <c r="IC899" s="20"/>
      <c r="ID899" s="20"/>
      <c r="IE899" s="20"/>
      <c r="IF899" s="20"/>
      <c r="IG899" s="20"/>
      <c r="IH899" s="20"/>
      <c r="II899" s="20"/>
      <c r="IJ899" s="20"/>
      <c r="IK899" s="20"/>
      <c r="IL899" s="20"/>
      <c r="IM899" s="20"/>
      <c r="IN899" s="20"/>
      <c r="IO899" s="20"/>
      <c r="IP899" s="20"/>
      <c r="IQ899" s="20"/>
      <c r="IR899" s="20"/>
      <c r="IS899" s="20"/>
    </row>
    <row r="900" spans="1:253" ht="13">
      <c r="A900" s="297"/>
      <c r="B900" s="245"/>
      <c r="C900" s="46" t="s">
        <v>974</v>
      </c>
      <c r="D900" s="58" t="s">
        <v>972</v>
      </c>
      <c r="E900" s="234">
        <v>0</v>
      </c>
      <c r="F900" s="224"/>
      <c r="G900" s="34">
        <f>IF(ISBLANK($F900),0,ROUND($E900*(VLOOKUP($F900,Ratio,2)),0))</f>
        <v>0</v>
      </c>
      <c r="H900" s="34">
        <f>IF(ISBLANK($F900),0,ROUND($E900*(VLOOKUP($F900,Ratio,3)),0))</f>
        <v>0</v>
      </c>
      <c r="I900" s="34">
        <f>IF(ISBLANK($F900),0,ROUND($E900*(VLOOKUP($F900,Ratio,4)),0))</f>
        <v>0</v>
      </c>
      <c r="J900" s="34">
        <f>IF(ISBLANK($F900),0,ROUND($E900*(VLOOKUP($F900,Ratio,5)),0))</f>
        <v>0</v>
      </c>
      <c r="K900" s="34">
        <f>IF(ISBLANK($F900),0,ROUND($E900*(VLOOKUP($F900,Ratio,13)),0))</f>
        <v>0</v>
      </c>
      <c r="L900" s="33"/>
      <c r="M900" s="124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  <c r="FW900" s="20"/>
      <c r="FX900" s="20"/>
      <c r="FY900" s="20"/>
      <c r="FZ900" s="20"/>
      <c r="GA900" s="20"/>
      <c r="GB900" s="20"/>
      <c r="GC900" s="20"/>
      <c r="GD900" s="20"/>
      <c r="GE900" s="20"/>
      <c r="GF900" s="20"/>
      <c r="GG900" s="20"/>
      <c r="GH900" s="20"/>
      <c r="GI900" s="20"/>
      <c r="GJ900" s="20"/>
      <c r="GK900" s="20"/>
      <c r="GL900" s="20"/>
      <c r="GM900" s="20"/>
      <c r="GN900" s="20"/>
      <c r="GO900" s="20"/>
      <c r="GP900" s="20"/>
      <c r="GQ900" s="20"/>
      <c r="GR900" s="20"/>
      <c r="GS900" s="20"/>
      <c r="GT900" s="20"/>
      <c r="GU900" s="20"/>
      <c r="GV900" s="20"/>
      <c r="GW900" s="20"/>
      <c r="GX900" s="20"/>
      <c r="GY900" s="20"/>
      <c r="GZ900" s="20"/>
      <c r="HA900" s="20"/>
      <c r="HB900" s="20"/>
      <c r="HC900" s="20"/>
      <c r="HD900" s="20"/>
      <c r="HE900" s="20"/>
      <c r="HF900" s="20"/>
      <c r="HG900" s="20"/>
      <c r="HH900" s="20"/>
      <c r="HI900" s="20"/>
      <c r="HJ900" s="20"/>
      <c r="HK900" s="20"/>
      <c r="HL900" s="20"/>
      <c r="HM900" s="20"/>
      <c r="HN900" s="20"/>
      <c r="HO900" s="20"/>
      <c r="HP900" s="20"/>
      <c r="HQ900" s="20"/>
      <c r="HR900" s="20"/>
      <c r="HS900" s="20"/>
      <c r="HT900" s="20"/>
      <c r="HU900" s="20"/>
      <c r="HV900" s="20"/>
      <c r="HW900" s="20"/>
      <c r="HX900" s="20"/>
      <c r="HY900" s="20"/>
      <c r="HZ900" s="20"/>
      <c r="IA900" s="20"/>
      <c r="IB900" s="20"/>
      <c r="IC900" s="20"/>
      <c r="ID900" s="20"/>
      <c r="IE900" s="20"/>
      <c r="IF900" s="20"/>
      <c r="IG900" s="20"/>
      <c r="IH900" s="20"/>
      <c r="II900" s="20"/>
      <c r="IJ900" s="20"/>
      <c r="IK900" s="20"/>
      <c r="IL900" s="20"/>
      <c r="IM900" s="20"/>
      <c r="IN900" s="20"/>
      <c r="IO900" s="20"/>
      <c r="IP900" s="20"/>
      <c r="IQ900" s="20"/>
      <c r="IR900" s="20"/>
      <c r="IS900" s="20"/>
    </row>
    <row r="901" spans="1:253" ht="13">
      <c r="A901" s="297">
        <v>76260</v>
      </c>
      <c r="B901" s="245">
        <v>8330</v>
      </c>
      <c r="C901" s="59" t="s">
        <v>509</v>
      </c>
      <c r="D901" s="213"/>
      <c r="E901" s="34">
        <f>SUM(E876:E900)</f>
        <v>0</v>
      </c>
      <c r="F901" s="218"/>
      <c r="G901" s="34">
        <f>SUM(G876:G900)</f>
        <v>0</v>
      </c>
      <c r="H901" s="34">
        <f>SUM(H876:H900)</f>
        <v>0</v>
      </c>
      <c r="I901" s="34">
        <f>SUM(I876:I900)</f>
        <v>0</v>
      </c>
      <c r="J901" s="34">
        <f>SUM(J876:J900)</f>
        <v>0</v>
      </c>
      <c r="K901" s="34">
        <f>SUM(K876:K900)</f>
        <v>0</v>
      </c>
      <c r="L901" s="34">
        <f>SUM(L876:L898)</f>
        <v>0</v>
      </c>
      <c r="M901" s="124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  <c r="FW901" s="20"/>
      <c r="FX901" s="20"/>
      <c r="FY901" s="20"/>
      <c r="FZ901" s="20"/>
      <c r="GA901" s="20"/>
      <c r="GB901" s="20"/>
      <c r="GC901" s="20"/>
      <c r="GD901" s="20"/>
      <c r="GE901" s="20"/>
      <c r="GF901" s="20"/>
      <c r="GG901" s="20"/>
      <c r="GH901" s="20"/>
      <c r="GI901" s="20"/>
      <c r="GJ901" s="20"/>
      <c r="GK901" s="20"/>
      <c r="GL901" s="20"/>
      <c r="GM901" s="20"/>
      <c r="GN901" s="20"/>
      <c r="GO901" s="20"/>
      <c r="GP901" s="20"/>
      <c r="GQ901" s="20"/>
      <c r="GR901" s="20"/>
      <c r="GS901" s="20"/>
      <c r="GT901" s="20"/>
      <c r="GU901" s="20"/>
      <c r="GV901" s="20"/>
      <c r="GW901" s="20"/>
      <c r="GX901" s="20"/>
      <c r="GY901" s="20"/>
      <c r="GZ901" s="20"/>
      <c r="HA901" s="20"/>
      <c r="HB901" s="20"/>
      <c r="HC901" s="20"/>
      <c r="HD901" s="20"/>
      <c r="HE901" s="20"/>
      <c r="HF901" s="20"/>
      <c r="HG901" s="20"/>
      <c r="HH901" s="20"/>
      <c r="HI901" s="20"/>
      <c r="HJ901" s="20"/>
      <c r="HK901" s="20"/>
      <c r="HL901" s="20"/>
      <c r="HM901" s="20"/>
      <c r="HN901" s="20"/>
      <c r="HO901" s="20"/>
      <c r="HP901" s="20"/>
      <c r="HQ901" s="20"/>
      <c r="HR901" s="20"/>
      <c r="HS901" s="20"/>
      <c r="HT901" s="20"/>
      <c r="HU901" s="20"/>
      <c r="HV901" s="20"/>
      <c r="HW901" s="20"/>
      <c r="HX901" s="20"/>
      <c r="HY901" s="20"/>
      <c r="HZ901" s="20"/>
      <c r="IA901" s="20"/>
      <c r="IB901" s="20"/>
      <c r="IC901" s="20"/>
      <c r="ID901" s="20"/>
      <c r="IE901" s="20"/>
      <c r="IF901" s="20"/>
      <c r="IG901" s="20"/>
      <c r="IH901" s="20"/>
      <c r="II901" s="20"/>
      <c r="IJ901" s="20"/>
      <c r="IK901" s="20"/>
      <c r="IL901" s="20"/>
      <c r="IM901" s="20"/>
      <c r="IN901" s="20"/>
      <c r="IO901" s="20"/>
      <c r="IP901" s="20"/>
      <c r="IQ901" s="20"/>
      <c r="IR901" s="20"/>
      <c r="IS901" s="20"/>
    </row>
    <row r="902" spans="1:253" ht="13">
      <c r="A902" s="297">
        <v>76400</v>
      </c>
      <c r="B902" s="245">
        <v>8340</v>
      </c>
      <c r="C902" s="59" t="s">
        <v>979</v>
      </c>
      <c r="D902" s="213"/>
      <c r="E902" s="34">
        <f>E901+E874</f>
        <v>0</v>
      </c>
      <c r="F902" s="218"/>
      <c r="G902" s="34">
        <f t="shared" ref="G902:L902" si="9">G901+G874</f>
        <v>0</v>
      </c>
      <c r="H902" s="34">
        <f t="shared" si="9"/>
        <v>0</v>
      </c>
      <c r="I902" s="34">
        <f t="shared" si="9"/>
        <v>0</v>
      </c>
      <c r="J902" s="34">
        <f t="shared" si="9"/>
        <v>0</v>
      </c>
      <c r="K902" s="34">
        <f t="shared" si="9"/>
        <v>0</v>
      </c>
      <c r="L902" s="34">
        <f t="shared" si="9"/>
        <v>0</v>
      </c>
      <c r="M902" s="124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  <c r="FW902" s="20"/>
      <c r="FX902" s="20"/>
      <c r="FY902" s="20"/>
      <c r="FZ902" s="20"/>
      <c r="GA902" s="20"/>
      <c r="GB902" s="20"/>
      <c r="GC902" s="20"/>
      <c r="GD902" s="20"/>
      <c r="GE902" s="20"/>
      <c r="GF902" s="20"/>
      <c r="GG902" s="20"/>
      <c r="GH902" s="20"/>
      <c r="GI902" s="20"/>
      <c r="GJ902" s="20"/>
      <c r="GK902" s="20"/>
      <c r="GL902" s="20"/>
      <c r="GM902" s="20"/>
      <c r="GN902" s="20"/>
      <c r="GO902" s="20"/>
      <c r="GP902" s="20"/>
      <c r="GQ902" s="20"/>
      <c r="GR902" s="20"/>
      <c r="GS902" s="20"/>
      <c r="GT902" s="20"/>
      <c r="GU902" s="20"/>
      <c r="GV902" s="20"/>
      <c r="GW902" s="20"/>
      <c r="GX902" s="20"/>
      <c r="GY902" s="20"/>
      <c r="GZ902" s="20"/>
      <c r="HA902" s="20"/>
      <c r="HB902" s="20"/>
      <c r="HC902" s="20"/>
      <c r="HD902" s="20"/>
      <c r="HE902" s="20"/>
      <c r="HF902" s="20"/>
      <c r="HG902" s="20"/>
      <c r="HH902" s="20"/>
      <c r="HI902" s="20"/>
      <c r="HJ902" s="20"/>
      <c r="HK902" s="20"/>
      <c r="HL902" s="20"/>
      <c r="HM902" s="20"/>
      <c r="HN902" s="20"/>
      <c r="HO902" s="20"/>
      <c r="HP902" s="20"/>
      <c r="HQ902" s="20"/>
      <c r="HR902" s="20"/>
      <c r="HS902" s="20"/>
      <c r="HT902" s="20"/>
      <c r="HU902" s="20"/>
      <c r="HV902" s="20"/>
      <c r="HW902" s="20"/>
      <c r="HX902" s="20"/>
      <c r="HY902" s="20"/>
      <c r="HZ902" s="20"/>
      <c r="IA902" s="20"/>
      <c r="IB902" s="20"/>
      <c r="IC902" s="20"/>
      <c r="ID902" s="20"/>
      <c r="IE902" s="20"/>
      <c r="IF902" s="20"/>
      <c r="IG902" s="20"/>
      <c r="IH902" s="20"/>
      <c r="II902" s="20"/>
      <c r="IJ902" s="20"/>
      <c r="IK902" s="20"/>
      <c r="IL902" s="20"/>
      <c r="IM902" s="20"/>
      <c r="IN902" s="20"/>
      <c r="IO902" s="20"/>
      <c r="IP902" s="20"/>
      <c r="IQ902" s="20"/>
      <c r="IR902" s="20"/>
      <c r="IS902" s="20"/>
    </row>
    <row r="903" spans="1:253" ht="13">
      <c r="A903" s="297">
        <v>83080</v>
      </c>
      <c r="B903" s="245">
        <v>9460</v>
      </c>
      <c r="C903" s="59" t="s">
        <v>510</v>
      </c>
      <c r="D903" s="58" t="s">
        <v>511</v>
      </c>
      <c r="E903" s="234">
        <v>0</v>
      </c>
      <c r="F903" s="218"/>
      <c r="G903" s="33"/>
      <c r="H903" s="33"/>
      <c r="I903" s="33"/>
      <c r="J903" s="33"/>
      <c r="K903" s="33"/>
      <c r="L903" s="40">
        <f>'A4-1 with formulas'!$E$903</f>
        <v>0</v>
      </c>
      <c r="M903" s="124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  <c r="FW903" s="20"/>
      <c r="FX903" s="20"/>
      <c r="FY903" s="20"/>
      <c r="FZ903" s="20"/>
      <c r="GA903" s="20"/>
      <c r="GB903" s="20"/>
      <c r="GC903" s="20"/>
      <c r="GD903" s="20"/>
      <c r="GE903" s="20"/>
      <c r="GF903" s="20"/>
      <c r="GG903" s="20"/>
      <c r="GH903" s="20"/>
      <c r="GI903" s="20"/>
      <c r="GJ903" s="20"/>
      <c r="GK903" s="20"/>
      <c r="GL903" s="20"/>
      <c r="GM903" s="20"/>
      <c r="GN903" s="20"/>
      <c r="GO903" s="20"/>
      <c r="GP903" s="20"/>
      <c r="GQ903" s="20"/>
      <c r="GR903" s="20"/>
      <c r="GS903" s="20"/>
      <c r="GT903" s="20"/>
      <c r="GU903" s="20"/>
      <c r="GV903" s="20"/>
      <c r="GW903" s="20"/>
      <c r="GX903" s="20"/>
      <c r="GY903" s="20"/>
      <c r="GZ903" s="20"/>
      <c r="HA903" s="20"/>
      <c r="HB903" s="20"/>
      <c r="HC903" s="20"/>
      <c r="HD903" s="20"/>
      <c r="HE903" s="20"/>
      <c r="HF903" s="20"/>
      <c r="HG903" s="20"/>
      <c r="HH903" s="20"/>
      <c r="HI903" s="20"/>
      <c r="HJ903" s="20"/>
      <c r="HK903" s="20"/>
      <c r="HL903" s="20"/>
      <c r="HM903" s="20"/>
      <c r="HN903" s="20"/>
      <c r="HO903" s="20"/>
      <c r="HP903" s="20"/>
      <c r="HQ903" s="20"/>
      <c r="HR903" s="20"/>
      <c r="HS903" s="20"/>
      <c r="HT903" s="20"/>
      <c r="HU903" s="20"/>
      <c r="HV903" s="20"/>
      <c r="HW903" s="20"/>
      <c r="HX903" s="20"/>
      <c r="HY903" s="20"/>
      <c r="HZ903" s="20"/>
      <c r="IA903" s="20"/>
      <c r="IB903" s="20"/>
      <c r="IC903" s="20"/>
      <c r="ID903" s="20"/>
      <c r="IE903" s="20"/>
      <c r="IF903" s="20"/>
      <c r="IG903" s="20"/>
      <c r="IH903" s="20"/>
      <c r="II903" s="20"/>
      <c r="IJ903" s="20"/>
      <c r="IK903" s="20"/>
      <c r="IL903" s="20"/>
      <c r="IM903" s="20"/>
      <c r="IN903" s="20"/>
      <c r="IO903" s="20"/>
      <c r="IP903" s="20"/>
      <c r="IQ903" s="20"/>
      <c r="IR903" s="20"/>
      <c r="IS903" s="20"/>
    </row>
    <row r="904" spans="1:253" ht="13">
      <c r="A904" s="297">
        <v>84000</v>
      </c>
      <c r="B904" s="245">
        <v>9465</v>
      </c>
      <c r="C904" s="46" t="s">
        <v>679</v>
      </c>
      <c r="D904" s="58" t="s">
        <v>680</v>
      </c>
      <c r="E904" s="234">
        <v>0</v>
      </c>
      <c r="F904" s="218"/>
      <c r="G904" s="33"/>
      <c r="H904" s="33"/>
      <c r="I904" s="33"/>
      <c r="J904" s="33"/>
      <c r="K904" s="33"/>
      <c r="L904" s="40">
        <f>'A4-1 with formulas'!$E$904</f>
        <v>0</v>
      </c>
      <c r="M904" s="12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  <c r="FW904" s="20"/>
      <c r="FX904" s="20"/>
      <c r="FY904" s="20"/>
      <c r="FZ904" s="20"/>
      <c r="GA904" s="20"/>
      <c r="GB904" s="20"/>
      <c r="GC904" s="20"/>
      <c r="GD904" s="20"/>
      <c r="GE904" s="20"/>
      <c r="GF904" s="20"/>
      <c r="GG904" s="20"/>
      <c r="GH904" s="20"/>
      <c r="GI904" s="20"/>
      <c r="GJ904" s="20"/>
      <c r="GK904" s="20"/>
      <c r="GL904" s="20"/>
      <c r="GM904" s="20"/>
      <c r="GN904" s="20"/>
      <c r="GO904" s="20"/>
      <c r="GP904" s="20"/>
      <c r="GQ904" s="20"/>
      <c r="GR904" s="20"/>
      <c r="GS904" s="20"/>
      <c r="GT904" s="20"/>
      <c r="GU904" s="20"/>
      <c r="GV904" s="20"/>
      <c r="GW904" s="20"/>
      <c r="GX904" s="20"/>
      <c r="GY904" s="20"/>
      <c r="GZ904" s="20"/>
      <c r="HA904" s="20"/>
      <c r="HB904" s="20"/>
      <c r="HC904" s="20"/>
      <c r="HD904" s="20"/>
      <c r="HE904" s="20"/>
      <c r="HF904" s="20"/>
      <c r="HG904" s="20"/>
      <c r="HH904" s="20"/>
      <c r="HI904" s="20"/>
      <c r="HJ904" s="20"/>
      <c r="HK904" s="20"/>
      <c r="HL904" s="20"/>
      <c r="HM904" s="20"/>
      <c r="HN904" s="20"/>
      <c r="HO904" s="20"/>
      <c r="HP904" s="20"/>
      <c r="HQ904" s="20"/>
      <c r="HR904" s="20"/>
      <c r="HS904" s="20"/>
      <c r="HT904" s="20"/>
      <c r="HU904" s="20"/>
      <c r="HV904" s="20"/>
      <c r="HW904" s="20"/>
      <c r="HX904" s="20"/>
      <c r="HY904" s="20"/>
      <c r="HZ904" s="20"/>
      <c r="IA904" s="20"/>
      <c r="IB904" s="20"/>
      <c r="IC904" s="20"/>
      <c r="ID904" s="20"/>
      <c r="IE904" s="20"/>
      <c r="IF904" s="20"/>
      <c r="IG904" s="20"/>
      <c r="IH904" s="20"/>
      <c r="II904" s="20"/>
      <c r="IJ904" s="20"/>
      <c r="IK904" s="20"/>
      <c r="IL904" s="20"/>
      <c r="IM904" s="20"/>
      <c r="IN904" s="20"/>
      <c r="IO904" s="20"/>
      <c r="IP904" s="20"/>
      <c r="IQ904" s="20"/>
      <c r="IR904" s="20"/>
      <c r="IS904" s="20"/>
    </row>
    <row r="905" spans="1:253" ht="13">
      <c r="A905" s="297">
        <v>84020</v>
      </c>
      <c r="B905" s="245">
        <v>9466</v>
      </c>
      <c r="C905" s="46" t="s">
        <v>913</v>
      </c>
      <c r="D905" s="219"/>
      <c r="E905" s="234">
        <v>0</v>
      </c>
      <c r="F905" s="218"/>
      <c r="G905" s="33"/>
      <c r="H905" s="33"/>
      <c r="I905" s="33"/>
      <c r="J905" s="33"/>
      <c r="K905" s="33"/>
      <c r="L905" s="34"/>
      <c r="M905" s="124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/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  <c r="FW905" s="20"/>
      <c r="FX905" s="20"/>
      <c r="FY905" s="20"/>
      <c r="FZ905" s="20"/>
      <c r="GA905" s="20"/>
      <c r="GB905" s="20"/>
      <c r="GC905" s="20"/>
      <c r="GD905" s="20"/>
      <c r="GE905" s="20"/>
      <c r="GF905" s="20"/>
      <c r="GG905" s="20"/>
      <c r="GH905" s="20"/>
      <c r="GI905" s="20"/>
      <c r="GJ905" s="20"/>
      <c r="GK905" s="20"/>
      <c r="GL905" s="20"/>
      <c r="GM905" s="20"/>
      <c r="GN905" s="20"/>
      <c r="GO905" s="20"/>
      <c r="GP905" s="20"/>
      <c r="GQ905" s="20"/>
      <c r="GR905" s="20"/>
      <c r="GS905" s="20"/>
      <c r="GT905" s="20"/>
      <c r="GU905" s="20"/>
      <c r="GV905" s="20"/>
      <c r="GW905" s="20"/>
      <c r="GX905" s="20"/>
      <c r="GY905" s="20"/>
      <c r="GZ905" s="20"/>
      <c r="HA905" s="20"/>
      <c r="HB905" s="20"/>
      <c r="HC905" s="20"/>
      <c r="HD905" s="20"/>
      <c r="HE905" s="20"/>
      <c r="HF905" s="20"/>
      <c r="HG905" s="20"/>
      <c r="HH905" s="20"/>
      <c r="HI905" s="20"/>
      <c r="HJ905" s="20"/>
      <c r="HK905" s="20"/>
      <c r="HL905" s="20"/>
      <c r="HM905" s="20"/>
      <c r="HN905" s="20"/>
      <c r="HO905" s="20"/>
      <c r="HP905" s="20"/>
      <c r="HQ905" s="20"/>
      <c r="HR905" s="20"/>
      <c r="HS905" s="20"/>
      <c r="HT905" s="20"/>
      <c r="HU905" s="20"/>
      <c r="HV905" s="20"/>
      <c r="HW905" s="20"/>
      <c r="HX905" s="20"/>
      <c r="HY905" s="20"/>
      <c r="HZ905" s="20"/>
      <c r="IA905" s="20"/>
      <c r="IB905" s="20"/>
      <c r="IC905" s="20"/>
      <c r="ID905" s="20"/>
      <c r="IE905" s="20"/>
      <c r="IF905" s="20"/>
      <c r="IG905" s="20"/>
      <c r="IH905" s="20"/>
      <c r="II905" s="20"/>
      <c r="IJ905" s="20"/>
      <c r="IK905" s="20"/>
      <c r="IL905" s="20"/>
      <c r="IM905" s="20"/>
      <c r="IN905" s="20"/>
      <c r="IO905" s="20"/>
      <c r="IP905" s="20"/>
      <c r="IQ905" s="20"/>
      <c r="IR905" s="20"/>
      <c r="IS905" s="20"/>
    </row>
    <row r="906" spans="1:253" ht="13">
      <c r="A906" s="297">
        <v>84060</v>
      </c>
      <c r="B906" s="245">
        <v>9470</v>
      </c>
      <c r="C906" s="59" t="s">
        <v>980</v>
      </c>
      <c r="D906" s="213"/>
      <c r="E906" s="34">
        <f>E806+E902+E903+E904+E905</f>
        <v>0</v>
      </c>
      <c r="F906" s="218"/>
      <c r="G906" s="34">
        <f t="shared" ref="G906:L906" si="10">G806+G902+G903+G904+G905</f>
        <v>0</v>
      </c>
      <c r="H906" s="34">
        <f t="shared" si="10"/>
        <v>0</v>
      </c>
      <c r="I906" s="34">
        <f t="shared" si="10"/>
        <v>0</v>
      </c>
      <c r="J906" s="34">
        <f t="shared" si="10"/>
        <v>0</v>
      </c>
      <c r="K906" s="34">
        <f t="shared" si="10"/>
        <v>0</v>
      </c>
      <c r="L906" s="34">
        <f t="shared" si="10"/>
        <v>0</v>
      </c>
      <c r="M906" s="124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  <c r="FW906" s="20"/>
      <c r="FX906" s="20"/>
      <c r="FY906" s="20"/>
      <c r="FZ906" s="20"/>
      <c r="GA906" s="20"/>
      <c r="GB906" s="20"/>
      <c r="GC906" s="20"/>
      <c r="GD906" s="20"/>
      <c r="GE906" s="20"/>
      <c r="GF906" s="20"/>
      <c r="GG906" s="20"/>
      <c r="GH906" s="20"/>
      <c r="GI906" s="20"/>
      <c r="GJ906" s="20"/>
      <c r="GK906" s="20"/>
      <c r="GL906" s="20"/>
      <c r="GM906" s="20"/>
      <c r="GN906" s="20"/>
      <c r="GO906" s="20"/>
      <c r="GP906" s="20"/>
      <c r="GQ906" s="20"/>
      <c r="GR906" s="20"/>
      <c r="GS906" s="20"/>
      <c r="GT906" s="20"/>
      <c r="GU906" s="20"/>
      <c r="GV906" s="20"/>
      <c r="GW906" s="20"/>
      <c r="GX906" s="20"/>
      <c r="GY906" s="20"/>
      <c r="GZ906" s="20"/>
      <c r="HA906" s="20"/>
      <c r="HB906" s="20"/>
      <c r="HC906" s="20"/>
      <c r="HD906" s="20"/>
      <c r="HE906" s="20"/>
      <c r="HF906" s="20"/>
      <c r="HG906" s="20"/>
      <c r="HH906" s="20"/>
      <c r="HI906" s="20"/>
      <c r="HJ906" s="20"/>
      <c r="HK906" s="20"/>
      <c r="HL906" s="20"/>
      <c r="HM906" s="20"/>
      <c r="HN906" s="20"/>
      <c r="HO906" s="20"/>
      <c r="HP906" s="20"/>
      <c r="HQ906" s="20"/>
      <c r="HR906" s="20"/>
      <c r="HS906" s="20"/>
      <c r="HT906" s="20"/>
      <c r="HU906" s="20"/>
      <c r="HV906" s="20"/>
      <c r="HW906" s="20"/>
      <c r="HX906" s="20"/>
      <c r="HY906" s="20"/>
      <c r="HZ906" s="20"/>
      <c r="IA906" s="20"/>
      <c r="IB906" s="20"/>
      <c r="IC906" s="20"/>
      <c r="ID906" s="20"/>
      <c r="IE906" s="20"/>
      <c r="IF906" s="20"/>
      <c r="IG906" s="20"/>
      <c r="IH906" s="20"/>
      <c r="II906" s="20"/>
      <c r="IJ906" s="20"/>
      <c r="IK906" s="20"/>
      <c r="IL906" s="20"/>
      <c r="IM906" s="20"/>
      <c r="IN906" s="20"/>
      <c r="IO906" s="20"/>
      <c r="IP906" s="20"/>
      <c r="IQ906" s="20"/>
      <c r="IR906" s="20"/>
      <c r="IS906" s="20"/>
    </row>
    <row r="907" spans="1:253" ht="13">
      <c r="A907" s="297">
        <v>88760</v>
      </c>
      <c r="B907" s="245">
        <v>9750</v>
      </c>
      <c r="C907" s="59" t="s">
        <v>512</v>
      </c>
      <c r="D907" s="58" t="s">
        <v>513</v>
      </c>
      <c r="E907" s="234">
        <v>0</v>
      </c>
      <c r="F907" s="218"/>
      <c r="G907" s="33"/>
      <c r="H907" s="33"/>
      <c r="I907" s="33"/>
      <c r="J907" s="33"/>
      <c r="K907" s="33"/>
      <c r="L907" s="34">
        <f>'A4-1 with formulas'!$E907</f>
        <v>0</v>
      </c>
      <c r="M907" s="124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  <c r="FW907" s="20"/>
      <c r="FX907" s="20"/>
      <c r="FY907" s="20"/>
      <c r="FZ907" s="20"/>
      <c r="GA907" s="20"/>
      <c r="GB907" s="20"/>
      <c r="GC907" s="20"/>
      <c r="GD907" s="20"/>
      <c r="GE907" s="20"/>
      <c r="GF907" s="20"/>
      <c r="GG907" s="20"/>
      <c r="GH907" s="20"/>
      <c r="GI907" s="20"/>
      <c r="GJ907" s="20"/>
      <c r="GK907" s="20"/>
      <c r="GL907" s="20"/>
      <c r="GM907" s="20"/>
      <c r="GN907" s="20"/>
      <c r="GO907" s="20"/>
      <c r="GP907" s="20"/>
      <c r="GQ907" s="20"/>
      <c r="GR907" s="20"/>
      <c r="GS907" s="20"/>
      <c r="GT907" s="20"/>
      <c r="GU907" s="20"/>
      <c r="GV907" s="20"/>
      <c r="GW907" s="20"/>
      <c r="GX907" s="20"/>
      <c r="GY907" s="20"/>
      <c r="GZ907" s="20"/>
      <c r="HA907" s="20"/>
      <c r="HB907" s="20"/>
      <c r="HC907" s="20"/>
      <c r="HD907" s="20"/>
      <c r="HE907" s="20"/>
      <c r="HF907" s="20"/>
      <c r="HG907" s="20"/>
      <c r="HH907" s="20"/>
      <c r="HI907" s="20"/>
      <c r="HJ907" s="20"/>
      <c r="HK907" s="20"/>
      <c r="HL907" s="20"/>
      <c r="HM907" s="20"/>
      <c r="HN907" s="20"/>
      <c r="HO907" s="20"/>
      <c r="HP907" s="20"/>
      <c r="HQ907" s="20"/>
      <c r="HR907" s="20"/>
      <c r="HS907" s="20"/>
      <c r="HT907" s="20"/>
      <c r="HU907" s="20"/>
      <c r="HV907" s="20"/>
      <c r="HW907" s="20"/>
      <c r="HX907" s="20"/>
      <c r="HY907" s="20"/>
      <c r="HZ907" s="20"/>
      <c r="IA907" s="20"/>
      <c r="IB907" s="20"/>
      <c r="IC907" s="20"/>
      <c r="ID907" s="20"/>
      <c r="IE907" s="20"/>
      <c r="IF907" s="20"/>
      <c r="IG907" s="20"/>
      <c r="IH907" s="20"/>
      <c r="II907" s="20"/>
      <c r="IJ907" s="20"/>
      <c r="IK907" s="20"/>
      <c r="IL907" s="20"/>
      <c r="IM907" s="20"/>
      <c r="IN907" s="20"/>
      <c r="IO907" s="20"/>
      <c r="IP907" s="20"/>
      <c r="IQ907" s="20"/>
      <c r="IR907" s="20"/>
      <c r="IS907" s="20"/>
    </row>
    <row r="908" spans="1:253" ht="13">
      <c r="A908" s="297">
        <v>89200</v>
      </c>
      <c r="B908" s="245">
        <v>9764</v>
      </c>
      <c r="C908" s="59" t="s">
        <v>514</v>
      </c>
      <c r="D908" s="58" t="s">
        <v>515</v>
      </c>
      <c r="E908" s="234">
        <v>0</v>
      </c>
      <c r="F908" s="218"/>
      <c r="G908" s="33"/>
      <c r="H908" s="33"/>
      <c r="I908" s="33"/>
      <c r="J908" s="33"/>
      <c r="K908" s="33"/>
      <c r="L908" s="34">
        <f>'A4-1 with formulas'!$E908</f>
        <v>0</v>
      </c>
      <c r="M908" s="124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  <c r="EK908" s="20"/>
      <c r="EL908" s="20"/>
      <c r="EM908" s="20"/>
      <c r="EN908" s="20"/>
      <c r="EO908" s="20"/>
      <c r="EP908" s="20"/>
      <c r="EQ908" s="20"/>
      <c r="ER908" s="20"/>
      <c r="ES908" s="20"/>
      <c r="ET908" s="20"/>
      <c r="EU908" s="20"/>
      <c r="EV908" s="20"/>
      <c r="EW908" s="20"/>
      <c r="EX908" s="20"/>
      <c r="EY908" s="20"/>
      <c r="EZ908" s="20"/>
      <c r="FA908" s="20"/>
      <c r="FB908" s="20"/>
      <c r="FC908" s="20"/>
      <c r="FD908" s="20"/>
      <c r="FE908" s="20"/>
      <c r="FF908" s="20"/>
      <c r="FG908" s="20"/>
      <c r="FH908" s="20"/>
      <c r="FI908" s="20"/>
      <c r="FJ908" s="20"/>
      <c r="FK908" s="20"/>
      <c r="FL908" s="20"/>
      <c r="FM908" s="20"/>
      <c r="FN908" s="20"/>
      <c r="FO908" s="20"/>
      <c r="FP908" s="20"/>
      <c r="FQ908" s="20"/>
      <c r="FR908" s="20"/>
      <c r="FS908" s="20"/>
      <c r="FT908" s="20"/>
      <c r="FU908" s="20"/>
      <c r="FV908" s="20"/>
      <c r="FW908" s="20"/>
      <c r="FX908" s="20"/>
      <c r="FY908" s="20"/>
      <c r="FZ908" s="20"/>
      <c r="GA908" s="20"/>
      <c r="GB908" s="20"/>
      <c r="GC908" s="20"/>
      <c r="GD908" s="20"/>
      <c r="GE908" s="20"/>
      <c r="GF908" s="20"/>
      <c r="GG908" s="20"/>
      <c r="GH908" s="20"/>
      <c r="GI908" s="20"/>
      <c r="GJ908" s="20"/>
      <c r="GK908" s="20"/>
      <c r="GL908" s="20"/>
      <c r="GM908" s="20"/>
      <c r="GN908" s="20"/>
      <c r="GO908" s="20"/>
      <c r="GP908" s="20"/>
      <c r="GQ908" s="20"/>
      <c r="GR908" s="20"/>
      <c r="GS908" s="20"/>
      <c r="GT908" s="20"/>
      <c r="GU908" s="20"/>
      <c r="GV908" s="20"/>
      <c r="GW908" s="20"/>
      <c r="GX908" s="20"/>
      <c r="GY908" s="20"/>
      <c r="GZ908" s="20"/>
      <c r="HA908" s="20"/>
      <c r="HB908" s="20"/>
      <c r="HC908" s="20"/>
      <c r="HD908" s="20"/>
      <c r="HE908" s="20"/>
      <c r="HF908" s="20"/>
      <c r="HG908" s="20"/>
      <c r="HH908" s="20"/>
      <c r="HI908" s="20"/>
      <c r="HJ908" s="20"/>
      <c r="HK908" s="20"/>
      <c r="HL908" s="20"/>
      <c r="HM908" s="20"/>
      <c r="HN908" s="20"/>
      <c r="HO908" s="20"/>
      <c r="HP908" s="20"/>
      <c r="HQ908" s="20"/>
      <c r="HR908" s="20"/>
      <c r="HS908" s="20"/>
      <c r="HT908" s="20"/>
      <c r="HU908" s="20"/>
      <c r="HV908" s="20"/>
      <c r="HW908" s="20"/>
      <c r="HX908" s="20"/>
      <c r="HY908" s="20"/>
      <c r="HZ908" s="20"/>
      <c r="IA908" s="20"/>
      <c r="IB908" s="20"/>
      <c r="IC908" s="20"/>
      <c r="ID908" s="20"/>
      <c r="IE908" s="20"/>
      <c r="IF908" s="20"/>
      <c r="IG908" s="20"/>
      <c r="IH908" s="20"/>
      <c r="II908" s="20"/>
      <c r="IJ908" s="20"/>
      <c r="IK908" s="20"/>
      <c r="IL908" s="20"/>
      <c r="IM908" s="20"/>
      <c r="IN908" s="20"/>
      <c r="IO908" s="20"/>
      <c r="IP908" s="20"/>
      <c r="IQ908" s="20"/>
      <c r="IR908" s="20"/>
      <c r="IS908" s="20"/>
    </row>
    <row r="909" spans="1:253" ht="13">
      <c r="A909" s="297">
        <v>89540</v>
      </c>
      <c r="B909" s="245">
        <v>9795</v>
      </c>
      <c r="C909" s="266" t="s">
        <v>888</v>
      </c>
      <c r="D909" s="267" t="s">
        <v>889</v>
      </c>
      <c r="E909" s="234">
        <v>0</v>
      </c>
      <c r="F909" s="228"/>
      <c r="G909" s="40"/>
      <c r="H909" s="40"/>
      <c r="I909" s="40"/>
      <c r="J909" s="40"/>
      <c r="K909" s="40"/>
      <c r="L909" s="34"/>
      <c r="M909" s="124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  <c r="EK909" s="20"/>
      <c r="EL909" s="20"/>
      <c r="EM909" s="20"/>
      <c r="EN909" s="20"/>
      <c r="EO909" s="20"/>
      <c r="EP909" s="20"/>
      <c r="EQ909" s="20"/>
      <c r="ER909" s="20"/>
      <c r="ES909" s="20"/>
      <c r="ET909" s="20"/>
      <c r="EU909" s="20"/>
      <c r="EV909" s="20"/>
      <c r="EW909" s="20"/>
      <c r="EX909" s="20"/>
      <c r="EY909" s="20"/>
      <c r="EZ909" s="20"/>
      <c r="FA909" s="20"/>
      <c r="FB909" s="20"/>
      <c r="FC909" s="20"/>
      <c r="FD909" s="20"/>
      <c r="FE909" s="20"/>
      <c r="FF909" s="20"/>
      <c r="FG909" s="20"/>
      <c r="FH909" s="20"/>
      <c r="FI909" s="20"/>
      <c r="FJ909" s="20"/>
      <c r="FK909" s="20"/>
      <c r="FL909" s="20"/>
      <c r="FM909" s="20"/>
      <c r="FN909" s="20"/>
      <c r="FO909" s="20"/>
      <c r="FP909" s="20"/>
      <c r="FQ909" s="20"/>
      <c r="FR909" s="20"/>
      <c r="FS909" s="20"/>
      <c r="FT909" s="20"/>
      <c r="FU909" s="20"/>
      <c r="FV909" s="20"/>
      <c r="FW909" s="20"/>
      <c r="FX909" s="20"/>
      <c r="FY909" s="20"/>
      <c r="FZ909" s="20"/>
      <c r="GA909" s="20"/>
      <c r="GB909" s="20"/>
      <c r="GC909" s="20"/>
      <c r="GD909" s="20"/>
      <c r="GE909" s="20"/>
      <c r="GF909" s="20"/>
      <c r="GG909" s="20"/>
      <c r="GH909" s="20"/>
      <c r="GI909" s="20"/>
      <c r="GJ909" s="20"/>
      <c r="GK909" s="20"/>
      <c r="GL909" s="20"/>
      <c r="GM909" s="20"/>
      <c r="GN909" s="20"/>
      <c r="GO909" s="20"/>
      <c r="GP909" s="20"/>
      <c r="GQ909" s="20"/>
      <c r="GR909" s="20"/>
      <c r="GS909" s="20"/>
      <c r="GT909" s="20"/>
      <c r="GU909" s="20"/>
      <c r="GV909" s="20"/>
      <c r="GW909" s="20"/>
      <c r="GX909" s="20"/>
      <c r="GY909" s="20"/>
      <c r="GZ909" s="20"/>
      <c r="HA909" s="20"/>
      <c r="HB909" s="20"/>
      <c r="HC909" s="20"/>
      <c r="HD909" s="20"/>
      <c r="HE909" s="20"/>
      <c r="HF909" s="20"/>
      <c r="HG909" s="20"/>
      <c r="HH909" s="20"/>
      <c r="HI909" s="20"/>
      <c r="HJ909" s="20"/>
      <c r="HK909" s="20"/>
      <c r="HL909" s="20"/>
      <c r="HM909" s="20"/>
      <c r="HN909" s="20"/>
      <c r="HO909" s="20"/>
      <c r="HP909" s="20"/>
      <c r="HQ909" s="20"/>
      <c r="HR909" s="20"/>
      <c r="HS909" s="20"/>
      <c r="HT909" s="20"/>
      <c r="HU909" s="20"/>
      <c r="HV909" s="20"/>
      <c r="HW909" s="20"/>
      <c r="HX909" s="20"/>
      <c r="HY909" s="20"/>
      <c r="HZ909" s="20"/>
      <c r="IA909" s="20"/>
      <c r="IB909" s="20"/>
      <c r="IC909" s="20"/>
      <c r="ID909" s="20"/>
      <c r="IE909" s="20"/>
      <c r="IF909" s="20"/>
      <c r="IG909" s="20"/>
      <c r="IH909" s="20"/>
      <c r="II909" s="20"/>
      <c r="IJ909" s="20"/>
      <c r="IK909" s="20"/>
      <c r="IL909" s="20"/>
      <c r="IM909" s="20"/>
      <c r="IN909" s="20"/>
      <c r="IO909" s="20"/>
      <c r="IP909" s="20"/>
      <c r="IQ909" s="20"/>
      <c r="IR909" s="20"/>
      <c r="IS909" s="20"/>
    </row>
    <row r="910" spans="1:253" ht="13">
      <c r="A910" s="297">
        <v>89560</v>
      </c>
      <c r="B910" s="245">
        <v>9796</v>
      </c>
      <c r="C910" s="266" t="s">
        <v>890</v>
      </c>
      <c r="D910" s="267" t="s">
        <v>891</v>
      </c>
      <c r="E910" s="234">
        <v>0</v>
      </c>
      <c r="F910" s="228"/>
      <c r="G910" s="40"/>
      <c r="H910" s="40"/>
      <c r="I910" s="40"/>
      <c r="J910" s="40"/>
      <c r="K910" s="40"/>
      <c r="L910" s="34"/>
      <c r="M910" s="124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  <c r="FW910" s="20"/>
      <c r="FX910" s="20"/>
      <c r="FY910" s="20"/>
      <c r="FZ910" s="20"/>
      <c r="GA910" s="20"/>
      <c r="GB910" s="20"/>
      <c r="GC910" s="20"/>
      <c r="GD910" s="20"/>
      <c r="GE910" s="20"/>
      <c r="GF910" s="20"/>
      <c r="GG910" s="20"/>
      <c r="GH910" s="20"/>
      <c r="GI910" s="20"/>
      <c r="GJ910" s="20"/>
      <c r="GK910" s="20"/>
      <c r="GL910" s="20"/>
      <c r="GM910" s="20"/>
      <c r="GN910" s="20"/>
      <c r="GO910" s="20"/>
      <c r="GP910" s="20"/>
      <c r="GQ910" s="20"/>
      <c r="GR910" s="20"/>
      <c r="GS910" s="20"/>
      <c r="GT910" s="20"/>
      <c r="GU910" s="20"/>
      <c r="GV910" s="20"/>
      <c r="GW910" s="20"/>
      <c r="GX910" s="20"/>
      <c r="GY910" s="20"/>
      <c r="GZ910" s="20"/>
      <c r="HA910" s="20"/>
      <c r="HB910" s="20"/>
      <c r="HC910" s="20"/>
      <c r="HD910" s="20"/>
      <c r="HE910" s="20"/>
      <c r="HF910" s="20"/>
      <c r="HG910" s="20"/>
      <c r="HH910" s="20"/>
      <c r="HI910" s="20"/>
      <c r="HJ910" s="20"/>
      <c r="HK910" s="20"/>
      <c r="HL910" s="20"/>
      <c r="HM910" s="20"/>
      <c r="HN910" s="20"/>
      <c r="HO910" s="20"/>
      <c r="HP910" s="20"/>
      <c r="HQ910" s="20"/>
      <c r="HR910" s="20"/>
      <c r="HS910" s="20"/>
      <c r="HT910" s="20"/>
      <c r="HU910" s="20"/>
      <c r="HV910" s="20"/>
      <c r="HW910" s="20"/>
      <c r="HX910" s="20"/>
      <c r="HY910" s="20"/>
      <c r="HZ910" s="20"/>
      <c r="IA910" s="20"/>
      <c r="IB910" s="20"/>
      <c r="IC910" s="20"/>
      <c r="ID910" s="20"/>
      <c r="IE910" s="20"/>
      <c r="IF910" s="20"/>
      <c r="IG910" s="20"/>
      <c r="IH910" s="20"/>
      <c r="II910" s="20"/>
      <c r="IJ910" s="20"/>
      <c r="IK910" s="20"/>
      <c r="IL910" s="20"/>
      <c r="IM910" s="20"/>
      <c r="IN910" s="20"/>
      <c r="IO910" s="20"/>
      <c r="IP910" s="20"/>
      <c r="IQ910" s="20"/>
      <c r="IR910" s="20"/>
      <c r="IS910" s="20"/>
    </row>
    <row r="911" spans="1:253" ht="13">
      <c r="A911" s="297">
        <v>89980</v>
      </c>
      <c r="B911" s="245">
        <v>9940</v>
      </c>
      <c r="C911" s="59" t="s">
        <v>516</v>
      </c>
      <c r="D911" s="58" t="s">
        <v>517</v>
      </c>
      <c r="E911" s="278"/>
      <c r="F911" s="218"/>
      <c r="G911" s="33"/>
      <c r="H911" s="33"/>
      <c r="I911" s="33"/>
      <c r="J911" s="33"/>
      <c r="K911" s="33"/>
      <c r="L911" s="34">
        <f>'A4-1 with formulas'!$E911</f>
        <v>0</v>
      </c>
      <c r="M911" s="124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  <c r="FW911" s="20"/>
      <c r="FX911" s="20"/>
      <c r="FY911" s="20"/>
      <c r="FZ911" s="20"/>
      <c r="GA911" s="20"/>
      <c r="GB911" s="20"/>
      <c r="GC911" s="20"/>
      <c r="GD911" s="20"/>
      <c r="GE911" s="20"/>
      <c r="GF911" s="20"/>
      <c r="GG911" s="20"/>
      <c r="GH911" s="20"/>
      <c r="GI911" s="20"/>
      <c r="GJ911" s="20"/>
      <c r="GK911" s="20"/>
      <c r="GL911" s="20"/>
      <c r="GM911" s="20"/>
      <c r="GN911" s="20"/>
      <c r="GO911" s="20"/>
      <c r="GP911" s="20"/>
      <c r="GQ911" s="20"/>
      <c r="GR911" s="20"/>
      <c r="GS911" s="20"/>
      <c r="GT911" s="20"/>
      <c r="GU911" s="20"/>
      <c r="GV911" s="20"/>
      <c r="GW911" s="20"/>
      <c r="GX911" s="20"/>
      <c r="GY911" s="20"/>
      <c r="GZ911" s="20"/>
      <c r="HA911" s="20"/>
      <c r="HB911" s="20"/>
      <c r="HC911" s="20"/>
      <c r="HD911" s="20"/>
      <c r="HE911" s="20"/>
      <c r="HF911" s="20"/>
      <c r="HG911" s="20"/>
      <c r="HH911" s="20"/>
      <c r="HI911" s="20"/>
      <c r="HJ911" s="20"/>
      <c r="HK911" s="20"/>
      <c r="HL911" s="20"/>
      <c r="HM911" s="20"/>
      <c r="HN911" s="20"/>
      <c r="HO911" s="20"/>
      <c r="HP911" s="20"/>
      <c r="HQ911" s="20"/>
      <c r="HR911" s="20"/>
      <c r="HS911" s="20"/>
      <c r="HT911" s="20"/>
      <c r="HU911" s="20"/>
      <c r="HV911" s="20"/>
      <c r="HW911" s="20"/>
      <c r="HX911" s="20"/>
      <c r="HY911" s="20"/>
      <c r="HZ911" s="20"/>
      <c r="IA911" s="20"/>
      <c r="IB911" s="20"/>
      <c r="IC911" s="20"/>
      <c r="ID911" s="20"/>
      <c r="IE911" s="20"/>
      <c r="IF911" s="20"/>
      <c r="IG911" s="20"/>
      <c r="IH911" s="20"/>
      <c r="II911" s="20"/>
      <c r="IJ911" s="20"/>
      <c r="IK911" s="20"/>
      <c r="IL911" s="20"/>
      <c r="IM911" s="20"/>
      <c r="IN911" s="20"/>
      <c r="IO911" s="20"/>
      <c r="IP911" s="20"/>
      <c r="IQ911" s="20"/>
      <c r="IR911" s="20"/>
      <c r="IS911" s="20"/>
    </row>
    <row r="912" spans="1:253" ht="13">
      <c r="A912" s="297">
        <v>90000</v>
      </c>
      <c r="B912" s="245">
        <v>9970</v>
      </c>
      <c r="C912" s="220" t="s">
        <v>782</v>
      </c>
      <c r="D912" s="213"/>
      <c r="E912" s="34">
        <f>SUM(E906:E911)</f>
        <v>0</v>
      </c>
      <c r="F912" s="218"/>
      <c r="G912" s="34">
        <f t="shared" ref="G912:L912" si="11">SUM(G906:G911)</f>
        <v>0</v>
      </c>
      <c r="H912" s="34">
        <f t="shared" si="11"/>
        <v>0</v>
      </c>
      <c r="I912" s="34">
        <f t="shared" si="11"/>
        <v>0</v>
      </c>
      <c r="J912" s="34">
        <f t="shared" si="11"/>
        <v>0</v>
      </c>
      <c r="K912" s="34">
        <f t="shared" si="11"/>
        <v>0</v>
      </c>
      <c r="L912" s="34">
        <f t="shared" si="11"/>
        <v>0</v>
      </c>
      <c r="M912" s="124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  <c r="FW912" s="20"/>
      <c r="FX912" s="20"/>
      <c r="FY912" s="20"/>
      <c r="FZ912" s="20"/>
      <c r="GA912" s="20"/>
      <c r="GB912" s="20"/>
      <c r="GC912" s="20"/>
      <c r="GD912" s="20"/>
      <c r="GE912" s="20"/>
      <c r="GF912" s="20"/>
      <c r="GG912" s="20"/>
      <c r="GH912" s="20"/>
      <c r="GI912" s="20"/>
      <c r="GJ912" s="20"/>
      <c r="GK912" s="20"/>
      <c r="GL912" s="20"/>
      <c r="GM912" s="20"/>
      <c r="GN912" s="20"/>
      <c r="GO912" s="20"/>
      <c r="GP912" s="20"/>
      <c r="GQ912" s="20"/>
      <c r="GR912" s="20"/>
      <c r="GS912" s="20"/>
      <c r="GT912" s="20"/>
      <c r="GU912" s="20"/>
      <c r="GV912" s="20"/>
      <c r="GW912" s="20"/>
      <c r="GX912" s="20"/>
      <c r="GY912" s="20"/>
      <c r="GZ912" s="20"/>
      <c r="HA912" s="20"/>
      <c r="HB912" s="20"/>
      <c r="HC912" s="20"/>
      <c r="HD912" s="20"/>
      <c r="HE912" s="20"/>
      <c r="HF912" s="20"/>
      <c r="HG912" s="20"/>
      <c r="HH912" s="20"/>
      <c r="HI912" s="20"/>
      <c r="HJ912" s="20"/>
      <c r="HK912" s="20"/>
      <c r="HL912" s="20"/>
      <c r="HM912" s="20"/>
      <c r="HN912" s="20"/>
      <c r="HO912" s="20"/>
      <c r="HP912" s="20"/>
      <c r="HQ912" s="20"/>
      <c r="HR912" s="20"/>
      <c r="HS912" s="20"/>
      <c r="HT912" s="20"/>
      <c r="HU912" s="20"/>
      <c r="HV912" s="20"/>
      <c r="HW912" s="20"/>
      <c r="HX912" s="20"/>
      <c r="HY912" s="20"/>
      <c r="HZ912" s="20"/>
      <c r="IA912" s="20"/>
      <c r="IB912" s="20"/>
      <c r="IC912" s="20"/>
      <c r="ID912" s="20"/>
      <c r="IE912" s="20"/>
      <c r="IF912" s="20"/>
      <c r="IG912" s="20"/>
      <c r="IH912" s="20"/>
      <c r="II912" s="20"/>
      <c r="IJ912" s="20"/>
      <c r="IK912" s="20"/>
      <c r="IL912" s="20"/>
      <c r="IM912" s="20"/>
      <c r="IN912" s="20"/>
      <c r="IO912" s="20"/>
      <c r="IP912" s="20"/>
      <c r="IQ912" s="20"/>
      <c r="IR912" s="20"/>
      <c r="IS912" s="20"/>
    </row>
    <row r="913" spans="1:253" ht="13">
      <c r="A913" s="297"/>
      <c r="B913" s="245"/>
      <c r="C913" s="46" t="s">
        <v>1089</v>
      </c>
      <c r="D913" s="213"/>
      <c r="E913" s="234">
        <v>0</v>
      </c>
      <c r="F913" s="223" t="s">
        <v>63</v>
      </c>
      <c r="G913" s="35"/>
      <c r="H913" s="35"/>
      <c r="I913" s="35"/>
      <c r="J913" s="35"/>
      <c r="K913" s="35"/>
      <c r="L913" s="33"/>
      <c r="M913" s="124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  <c r="FW913" s="20"/>
      <c r="FX913" s="20"/>
      <c r="FY913" s="20"/>
      <c r="FZ913" s="20"/>
      <c r="GA913" s="20"/>
      <c r="GB913" s="20"/>
      <c r="GC913" s="20"/>
      <c r="GD913" s="20"/>
      <c r="GE913" s="20"/>
      <c r="GF913" s="20"/>
      <c r="GG913" s="20"/>
      <c r="GH913" s="20"/>
      <c r="GI913" s="20"/>
      <c r="GJ913" s="20"/>
      <c r="GK913" s="20"/>
      <c r="GL913" s="20"/>
      <c r="GM913" s="20"/>
      <c r="GN913" s="20"/>
      <c r="GO913" s="20"/>
      <c r="GP913" s="20"/>
      <c r="GQ913" s="20"/>
      <c r="GR913" s="20"/>
      <c r="GS913" s="20"/>
      <c r="GT913" s="20"/>
      <c r="GU913" s="20"/>
      <c r="GV913" s="20"/>
      <c r="GW913" s="20"/>
      <c r="GX913" s="20"/>
      <c r="GY913" s="20"/>
      <c r="GZ913" s="20"/>
      <c r="HA913" s="20"/>
      <c r="HB913" s="20"/>
      <c r="HC913" s="20"/>
      <c r="HD913" s="20"/>
      <c r="HE913" s="20"/>
      <c r="HF913" s="20"/>
      <c r="HG913" s="20"/>
      <c r="HH913" s="20"/>
      <c r="HI913" s="20"/>
      <c r="HJ913" s="20"/>
      <c r="HK913" s="20"/>
      <c r="HL913" s="20"/>
      <c r="HM913" s="20"/>
      <c r="HN913" s="20"/>
      <c r="HO913" s="20"/>
      <c r="HP913" s="20"/>
      <c r="HQ913" s="20"/>
      <c r="HR913" s="20"/>
      <c r="HS913" s="20"/>
      <c r="HT913" s="20"/>
      <c r="HU913" s="20"/>
      <c r="HV913" s="20"/>
      <c r="HW913" s="20"/>
      <c r="HX913" s="20"/>
      <c r="HY913" s="20"/>
      <c r="HZ913" s="20"/>
      <c r="IA913" s="20"/>
      <c r="IB913" s="20"/>
      <c r="IC913" s="20"/>
      <c r="ID913" s="20"/>
      <c r="IE913" s="20"/>
      <c r="IF913" s="20"/>
      <c r="IG913" s="20"/>
      <c r="IH913" s="20"/>
      <c r="II913" s="20"/>
      <c r="IJ913" s="20"/>
      <c r="IK913" s="20"/>
      <c r="IL913" s="20"/>
      <c r="IM913" s="20"/>
      <c r="IN913" s="20"/>
      <c r="IO913" s="20"/>
      <c r="IP913" s="20"/>
      <c r="IQ913" s="20"/>
      <c r="IR913" s="20"/>
      <c r="IS913" s="20"/>
    </row>
    <row r="914" spans="1:253" ht="13">
      <c r="A914" s="297"/>
      <c r="B914" s="245"/>
      <c r="C914" s="46" t="s">
        <v>519</v>
      </c>
      <c r="D914" s="213"/>
      <c r="E914" s="234">
        <v>0</v>
      </c>
      <c r="F914" s="240"/>
      <c r="G914" s="34">
        <f>IF(ISBLANK($F914),0,ROUND($E914*(VLOOKUP($F914,Ratio,2)),0))</f>
        <v>0</v>
      </c>
      <c r="H914" s="34">
        <f>IF(ISBLANK($F914),0,ROUND($E914*(VLOOKUP($F914,Ratio,3)),0))</f>
        <v>0</v>
      </c>
      <c r="I914" s="34">
        <f>IF(ISBLANK($F914),0,ROUND($E914*(VLOOKUP($F914,Ratio,4)),0))</f>
        <v>0</v>
      </c>
      <c r="J914" s="34">
        <f>IF(ISBLANK($F914),0,ROUND($E914*(VLOOKUP($F914,Ratio,5)),0))</f>
        <v>0</v>
      </c>
      <c r="K914" s="34">
        <f>IF(ISBLANK($F914),0,ROUND($E914*(VLOOKUP($F914,Ratio,13)),0))</f>
        <v>0</v>
      </c>
      <c r="L914" s="33"/>
      <c r="M914" s="12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  <c r="GD914" s="20"/>
      <c r="GE914" s="20"/>
      <c r="GF914" s="20"/>
      <c r="GG914" s="20"/>
      <c r="GH914" s="20"/>
      <c r="GI914" s="20"/>
      <c r="GJ914" s="20"/>
      <c r="GK914" s="20"/>
      <c r="GL914" s="20"/>
      <c r="GM914" s="20"/>
      <c r="GN914" s="20"/>
      <c r="GO914" s="20"/>
      <c r="GP914" s="20"/>
      <c r="GQ914" s="20"/>
      <c r="GR914" s="20"/>
      <c r="GS914" s="20"/>
      <c r="GT914" s="20"/>
      <c r="GU914" s="20"/>
      <c r="GV914" s="20"/>
      <c r="GW914" s="20"/>
      <c r="GX914" s="20"/>
      <c r="GY914" s="20"/>
      <c r="GZ914" s="20"/>
      <c r="HA914" s="20"/>
      <c r="HB914" s="20"/>
      <c r="HC914" s="20"/>
      <c r="HD914" s="20"/>
      <c r="HE914" s="20"/>
      <c r="HF914" s="20"/>
      <c r="HG914" s="20"/>
      <c r="HH914" s="20"/>
      <c r="HI914" s="20"/>
      <c r="HJ914" s="20"/>
      <c r="HK914" s="20"/>
      <c r="HL914" s="20"/>
      <c r="HM914" s="20"/>
      <c r="HN914" s="20"/>
      <c r="HO914" s="20"/>
      <c r="HP914" s="20"/>
      <c r="HQ914" s="20"/>
      <c r="HR914" s="20"/>
      <c r="HS914" s="20"/>
      <c r="HT914" s="20"/>
      <c r="HU914" s="20"/>
      <c r="HV914" s="20"/>
      <c r="HW914" s="20"/>
      <c r="HX914" s="20"/>
      <c r="HY914" s="20"/>
      <c r="HZ914" s="20"/>
      <c r="IA914" s="20"/>
      <c r="IB914" s="20"/>
      <c r="IC914" s="20"/>
      <c r="ID914" s="20"/>
      <c r="IE914" s="20"/>
      <c r="IF914" s="20"/>
      <c r="IG914" s="20"/>
      <c r="IH914" s="20"/>
      <c r="II914" s="20"/>
      <c r="IJ914" s="20"/>
      <c r="IK914" s="20"/>
      <c r="IL914" s="20"/>
      <c r="IM914" s="20"/>
      <c r="IN914" s="20"/>
      <c r="IO914" s="20"/>
      <c r="IP914" s="20"/>
      <c r="IQ914" s="20"/>
      <c r="IR914" s="20"/>
      <c r="IS914" s="20"/>
    </row>
    <row r="915" spans="1:253" ht="13">
      <c r="A915" s="297"/>
      <c r="B915" s="245"/>
      <c r="C915" s="46" t="s">
        <v>520</v>
      </c>
      <c r="D915" s="58"/>
      <c r="E915" s="37">
        <v>0</v>
      </c>
      <c r="F915" s="233"/>
      <c r="G915" s="34">
        <f>IF(ISBLANK($F915),0,ROUND($E915*(VLOOKUP($F915,Ratio,2)),0))</f>
        <v>0</v>
      </c>
      <c r="H915" s="34">
        <f>IF(ISBLANK($F915),0,ROUND($E915*(VLOOKUP($F915,Ratio,3)),0))</f>
        <v>0</v>
      </c>
      <c r="I915" s="34">
        <f>IF(ISBLANK($F915),0,ROUND($E915*(VLOOKUP($F915,Ratio,4)),0))</f>
        <v>0</v>
      </c>
      <c r="J915" s="34">
        <f>IF(ISBLANK($F915),0,ROUND($E915*(VLOOKUP($F915,Ratio,5)),0))</f>
        <v>0</v>
      </c>
      <c r="K915" s="34">
        <f>IF(ISBLANK($F915),0,ROUND($E915*(VLOOKUP($F915,Ratio,13)),0))</f>
        <v>0</v>
      </c>
      <c r="L915" s="33"/>
      <c r="M915" s="124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  <c r="FW915" s="20"/>
      <c r="FX915" s="20"/>
      <c r="FY915" s="20"/>
      <c r="FZ915" s="20"/>
      <c r="GA915" s="20"/>
      <c r="GB915" s="20"/>
      <c r="GC915" s="20"/>
      <c r="GD915" s="20"/>
      <c r="GE915" s="20"/>
      <c r="GF915" s="20"/>
      <c r="GG915" s="20"/>
      <c r="GH915" s="20"/>
      <c r="GI915" s="20"/>
      <c r="GJ915" s="20"/>
      <c r="GK915" s="20"/>
      <c r="GL915" s="20"/>
      <c r="GM915" s="20"/>
      <c r="GN915" s="20"/>
      <c r="GO915" s="20"/>
      <c r="GP915" s="20"/>
      <c r="GQ915" s="20"/>
      <c r="GR915" s="20"/>
      <c r="GS915" s="20"/>
      <c r="GT915" s="20"/>
      <c r="GU915" s="20"/>
      <c r="GV915" s="20"/>
      <c r="GW915" s="20"/>
      <c r="GX915" s="20"/>
      <c r="GY915" s="20"/>
      <c r="GZ915" s="20"/>
      <c r="HA915" s="20"/>
      <c r="HB915" s="20"/>
      <c r="HC915" s="20"/>
      <c r="HD915" s="20"/>
      <c r="HE915" s="20"/>
      <c r="HF915" s="20"/>
      <c r="HG915" s="20"/>
      <c r="HH915" s="20"/>
      <c r="HI915" s="20"/>
      <c r="HJ915" s="20"/>
      <c r="HK915" s="20"/>
      <c r="HL915" s="20"/>
      <c r="HM915" s="20"/>
      <c r="HN915" s="20"/>
      <c r="HO915" s="20"/>
      <c r="HP915" s="20"/>
      <c r="HQ915" s="20"/>
      <c r="HR915" s="20"/>
      <c r="HS915" s="20"/>
      <c r="HT915" s="20"/>
      <c r="HU915" s="20"/>
      <c r="HV915" s="20"/>
      <c r="HW915" s="20"/>
      <c r="HX915" s="20"/>
      <c r="HY915" s="20"/>
      <c r="HZ915" s="20"/>
      <c r="IA915" s="20"/>
      <c r="IB915" s="20"/>
      <c r="IC915" s="20"/>
      <c r="ID915" s="20"/>
      <c r="IE915" s="20"/>
      <c r="IF915" s="20"/>
      <c r="IG915" s="20"/>
      <c r="IH915" s="20"/>
      <c r="II915" s="20"/>
      <c r="IJ915" s="20"/>
      <c r="IK915" s="20"/>
      <c r="IL915" s="20"/>
      <c r="IM915" s="20"/>
      <c r="IN915" s="20"/>
      <c r="IO915" s="20"/>
      <c r="IP915" s="20"/>
      <c r="IQ915" s="20"/>
      <c r="IR915" s="20"/>
      <c r="IS915" s="20"/>
    </row>
    <row r="916" spans="1:253" ht="13">
      <c r="A916" s="297"/>
      <c r="B916" s="245"/>
      <c r="C916" s="59" t="s">
        <v>547</v>
      </c>
      <c r="D916" s="213"/>
      <c r="E916" s="34">
        <f>SUM(E912:E915)</f>
        <v>0</v>
      </c>
      <c r="F916" s="218"/>
      <c r="G916" s="34">
        <f>SUM(G912:G915)</f>
        <v>0</v>
      </c>
      <c r="H916" s="34">
        <f>SUM(H912:H915)</f>
        <v>0</v>
      </c>
      <c r="I916" s="34">
        <f>SUM(I912:I915)</f>
        <v>0</v>
      </c>
      <c r="J916" s="34">
        <f>SUM(J912:J915)</f>
        <v>0</v>
      </c>
      <c r="K916" s="34">
        <f>SUM(K912:K915)</f>
        <v>0</v>
      </c>
      <c r="L916" s="34"/>
      <c r="M916" s="124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/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  <c r="FW916" s="20"/>
      <c r="FX916" s="20"/>
      <c r="FY916" s="20"/>
      <c r="FZ916" s="20"/>
      <c r="GA916" s="20"/>
      <c r="GB916" s="20"/>
      <c r="GC916" s="20"/>
      <c r="GD916" s="20"/>
      <c r="GE916" s="20"/>
      <c r="GF916" s="20"/>
      <c r="GG916" s="20"/>
      <c r="GH916" s="20"/>
      <c r="GI916" s="20"/>
      <c r="GJ916" s="20"/>
      <c r="GK916" s="20"/>
      <c r="GL916" s="20"/>
      <c r="GM916" s="20"/>
      <c r="GN916" s="20"/>
      <c r="GO916" s="20"/>
      <c r="GP916" s="20"/>
      <c r="GQ916" s="20"/>
      <c r="GR916" s="20"/>
      <c r="GS916" s="20"/>
      <c r="GT916" s="20"/>
      <c r="GU916" s="20"/>
      <c r="GV916" s="20"/>
      <c r="GW916" s="20"/>
      <c r="GX916" s="20"/>
      <c r="GY916" s="20"/>
      <c r="GZ916" s="20"/>
      <c r="HA916" s="20"/>
      <c r="HB916" s="20"/>
      <c r="HC916" s="20"/>
      <c r="HD916" s="20"/>
      <c r="HE916" s="20"/>
      <c r="HF916" s="20"/>
      <c r="HG916" s="20"/>
      <c r="HH916" s="20"/>
      <c r="HI916" s="20"/>
      <c r="HJ916" s="20"/>
      <c r="HK916" s="20"/>
      <c r="HL916" s="20"/>
      <c r="HM916" s="20"/>
      <c r="HN916" s="20"/>
      <c r="HO916" s="20"/>
      <c r="HP916" s="20"/>
      <c r="HQ916" s="20"/>
      <c r="HR916" s="20"/>
      <c r="HS916" s="20"/>
      <c r="HT916" s="20"/>
      <c r="HU916" s="20"/>
      <c r="HV916" s="20"/>
      <c r="HW916" s="20"/>
      <c r="HX916" s="20"/>
      <c r="HY916" s="20"/>
      <c r="HZ916" s="20"/>
      <c r="IA916" s="20"/>
      <c r="IB916" s="20"/>
      <c r="IC916" s="20"/>
      <c r="ID916" s="20"/>
      <c r="IE916" s="20"/>
      <c r="IF916" s="20"/>
      <c r="IG916" s="20"/>
      <c r="IH916" s="20"/>
      <c r="II916" s="20"/>
      <c r="IJ916" s="20"/>
      <c r="IK916" s="20"/>
      <c r="IL916" s="20"/>
      <c r="IM916" s="20"/>
      <c r="IN916" s="20"/>
      <c r="IO916" s="20"/>
      <c r="IP916" s="20"/>
      <c r="IQ916" s="20"/>
      <c r="IR916" s="20"/>
      <c r="IS916" s="20"/>
    </row>
    <row r="917" spans="1:253" ht="13">
      <c r="A917" s="297"/>
      <c r="B917" s="250"/>
      <c r="C917" s="46" t="s">
        <v>521</v>
      </c>
      <c r="D917" s="213"/>
      <c r="E917" s="33"/>
      <c r="F917" s="218"/>
      <c r="G917" s="221">
        <f>'Allocation Methods Support Doc.'!$G$12</f>
        <v>0</v>
      </c>
      <c r="H917" s="221">
        <f>'Allocation Methods Support Doc.'!$H$12</f>
        <v>0</v>
      </c>
      <c r="I917" s="221">
        <f>'Allocation Methods Support Doc.'!$I$12</f>
        <v>0</v>
      </c>
      <c r="J917" s="221">
        <f>'Allocation Methods Support Doc.'!$J$12</f>
        <v>0</v>
      </c>
      <c r="K917" s="33"/>
      <c r="L917" s="33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  <c r="FW917" s="20"/>
      <c r="FX917" s="20"/>
      <c r="FY917" s="20"/>
      <c r="FZ917" s="20"/>
      <c r="GA917" s="20"/>
      <c r="GB917" s="20"/>
      <c r="GC917" s="20"/>
      <c r="GD917" s="20"/>
      <c r="GE917" s="20"/>
      <c r="GF917" s="20"/>
      <c r="GG917" s="20"/>
      <c r="GH917" s="20"/>
      <c r="GI917" s="20"/>
      <c r="GJ917" s="20"/>
      <c r="GK917" s="20"/>
      <c r="GL917" s="20"/>
      <c r="GM917" s="20"/>
      <c r="GN917" s="20"/>
      <c r="GO917" s="20"/>
      <c r="GP917" s="20"/>
      <c r="GQ917" s="20"/>
      <c r="GR917" s="20"/>
      <c r="GS917" s="20"/>
      <c r="GT917" s="20"/>
      <c r="GU917" s="20"/>
      <c r="GV917" s="20"/>
      <c r="GW917" s="20"/>
      <c r="GX917" s="20"/>
      <c r="GY917" s="20"/>
      <c r="GZ917" s="20"/>
      <c r="HA917" s="20"/>
      <c r="HB917" s="20"/>
      <c r="HC917" s="20"/>
      <c r="HD917" s="20"/>
      <c r="HE917" s="20"/>
      <c r="HF917" s="20"/>
      <c r="HG917" s="20"/>
      <c r="HH917" s="20"/>
      <c r="HI917" s="20"/>
      <c r="HJ917" s="20"/>
      <c r="HK917" s="20"/>
      <c r="HL917" s="20"/>
      <c r="HM917" s="20"/>
      <c r="HN917" s="20"/>
      <c r="HO917" s="20"/>
      <c r="HP917" s="20"/>
      <c r="HQ917" s="20"/>
      <c r="HR917" s="20"/>
      <c r="HS917" s="20"/>
      <c r="HT917" s="20"/>
      <c r="HU917" s="20"/>
      <c r="HV917" s="20"/>
      <c r="HW917" s="20"/>
      <c r="HX917" s="20"/>
      <c r="HY917" s="20"/>
      <c r="HZ917" s="20"/>
      <c r="IA917" s="20"/>
      <c r="IB917" s="20"/>
      <c r="IC917" s="20"/>
      <c r="ID917" s="20"/>
      <c r="IE917" s="20"/>
      <c r="IF917" s="20"/>
      <c r="IG917" s="20"/>
      <c r="IH917" s="20"/>
      <c r="II917" s="20"/>
      <c r="IJ917" s="20"/>
      <c r="IK917" s="20"/>
      <c r="IL917" s="20"/>
      <c r="IM917" s="20"/>
      <c r="IN917" s="20"/>
      <c r="IO917" s="20"/>
      <c r="IP917" s="20"/>
      <c r="IQ917" s="20"/>
      <c r="IR917" s="20"/>
      <c r="IS917" s="20"/>
    </row>
    <row r="918" spans="1:253" ht="13">
      <c r="A918" s="318"/>
      <c r="B918" s="250"/>
      <c r="C918" s="59" t="s">
        <v>781</v>
      </c>
      <c r="D918" s="213"/>
      <c r="E918" s="33"/>
      <c r="F918" s="218"/>
      <c r="G918" s="222">
        <f>IF(G917&gt;0,G916/G917,0)</f>
        <v>0</v>
      </c>
      <c r="H918" s="222">
        <f t="shared" ref="H918:J918" si="12">IF(H917&gt;0,H916/H917,0)</f>
        <v>0</v>
      </c>
      <c r="I918" s="222">
        <f t="shared" si="12"/>
        <v>0</v>
      </c>
      <c r="J918" s="222">
        <f t="shared" si="12"/>
        <v>0</v>
      </c>
      <c r="K918" s="33"/>
      <c r="L918" s="33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  <c r="GD918" s="20"/>
      <c r="GE918" s="20"/>
      <c r="GF918" s="20"/>
      <c r="GG918" s="20"/>
      <c r="GH918" s="20"/>
      <c r="GI918" s="20"/>
      <c r="GJ918" s="20"/>
      <c r="GK918" s="20"/>
      <c r="GL918" s="20"/>
      <c r="GM918" s="20"/>
      <c r="GN918" s="20"/>
      <c r="GO918" s="20"/>
      <c r="GP918" s="20"/>
      <c r="GQ918" s="20"/>
      <c r="GR918" s="20"/>
      <c r="GS918" s="20"/>
      <c r="GT918" s="20"/>
      <c r="GU918" s="20"/>
      <c r="GV918" s="20"/>
      <c r="GW918" s="20"/>
      <c r="GX918" s="20"/>
      <c r="GY918" s="20"/>
      <c r="GZ918" s="20"/>
      <c r="HA918" s="20"/>
      <c r="HB918" s="20"/>
      <c r="HC918" s="20"/>
      <c r="HD918" s="20"/>
      <c r="HE918" s="20"/>
      <c r="HF918" s="20"/>
      <c r="HG918" s="20"/>
      <c r="HH918" s="20"/>
      <c r="HI918" s="20"/>
      <c r="HJ918" s="20"/>
      <c r="HK918" s="20"/>
      <c r="HL918" s="20"/>
      <c r="HM918" s="20"/>
      <c r="HN918" s="20"/>
      <c r="HO918" s="20"/>
      <c r="HP918" s="20"/>
      <c r="HQ918" s="20"/>
      <c r="HR918" s="20"/>
      <c r="HS918" s="20"/>
      <c r="HT918" s="20"/>
      <c r="HU918" s="20"/>
      <c r="HV918" s="20"/>
      <c r="HW918" s="20"/>
      <c r="HX918" s="20"/>
      <c r="HY918" s="20"/>
      <c r="HZ918" s="20"/>
      <c r="IA918" s="20"/>
      <c r="IB918" s="20"/>
      <c r="IC918" s="20"/>
      <c r="ID918" s="20"/>
      <c r="IE918" s="20"/>
      <c r="IF918" s="20"/>
      <c r="IG918" s="20"/>
      <c r="IH918" s="20"/>
      <c r="II918" s="20"/>
      <c r="IJ918" s="20"/>
      <c r="IK918" s="20"/>
      <c r="IL918" s="20"/>
      <c r="IM918" s="20"/>
      <c r="IN918" s="20"/>
      <c r="IO918" s="20"/>
      <c r="IP918" s="20"/>
      <c r="IQ918" s="20"/>
      <c r="IR918" s="20"/>
      <c r="IS918" s="20"/>
    </row>
    <row r="919" spans="1:253" ht="13"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  <c r="GD919" s="20"/>
      <c r="GE919" s="20"/>
      <c r="GF919" s="20"/>
      <c r="GG919" s="20"/>
      <c r="GH919" s="20"/>
      <c r="GI919" s="20"/>
      <c r="GJ919" s="20"/>
      <c r="GK919" s="20"/>
      <c r="GL919" s="20"/>
      <c r="GM919" s="20"/>
      <c r="GN919" s="20"/>
      <c r="GO919" s="20"/>
      <c r="GP919" s="20"/>
      <c r="GQ919" s="20"/>
      <c r="GR919" s="20"/>
      <c r="GS919" s="20"/>
      <c r="GT919" s="20"/>
      <c r="GU919" s="20"/>
      <c r="GV919" s="20"/>
      <c r="GW919" s="20"/>
      <c r="GX919" s="20"/>
      <c r="GY919" s="20"/>
      <c r="GZ919" s="20"/>
      <c r="HA919" s="20"/>
      <c r="HB919" s="20"/>
      <c r="HC919" s="20"/>
      <c r="HD919" s="20"/>
      <c r="HE919" s="20"/>
      <c r="HF919" s="20"/>
      <c r="HG919" s="20"/>
      <c r="HH919" s="20"/>
      <c r="HI919" s="20"/>
      <c r="HJ919" s="20"/>
      <c r="HK919" s="20"/>
      <c r="HL919" s="20"/>
      <c r="HM919" s="20"/>
      <c r="HN919" s="20"/>
      <c r="HO919" s="20"/>
      <c r="HP919" s="20"/>
      <c r="HQ919" s="20"/>
      <c r="HR919" s="20"/>
      <c r="HS919" s="20"/>
      <c r="HT919" s="20"/>
      <c r="HU919" s="20"/>
      <c r="HV919" s="20"/>
      <c r="HW919" s="20"/>
      <c r="HX919" s="20"/>
      <c r="HY919" s="20"/>
      <c r="HZ919" s="20"/>
      <c r="IA919" s="20"/>
      <c r="IB919" s="20"/>
      <c r="IC919" s="20"/>
      <c r="ID919" s="20"/>
      <c r="IE919" s="20"/>
      <c r="IF919" s="20"/>
      <c r="IG919" s="20"/>
      <c r="IH919" s="20"/>
      <c r="II919" s="20"/>
      <c r="IJ919" s="20"/>
      <c r="IK919" s="20"/>
      <c r="IL919" s="20"/>
      <c r="IM919" s="20"/>
      <c r="IN919" s="20"/>
      <c r="IO919" s="20"/>
      <c r="IP919" s="20"/>
      <c r="IQ919" s="20"/>
      <c r="IR919" s="20"/>
      <c r="IS919" s="20"/>
    </row>
    <row r="920" spans="1:253" ht="13">
      <c r="E920" s="48" t="s">
        <v>1003</v>
      </c>
      <c r="F920" s="49"/>
      <c r="G920" s="50"/>
      <c r="H920" s="50"/>
      <c r="I920" s="50"/>
      <c r="J920" s="5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  <c r="HI920" s="20"/>
      <c r="HJ920" s="20"/>
      <c r="HK920" s="20"/>
      <c r="HL920" s="20"/>
      <c r="HM920" s="20"/>
      <c r="HN920" s="20"/>
      <c r="HO920" s="20"/>
      <c r="HP920" s="20"/>
      <c r="HQ920" s="20"/>
      <c r="HR920" s="20"/>
      <c r="HS920" s="20"/>
      <c r="HT920" s="20"/>
      <c r="HU920" s="20"/>
      <c r="HV920" s="20"/>
      <c r="HW920" s="20"/>
      <c r="HX920" s="20"/>
      <c r="HY920" s="20"/>
      <c r="HZ920" s="20"/>
      <c r="IA920" s="20"/>
      <c r="IB920" s="20"/>
      <c r="IC920" s="20"/>
      <c r="ID920" s="20"/>
      <c r="IE920" s="20"/>
      <c r="IF920" s="20"/>
      <c r="IG920" s="20"/>
      <c r="IH920" s="20"/>
      <c r="II920" s="20"/>
      <c r="IJ920" s="20"/>
      <c r="IK920" s="20"/>
      <c r="IL920" s="20"/>
      <c r="IM920" s="20"/>
      <c r="IN920" s="20"/>
      <c r="IO920" s="20"/>
      <c r="IP920" s="20"/>
      <c r="IQ920" s="20"/>
      <c r="IR920" s="20"/>
      <c r="IS920" s="20"/>
    </row>
    <row r="921" spans="1:253" ht="13.5" thickBot="1">
      <c r="E921" s="51"/>
      <c r="F921" s="49"/>
      <c r="G921" s="51"/>
      <c r="H921" s="51"/>
      <c r="I921" s="51"/>
      <c r="J921" s="5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  <c r="FW921" s="20"/>
      <c r="FX921" s="20"/>
      <c r="FY921" s="20"/>
      <c r="FZ921" s="20"/>
      <c r="GA921" s="20"/>
      <c r="GB921" s="20"/>
      <c r="GC921" s="20"/>
      <c r="GD921" s="20"/>
      <c r="GE921" s="20"/>
      <c r="GF921" s="20"/>
      <c r="GG921" s="20"/>
      <c r="GH921" s="20"/>
      <c r="GI921" s="20"/>
      <c r="GJ921" s="20"/>
      <c r="GK921" s="20"/>
      <c r="GL921" s="20"/>
      <c r="GM921" s="20"/>
      <c r="GN921" s="20"/>
      <c r="GO921" s="20"/>
      <c r="GP921" s="20"/>
      <c r="GQ921" s="20"/>
      <c r="GR921" s="20"/>
      <c r="GS921" s="20"/>
      <c r="GT921" s="20"/>
      <c r="GU921" s="20"/>
      <c r="GV921" s="20"/>
      <c r="GW921" s="20"/>
      <c r="GX921" s="20"/>
      <c r="GY921" s="20"/>
      <c r="GZ921" s="20"/>
      <c r="HA921" s="20"/>
      <c r="HB921" s="20"/>
      <c r="HC921" s="20"/>
      <c r="HD921" s="20"/>
      <c r="HE921" s="20"/>
      <c r="HF921" s="20"/>
      <c r="HG921" s="20"/>
      <c r="HH921" s="20"/>
      <c r="HI921" s="20"/>
      <c r="HJ921" s="20"/>
      <c r="HK921" s="20"/>
      <c r="HL921" s="20"/>
      <c r="HM921" s="20"/>
      <c r="HN921" s="20"/>
      <c r="HO921" s="20"/>
      <c r="HP921" s="20"/>
      <c r="HQ921" s="20"/>
      <c r="HR921" s="20"/>
      <c r="HS921" s="20"/>
      <c r="HT921" s="20"/>
      <c r="HU921" s="20"/>
      <c r="HV921" s="20"/>
      <c r="HW921" s="20"/>
      <c r="HX921" s="20"/>
      <c r="HY921" s="20"/>
      <c r="HZ921" s="20"/>
      <c r="IA921" s="20"/>
      <c r="IB921" s="20"/>
      <c r="IC921" s="20"/>
      <c r="ID921" s="20"/>
      <c r="IE921" s="20"/>
      <c r="IF921" s="20"/>
      <c r="IG921" s="20"/>
      <c r="IH921" s="20"/>
      <c r="II921" s="20"/>
      <c r="IJ921" s="20"/>
      <c r="IK921" s="20"/>
      <c r="IL921" s="20"/>
      <c r="IM921" s="20"/>
      <c r="IN921" s="20"/>
      <c r="IO921" s="20"/>
      <c r="IP921" s="20"/>
      <c r="IQ921" s="20"/>
      <c r="IR921" s="20"/>
      <c r="IS921" s="20"/>
    </row>
    <row r="922" spans="1:253" ht="14" thickTop="1" thickBot="1">
      <c r="E922" s="52" t="s">
        <v>522</v>
      </c>
      <c r="F922" s="49"/>
      <c r="G922" s="47">
        <f>G920-G918</f>
        <v>0</v>
      </c>
      <c r="H922" s="47">
        <f>H920-H918</f>
        <v>0</v>
      </c>
      <c r="I922" s="47">
        <f>I920-I918</f>
        <v>0</v>
      </c>
      <c r="J922" s="47">
        <f>J920-J918</f>
        <v>0</v>
      </c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/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  <c r="FW922" s="20"/>
      <c r="FX922" s="20"/>
      <c r="FY922" s="20"/>
      <c r="FZ922" s="20"/>
      <c r="GA922" s="20"/>
      <c r="GB922" s="20"/>
      <c r="GC922" s="20"/>
      <c r="GD922" s="20"/>
      <c r="GE922" s="20"/>
      <c r="GF922" s="20"/>
      <c r="GG922" s="20"/>
      <c r="GH922" s="20"/>
      <c r="GI922" s="20"/>
      <c r="GJ922" s="20"/>
      <c r="GK922" s="20"/>
      <c r="GL922" s="20"/>
      <c r="GM922" s="20"/>
      <c r="GN922" s="20"/>
      <c r="GO922" s="20"/>
      <c r="GP922" s="20"/>
      <c r="GQ922" s="20"/>
      <c r="GR922" s="20"/>
      <c r="GS922" s="20"/>
      <c r="GT922" s="20"/>
      <c r="GU922" s="20"/>
      <c r="GV922" s="20"/>
      <c r="GW922" s="20"/>
      <c r="GX922" s="20"/>
      <c r="GY922" s="20"/>
      <c r="GZ922" s="20"/>
      <c r="HA922" s="20"/>
      <c r="HB922" s="20"/>
      <c r="HC922" s="20"/>
      <c r="HD922" s="20"/>
      <c r="HE922" s="20"/>
      <c r="HF922" s="20"/>
      <c r="HG922" s="20"/>
      <c r="HH922" s="20"/>
      <c r="HI922" s="20"/>
      <c r="HJ922" s="20"/>
      <c r="HK922" s="20"/>
      <c r="HL922" s="20"/>
      <c r="HM922" s="20"/>
      <c r="HN922" s="20"/>
      <c r="HO922" s="20"/>
      <c r="HP922" s="20"/>
      <c r="HQ922" s="20"/>
      <c r="HR922" s="20"/>
      <c r="HS922" s="20"/>
      <c r="HT922" s="20"/>
      <c r="HU922" s="20"/>
      <c r="HV922" s="20"/>
      <c r="HW922" s="20"/>
      <c r="HX922" s="20"/>
      <c r="HY922" s="20"/>
      <c r="HZ922" s="20"/>
      <c r="IA922" s="20"/>
      <c r="IB922" s="20"/>
      <c r="IC922" s="20"/>
      <c r="ID922" s="20"/>
      <c r="IE922" s="20"/>
      <c r="IF922" s="20"/>
      <c r="IG922" s="20"/>
      <c r="IH922" s="20"/>
      <c r="II922" s="20"/>
      <c r="IJ922" s="20"/>
      <c r="IK922" s="20"/>
      <c r="IL922" s="20"/>
      <c r="IM922" s="20"/>
      <c r="IN922" s="20"/>
      <c r="IO922" s="20"/>
      <c r="IP922" s="20"/>
      <c r="IQ922" s="20"/>
      <c r="IR922" s="20"/>
      <c r="IS922" s="20"/>
    </row>
    <row r="923" spans="1:253" ht="13.5" thickTop="1">
      <c r="E923" s="51"/>
      <c r="F923" s="49"/>
      <c r="G923" s="51"/>
      <c r="H923" s="51"/>
      <c r="I923" s="51"/>
      <c r="J923" s="51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  <c r="FW923" s="20"/>
      <c r="FX923" s="20"/>
      <c r="FY923" s="20"/>
      <c r="FZ923" s="20"/>
      <c r="GA923" s="20"/>
      <c r="GB923" s="20"/>
      <c r="GC923" s="20"/>
      <c r="GD923" s="20"/>
      <c r="GE923" s="20"/>
      <c r="GF923" s="20"/>
      <c r="GG923" s="20"/>
      <c r="GH923" s="20"/>
      <c r="GI923" s="20"/>
      <c r="GJ923" s="20"/>
      <c r="GK923" s="20"/>
      <c r="GL923" s="20"/>
      <c r="GM923" s="20"/>
      <c r="GN923" s="20"/>
      <c r="GO923" s="20"/>
      <c r="GP923" s="20"/>
      <c r="GQ923" s="20"/>
      <c r="GR923" s="20"/>
      <c r="GS923" s="20"/>
      <c r="GT923" s="20"/>
      <c r="GU923" s="20"/>
      <c r="GV923" s="20"/>
      <c r="GW923" s="20"/>
      <c r="GX923" s="20"/>
      <c r="GY923" s="20"/>
      <c r="GZ923" s="20"/>
      <c r="HA923" s="20"/>
      <c r="HB923" s="20"/>
      <c r="HC923" s="20"/>
      <c r="HD923" s="20"/>
      <c r="HE923" s="20"/>
      <c r="HF923" s="20"/>
      <c r="HG923" s="20"/>
      <c r="HH923" s="20"/>
      <c r="HI923" s="20"/>
      <c r="HJ923" s="20"/>
      <c r="HK923" s="20"/>
      <c r="HL923" s="20"/>
      <c r="HM923" s="20"/>
      <c r="HN923" s="20"/>
      <c r="HO923" s="20"/>
      <c r="HP923" s="20"/>
      <c r="HQ923" s="20"/>
      <c r="HR923" s="20"/>
      <c r="HS923" s="20"/>
      <c r="HT923" s="20"/>
      <c r="HU923" s="20"/>
      <c r="HV923" s="20"/>
      <c r="HW923" s="20"/>
      <c r="HX923" s="20"/>
      <c r="HY923" s="20"/>
      <c r="HZ923" s="20"/>
      <c r="IA923" s="20"/>
      <c r="IB923" s="20"/>
      <c r="IC923" s="20"/>
      <c r="ID923" s="20"/>
      <c r="IE923" s="20"/>
      <c r="IF923" s="20"/>
      <c r="IG923" s="20"/>
      <c r="IH923" s="20"/>
      <c r="II923" s="20"/>
      <c r="IJ923" s="20"/>
      <c r="IK923" s="20"/>
      <c r="IL923" s="20"/>
      <c r="IM923" s="20"/>
      <c r="IN923" s="20"/>
      <c r="IO923" s="20"/>
      <c r="IP923" s="20"/>
      <c r="IQ923" s="20"/>
      <c r="IR923" s="20"/>
      <c r="IS923" s="20"/>
    </row>
    <row r="924" spans="1:253" ht="13">
      <c r="E924" s="51" t="s">
        <v>523</v>
      </c>
      <c r="F924" s="49"/>
      <c r="G924" s="53"/>
      <c r="H924" s="53"/>
      <c r="I924" s="53"/>
      <c r="J924" s="53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  <c r="FW924" s="20"/>
      <c r="FX924" s="20"/>
      <c r="FY924" s="20"/>
      <c r="FZ924" s="20"/>
      <c r="GA924" s="20"/>
      <c r="GB924" s="20"/>
      <c r="GC924" s="20"/>
      <c r="GD924" s="20"/>
      <c r="GE924" s="20"/>
      <c r="GF924" s="20"/>
      <c r="GG924" s="20"/>
      <c r="GH924" s="20"/>
      <c r="GI924" s="20"/>
      <c r="GJ924" s="20"/>
      <c r="GK924" s="20"/>
      <c r="GL924" s="20"/>
      <c r="GM924" s="20"/>
      <c r="GN924" s="20"/>
      <c r="GO924" s="20"/>
      <c r="GP924" s="20"/>
      <c r="GQ924" s="20"/>
      <c r="GR924" s="20"/>
      <c r="GS924" s="20"/>
      <c r="GT924" s="20"/>
      <c r="GU924" s="20"/>
      <c r="GV924" s="20"/>
      <c r="GW924" s="20"/>
      <c r="GX924" s="20"/>
      <c r="GY924" s="20"/>
      <c r="GZ924" s="20"/>
      <c r="HA924" s="20"/>
      <c r="HB924" s="20"/>
      <c r="HC924" s="20"/>
      <c r="HD924" s="20"/>
      <c r="HE924" s="20"/>
      <c r="HF924" s="20"/>
      <c r="HG924" s="20"/>
      <c r="HH924" s="20"/>
      <c r="HI924" s="20"/>
      <c r="HJ924" s="20"/>
      <c r="HK924" s="20"/>
      <c r="HL924" s="20"/>
      <c r="HM924" s="20"/>
      <c r="HN924" s="20"/>
      <c r="HO924" s="20"/>
      <c r="HP924" s="20"/>
      <c r="HQ924" s="20"/>
      <c r="HR924" s="20"/>
      <c r="HS924" s="20"/>
      <c r="HT924" s="20"/>
      <c r="HU924" s="20"/>
      <c r="HV924" s="20"/>
      <c r="HW924" s="20"/>
      <c r="HX924" s="20"/>
      <c r="HY924" s="20"/>
      <c r="HZ924" s="20"/>
      <c r="IA924" s="20"/>
      <c r="IB924" s="20"/>
      <c r="IC924" s="20"/>
      <c r="ID924" s="20"/>
      <c r="IE924" s="20"/>
      <c r="IF924" s="20"/>
      <c r="IG924" s="20"/>
      <c r="IH924" s="20"/>
      <c r="II924" s="20"/>
      <c r="IJ924" s="20"/>
      <c r="IK924" s="20"/>
      <c r="IL924" s="20"/>
      <c r="IM924" s="20"/>
      <c r="IN924" s="20"/>
      <c r="IO924" s="20"/>
      <c r="IP924" s="20"/>
      <c r="IQ924" s="20"/>
      <c r="IR924" s="20"/>
      <c r="IS924" s="20"/>
    </row>
    <row r="925" spans="1:253" ht="13">
      <c r="E925" s="51"/>
      <c r="F925" s="49"/>
      <c r="G925" s="51"/>
      <c r="H925" s="51"/>
      <c r="I925" s="51"/>
      <c r="J925" s="51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  <c r="FW925" s="20"/>
      <c r="FX925" s="20"/>
      <c r="FY925" s="20"/>
      <c r="FZ925" s="20"/>
      <c r="GA925" s="20"/>
      <c r="GB925" s="20"/>
      <c r="GC925" s="20"/>
      <c r="GD925" s="20"/>
      <c r="GE925" s="20"/>
      <c r="GF925" s="20"/>
      <c r="GG925" s="20"/>
      <c r="GH925" s="20"/>
      <c r="GI925" s="20"/>
      <c r="GJ925" s="20"/>
      <c r="GK925" s="20"/>
      <c r="GL925" s="20"/>
      <c r="GM925" s="20"/>
      <c r="GN925" s="20"/>
      <c r="GO925" s="20"/>
      <c r="GP925" s="20"/>
      <c r="GQ925" s="20"/>
      <c r="GR925" s="20"/>
      <c r="GS925" s="20"/>
      <c r="GT925" s="20"/>
      <c r="GU925" s="20"/>
      <c r="GV925" s="20"/>
      <c r="GW925" s="20"/>
      <c r="GX925" s="20"/>
      <c r="GY925" s="20"/>
      <c r="GZ925" s="20"/>
      <c r="HA925" s="20"/>
      <c r="HB925" s="20"/>
      <c r="HC925" s="20"/>
      <c r="HD925" s="20"/>
      <c r="HE925" s="20"/>
      <c r="HF925" s="20"/>
      <c r="HG925" s="20"/>
      <c r="HH925" s="20"/>
      <c r="HI925" s="20"/>
      <c r="HJ925" s="20"/>
      <c r="HK925" s="20"/>
      <c r="HL925" s="20"/>
      <c r="HM925" s="20"/>
      <c r="HN925" s="20"/>
      <c r="HO925" s="20"/>
      <c r="HP925" s="20"/>
      <c r="HQ925" s="20"/>
      <c r="HR925" s="20"/>
      <c r="HS925" s="20"/>
      <c r="HT925" s="20"/>
      <c r="HU925" s="20"/>
      <c r="HV925" s="20"/>
      <c r="HW925" s="20"/>
      <c r="HX925" s="20"/>
      <c r="HY925" s="20"/>
      <c r="HZ925" s="20"/>
      <c r="IA925" s="20"/>
      <c r="IB925" s="20"/>
      <c r="IC925" s="20"/>
      <c r="ID925" s="20"/>
      <c r="IE925" s="20"/>
      <c r="IF925" s="20"/>
      <c r="IG925" s="20"/>
      <c r="IH925" s="20"/>
      <c r="II925" s="20"/>
      <c r="IJ925" s="20"/>
      <c r="IK925" s="20"/>
      <c r="IL925" s="20"/>
      <c r="IM925" s="20"/>
      <c r="IN925" s="20"/>
      <c r="IO925" s="20"/>
      <c r="IP925" s="20"/>
      <c r="IQ925" s="20"/>
      <c r="IR925" s="20"/>
      <c r="IS925" s="20"/>
    </row>
    <row r="926" spans="1:253" ht="13">
      <c r="E926" s="51" t="s">
        <v>524</v>
      </c>
      <c r="F926" s="49"/>
      <c r="G926" s="54">
        <f>G922*G924</f>
        <v>0</v>
      </c>
      <c r="H926" s="54">
        <f>H922*H924</f>
        <v>0</v>
      </c>
      <c r="I926" s="54">
        <f>I922*I924</f>
        <v>0</v>
      </c>
      <c r="J926" s="54">
        <f>J922*J924</f>
        <v>0</v>
      </c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/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  <c r="FW926" s="20"/>
      <c r="FX926" s="20"/>
      <c r="FY926" s="20"/>
      <c r="FZ926" s="20"/>
      <c r="GA926" s="20"/>
      <c r="GB926" s="20"/>
      <c r="GC926" s="20"/>
      <c r="GD926" s="20"/>
      <c r="GE926" s="20"/>
      <c r="GF926" s="20"/>
      <c r="GG926" s="20"/>
      <c r="GH926" s="20"/>
      <c r="GI926" s="20"/>
      <c r="GJ926" s="20"/>
      <c r="GK926" s="20"/>
      <c r="GL926" s="20"/>
      <c r="GM926" s="20"/>
      <c r="GN926" s="20"/>
      <c r="GO926" s="20"/>
      <c r="GP926" s="20"/>
      <c r="GQ926" s="20"/>
      <c r="GR926" s="20"/>
      <c r="GS926" s="20"/>
      <c r="GT926" s="20"/>
      <c r="GU926" s="20"/>
      <c r="GV926" s="20"/>
      <c r="GW926" s="20"/>
      <c r="GX926" s="20"/>
      <c r="GY926" s="20"/>
      <c r="GZ926" s="20"/>
      <c r="HA926" s="20"/>
      <c r="HB926" s="20"/>
      <c r="HC926" s="20"/>
      <c r="HD926" s="20"/>
      <c r="HE926" s="20"/>
      <c r="HF926" s="20"/>
      <c r="HG926" s="20"/>
      <c r="HH926" s="20"/>
      <c r="HI926" s="20"/>
      <c r="HJ926" s="20"/>
      <c r="HK926" s="20"/>
      <c r="HL926" s="20"/>
      <c r="HM926" s="20"/>
      <c r="HN926" s="20"/>
      <c r="HO926" s="20"/>
      <c r="HP926" s="20"/>
      <c r="HQ926" s="20"/>
      <c r="HR926" s="20"/>
      <c r="HS926" s="20"/>
      <c r="HT926" s="20"/>
      <c r="HU926" s="20"/>
      <c r="HV926" s="20"/>
      <c r="HW926" s="20"/>
      <c r="HX926" s="20"/>
      <c r="HY926" s="20"/>
      <c r="HZ926" s="20"/>
      <c r="IA926" s="20"/>
      <c r="IB926" s="20"/>
      <c r="IC926" s="20"/>
      <c r="ID926" s="20"/>
      <c r="IE926" s="20"/>
      <c r="IF926" s="20"/>
      <c r="IG926" s="20"/>
      <c r="IH926" s="20"/>
      <c r="II926" s="20"/>
      <c r="IJ926" s="20"/>
      <c r="IK926" s="20"/>
      <c r="IL926" s="20"/>
      <c r="IM926" s="20"/>
      <c r="IN926" s="20"/>
      <c r="IO926" s="20"/>
      <c r="IP926" s="20"/>
      <c r="IQ926" s="20"/>
      <c r="IR926" s="20"/>
      <c r="IS926" s="20"/>
    </row>
    <row r="927" spans="1:253" ht="13">
      <c r="E927" s="51"/>
      <c r="F927" s="49"/>
      <c r="G927" s="55"/>
      <c r="H927" s="55"/>
      <c r="I927" s="55"/>
      <c r="J927" s="55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  <c r="EK927" s="20"/>
      <c r="EL927" s="20"/>
      <c r="EM927" s="20"/>
      <c r="EN927" s="20"/>
      <c r="EO927" s="20"/>
      <c r="EP927" s="20"/>
      <c r="EQ927" s="20"/>
      <c r="ER927" s="20"/>
      <c r="ES927" s="20"/>
      <c r="ET927" s="20"/>
      <c r="EU927" s="20"/>
      <c r="EV927" s="20"/>
      <c r="EW927" s="20"/>
      <c r="EX927" s="20"/>
      <c r="EY927" s="20"/>
      <c r="EZ927" s="20"/>
      <c r="FA927" s="20"/>
      <c r="FB927" s="20"/>
      <c r="FC927" s="20"/>
      <c r="FD927" s="20"/>
      <c r="FE927" s="20"/>
      <c r="FF927" s="20"/>
      <c r="FG927" s="20"/>
      <c r="FH927" s="20"/>
      <c r="FI927" s="20"/>
      <c r="FJ927" s="20"/>
      <c r="FK927" s="20"/>
      <c r="FL927" s="20"/>
      <c r="FM927" s="20"/>
      <c r="FN927" s="20"/>
      <c r="FO927" s="20"/>
      <c r="FP927" s="20"/>
      <c r="FQ927" s="20"/>
      <c r="FR927" s="20"/>
      <c r="FS927" s="20"/>
      <c r="FT927" s="20"/>
      <c r="FU927" s="20"/>
      <c r="FV927" s="20"/>
      <c r="FW927" s="20"/>
      <c r="FX927" s="20"/>
      <c r="FY927" s="20"/>
      <c r="FZ927" s="20"/>
      <c r="GA927" s="20"/>
      <c r="GB927" s="20"/>
      <c r="GC927" s="20"/>
      <c r="GD927" s="20"/>
      <c r="GE927" s="20"/>
      <c r="GF927" s="20"/>
      <c r="GG927" s="20"/>
      <c r="GH927" s="20"/>
      <c r="GI927" s="20"/>
      <c r="GJ927" s="20"/>
      <c r="GK927" s="20"/>
      <c r="GL927" s="20"/>
      <c r="GM927" s="20"/>
      <c r="GN927" s="20"/>
      <c r="GO927" s="20"/>
      <c r="GP927" s="20"/>
      <c r="GQ927" s="20"/>
      <c r="GR927" s="20"/>
      <c r="GS927" s="20"/>
      <c r="GT927" s="20"/>
      <c r="GU927" s="20"/>
      <c r="GV927" s="20"/>
      <c r="GW927" s="20"/>
      <c r="GX927" s="20"/>
      <c r="GY927" s="20"/>
      <c r="GZ927" s="20"/>
      <c r="HA927" s="20"/>
      <c r="HB927" s="20"/>
      <c r="HC927" s="20"/>
      <c r="HD927" s="20"/>
      <c r="HE927" s="20"/>
      <c r="HF927" s="20"/>
      <c r="HG927" s="20"/>
      <c r="HH927" s="20"/>
      <c r="HI927" s="20"/>
      <c r="HJ927" s="20"/>
      <c r="HK927" s="20"/>
      <c r="HL927" s="20"/>
      <c r="HM927" s="20"/>
      <c r="HN927" s="20"/>
      <c r="HO927" s="20"/>
      <c r="HP927" s="20"/>
      <c r="HQ927" s="20"/>
      <c r="HR927" s="20"/>
      <c r="HS927" s="20"/>
      <c r="HT927" s="20"/>
      <c r="HU927" s="20"/>
      <c r="HV927" s="20"/>
      <c r="HW927" s="20"/>
      <c r="HX927" s="20"/>
      <c r="HY927" s="20"/>
      <c r="HZ927" s="20"/>
      <c r="IA927" s="20"/>
      <c r="IB927" s="20"/>
      <c r="IC927" s="20"/>
      <c r="ID927" s="20"/>
      <c r="IE927" s="20"/>
      <c r="IF927" s="20"/>
      <c r="IG927" s="20"/>
      <c r="IH927" s="20"/>
      <c r="II927" s="20"/>
      <c r="IJ927" s="20"/>
      <c r="IK927" s="20"/>
      <c r="IL927" s="20"/>
      <c r="IM927" s="20"/>
      <c r="IN927" s="20"/>
      <c r="IO927" s="20"/>
      <c r="IP927" s="20"/>
      <c r="IQ927" s="20"/>
      <c r="IR927" s="20"/>
      <c r="IS927" s="20"/>
    </row>
    <row r="928" spans="1:253" ht="13"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/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  <c r="FW928" s="20"/>
      <c r="FX928" s="20"/>
      <c r="FY928" s="20"/>
      <c r="FZ928" s="20"/>
      <c r="GA928" s="20"/>
      <c r="GB928" s="20"/>
      <c r="GC928" s="20"/>
      <c r="GD928" s="20"/>
      <c r="GE928" s="20"/>
      <c r="GF928" s="20"/>
      <c r="GG928" s="20"/>
      <c r="GH928" s="20"/>
      <c r="GI928" s="20"/>
      <c r="GJ928" s="20"/>
      <c r="GK928" s="20"/>
      <c r="GL928" s="20"/>
      <c r="GM928" s="20"/>
      <c r="GN928" s="20"/>
      <c r="GO928" s="20"/>
      <c r="GP928" s="20"/>
      <c r="GQ928" s="20"/>
      <c r="GR928" s="20"/>
      <c r="GS928" s="20"/>
      <c r="GT928" s="20"/>
      <c r="GU928" s="20"/>
      <c r="GV928" s="20"/>
      <c r="GW928" s="20"/>
      <c r="GX928" s="20"/>
      <c r="GY928" s="20"/>
      <c r="GZ928" s="20"/>
      <c r="HA928" s="20"/>
      <c r="HB928" s="20"/>
      <c r="HC928" s="20"/>
      <c r="HD928" s="20"/>
      <c r="HE928" s="20"/>
      <c r="HF928" s="20"/>
      <c r="HG928" s="20"/>
      <c r="HH928" s="20"/>
      <c r="HI928" s="20"/>
      <c r="HJ928" s="20"/>
      <c r="HK928" s="20"/>
      <c r="HL928" s="20"/>
      <c r="HM928" s="20"/>
      <c r="HN928" s="20"/>
      <c r="HO928" s="20"/>
      <c r="HP928" s="20"/>
      <c r="HQ928" s="20"/>
      <c r="HR928" s="20"/>
      <c r="HS928" s="20"/>
      <c r="HT928" s="20"/>
      <c r="HU928" s="20"/>
      <c r="HV928" s="20"/>
      <c r="HW928" s="20"/>
      <c r="HX928" s="20"/>
      <c r="HY928" s="20"/>
      <c r="HZ928" s="20"/>
      <c r="IA928" s="20"/>
      <c r="IB928" s="20"/>
      <c r="IC928" s="20"/>
      <c r="ID928" s="20"/>
      <c r="IE928" s="20"/>
      <c r="IF928" s="20"/>
      <c r="IG928" s="20"/>
      <c r="IH928" s="20"/>
      <c r="II928" s="20"/>
      <c r="IJ928" s="20"/>
      <c r="IK928" s="20"/>
      <c r="IL928" s="20"/>
      <c r="IM928" s="20"/>
      <c r="IN928" s="20"/>
      <c r="IO928" s="20"/>
      <c r="IP928" s="20"/>
      <c r="IQ928" s="20"/>
      <c r="IR928" s="20"/>
      <c r="IS928" s="20"/>
    </row>
    <row r="929" spans="1:253" ht="13"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  <c r="FW929" s="20"/>
      <c r="FX929" s="20"/>
      <c r="FY929" s="20"/>
      <c r="FZ929" s="20"/>
      <c r="GA929" s="20"/>
      <c r="GB929" s="20"/>
      <c r="GC929" s="20"/>
      <c r="GD929" s="20"/>
      <c r="GE929" s="20"/>
      <c r="GF929" s="20"/>
      <c r="GG929" s="20"/>
      <c r="GH929" s="20"/>
      <c r="GI929" s="20"/>
      <c r="GJ929" s="20"/>
      <c r="GK929" s="20"/>
      <c r="GL929" s="20"/>
      <c r="GM929" s="20"/>
      <c r="GN929" s="20"/>
      <c r="GO929" s="20"/>
      <c r="GP929" s="20"/>
      <c r="GQ929" s="20"/>
      <c r="GR929" s="20"/>
      <c r="GS929" s="20"/>
      <c r="GT929" s="20"/>
      <c r="GU929" s="20"/>
      <c r="GV929" s="20"/>
      <c r="GW929" s="20"/>
      <c r="GX929" s="20"/>
      <c r="GY929" s="20"/>
      <c r="GZ929" s="20"/>
      <c r="HA929" s="20"/>
      <c r="HB929" s="20"/>
      <c r="HC929" s="20"/>
      <c r="HD929" s="20"/>
      <c r="HE929" s="20"/>
      <c r="HF929" s="20"/>
      <c r="HG929" s="20"/>
      <c r="HH929" s="20"/>
      <c r="HI929" s="20"/>
      <c r="HJ929" s="20"/>
      <c r="HK929" s="20"/>
      <c r="HL929" s="20"/>
      <c r="HM929" s="20"/>
      <c r="HN929" s="20"/>
      <c r="HO929" s="20"/>
      <c r="HP929" s="20"/>
      <c r="HQ929" s="20"/>
      <c r="HR929" s="20"/>
      <c r="HS929" s="20"/>
      <c r="HT929" s="20"/>
      <c r="HU929" s="20"/>
      <c r="HV929" s="20"/>
      <c r="HW929" s="20"/>
      <c r="HX929" s="20"/>
      <c r="HY929" s="20"/>
      <c r="HZ929" s="20"/>
      <c r="IA929" s="20"/>
      <c r="IB929" s="20"/>
      <c r="IC929" s="20"/>
      <c r="ID929" s="20"/>
      <c r="IE929" s="20"/>
      <c r="IF929" s="20"/>
      <c r="IG929" s="20"/>
      <c r="IH929" s="20"/>
      <c r="II929" s="20"/>
      <c r="IJ929" s="20"/>
      <c r="IK929" s="20"/>
      <c r="IL929" s="20"/>
      <c r="IM929" s="20"/>
      <c r="IN929" s="20"/>
      <c r="IO929" s="20"/>
      <c r="IP929" s="20"/>
      <c r="IQ929" s="20"/>
      <c r="IR929" s="20"/>
      <c r="IS929" s="20"/>
    </row>
    <row r="930" spans="1:253" ht="13"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  <c r="FW930" s="20"/>
      <c r="FX930" s="20"/>
      <c r="FY930" s="20"/>
      <c r="FZ930" s="20"/>
      <c r="GA930" s="20"/>
      <c r="GB930" s="20"/>
      <c r="GC930" s="20"/>
      <c r="GD930" s="20"/>
      <c r="GE930" s="20"/>
      <c r="GF930" s="20"/>
      <c r="GG930" s="20"/>
      <c r="GH930" s="20"/>
      <c r="GI930" s="20"/>
      <c r="GJ930" s="20"/>
      <c r="GK930" s="20"/>
      <c r="GL930" s="20"/>
      <c r="GM930" s="20"/>
      <c r="GN930" s="20"/>
      <c r="GO930" s="20"/>
      <c r="GP930" s="20"/>
      <c r="GQ930" s="20"/>
      <c r="GR930" s="20"/>
      <c r="GS930" s="20"/>
      <c r="GT930" s="20"/>
      <c r="GU930" s="20"/>
      <c r="GV930" s="20"/>
      <c r="GW930" s="20"/>
      <c r="GX930" s="20"/>
      <c r="GY930" s="20"/>
      <c r="GZ930" s="20"/>
      <c r="HA930" s="20"/>
      <c r="HB930" s="20"/>
      <c r="HC930" s="20"/>
      <c r="HD930" s="20"/>
      <c r="HE930" s="20"/>
      <c r="HF930" s="20"/>
      <c r="HG930" s="20"/>
      <c r="HH930" s="20"/>
      <c r="HI930" s="20"/>
      <c r="HJ930" s="20"/>
      <c r="HK930" s="20"/>
      <c r="HL930" s="20"/>
      <c r="HM930" s="20"/>
      <c r="HN930" s="20"/>
      <c r="HO930" s="20"/>
      <c r="HP930" s="20"/>
      <c r="HQ930" s="20"/>
      <c r="HR930" s="20"/>
      <c r="HS930" s="20"/>
      <c r="HT930" s="20"/>
      <c r="HU930" s="20"/>
      <c r="HV930" s="20"/>
      <c r="HW930" s="20"/>
      <c r="HX930" s="20"/>
      <c r="HY930" s="20"/>
      <c r="HZ930" s="20"/>
      <c r="IA930" s="20"/>
      <c r="IB930" s="20"/>
      <c r="IC930" s="20"/>
      <c r="ID930" s="20"/>
      <c r="IE930" s="20"/>
      <c r="IF930" s="20"/>
      <c r="IG930" s="20"/>
      <c r="IH930" s="20"/>
      <c r="II930" s="20"/>
      <c r="IJ930" s="20"/>
      <c r="IK930" s="20"/>
      <c r="IL930" s="20"/>
      <c r="IM930" s="20"/>
      <c r="IN930" s="20"/>
      <c r="IO930" s="20"/>
      <c r="IP930" s="20"/>
      <c r="IQ930" s="20"/>
      <c r="IR930" s="20"/>
      <c r="IS930" s="20"/>
    </row>
    <row r="931" spans="1:253" ht="13">
      <c r="B931" s="244"/>
      <c r="C931" s="56" t="s">
        <v>758</v>
      </c>
      <c r="D931" s="61"/>
      <c r="E931" s="62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  <c r="FW931" s="20"/>
      <c r="FX931" s="20"/>
      <c r="FY931" s="20"/>
      <c r="FZ931" s="20"/>
      <c r="GA931" s="20"/>
      <c r="GB931" s="20"/>
      <c r="GC931" s="20"/>
      <c r="GD931" s="20"/>
      <c r="GE931" s="20"/>
      <c r="GF931" s="20"/>
      <c r="GG931" s="20"/>
      <c r="GH931" s="20"/>
      <c r="GI931" s="20"/>
      <c r="GJ931" s="20"/>
      <c r="GK931" s="20"/>
      <c r="GL931" s="20"/>
      <c r="GM931" s="20"/>
      <c r="GN931" s="20"/>
      <c r="GO931" s="20"/>
      <c r="GP931" s="20"/>
      <c r="GQ931" s="20"/>
      <c r="GR931" s="20"/>
      <c r="GS931" s="20"/>
      <c r="GT931" s="20"/>
      <c r="GU931" s="20"/>
      <c r="GV931" s="20"/>
      <c r="GW931" s="20"/>
      <c r="GX931" s="20"/>
      <c r="GY931" s="20"/>
      <c r="GZ931" s="20"/>
      <c r="HA931" s="20"/>
      <c r="HB931" s="20"/>
      <c r="HC931" s="20"/>
      <c r="HD931" s="20"/>
      <c r="HE931" s="20"/>
      <c r="HF931" s="20"/>
      <c r="HG931" s="20"/>
      <c r="HH931" s="20"/>
      <c r="HI931" s="20"/>
      <c r="HJ931" s="20"/>
      <c r="HK931" s="20"/>
      <c r="HL931" s="20"/>
      <c r="HM931" s="20"/>
      <c r="HN931" s="20"/>
      <c r="HO931" s="20"/>
      <c r="HP931" s="20"/>
      <c r="HQ931" s="20"/>
      <c r="HR931" s="20"/>
      <c r="HS931" s="20"/>
      <c r="HT931" s="20"/>
      <c r="HU931" s="20"/>
      <c r="HV931" s="20"/>
      <c r="HW931" s="20"/>
      <c r="HX931" s="20"/>
      <c r="HY931" s="20"/>
      <c r="HZ931" s="20"/>
      <c r="IA931" s="20"/>
      <c r="IB931" s="20"/>
      <c r="IC931" s="20"/>
      <c r="ID931" s="20"/>
      <c r="IE931" s="20"/>
      <c r="IF931" s="20"/>
      <c r="IG931" s="20"/>
      <c r="IH931" s="20"/>
      <c r="II931" s="20"/>
      <c r="IJ931" s="20"/>
      <c r="IK931" s="20"/>
      <c r="IL931" s="20"/>
      <c r="IM931" s="20"/>
      <c r="IN931" s="20"/>
      <c r="IO931" s="20"/>
      <c r="IP931" s="20"/>
      <c r="IQ931" s="20"/>
      <c r="IR931" s="20"/>
      <c r="IS931" s="20"/>
    </row>
    <row r="932" spans="1:253" ht="13">
      <c r="A932" s="313" t="s">
        <v>976</v>
      </c>
      <c r="B932" s="313" t="s">
        <v>975</v>
      </c>
      <c r="C932"/>
      <c r="D932"/>
      <c r="E932"/>
      <c r="F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  <c r="FW932" s="20"/>
      <c r="FX932" s="20"/>
      <c r="FY932" s="20"/>
      <c r="FZ932" s="20"/>
      <c r="GA932" s="20"/>
      <c r="GB932" s="20"/>
      <c r="GC932" s="20"/>
      <c r="GD932" s="20"/>
      <c r="GE932" s="20"/>
      <c r="GF932" s="20"/>
      <c r="GG932" s="20"/>
      <c r="GH932" s="20"/>
      <c r="GI932" s="20"/>
      <c r="GJ932" s="20"/>
      <c r="GK932" s="20"/>
      <c r="GL932" s="20"/>
      <c r="GM932" s="20"/>
      <c r="GN932" s="20"/>
      <c r="GO932" s="20"/>
      <c r="GP932" s="20"/>
      <c r="GQ932" s="20"/>
      <c r="GR932" s="20"/>
      <c r="GS932" s="20"/>
      <c r="GT932" s="20"/>
      <c r="GU932" s="20"/>
      <c r="GV932" s="20"/>
      <c r="GW932" s="20"/>
      <c r="GX932" s="20"/>
      <c r="GY932" s="20"/>
      <c r="GZ932" s="20"/>
      <c r="HA932" s="20"/>
      <c r="HB932" s="20"/>
      <c r="HC932" s="20"/>
      <c r="HD932" s="20"/>
      <c r="HE932" s="20"/>
      <c r="HF932" s="20"/>
      <c r="HG932" s="20"/>
      <c r="HH932" s="20"/>
      <c r="HI932" s="20"/>
      <c r="HJ932" s="20"/>
      <c r="HK932" s="20"/>
      <c r="HL932" s="20"/>
      <c r="HM932" s="20"/>
      <c r="HN932" s="20"/>
      <c r="HO932" s="20"/>
      <c r="HP932" s="20"/>
      <c r="HQ932" s="20"/>
      <c r="HR932" s="20"/>
      <c r="HS932" s="20"/>
      <c r="HT932" s="20"/>
      <c r="HU932" s="20"/>
      <c r="HV932" s="20"/>
      <c r="HW932" s="20"/>
      <c r="HX932" s="20"/>
      <c r="HY932" s="20"/>
      <c r="HZ932" s="20"/>
      <c r="IA932" s="20"/>
      <c r="IB932" s="20"/>
      <c r="IC932" s="20"/>
      <c r="ID932" s="20"/>
      <c r="IE932" s="20"/>
      <c r="IF932" s="20"/>
      <c r="IG932" s="20"/>
      <c r="IH932" s="20"/>
      <c r="II932" s="20"/>
      <c r="IJ932" s="20"/>
      <c r="IK932" s="20"/>
      <c r="IL932" s="20"/>
      <c r="IM932" s="20"/>
      <c r="IN932" s="20"/>
      <c r="IO932" s="20"/>
      <c r="IP932" s="20"/>
      <c r="IQ932" s="20"/>
      <c r="IR932" s="20"/>
      <c r="IS932" s="20"/>
    </row>
    <row r="933" spans="1:253" ht="13">
      <c r="A933" s="313" t="s">
        <v>41</v>
      </c>
      <c r="B933" s="313" t="s">
        <v>41</v>
      </c>
      <c r="C933" s="63" t="s">
        <v>525</v>
      </c>
      <c r="D933" s="64" t="s">
        <v>526</v>
      </c>
      <c r="E933" s="65" t="s">
        <v>527</v>
      </c>
      <c r="F933" s="66" t="s">
        <v>528</v>
      </c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  <c r="EK933" s="20"/>
      <c r="EL933" s="20"/>
      <c r="EM933" s="20"/>
      <c r="EN933" s="20"/>
      <c r="EO933" s="20"/>
      <c r="EP933" s="20"/>
      <c r="EQ933" s="20"/>
      <c r="ER933" s="20"/>
      <c r="ES933" s="20"/>
      <c r="ET933" s="20"/>
      <c r="EU933" s="20"/>
      <c r="EV933" s="20"/>
      <c r="EW933" s="20"/>
      <c r="EX933" s="20"/>
      <c r="EY933" s="20"/>
      <c r="EZ933" s="20"/>
      <c r="FA933" s="20"/>
      <c r="FB933" s="20"/>
      <c r="FC933" s="20"/>
      <c r="FD933" s="20"/>
      <c r="FE933" s="20"/>
      <c r="FF933" s="20"/>
      <c r="FG933" s="20"/>
      <c r="FH933" s="20"/>
      <c r="FI933" s="20"/>
      <c r="FJ933" s="20"/>
      <c r="FK933" s="20"/>
      <c r="FL933" s="20"/>
      <c r="FM933" s="20"/>
      <c r="FN933" s="20"/>
      <c r="FO933" s="20"/>
      <c r="FP933" s="20"/>
      <c r="FQ933" s="20"/>
      <c r="FR933" s="20"/>
      <c r="FS933" s="20"/>
      <c r="FT933" s="20"/>
      <c r="FU933" s="20"/>
      <c r="FV933" s="20"/>
      <c r="FW933" s="20"/>
      <c r="FX933" s="20"/>
      <c r="FY933" s="20"/>
      <c r="FZ933" s="20"/>
      <c r="GA933" s="20"/>
      <c r="GB933" s="20"/>
      <c r="GC933" s="20"/>
      <c r="GD933" s="20"/>
      <c r="GE933" s="20"/>
      <c r="GF933" s="20"/>
      <c r="GG933" s="20"/>
      <c r="GH933" s="20"/>
      <c r="GI933" s="20"/>
      <c r="GJ933" s="20"/>
      <c r="GK933" s="20"/>
      <c r="GL933" s="20"/>
      <c r="GM933" s="20"/>
      <c r="GN933" s="20"/>
      <c r="GO933" s="20"/>
      <c r="GP933" s="20"/>
      <c r="GQ933" s="20"/>
      <c r="GR933" s="20"/>
      <c r="GS933" s="20"/>
      <c r="GT933" s="20"/>
      <c r="GU933" s="20"/>
      <c r="GV933" s="20"/>
      <c r="GW933" s="20"/>
      <c r="GX933" s="20"/>
      <c r="GY933" s="20"/>
      <c r="GZ933" s="20"/>
      <c r="HA933" s="20"/>
      <c r="HB933" s="20"/>
      <c r="HC933" s="20"/>
      <c r="HD933" s="20"/>
      <c r="HE933" s="20"/>
      <c r="HF933" s="20"/>
      <c r="HG933" s="20"/>
      <c r="HH933" s="20"/>
      <c r="HI933" s="20"/>
      <c r="HJ933" s="20"/>
      <c r="HK933" s="20"/>
      <c r="HL933" s="20"/>
      <c r="HM933" s="20"/>
      <c r="HN933" s="20"/>
      <c r="HO933" s="20"/>
      <c r="HP933" s="20"/>
      <c r="HQ933" s="20"/>
      <c r="HR933" s="20"/>
      <c r="HS933" s="20"/>
      <c r="HT933" s="20"/>
      <c r="HU933" s="20"/>
      <c r="HV933" s="20"/>
      <c r="HW933" s="20"/>
      <c r="HX933" s="20"/>
      <c r="HY933" s="20"/>
      <c r="HZ933" s="20"/>
      <c r="IA933" s="20"/>
      <c r="IB933" s="20"/>
      <c r="IC933" s="20"/>
      <c r="ID933" s="20"/>
      <c r="IE933" s="20"/>
      <c r="IF933" s="20"/>
      <c r="IG933" s="20"/>
      <c r="IH933" s="20"/>
      <c r="II933" s="20"/>
      <c r="IJ933" s="20"/>
      <c r="IK933" s="20"/>
      <c r="IL933" s="20"/>
      <c r="IM933" s="20"/>
      <c r="IN933" s="20"/>
      <c r="IO933" s="20"/>
      <c r="IP933" s="20"/>
      <c r="IQ933" s="20"/>
      <c r="IR933" s="20"/>
      <c r="IS933" s="20"/>
    </row>
    <row r="934" spans="1:253" ht="13">
      <c r="A934" s="297">
        <v>52020</v>
      </c>
      <c r="B934" s="245">
        <v>7210</v>
      </c>
      <c r="C934" s="46" t="s">
        <v>391</v>
      </c>
      <c r="D934" s="58" t="s">
        <v>392</v>
      </c>
      <c r="E934" s="34">
        <f>'A4-1 with formulas'!$E$634</f>
        <v>0</v>
      </c>
      <c r="F934" s="67" t="str">
        <f>IF($E$938=0," ",ROUND((E934/$E$938),2))</f>
        <v xml:space="preserve"> </v>
      </c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  <c r="FW934" s="20"/>
      <c r="FX934" s="20"/>
      <c r="FY934" s="20"/>
      <c r="FZ934" s="20"/>
      <c r="GA934" s="20"/>
      <c r="GB934" s="20"/>
      <c r="GC934" s="20"/>
      <c r="GD934" s="20"/>
      <c r="GE934" s="20"/>
      <c r="GF934" s="20"/>
      <c r="GG934" s="20"/>
      <c r="GH934" s="20"/>
      <c r="GI934" s="20"/>
      <c r="GJ934" s="20"/>
      <c r="GK934" s="20"/>
      <c r="GL934" s="20"/>
      <c r="GM934" s="20"/>
      <c r="GN934" s="20"/>
      <c r="GO934" s="20"/>
      <c r="GP934" s="20"/>
      <c r="GQ934" s="20"/>
      <c r="GR934" s="20"/>
      <c r="GS934" s="20"/>
      <c r="GT934" s="20"/>
      <c r="GU934" s="20"/>
      <c r="GV934" s="20"/>
      <c r="GW934" s="20"/>
      <c r="GX934" s="20"/>
      <c r="GY934" s="20"/>
      <c r="GZ934" s="20"/>
      <c r="HA934" s="20"/>
      <c r="HB934" s="20"/>
      <c r="HC934" s="20"/>
      <c r="HD934" s="20"/>
      <c r="HE934" s="20"/>
      <c r="HF934" s="20"/>
      <c r="HG934" s="20"/>
      <c r="HH934" s="20"/>
      <c r="HI934" s="20"/>
      <c r="HJ934" s="20"/>
      <c r="HK934" s="20"/>
      <c r="HL934" s="20"/>
      <c r="HM934" s="20"/>
      <c r="HN934" s="20"/>
      <c r="HO934" s="20"/>
      <c r="HP934" s="20"/>
      <c r="HQ934" s="20"/>
      <c r="HR934" s="20"/>
      <c r="HS934" s="20"/>
      <c r="HT934" s="20"/>
      <c r="HU934" s="20"/>
      <c r="HV934" s="20"/>
      <c r="HW934" s="20"/>
      <c r="HX934" s="20"/>
      <c r="HY934" s="20"/>
      <c r="HZ934" s="20"/>
      <c r="IA934" s="20"/>
      <c r="IB934" s="20"/>
      <c r="IC934" s="20"/>
      <c r="ID934" s="20"/>
      <c r="IE934" s="20"/>
      <c r="IF934" s="20"/>
      <c r="IG934" s="20"/>
      <c r="IH934" s="20"/>
      <c r="II934" s="20"/>
      <c r="IJ934" s="20"/>
      <c r="IK934" s="20"/>
      <c r="IL934" s="20"/>
      <c r="IM934" s="20"/>
      <c r="IN934" s="20"/>
      <c r="IO934" s="20"/>
      <c r="IP934" s="20"/>
      <c r="IQ934" s="20"/>
      <c r="IR934" s="20"/>
      <c r="IS934" s="20"/>
    </row>
    <row r="935" spans="1:253" ht="13">
      <c r="A935" s="297">
        <v>52040</v>
      </c>
      <c r="B935" s="245">
        <v>7220</v>
      </c>
      <c r="C935" s="46" t="s">
        <v>393</v>
      </c>
      <c r="D935" s="58" t="s">
        <v>394</v>
      </c>
      <c r="E935" s="34">
        <f>'A4-1 with formulas'!$E$635</f>
        <v>0</v>
      </c>
      <c r="F935" s="67" t="str">
        <f>IF($E$938=0," ",ROUND((E935/$E$938),2))</f>
        <v xml:space="preserve"> </v>
      </c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  <c r="FW935" s="20"/>
      <c r="FX935" s="20"/>
      <c r="FY935" s="20"/>
      <c r="FZ935" s="20"/>
      <c r="GA935" s="20"/>
      <c r="GB935" s="20"/>
      <c r="GC935" s="20"/>
      <c r="GD935" s="20"/>
      <c r="GE935" s="20"/>
      <c r="GF935" s="20"/>
      <c r="GG935" s="20"/>
      <c r="GH935" s="20"/>
      <c r="GI935" s="20"/>
      <c r="GJ935" s="20"/>
      <c r="GK935" s="20"/>
      <c r="GL935" s="20"/>
      <c r="GM935" s="20"/>
      <c r="GN935" s="20"/>
      <c r="GO935" s="20"/>
      <c r="GP935" s="20"/>
      <c r="GQ935" s="20"/>
      <c r="GR935" s="20"/>
      <c r="GS935" s="20"/>
      <c r="GT935" s="20"/>
      <c r="GU935" s="20"/>
      <c r="GV935" s="20"/>
      <c r="GW935" s="20"/>
      <c r="GX935" s="20"/>
      <c r="GY935" s="20"/>
      <c r="GZ935" s="20"/>
      <c r="HA935" s="20"/>
      <c r="HB935" s="20"/>
      <c r="HC935" s="20"/>
      <c r="HD935" s="20"/>
      <c r="HE935" s="20"/>
      <c r="HF935" s="20"/>
      <c r="HG935" s="20"/>
      <c r="HH935" s="20"/>
      <c r="HI935" s="20"/>
      <c r="HJ935" s="20"/>
      <c r="HK935" s="20"/>
      <c r="HL935" s="20"/>
      <c r="HM935" s="20"/>
      <c r="HN935" s="20"/>
      <c r="HO935" s="20"/>
      <c r="HP935" s="20"/>
      <c r="HQ935" s="20"/>
      <c r="HR935" s="20"/>
      <c r="HS935" s="20"/>
      <c r="HT935" s="20"/>
      <c r="HU935" s="20"/>
      <c r="HV935" s="20"/>
      <c r="HW935" s="20"/>
      <c r="HX935" s="20"/>
      <c r="HY935" s="20"/>
      <c r="HZ935" s="20"/>
      <c r="IA935" s="20"/>
      <c r="IB935" s="20"/>
      <c r="IC935" s="20"/>
      <c r="ID935" s="20"/>
      <c r="IE935" s="20"/>
      <c r="IF935" s="20"/>
      <c r="IG935" s="20"/>
      <c r="IH935" s="20"/>
      <c r="II935" s="20"/>
      <c r="IJ935" s="20"/>
      <c r="IK935" s="20"/>
      <c r="IL935" s="20"/>
      <c r="IM935" s="20"/>
      <c r="IN935" s="20"/>
      <c r="IO935" s="20"/>
      <c r="IP935" s="20"/>
      <c r="IQ935" s="20"/>
      <c r="IR935" s="20"/>
      <c r="IS935" s="20"/>
    </row>
    <row r="936" spans="1:253" ht="13">
      <c r="A936" s="297">
        <v>52060</v>
      </c>
      <c r="B936" s="245">
        <v>7230</v>
      </c>
      <c r="C936" s="46" t="s">
        <v>395</v>
      </c>
      <c r="D936" s="58" t="s">
        <v>396</v>
      </c>
      <c r="E936" s="34">
        <f>'A4-1 with formulas'!$E$636</f>
        <v>0</v>
      </c>
      <c r="F936" s="67" t="str">
        <f>IF($E$938=0," ",ROUND((E936/$E$938),2))</f>
        <v xml:space="preserve"> </v>
      </c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  <c r="FW936" s="20"/>
      <c r="FX936" s="20"/>
      <c r="FY936" s="20"/>
      <c r="FZ936" s="20"/>
      <c r="GA936" s="20"/>
      <c r="GB936" s="20"/>
      <c r="GC936" s="20"/>
      <c r="GD936" s="20"/>
      <c r="GE936" s="20"/>
      <c r="GF936" s="20"/>
      <c r="GG936" s="20"/>
      <c r="GH936" s="20"/>
      <c r="GI936" s="20"/>
      <c r="GJ936" s="20"/>
      <c r="GK936" s="20"/>
      <c r="GL936" s="20"/>
      <c r="GM936" s="20"/>
      <c r="GN936" s="20"/>
      <c r="GO936" s="20"/>
      <c r="GP936" s="20"/>
      <c r="GQ936" s="20"/>
      <c r="GR936" s="20"/>
      <c r="GS936" s="20"/>
      <c r="GT936" s="20"/>
      <c r="GU936" s="20"/>
      <c r="GV936" s="20"/>
      <c r="GW936" s="20"/>
      <c r="GX936" s="20"/>
      <c r="GY936" s="20"/>
      <c r="GZ936" s="20"/>
      <c r="HA936" s="20"/>
      <c r="HB936" s="20"/>
      <c r="HC936" s="20"/>
      <c r="HD936" s="20"/>
      <c r="HE936" s="20"/>
      <c r="HF936" s="20"/>
      <c r="HG936" s="20"/>
      <c r="HH936" s="20"/>
      <c r="HI936" s="20"/>
      <c r="HJ936" s="20"/>
      <c r="HK936" s="20"/>
      <c r="HL936" s="20"/>
      <c r="HM936" s="20"/>
      <c r="HN936" s="20"/>
      <c r="HO936" s="20"/>
      <c r="HP936" s="20"/>
      <c r="HQ936" s="20"/>
      <c r="HR936" s="20"/>
      <c r="HS936" s="20"/>
      <c r="HT936" s="20"/>
      <c r="HU936" s="20"/>
      <c r="HV936" s="20"/>
      <c r="HW936" s="20"/>
      <c r="HX936" s="20"/>
      <c r="HY936" s="20"/>
      <c r="HZ936" s="20"/>
      <c r="IA936" s="20"/>
      <c r="IB936" s="20"/>
      <c r="IC936" s="20"/>
      <c r="ID936" s="20"/>
      <c r="IE936" s="20"/>
      <c r="IF936" s="20"/>
      <c r="IG936" s="20"/>
      <c r="IH936" s="20"/>
      <c r="II936" s="20"/>
      <c r="IJ936" s="20"/>
      <c r="IK936" s="20"/>
      <c r="IL936" s="20"/>
      <c r="IM936" s="20"/>
      <c r="IN936" s="20"/>
      <c r="IO936" s="20"/>
      <c r="IP936" s="20"/>
      <c r="IQ936" s="20"/>
      <c r="IR936" s="20"/>
      <c r="IS936" s="20"/>
    </row>
    <row r="937" spans="1:253" ht="13">
      <c r="A937" s="320"/>
      <c r="B937" s="245"/>
      <c r="C937" s="46" t="s">
        <v>397</v>
      </c>
      <c r="D937" s="58" t="s">
        <v>396</v>
      </c>
      <c r="E937" s="34">
        <f>'A4-1 with formulas'!$E$637</f>
        <v>0</v>
      </c>
      <c r="F937" s="67" t="str">
        <f>IF($E$938=0," ",ROUND((E937/$E$938),2))</f>
        <v xml:space="preserve"> </v>
      </c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  <c r="GD937" s="20"/>
      <c r="GE937" s="20"/>
      <c r="GF937" s="20"/>
      <c r="GG937" s="20"/>
      <c r="GH937" s="20"/>
      <c r="GI937" s="20"/>
      <c r="GJ937" s="20"/>
      <c r="GK937" s="20"/>
      <c r="GL937" s="20"/>
      <c r="GM937" s="20"/>
      <c r="GN937" s="20"/>
      <c r="GO937" s="20"/>
      <c r="GP937" s="20"/>
      <c r="GQ937" s="20"/>
      <c r="GR937" s="20"/>
      <c r="GS937" s="20"/>
      <c r="GT937" s="20"/>
      <c r="GU937" s="20"/>
      <c r="GV937" s="20"/>
      <c r="GW937" s="20"/>
      <c r="GX937" s="20"/>
      <c r="GY937" s="20"/>
      <c r="GZ937" s="20"/>
      <c r="HA937" s="20"/>
      <c r="HB937" s="20"/>
      <c r="HC937" s="20"/>
      <c r="HD937" s="20"/>
      <c r="HE937" s="20"/>
      <c r="HF937" s="20"/>
      <c r="HG937" s="20"/>
      <c r="HH937" s="20"/>
      <c r="HI937" s="20"/>
      <c r="HJ937" s="20"/>
      <c r="HK937" s="20"/>
      <c r="HL937" s="20"/>
      <c r="HM937" s="20"/>
      <c r="HN937" s="20"/>
      <c r="HO937" s="20"/>
      <c r="HP937" s="20"/>
      <c r="HQ937" s="20"/>
      <c r="HR937" s="20"/>
      <c r="HS937" s="20"/>
      <c r="HT937" s="20"/>
      <c r="HU937" s="20"/>
      <c r="HV937" s="20"/>
      <c r="HW937" s="20"/>
      <c r="HX937" s="20"/>
      <c r="HY937" s="20"/>
      <c r="HZ937" s="20"/>
      <c r="IA937" s="20"/>
      <c r="IB937" s="20"/>
      <c r="IC937" s="20"/>
      <c r="ID937" s="20"/>
      <c r="IE937" s="20"/>
      <c r="IF937" s="20"/>
      <c r="IG937" s="20"/>
      <c r="IH937" s="20"/>
      <c r="II937" s="20"/>
      <c r="IJ937" s="20"/>
      <c r="IK937" s="20"/>
      <c r="IL937" s="20"/>
      <c r="IM937" s="20"/>
      <c r="IN937" s="20"/>
      <c r="IO937" s="20"/>
      <c r="IP937" s="20"/>
      <c r="IQ937" s="20"/>
      <c r="IR937" s="20"/>
      <c r="IS937" s="20"/>
    </row>
    <row r="938" spans="1:253" ht="13">
      <c r="A938" s="320"/>
      <c r="B938" s="245"/>
      <c r="C938" s="46"/>
      <c r="D938" s="58" t="s">
        <v>529</v>
      </c>
      <c r="E938" s="34">
        <f>SUM(E934:E937)</f>
        <v>0</v>
      </c>
      <c r="F938" s="67" t="str">
        <f>IF($E$938=0," ",ROUND((E938/$E$938),2))</f>
        <v xml:space="preserve"> </v>
      </c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  <c r="GD938" s="20"/>
      <c r="GE938" s="20"/>
      <c r="GF938" s="20"/>
      <c r="GG938" s="20"/>
      <c r="GH938" s="20"/>
      <c r="GI938" s="20"/>
      <c r="GJ938" s="20"/>
      <c r="GK938" s="20"/>
      <c r="GL938" s="20"/>
      <c r="GM938" s="20"/>
      <c r="GN938" s="20"/>
      <c r="GO938" s="20"/>
      <c r="GP938" s="20"/>
      <c r="GQ938" s="20"/>
      <c r="GR938" s="20"/>
      <c r="GS938" s="20"/>
      <c r="GT938" s="20"/>
      <c r="GU938" s="20"/>
      <c r="GV938" s="20"/>
      <c r="GW938" s="20"/>
      <c r="GX938" s="20"/>
      <c r="GY938" s="20"/>
      <c r="GZ938" s="20"/>
      <c r="HA938" s="20"/>
      <c r="HB938" s="20"/>
      <c r="HC938" s="20"/>
      <c r="HD938" s="20"/>
      <c r="HE938" s="20"/>
      <c r="HF938" s="20"/>
      <c r="HG938" s="20"/>
      <c r="HH938" s="20"/>
      <c r="HI938" s="20"/>
      <c r="HJ938" s="20"/>
      <c r="HK938" s="20"/>
      <c r="HL938" s="20"/>
      <c r="HM938" s="20"/>
      <c r="HN938" s="20"/>
      <c r="HO938" s="20"/>
      <c r="HP938" s="20"/>
      <c r="HQ938" s="20"/>
      <c r="HR938" s="20"/>
      <c r="HS938" s="20"/>
      <c r="HT938" s="20"/>
      <c r="HU938" s="20"/>
      <c r="HV938" s="20"/>
      <c r="HW938" s="20"/>
      <c r="HX938" s="20"/>
      <c r="HY938" s="20"/>
      <c r="HZ938" s="20"/>
      <c r="IA938" s="20"/>
      <c r="IB938" s="20"/>
      <c r="IC938" s="20"/>
      <c r="ID938" s="20"/>
      <c r="IE938" s="20"/>
      <c r="IF938" s="20"/>
      <c r="IG938" s="20"/>
      <c r="IH938" s="20"/>
      <c r="II938" s="20"/>
      <c r="IJ938" s="20"/>
      <c r="IK938" s="20"/>
      <c r="IL938" s="20"/>
      <c r="IM938" s="20"/>
      <c r="IN938" s="20"/>
      <c r="IO938" s="20"/>
      <c r="IP938" s="20"/>
      <c r="IQ938" s="20"/>
      <c r="IR938" s="20"/>
      <c r="IS938" s="20"/>
    </row>
    <row r="939" spans="1:253" ht="13">
      <c r="A939" s="320"/>
      <c r="B939" s="251"/>
      <c r="C939" s="63"/>
      <c r="D939" s="64"/>
      <c r="E939" s="65"/>
      <c r="F939" s="68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  <c r="GD939" s="20"/>
      <c r="GE939" s="20"/>
      <c r="GF939" s="20"/>
      <c r="GG939" s="20"/>
      <c r="GH939" s="20"/>
      <c r="GI939" s="20"/>
      <c r="GJ939" s="20"/>
      <c r="GK939" s="20"/>
      <c r="GL939" s="20"/>
      <c r="GM939" s="20"/>
      <c r="GN939" s="20"/>
      <c r="GO939" s="20"/>
      <c r="GP939" s="20"/>
      <c r="GQ939" s="20"/>
      <c r="GR939" s="20"/>
      <c r="GS939" s="20"/>
      <c r="GT939" s="20"/>
      <c r="GU939" s="20"/>
      <c r="GV939" s="20"/>
      <c r="GW939" s="20"/>
      <c r="GX939" s="20"/>
      <c r="GY939" s="20"/>
      <c r="GZ939" s="20"/>
      <c r="HA939" s="20"/>
      <c r="HB939" s="20"/>
      <c r="HC939" s="20"/>
      <c r="HD939" s="20"/>
      <c r="HE939" s="20"/>
      <c r="HF939" s="20"/>
      <c r="HG939" s="20"/>
      <c r="HH939" s="20"/>
      <c r="HI939" s="20"/>
      <c r="HJ939" s="20"/>
      <c r="HK939" s="20"/>
      <c r="HL939" s="20"/>
      <c r="HM939" s="20"/>
      <c r="HN939" s="20"/>
      <c r="HO939" s="20"/>
      <c r="HP939" s="20"/>
      <c r="HQ939" s="20"/>
      <c r="HR939" s="20"/>
      <c r="HS939" s="20"/>
      <c r="HT939" s="20"/>
      <c r="HU939" s="20"/>
      <c r="HV939" s="20"/>
      <c r="HW939" s="20"/>
      <c r="HX939" s="20"/>
      <c r="HY939" s="20"/>
      <c r="HZ939" s="20"/>
      <c r="IA939" s="20"/>
      <c r="IB939" s="20"/>
      <c r="IC939" s="20"/>
      <c r="ID939" s="20"/>
      <c r="IE939" s="20"/>
      <c r="IF939" s="20"/>
      <c r="IG939" s="20"/>
      <c r="IH939" s="20"/>
      <c r="II939" s="20"/>
      <c r="IJ939" s="20"/>
      <c r="IK939" s="20"/>
      <c r="IL939" s="20"/>
      <c r="IM939" s="20"/>
      <c r="IN939" s="20"/>
      <c r="IO939" s="20"/>
      <c r="IP939" s="20"/>
      <c r="IQ939" s="20"/>
      <c r="IR939" s="20"/>
      <c r="IS939" s="20"/>
    </row>
    <row r="940" spans="1:253" ht="13">
      <c r="A940" s="297">
        <v>52100</v>
      </c>
      <c r="B940" s="245">
        <v>7241</v>
      </c>
      <c r="C940" s="46" t="s">
        <v>717</v>
      </c>
      <c r="D940" s="58" t="s">
        <v>618</v>
      </c>
      <c r="E940" s="34">
        <f>'A4-1 with formulas'!$E$641</f>
        <v>0</v>
      </c>
      <c r="F940" s="68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  <c r="FW940" s="20"/>
      <c r="FX940" s="20"/>
      <c r="FY940" s="20"/>
      <c r="FZ940" s="20"/>
      <c r="GA940" s="20"/>
      <c r="GB940" s="20"/>
      <c r="GC940" s="20"/>
      <c r="GD940" s="20"/>
      <c r="GE940" s="20"/>
      <c r="GF940" s="20"/>
      <c r="GG940" s="20"/>
      <c r="GH940" s="20"/>
      <c r="GI940" s="20"/>
      <c r="GJ940" s="20"/>
      <c r="GK940" s="20"/>
      <c r="GL940" s="20"/>
      <c r="GM940" s="20"/>
      <c r="GN940" s="20"/>
      <c r="GO940" s="20"/>
      <c r="GP940" s="20"/>
      <c r="GQ940" s="20"/>
      <c r="GR940" s="20"/>
      <c r="GS940" s="20"/>
      <c r="GT940" s="20"/>
      <c r="GU940" s="20"/>
      <c r="GV940" s="20"/>
      <c r="GW940" s="20"/>
      <c r="GX940" s="20"/>
      <c r="GY940" s="20"/>
      <c r="GZ940" s="20"/>
      <c r="HA940" s="20"/>
      <c r="HB940" s="20"/>
      <c r="HC940" s="20"/>
      <c r="HD940" s="20"/>
      <c r="HE940" s="20"/>
      <c r="HF940" s="20"/>
      <c r="HG940" s="20"/>
      <c r="HH940" s="20"/>
      <c r="HI940" s="20"/>
      <c r="HJ940" s="20"/>
      <c r="HK940" s="20"/>
      <c r="HL940" s="20"/>
      <c r="HM940" s="20"/>
      <c r="HN940" s="20"/>
      <c r="HO940" s="20"/>
      <c r="HP940" s="20"/>
      <c r="HQ940" s="20"/>
      <c r="HR940" s="20"/>
      <c r="HS940" s="20"/>
      <c r="HT940" s="20"/>
      <c r="HU940" s="20"/>
      <c r="HV940" s="20"/>
      <c r="HW940" s="20"/>
      <c r="HX940" s="20"/>
      <c r="HY940" s="20"/>
      <c r="HZ940" s="20"/>
      <c r="IA940" s="20"/>
      <c r="IB940" s="20"/>
      <c r="IC940" s="20"/>
      <c r="ID940" s="20"/>
      <c r="IE940" s="20"/>
      <c r="IF940" s="20"/>
      <c r="IG940" s="20"/>
      <c r="IH940" s="20"/>
      <c r="II940" s="20"/>
      <c r="IJ940" s="20"/>
      <c r="IK940" s="20"/>
      <c r="IL940" s="20"/>
      <c r="IM940" s="20"/>
      <c r="IN940" s="20"/>
      <c r="IO940" s="20"/>
      <c r="IP940" s="20"/>
      <c r="IQ940" s="20"/>
      <c r="IR940" s="20"/>
      <c r="IS940" s="20"/>
    </row>
    <row r="941" spans="1:253" ht="13">
      <c r="A941" s="297">
        <v>52120</v>
      </c>
      <c r="B941" s="245">
        <v>7242</v>
      </c>
      <c r="C941" s="38" t="s">
        <v>718</v>
      </c>
      <c r="D941" s="39" t="s">
        <v>619</v>
      </c>
      <c r="E941" s="34">
        <f>'A4-1 with formulas'!$E$642</f>
        <v>0</v>
      </c>
      <c r="F941" s="68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  <c r="FW941" s="20"/>
      <c r="FX941" s="20"/>
      <c r="FY941" s="20"/>
      <c r="FZ941" s="20"/>
      <c r="GA941" s="20"/>
      <c r="GB941" s="20"/>
      <c r="GC941" s="20"/>
      <c r="GD941" s="20"/>
      <c r="GE941" s="20"/>
      <c r="GF941" s="20"/>
      <c r="GG941" s="20"/>
      <c r="GH941" s="20"/>
      <c r="GI941" s="20"/>
      <c r="GJ941" s="20"/>
      <c r="GK941" s="20"/>
      <c r="GL941" s="20"/>
      <c r="GM941" s="20"/>
      <c r="GN941" s="20"/>
      <c r="GO941" s="20"/>
      <c r="GP941" s="20"/>
      <c r="GQ941" s="20"/>
      <c r="GR941" s="20"/>
      <c r="GS941" s="20"/>
      <c r="GT941" s="20"/>
      <c r="GU941" s="20"/>
      <c r="GV941" s="20"/>
      <c r="GW941" s="20"/>
      <c r="GX941" s="20"/>
      <c r="GY941" s="20"/>
      <c r="GZ941" s="20"/>
      <c r="HA941" s="20"/>
      <c r="HB941" s="20"/>
      <c r="HC941" s="20"/>
      <c r="HD941" s="20"/>
      <c r="HE941" s="20"/>
      <c r="HF941" s="20"/>
      <c r="HG941" s="20"/>
      <c r="HH941" s="20"/>
      <c r="HI941" s="20"/>
      <c r="HJ941" s="20"/>
      <c r="HK941" s="20"/>
      <c r="HL941" s="20"/>
      <c r="HM941" s="20"/>
      <c r="HN941" s="20"/>
      <c r="HO941" s="20"/>
      <c r="HP941" s="20"/>
      <c r="HQ941" s="20"/>
      <c r="HR941" s="20"/>
      <c r="HS941" s="20"/>
      <c r="HT941" s="20"/>
      <c r="HU941" s="20"/>
      <c r="HV941" s="20"/>
      <c r="HW941" s="20"/>
      <c r="HX941" s="20"/>
      <c r="HY941" s="20"/>
      <c r="HZ941" s="20"/>
      <c r="IA941" s="20"/>
      <c r="IB941" s="20"/>
      <c r="IC941" s="20"/>
      <c r="ID941" s="20"/>
      <c r="IE941" s="20"/>
      <c r="IF941" s="20"/>
      <c r="IG941" s="20"/>
      <c r="IH941" s="20"/>
      <c r="II941" s="20"/>
      <c r="IJ941" s="20"/>
      <c r="IK941" s="20"/>
      <c r="IL941" s="20"/>
      <c r="IM941" s="20"/>
      <c r="IN941" s="20"/>
      <c r="IO941" s="20"/>
      <c r="IP941" s="20"/>
      <c r="IQ941" s="20"/>
      <c r="IR941" s="20"/>
      <c r="IS941" s="20"/>
    </row>
    <row r="942" spans="1:253" ht="13">
      <c r="A942" s="297">
        <v>52140</v>
      </c>
      <c r="B942" s="245">
        <v>7250</v>
      </c>
      <c r="C942" s="46" t="s">
        <v>398</v>
      </c>
      <c r="D942" s="58" t="s">
        <v>399</v>
      </c>
      <c r="E942" s="34">
        <f>'A4-1 with formulas'!$E$643</f>
        <v>0</v>
      </c>
      <c r="F942" s="68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  <c r="FW942" s="20"/>
      <c r="FX942" s="20"/>
      <c r="FY942" s="20"/>
      <c r="FZ942" s="20"/>
      <c r="GA942" s="20"/>
      <c r="GB942" s="20"/>
      <c r="GC942" s="20"/>
      <c r="GD942" s="20"/>
      <c r="GE942" s="20"/>
      <c r="GF942" s="20"/>
      <c r="GG942" s="20"/>
      <c r="GH942" s="20"/>
      <c r="GI942" s="20"/>
      <c r="GJ942" s="20"/>
      <c r="GK942" s="20"/>
      <c r="GL942" s="20"/>
      <c r="GM942" s="20"/>
      <c r="GN942" s="20"/>
      <c r="GO942" s="20"/>
      <c r="GP942" s="20"/>
      <c r="GQ942" s="20"/>
      <c r="GR942" s="20"/>
      <c r="GS942" s="20"/>
      <c r="GT942" s="20"/>
      <c r="GU942" s="20"/>
      <c r="GV942" s="20"/>
      <c r="GW942" s="20"/>
      <c r="GX942" s="20"/>
      <c r="GY942" s="20"/>
      <c r="GZ942" s="20"/>
      <c r="HA942" s="20"/>
      <c r="HB942" s="20"/>
      <c r="HC942" s="20"/>
      <c r="HD942" s="20"/>
      <c r="HE942" s="20"/>
      <c r="HF942" s="20"/>
      <c r="HG942" s="20"/>
      <c r="HH942" s="20"/>
      <c r="HI942" s="20"/>
      <c r="HJ942" s="20"/>
      <c r="HK942" s="20"/>
      <c r="HL942" s="20"/>
      <c r="HM942" s="20"/>
      <c r="HN942" s="20"/>
      <c r="HO942" s="20"/>
      <c r="HP942" s="20"/>
      <c r="HQ942" s="20"/>
      <c r="HR942" s="20"/>
      <c r="HS942" s="20"/>
      <c r="HT942" s="20"/>
      <c r="HU942" s="20"/>
      <c r="HV942" s="20"/>
      <c r="HW942" s="20"/>
      <c r="HX942" s="20"/>
      <c r="HY942" s="20"/>
      <c r="HZ942" s="20"/>
      <c r="IA942" s="20"/>
      <c r="IB942" s="20"/>
      <c r="IC942" s="20"/>
      <c r="ID942" s="20"/>
      <c r="IE942" s="20"/>
      <c r="IF942" s="20"/>
      <c r="IG942" s="20"/>
      <c r="IH942" s="20"/>
      <c r="II942" s="20"/>
      <c r="IJ942" s="20"/>
      <c r="IK942" s="20"/>
      <c r="IL942" s="20"/>
      <c r="IM942" s="20"/>
      <c r="IN942" s="20"/>
      <c r="IO942" s="20"/>
      <c r="IP942" s="20"/>
      <c r="IQ942" s="20"/>
      <c r="IR942" s="20"/>
      <c r="IS942" s="20"/>
    </row>
    <row r="943" spans="1:253" ht="13">
      <c r="A943" s="297">
        <v>52400</v>
      </c>
      <c r="B943" s="245">
        <v>7310</v>
      </c>
      <c r="C943" s="46" t="s">
        <v>411</v>
      </c>
      <c r="D943" s="58" t="s">
        <v>412</v>
      </c>
      <c r="E943" s="34">
        <f>'A4-1 with formulas'!$E$658</f>
        <v>0</v>
      </c>
      <c r="F943" s="68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  <c r="FW943" s="20"/>
      <c r="FX943" s="20"/>
      <c r="FY943" s="20"/>
      <c r="FZ943" s="20"/>
      <c r="GA943" s="20"/>
      <c r="GB943" s="20"/>
      <c r="GC943" s="20"/>
      <c r="GD943" s="20"/>
      <c r="GE943" s="20"/>
      <c r="GF943" s="20"/>
      <c r="GG943" s="20"/>
      <c r="GH943" s="20"/>
      <c r="GI943" s="20"/>
      <c r="GJ943" s="20"/>
      <c r="GK943" s="20"/>
      <c r="GL943" s="20"/>
      <c r="GM943" s="20"/>
      <c r="GN943" s="20"/>
      <c r="GO943" s="20"/>
      <c r="GP943" s="20"/>
      <c r="GQ943" s="20"/>
      <c r="GR943" s="20"/>
      <c r="GS943" s="20"/>
      <c r="GT943" s="20"/>
      <c r="GU943" s="20"/>
      <c r="GV943" s="20"/>
      <c r="GW943" s="20"/>
      <c r="GX943" s="20"/>
      <c r="GY943" s="20"/>
      <c r="GZ943" s="20"/>
      <c r="HA943" s="20"/>
      <c r="HB943" s="20"/>
      <c r="HC943" s="20"/>
      <c r="HD943" s="20"/>
      <c r="HE943" s="20"/>
      <c r="HF943" s="20"/>
      <c r="HG943" s="20"/>
      <c r="HH943" s="20"/>
      <c r="HI943" s="20"/>
      <c r="HJ943" s="20"/>
      <c r="HK943" s="20"/>
      <c r="HL943" s="20"/>
      <c r="HM943" s="20"/>
      <c r="HN943" s="20"/>
      <c r="HO943" s="20"/>
      <c r="HP943" s="20"/>
      <c r="HQ943" s="20"/>
      <c r="HR943" s="20"/>
      <c r="HS943" s="20"/>
      <c r="HT943" s="20"/>
      <c r="HU943" s="20"/>
      <c r="HV943" s="20"/>
      <c r="HW943" s="20"/>
      <c r="HX943" s="20"/>
      <c r="HY943" s="20"/>
      <c r="HZ943" s="20"/>
      <c r="IA943" s="20"/>
      <c r="IB943" s="20"/>
      <c r="IC943" s="20"/>
      <c r="ID943" s="20"/>
      <c r="IE943" s="20"/>
      <c r="IF943" s="20"/>
      <c r="IG943" s="20"/>
      <c r="IH943" s="20"/>
      <c r="II943" s="20"/>
      <c r="IJ943" s="20"/>
      <c r="IK943" s="20"/>
      <c r="IL943" s="20"/>
      <c r="IM943" s="20"/>
      <c r="IN943" s="20"/>
      <c r="IO943" s="20"/>
      <c r="IP943" s="20"/>
      <c r="IQ943" s="20"/>
      <c r="IR943" s="20"/>
      <c r="IS943" s="20"/>
    </row>
    <row r="944" spans="1:253" ht="13">
      <c r="A944" s="297">
        <v>52420</v>
      </c>
      <c r="B944" s="245">
        <v>7320</v>
      </c>
      <c r="C944" s="46" t="s">
        <v>180</v>
      </c>
      <c r="D944" s="58" t="s">
        <v>413</v>
      </c>
      <c r="E944" s="34">
        <f>'A4-1 with formulas'!$E$659</f>
        <v>0</v>
      </c>
      <c r="F944" s="68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  <c r="FW944" s="20"/>
      <c r="FX944" s="20"/>
      <c r="FY944" s="20"/>
      <c r="FZ944" s="20"/>
      <c r="GA944" s="20"/>
      <c r="GB944" s="20"/>
      <c r="GC944" s="20"/>
      <c r="GD944" s="20"/>
      <c r="GE944" s="20"/>
      <c r="GF944" s="20"/>
      <c r="GG944" s="20"/>
      <c r="GH944" s="20"/>
      <c r="GI944" s="20"/>
      <c r="GJ944" s="20"/>
      <c r="GK944" s="20"/>
      <c r="GL944" s="20"/>
      <c r="GM944" s="20"/>
      <c r="GN944" s="20"/>
      <c r="GO944" s="20"/>
      <c r="GP944" s="20"/>
      <c r="GQ944" s="20"/>
      <c r="GR944" s="20"/>
      <c r="GS944" s="20"/>
      <c r="GT944" s="20"/>
      <c r="GU944" s="20"/>
      <c r="GV944" s="20"/>
      <c r="GW944" s="20"/>
      <c r="GX944" s="20"/>
      <c r="GY944" s="20"/>
      <c r="GZ944" s="20"/>
      <c r="HA944" s="20"/>
      <c r="HB944" s="20"/>
      <c r="HC944" s="20"/>
      <c r="HD944" s="20"/>
      <c r="HE944" s="20"/>
      <c r="HF944" s="20"/>
      <c r="HG944" s="20"/>
      <c r="HH944" s="20"/>
      <c r="HI944" s="20"/>
      <c r="HJ944" s="20"/>
      <c r="HK944" s="20"/>
      <c r="HL944" s="20"/>
      <c r="HM944" s="20"/>
      <c r="HN944" s="20"/>
      <c r="HO944" s="20"/>
      <c r="HP944" s="20"/>
      <c r="HQ944" s="20"/>
      <c r="HR944" s="20"/>
      <c r="HS944" s="20"/>
      <c r="HT944" s="20"/>
      <c r="HU944" s="20"/>
      <c r="HV944" s="20"/>
      <c r="HW944" s="20"/>
      <c r="HX944" s="20"/>
      <c r="HY944" s="20"/>
      <c r="HZ944" s="20"/>
      <c r="IA944" s="20"/>
      <c r="IB944" s="20"/>
      <c r="IC944" s="20"/>
      <c r="ID944" s="20"/>
      <c r="IE944" s="20"/>
      <c r="IF944" s="20"/>
      <c r="IG944" s="20"/>
      <c r="IH944" s="20"/>
      <c r="II944" s="20"/>
      <c r="IJ944" s="20"/>
      <c r="IK944" s="20"/>
      <c r="IL944" s="20"/>
      <c r="IM944" s="20"/>
      <c r="IN944" s="20"/>
      <c r="IO944" s="20"/>
      <c r="IP944" s="20"/>
      <c r="IQ944" s="20"/>
      <c r="IR944" s="20"/>
      <c r="IS944" s="20"/>
    </row>
    <row r="945" spans="1:253" ht="13">
      <c r="A945" s="297">
        <v>52460</v>
      </c>
      <c r="B945" s="245">
        <v>7340</v>
      </c>
      <c r="C945" s="46" t="s">
        <v>414</v>
      </c>
      <c r="D945" s="58" t="s">
        <v>415</v>
      </c>
      <c r="E945" s="34">
        <f>'A4-1 with formulas'!$E$661</f>
        <v>0</v>
      </c>
      <c r="F945" s="68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  <c r="FW945" s="20"/>
      <c r="FX945" s="20"/>
      <c r="FY945" s="20"/>
      <c r="FZ945" s="20"/>
      <c r="GA945" s="20"/>
      <c r="GB945" s="20"/>
      <c r="GC945" s="20"/>
      <c r="GD945" s="20"/>
      <c r="GE945" s="20"/>
      <c r="GF945" s="20"/>
      <c r="GG945" s="20"/>
      <c r="GH945" s="20"/>
      <c r="GI945" s="20"/>
      <c r="GJ945" s="20"/>
      <c r="GK945" s="20"/>
      <c r="GL945" s="20"/>
      <c r="GM945" s="20"/>
      <c r="GN945" s="20"/>
      <c r="GO945" s="20"/>
      <c r="GP945" s="20"/>
      <c r="GQ945" s="20"/>
      <c r="GR945" s="20"/>
      <c r="GS945" s="20"/>
      <c r="GT945" s="20"/>
      <c r="GU945" s="20"/>
      <c r="GV945" s="20"/>
      <c r="GW945" s="20"/>
      <c r="GX945" s="20"/>
      <c r="GY945" s="20"/>
      <c r="GZ945" s="20"/>
      <c r="HA945" s="20"/>
      <c r="HB945" s="20"/>
      <c r="HC945" s="20"/>
      <c r="HD945" s="20"/>
      <c r="HE945" s="20"/>
      <c r="HF945" s="20"/>
      <c r="HG945" s="20"/>
      <c r="HH945" s="20"/>
      <c r="HI945" s="20"/>
      <c r="HJ945" s="20"/>
      <c r="HK945" s="20"/>
      <c r="HL945" s="20"/>
      <c r="HM945" s="20"/>
      <c r="HN945" s="20"/>
      <c r="HO945" s="20"/>
      <c r="HP945" s="20"/>
      <c r="HQ945" s="20"/>
      <c r="HR945" s="20"/>
      <c r="HS945" s="20"/>
      <c r="HT945" s="20"/>
      <c r="HU945" s="20"/>
      <c r="HV945" s="20"/>
      <c r="HW945" s="20"/>
      <c r="HX945" s="20"/>
      <c r="HY945" s="20"/>
      <c r="HZ945" s="20"/>
      <c r="IA945" s="20"/>
      <c r="IB945" s="20"/>
      <c r="IC945" s="20"/>
      <c r="ID945" s="20"/>
      <c r="IE945" s="20"/>
      <c r="IF945" s="20"/>
      <c r="IG945" s="20"/>
      <c r="IH945" s="20"/>
      <c r="II945" s="20"/>
      <c r="IJ945" s="20"/>
      <c r="IK945" s="20"/>
      <c r="IL945" s="20"/>
      <c r="IM945" s="20"/>
      <c r="IN945" s="20"/>
      <c r="IO945" s="20"/>
      <c r="IP945" s="20"/>
      <c r="IQ945" s="20"/>
      <c r="IR945" s="20"/>
      <c r="IS945" s="20"/>
    </row>
    <row r="946" spans="1:253" ht="13">
      <c r="A946" s="320"/>
      <c r="B946" s="245"/>
      <c r="C946" s="46"/>
      <c r="D946" s="58" t="s">
        <v>530</v>
      </c>
      <c r="E946" s="34">
        <f>SUM(E940:E945)</f>
        <v>0</v>
      </c>
      <c r="F946" s="68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  <c r="FW946" s="20"/>
      <c r="FX946" s="20"/>
      <c r="FY946" s="20"/>
      <c r="FZ946" s="20"/>
      <c r="GA946" s="20"/>
      <c r="GB946" s="20"/>
      <c r="GC946" s="20"/>
      <c r="GD946" s="20"/>
      <c r="GE946" s="20"/>
      <c r="GF946" s="20"/>
      <c r="GG946" s="20"/>
      <c r="GH946" s="20"/>
      <c r="GI946" s="20"/>
      <c r="GJ946" s="20"/>
      <c r="GK946" s="20"/>
      <c r="GL946" s="20"/>
      <c r="GM946" s="20"/>
      <c r="GN946" s="20"/>
      <c r="GO946" s="20"/>
      <c r="GP946" s="20"/>
      <c r="GQ946" s="20"/>
      <c r="GR946" s="20"/>
      <c r="GS946" s="20"/>
      <c r="GT946" s="20"/>
      <c r="GU946" s="20"/>
      <c r="GV946" s="20"/>
      <c r="GW946" s="20"/>
      <c r="GX946" s="20"/>
      <c r="GY946" s="20"/>
      <c r="GZ946" s="20"/>
      <c r="HA946" s="20"/>
      <c r="HB946" s="20"/>
      <c r="HC946" s="20"/>
      <c r="HD946" s="20"/>
      <c r="HE946" s="20"/>
      <c r="HF946" s="20"/>
      <c r="HG946" s="20"/>
      <c r="HH946" s="20"/>
      <c r="HI946" s="20"/>
      <c r="HJ946" s="20"/>
      <c r="HK946" s="20"/>
      <c r="HL946" s="20"/>
      <c r="HM946" s="20"/>
      <c r="HN946" s="20"/>
      <c r="HO946" s="20"/>
      <c r="HP946" s="20"/>
      <c r="HQ946" s="20"/>
      <c r="HR946" s="20"/>
      <c r="HS946" s="20"/>
      <c r="HT946" s="20"/>
      <c r="HU946" s="20"/>
      <c r="HV946" s="20"/>
      <c r="HW946" s="20"/>
      <c r="HX946" s="20"/>
      <c r="HY946" s="20"/>
      <c r="HZ946" s="20"/>
      <c r="IA946" s="20"/>
      <c r="IB946" s="20"/>
      <c r="IC946" s="20"/>
      <c r="ID946" s="20"/>
      <c r="IE946" s="20"/>
      <c r="IF946" s="20"/>
      <c r="IG946" s="20"/>
      <c r="IH946" s="20"/>
      <c r="II946" s="20"/>
      <c r="IJ946" s="20"/>
      <c r="IK946" s="20"/>
      <c r="IL946" s="20"/>
      <c r="IM946" s="20"/>
      <c r="IN946" s="20"/>
      <c r="IO946" s="20"/>
      <c r="IP946" s="20"/>
      <c r="IQ946" s="20"/>
      <c r="IR946" s="20"/>
      <c r="IS946" s="20"/>
    </row>
    <row r="947" spans="1:253" ht="13">
      <c r="A947" s="320"/>
      <c r="B947" s="244"/>
      <c r="C947" s="10"/>
      <c r="D947" s="61"/>
      <c r="E947" s="62"/>
      <c r="F947" s="68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/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  <c r="FW947" s="20"/>
      <c r="FX947" s="20"/>
      <c r="FY947" s="20"/>
      <c r="FZ947" s="20"/>
      <c r="GA947" s="20"/>
      <c r="GB947" s="20"/>
      <c r="GC947" s="20"/>
      <c r="GD947" s="20"/>
      <c r="GE947" s="20"/>
      <c r="GF947" s="20"/>
      <c r="GG947" s="20"/>
      <c r="GH947" s="20"/>
      <c r="GI947" s="20"/>
      <c r="GJ947" s="20"/>
      <c r="GK947" s="20"/>
      <c r="GL947" s="20"/>
      <c r="GM947" s="20"/>
      <c r="GN947" s="20"/>
      <c r="GO947" s="20"/>
      <c r="GP947" s="20"/>
      <c r="GQ947" s="20"/>
      <c r="GR947" s="20"/>
      <c r="GS947" s="20"/>
      <c r="GT947" s="20"/>
      <c r="GU947" s="20"/>
      <c r="GV947" s="20"/>
      <c r="GW947" s="20"/>
      <c r="GX947" s="20"/>
      <c r="GY947" s="20"/>
      <c r="GZ947" s="20"/>
      <c r="HA947" s="20"/>
      <c r="HB947" s="20"/>
      <c r="HC947" s="20"/>
      <c r="HD947" s="20"/>
      <c r="HE947" s="20"/>
      <c r="HF947" s="20"/>
      <c r="HG947" s="20"/>
      <c r="HH947" s="20"/>
      <c r="HI947" s="20"/>
      <c r="HJ947" s="20"/>
      <c r="HK947" s="20"/>
      <c r="HL947" s="20"/>
      <c r="HM947" s="20"/>
      <c r="HN947" s="20"/>
      <c r="HO947" s="20"/>
      <c r="HP947" s="20"/>
      <c r="HQ947" s="20"/>
      <c r="HR947" s="20"/>
      <c r="HS947" s="20"/>
      <c r="HT947" s="20"/>
      <c r="HU947" s="20"/>
      <c r="HV947" s="20"/>
      <c r="HW947" s="20"/>
      <c r="HX947" s="20"/>
      <c r="HY947" s="20"/>
      <c r="HZ947" s="20"/>
      <c r="IA947" s="20"/>
      <c r="IB947" s="20"/>
      <c r="IC947" s="20"/>
      <c r="ID947" s="20"/>
      <c r="IE947" s="20"/>
      <c r="IF947" s="20"/>
      <c r="IG947" s="20"/>
      <c r="IH947" s="20"/>
      <c r="II947" s="20"/>
      <c r="IJ947" s="20"/>
      <c r="IK947" s="20"/>
      <c r="IL947" s="20"/>
      <c r="IM947" s="20"/>
      <c r="IN947" s="20"/>
      <c r="IO947" s="20"/>
      <c r="IP947" s="20"/>
      <c r="IQ947" s="20"/>
      <c r="IR947" s="20"/>
      <c r="IS947" s="20"/>
    </row>
    <row r="948" spans="1:253" ht="13">
      <c r="A948" s="320"/>
      <c r="B948" s="244"/>
      <c r="C948" s="10"/>
      <c r="D948" s="61"/>
      <c r="E948" s="62"/>
      <c r="F948" s="6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  <c r="FW948" s="20"/>
      <c r="FX948" s="20"/>
      <c r="FY948" s="20"/>
      <c r="FZ948" s="20"/>
      <c r="GA948" s="20"/>
      <c r="GB948" s="20"/>
      <c r="GC948" s="20"/>
      <c r="GD948" s="20"/>
      <c r="GE948" s="20"/>
      <c r="GF948" s="20"/>
      <c r="GG948" s="20"/>
      <c r="GH948" s="20"/>
      <c r="GI948" s="20"/>
      <c r="GJ948" s="20"/>
      <c r="GK948" s="20"/>
      <c r="GL948" s="20"/>
      <c r="GM948" s="20"/>
      <c r="GN948" s="20"/>
      <c r="GO948" s="20"/>
      <c r="GP948" s="20"/>
      <c r="GQ948" s="20"/>
      <c r="GR948" s="20"/>
      <c r="GS948" s="20"/>
      <c r="GT948" s="20"/>
      <c r="GU948" s="20"/>
      <c r="GV948" s="20"/>
      <c r="GW948" s="20"/>
      <c r="GX948" s="20"/>
      <c r="GY948" s="20"/>
      <c r="GZ948" s="20"/>
      <c r="HA948" s="20"/>
      <c r="HB948" s="20"/>
      <c r="HC948" s="20"/>
      <c r="HD948" s="20"/>
      <c r="HE948" s="20"/>
      <c r="HF948" s="20"/>
      <c r="HG948" s="20"/>
      <c r="HH948" s="20"/>
      <c r="HI948" s="20"/>
      <c r="HJ948" s="20"/>
      <c r="HK948" s="20"/>
      <c r="HL948" s="20"/>
      <c r="HM948" s="20"/>
      <c r="HN948" s="20"/>
      <c r="HO948" s="20"/>
      <c r="HP948" s="20"/>
      <c r="HQ948" s="20"/>
      <c r="HR948" s="20"/>
      <c r="HS948" s="20"/>
      <c r="HT948" s="20"/>
      <c r="HU948" s="20"/>
      <c r="HV948" s="20"/>
      <c r="HW948" s="20"/>
      <c r="HX948" s="20"/>
      <c r="HY948" s="20"/>
      <c r="HZ948" s="20"/>
      <c r="IA948" s="20"/>
      <c r="IB948" s="20"/>
      <c r="IC948" s="20"/>
      <c r="ID948" s="20"/>
      <c r="IE948" s="20"/>
      <c r="IF948" s="20"/>
      <c r="IG948" s="20"/>
      <c r="IH948" s="20"/>
      <c r="II948" s="20"/>
      <c r="IJ948" s="20"/>
      <c r="IK948" s="20"/>
      <c r="IL948" s="20"/>
      <c r="IM948" s="20"/>
      <c r="IN948" s="20"/>
      <c r="IO948" s="20"/>
      <c r="IP948" s="20"/>
      <c r="IQ948" s="20"/>
      <c r="IR948" s="20"/>
      <c r="IS948" s="20"/>
    </row>
    <row r="949" spans="1:253" ht="13">
      <c r="A949" s="320"/>
      <c r="B949" s="244"/>
      <c r="C949" s="10"/>
      <c r="D949" s="61"/>
      <c r="E949" s="62"/>
      <c r="F949" s="68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  <c r="FW949" s="20"/>
      <c r="FX949" s="20"/>
      <c r="FY949" s="20"/>
      <c r="FZ949" s="20"/>
      <c r="GA949" s="20"/>
      <c r="GB949" s="20"/>
      <c r="GC949" s="20"/>
      <c r="GD949" s="20"/>
      <c r="GE949" s="20"/>
      <c r="GF949" s="20"/>
      <c r="GG949" s="20"/>
      <c r="GH949" s="20"/>
      <c r="GI949" s="20"/>
      <c r="GJ949" s="20"/>
      <c r="GK949" s="20"/>
      <c r="GL949" s="20"/>
      <c r="GM949" s="20"/>
      <c r="GN949" s="20"/>
      <c r="GO949" s="20"/>
      <c r="GP949" s="20"/>
      <c r="GQ949" s="20"/>
      <c r="GR949" s="20"/>
      <c r="GS949" s="20"/>
      <c r="GT949" s="20"/>
      <c r="GU949" s="20"/>
      <c r="GV949" s="20"/>
      <c r="GW949" s="20"/>
      <c r="GX949" s="20"/>
      <c r="GY949" s="20"/>
      <c r="GZ949" s="20"/>
      <c r="HA949" s="20"/>
      <c r="HB949" s="20"/>
      <c r="HC949" s="20"/>
      <c r="HD949" s="20"/>
      <c r="HE949" s="20"/>
      <c r="HF949" s="20"/>
      <c r="HG949" s="20"/>
      <c r="HH949" s="20"/>
      <c r="HI949" s="20"/>
      <c r="HJ949" s="20"/>
      <c r="HK949" s="20"/>
      <c r="HL949" s="20"/>
      <c r="HM949" s="20"/>
      <c r="HN949" s="20"/>
      <c r="HO949" s="20"/>
      <c r="HP949" s="20"/>
      <c r="HQ949" s="20"/>
      <c r="HR949" s="20"/>
      <c r="HS949" s="20"/>
      <c r="HT949" s="20"/>
      <c r="HU949" s="20"/>
      <c r="HV949" s="20"/>
      <c r="HW949" s="20"/>
      <c r="HX949" s="20"/>
      <c r="HY949" s="20"/>
      <c r="HZ949" s="20"/>
      <c r="IA949" s="20"/>
      <c r="IB949" s="20"/>
      <c r="IC949" s="20"/>
      <c r="ID949" s="20"/>
      <c r="IE949" s="20"/>
      <c r="IF949" s="20"/>
      <c r="IG949" s="20"/>
      <c r="IH949" s="20"/>
      <c r="II949" s="20"/>
      <c r="IJ949" s="20"/>
      <c r="IK949" s="20"/>
      <c r="IL949" s="20"/>
      <c r="IM949" s="20"/>
      <c r="IN949" s="20"/>
      <c r="IO949" s="20"/>
      <c r="IP949" s="20"/>
      <c r="IQ949" s="20"/>
      <c r="IR949" s="20"/>
      <c r="IS949" s="20"/>
    </row>
    <row r="950" spans="1:253" ht="13">
      <c r="A950" s="320"/>
      <c r="B950" s="244"/>
      <c r="C950" s="10" t="s">
        <v>1</v>
      </c>
      <c r="D950" s="61"/>
      <c r="E950"/>
      <c r="F950" s="68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/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  <c r="FW950" s="20"/>
      <c r="FX950" s="20"/>
      <c r="FY950" s="20"/>
      <c r="FZ950" s="20"/>
      <c r="GA950" s="20"/>
      <c r="GB950" s="20"/>
      <c r="GC950" s="20"/>
      <c r="GD950" s="20"/>
      <c r="GE950" s="20"/>
      <c r="GF950" s="20"/>
      <c r="GG950" s="20"/>
      <c r="GH950" s="20"/>
      <c r="GI950" s="20"/>
      <c r="GJ950" s="20"/>
      <c r="GK950" s="20"/>
      <c r="GL950" s="20"/>
      <c r="GM950" s="20"/>
      <c r="GN950" s="20"/>
      <c r="GO950" s="20"/>
      <c r="GP950" s="20"/>
      <c r="GQ950" s="20"/>
      <c r="GR950" s="20"/>
      <c r="GS950" s="20"/>
      <c r="GT950" s="20"/>
      <c r="GU950" s="20"/>
      <c r="GV950" s="20"/>
      <c r="GW950" s="20"/>
      <c r="GX950" s="20"/>
      <c r="GY950" s="20"/>
      <c r="GZ950" s="20"/>
      <c r="HA950" s="20"/>
      <c r="HB950" s="20"/>
      <c r="HC950" s="20"/>
      <c r="HD950" s="20"/>
      <c r="HE950" s="20"/>
      <c r="HF950" s="20"/>
      <c r="HG950" s="20"/>
      <c r="HH950" s="20"/>
      <c r="HI950" s="20"/>
      <c r="HJ950" s="20"/>
      <c r="HK950" s="20"/>
      <c r="HL950" s="20"/>
      <c r="HM950" s="20"/>
      <c r="HN950" s="20"/>
      <c r="HO950" s="20"/>
      <c r="HP950" s="20"/>
      <c r="HQ950" s="20"/>
      <c r="HR950" s="20"/>
      <c r="HS950" s="20"/>
      <c r="HT950" s="20"/>
      <c r="HU950" s="20"/>
      <c r="HV950" s="20"/>
      <c r="HW950" s="20"/>
      <c r="HX950" s="20"/>
      <c r="HY950" s="20"/>
      <c r="HZ950" s="20"/>
      <c r="IA950" s="20"/>
      <c r="IB950" s="20"/>
      <c r="IC950" s="20"/>
      <c r="ID950" s="20"/>
      <c r="IE950" s="20"/>
      <c r="IF950" s="20"/>
      <c r="IG950" s="20"/>
      <c r="IH950" s="20"/>
      <c r="II950" s="20"/>
      <c r="IJ950" s="20"/>
      <c r="IK950" s="20"/>
      <c r="IL950" s="20"/>
      <c r="IM950" s="20"/>
      <c r="IN950" s="20"/>
      <c r="IO950" s="20"/>
      <c r="IP950" s="20"/>
      <c r="IQ950" s="20"/>
      <c r="IR950" s="20"/>
      <c r="IS950" s="20"/>
    </row>
    <row r="951" spans="1:253" ht="13">
      <c r="A951" s="320"/>
      <c r="B951" s="244"/>
      <c r="C951" s="10"/>
      <c r="D951" s="61"/>
      <c r="E951" s="69">
        <f>IF(F938=" ",0,IF(E937=0,ROUND(E946*F936,0),ROUND(E946*F937,0)))</f>
        <v>0</v>
      </c>
      <c r="F951" s="68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  <c r="FW951" s="20"/>
      <c r="FX951" s="20"/>
      <c r="FY951" s="20"/>
      <c r="FZ951" s="20"/>
      <c r="GA951" s="20"/>
      <c r="GB951" s="20"/>
      <c r="GC951" s="20"/>
      <c r="GD951" s="20"/>
      <c r="GE951" s="20"/>
      <c r="GF951" s="20"/>
      <c r="GG951" s="20"/>
      <c r="GH951" s="20"/>
      <c r="GI951" s="20"/>
      <c r="GJ951" s="20"/>
      <c r="GK951" s="20"/>
      <c r="GL951" s="20"/>
      <c r="GM951" s="20"/>
      <c r="GN951" s="20"/>
      <c r="GO951" s="20"/>
      <c r="GP951" s="20"/>
      <c r="GQ951" s="20"/>
      <c r="GR951" s="20"/>
      <c r="GS951" s="20"/>
      <c r="GT951" s="20"/>
      <c r="GU951" s="20"/>
      <c r="GV951" s="20"/>
      <c r="GW951" s="20"/>
      <c r="GX951" s="20"/>
      <c r="GY951" s="20"/>
      <c r="GZ951" s="20"/>
      <c r="HA951" s="20"/>
      <c r="HB951" s="20"/>
      <c r="HC951" s="20"/>
      <c r="HD951" s="20"/>
      <c r="HE951" s="20"/>
      <c r="HF951" s="20"/>
      <c r="HG951" s="20"/>
      <c r="HH951" s="20"/>
      <c r="HI951" s="20"/>
      <c r="HJ951" s="20"/>
      <c r="HK951" s="20"/>
      <c r="HL951" s="20"/>
      <c r="HM951" s="20"/>
      <c r="HN951" s="20"/>
      <c r="HO951" s="20"/>
      <c r="HP951" s="20"/>
      <c r="HQ951" s="20"/>
      <c r="HR951" s="20"/>
      <c r="HS951" s="20"/>
      <c r="HT951" s="20"/>
      <c r="HU951" s="20"/>
      <c r="HV951" s="20"/>
      <c r="HW951" s="20"/>
      <c r="HX951" s="20"/>
      <c r="HY951" s="20"/>
      <c r="HZ951" s="20"/>
      <c r="IA951" s="20"/>
      <c r="IB951" s="20"/>
      <c r="IC951" s="20"/>
      <c r="ID951" s="20"/>
      <c r="IE951" s="20"/>
      <c r="IF951" s="20"/>
      <c r="IG951" s="20"/>
      <c r="IH951" s="20"/>
      <c r="II951" s="20"/>
      <c r="IJ951" s="20"/>
      <c r="IK951" s="20"/>
      <c r="IL951" s="20"/>
      <c r="IM951" s="20"/>
      <c r="IN951" s="20"/>
      <c r="IO951" s="20"/>
      <c r="IP951" s="20"/>
      <c r="IQ951" s="20"/>
      <c r="IR951" s="20"/>
      <c r="IS951" s="20"/>
    </row>
    <row r="952" spans="1:253" ht="13">
      <c r="A952" s="320"/>
      <c r="B952" s="244"/>
      <c r="C952" s="10"/>
      <c r="D952" s="61"/>
      <c r="E952" s="62"/>
      <c r="F952" s="68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/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  <c r="FW952" s="20"/>
      <c r="FX952" s="20"/>
      <c r="FY952" s="20"/>
      <c r="FZ952" s="20"/>
      <c r="GA952" s="20"/>
      <c r="GB952" s="20"/>
      <c r="GC952" s="20"/>
      <c r="GD952" s="20"/>
      <c r="GE952" s="20"/>
      <c r="GF952" s="20"/>
      <c r="GG952" s="20"/>
      <c r="GH952" s="20"/>
      <c r="GI952" s="20"/>
      <c r="GJ952" s="20"/>
      <c r="GK952" s="20"/>
      <c r="GL952" s="20"/>
      <c r="GM952" s="20"/>
      <c r="GN952" s="20"/>
      <c r="GO952" s="20"/>
      <c r="GP952" s="20"/>
      <c r="GQ952" s="20"/>
      <c r="GR952" s="20"/>
      <c r="GS952" s="20"/>
      <c r="GT952" s="20"/>
      <c r="GU952" s="20"/>
      <c r="GV952" s="20"/>
      <c r="GW952" s="20"/>
      <c r="GX952" s="20"/>
      <c r="GY952" s="20"/>
      <c r="GZ952" s="20"/>
      <c r="HA952" s="20"/>
      <c r="HB952" s="20"/>
      <c r="HC952" s="20"/>
      <c r="HD952" s="20"/>
      <c r="HE952" s="20"/>
      <c r="HF952" s="20"/>
      <c r="HG952" s="20"/>
      <c r="HH952" s="20"/>
      <c r="HI952" s="20"/>
      <c r="HJ952" s="20"/>
      <c r="HK952" s="20"/>
      <c r="HL952" s="20"/>
      <c r="HM952" s="20"/>
      <c r="HN952" s="20"/>
      <c r="HO952" s="20"/>
      <c r="HP952" s="20"/>
      <c r="HQ952" s="20"/>
      <c r="HR952" s="20"/>
      <c r="HS952" s="20"/>
      <c r="HT952" s="20"/>
      <c r="HU952" s="20"/>
      <c r="HV952" s="20"/>
      <c r="HW952" s="20"/>
      <c r="HX952" s="20"/>
      <c r="HY952" s="20"/>
      <c r="HZ952" s="20"/>
      <c r="IA952" s="20"/>
      <c r="IB952" s="20"/>
      <c r="IC952" s="20"/>
      <c r="ID952" s="20"/>
      <c r="IE952" s="20"/>
      <c r="IF952" s="20"/>
      <c r="IG952" s="20"/>
      <c r="IH952" s="20"/>
      <c r="II952" s="20"/>
      <c r="IJ952" s="20"/>
      <c r="IK952" s="20"/>
      <c r="IL952" s="20"/>
      <c r="IM952" s="20"/>
      <c r="IN952" s="20"/>
      <c r="IO952" s="20"/>
      <c r="IP952" s="20"/>
      <c r="IQ952" s="20"/>
      <c r="IR952" s="20"/>
      <c r="IS952" s="20"/>
    </row>
    <row r="953" spans="1:253" ht="13">
      <c r="A953" s="320"/>
      <c r="B953" s="244"/>
      <c r="C953" s="10"/>
      <c r="D953" s="61"/>
      <c r="E953" s="62"/>
      <c r="F953" s="68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  <c r="EK953" s="20"/>
      <c r="EL953" s="20"/>
      <c r="EM953" s="20"/>
      <c r="EN953" s="20"/>
      <c r="EO953" s="20"/>
      <c r="EP953" s="20"/>
      <c r="EQ953" s="20"/>
      <c r="ER953" s="20"/>
      <c r="ES953" s="20"/>
      <c r="ET953" s="20"/>
      <c r="EU953" s="20"/>
      <c r="EV953" s="20"/>
      <c r="EW953" s="20"/>
      <c r="EX953" s="20"/>
      <c r="EY953" s="20"/>
      <c r="EZ953" s="20"/>
      <c r="FA953" s="20"/>
      <c r="FB953" s="20"/>
      <c r="FC953" s="20"/>
      <c r="FD953" s="20"/>
      <c r="FE953" s="20"/>
      <c r="FF953" s="20"/>
      <c r="FG953" s="20"/>
      <c r="FH953" s="20"/>
      <c r="FI953" s="20"/>
      <c r="FJ953" s="20"/>
      <c r="FK953" s="20"/>
      <c r="FL953" s="20"/>
      <c r="FM953" s="20"/>
      <c r="FN953" s="20"/>
      <c r="FO953" s="20"/>
      <c r="FP953" s="20"/>
      <c r="FQ953" s="20"/>
      <c r="FR953" s="20"/>
      <c r="FS953" s="20"/>
      <c r="FT953" s="20"/>
      <c r="FU953" s="20"/>
      <c r="FV953" s="20"/>
      <c r="FW953" s="20"/>
      <c r="FX953" s="20"/>
      <c r="FY953" s="20"/>
      <c r="FZ953" s="20"/>
      <c r="GA953" s="20"/>
      <c r="GB953" s="20"/>
      <c r="GC953" s="20"/>
      <c r="GD953" s="20"/>
      <c r="GE953" s="20"/>
      <c r="GF953" s="20"/>
      <c r="GG953" s="20"/>
      <c r="GH953" s="20"/>
      <c r="GI953" s="20"/>
      <c r="GJ953" s="20"/>
      <c r="GK953" s="20"/>
      <c r="GL953" s="20"/>
      <c r="GM953" s="20"/>
      <c r="GN953" s="20"/>
      <c r="GO953" s="20"/>
      <c r="GP953" s="20"/>
      <c r="GQ953" s="20"/>
      <c r="GR953" s="20"/>
      <c r="GS953" s="20"/>
      <c r="GT953" s="20"/>
      <c r="GU953" s="20"/>
      <c r="GV953" s="20"/>
      <c r="GW953" s="20"/>
      <c r="GX953" s="20"/>
      <c r="GY953" s="20"/>
      <c r="GZ953" s="20"/>
      <c r="HA953" s="20"/>
      <c r="HB953" s="20"/>
      <c r="HC953" s="20"/>
      <c r="HD953" s="20"/>
      <c r="HE953" s="20"/>
      <c r="HF953" s="20"/>
      <c r="HG953" s="20"/>
      <c r="HH953" s="20"/>
      <c r="HI953" s="20"/>
      <c r="HJ953" s="20"/>
      <c r="HK953" s="20"/>
      <c r="HL953" s="20"/>
      <c r="HM953" s="20"/>
      <c r="HN953" s="20"/>
      <c r="HO953" s="20"/>
      <c r="HP953" s="20"/>
      <c r="HQ953" s="20"/>
      <c r="HR953" s="20"/>
      <c r="HS953" s="20"/>
      <c r="HT953" s="20"/>
      <c r="HU953" s="20"/>
      <c r="HV953" s="20"/>
      <c r="HW953" s="20"/>
      <c r="HX953" s="20"/>
      <c r="HY953" s="20"/>
      <c r="HZ953" s="20"/>
      <c r="IA953" s="20"/>
      <c r="IB953" s="20"/>
      <c r="IC953" s="20"/>
      <c r="ID953" s="20"/>
      <c r="IE953" s="20"/>
      <c r="IF953" s="20"/>
      <c r="IG953" s="20"/>
      <c r="IH953" s="20"/>
      <c r="II953" s="20"/>
      <c r="IJ953" s="20"/>
      <c r="IK953" s="20"/>
      <c r="IL953" s="20"/>
      <c r="IM953" s="20"/>
      <c r="IN953" s="20"/>
      <c r="IO953" s="20"/>
      <c r="IP953" s="20"/>
      <c r="IQ953" s="20"/>
      <c r="IR953" s="20"/>
      <c r="IS953" s="20"/>
    </row>
    <row r="954" spans="1:253" ht="13">
      <c r="A954" s="320"/>
      <c r="B954" s="244"/>
      <c r="C954" s="10"/>
      <c r="D954" s="61"/>
      <c r="E954" s="62"/>
      <c r="F954" s="68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  <c r="FW954" s="20"/>
      <c r="FX954" s="20"/>
      <c r="FY954" s="20"/>
      <c r="FZ954" s="20"/>
      <c r="GA954" s="20"/>
      <c r="GB954" s="20"/>
      <c r="GC954" s="20"/>
      <c r="GD954" s="20"/>
      <c r="GE954" s="20"/>
      <c r="GF954" s="20"/>
      <c r="GG954" s="20"/>
      <c r="GH954" s="20"/>
      <c r="GI954" s="20"/>
      <c r="GJ954" s="20"/>
      <c r="GK954" s="20"/>
      <c r="GL954" s="20"/>
      <c r="GM954" s="20"/>
      <c r="GN954" s="20"/>
      <c r="GO954" s="20"/>
      <c r="GP954" s="20"/>
      <c r="GQ954" s="20"/>
      <c r="GR954" s="20"/>
      <c r="GS954" s="20"/>
      <c r="GT954" s="20"/>
      <c r="GU954" s="20"/>
      <c r="GV954" s="20"/>
      <c r="GW954" s="20"/>
      <c r="GX954" s="20"/>
      <c r="GY954" s="20"/>
      <c r="GZ954" s="20"/>
      <c r="HA954" s="20"/>
      <c r="HB954" s="20"/>
      <c r="HC954" s="20"/>
      <c r="HD954" s="20"/>
      <c r="HE954" s="20"/>
      <c r="HF954" s="20"/>
      <c r="HG954" s="20"/>
      <c r="HH954" s="20"/>
      <c r="HI954" s="20"/>
      <c r="HJ954" s="20"/>
      <c r="HK954" s="20"/>
      <c r="HL954" s="20"/>
      <c r="HM954" s="20"/>
      <c r="HN954" s="20"/>
      <c r="HO954" s="20"/>
      <c r="HP954" s="20"/>
      <c r="HQ954" s="20"/>
      <c r="HR954" s="20"/>
      <c r="HS954" s="20"/>
      <c r="HT954" s="20"/>
      <c r="HU954" s="20"/>
      <c r="HV954" s="20"/>
      <c r="HW954" s="20"/>
      <c r="HX954" s="20"/>
      <c r="HY954" s="20"/>
      <c r="HZ954" s="20"/>
      <c r="IA954" s="20"/>
      <c r="IB954" s="20"/>
      <c r="IC954" s="20"/>
      <c r="ID954" s="20"/>
      <c r="IE954" s="20"/>
      <c r="IF954" s="20"/>
      <c r="IG954" s="20"/>
      <c r="IH954" s="20"/>
      <c r="II954" s="20"/>
      <c r="IJ954" s="20"/>
      <c r="IK954" s="20"/>
      <c r="IL954" s="20"/>
      <c r="IM954" s="20"/>
      <c r="IN954" s="20"/>
      <c r="IO954" s="20"/>
      <c r="IP954" s="20"/>
      <c r="IQ954" s="20"/>
      <c r="IR954" s="20"/>
      <c r="IS954" s="20"/>
    </row>
    <row r="955" spans="1:253" ht="13">
      <c r="A955" s="320"/>
      <c r="B955" s="244"/>
      <c r="C955" s="56" t="s">
        <v>757</v>
      </c>
      <c r="D955" s="61"/>
      <c r="E955" s="62"/>
      <c r="F955" s="68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  <c r="FW955" s="20"/>
      <c r="FX955" s="20"/>
      <c r="FY955" s="20"/>
      <c r="FZ955" s="20"/>
      <c r="GA955" s="20"/>
      <c r="GB955" s="20"/>
      <c r="GC955" s="20"/>
      <c r="GD955" s="20"/>
      <c r="GE955" s="20"/>
      <c r="GF955" s="20"/>
      <c r="GG955" s="20"/>
      <c r="GH955" s="20"/>
      <c r="GI955" s="20"/>
      <c r="GJ955" s="20"/>
      <c r="GK955" s="20"/>
      <c r="GL955" s="20"/>
      <c r="GM955" s="20"/>
      <c r="GN955" s="20"/>
      <c r="GO955" s="20"/>
      <c r="GP955" s="20"/>
      <c r="GQ955" s="20"/>
      <c r="GR955" s="20"/>
      <c r="GS955" s="20"/>
      <c r="GT955" s="20"/>
      <c r="GU955" s="20"/>
      <c r="GV955" s="20"/>
      <c r="GW955" s="20"/>
      <c r="GX955" s="20"/>
      <c r="GY955" s="20"/>
      <c r="GZ955" s="20"/>
      <c r="HA955" s="20"/>
      <c r="HB955" s="20"/>
      <c r="HC955" s="20"/>
      <c r="HD955" s="20"/>
      <c r="HE955" s="20"/>
      <c r="HF955" s="20"/>
      <c r="HG955" s="20"/>
      <c r="HH955" s="20"/>
      <c r="HI955" s="20"/>
      <c r="HJ955" s="20"/>
      <c r="HK955" s="20"/>
      <c r="HL955" s="20"/>
      <c r="HM955" s="20"/>
      <c r="HN955" s="20"/>
      <c r="HO955" s="20"/>
      <c r="HP955" s="20"/>
      <c r="HQ955" s="20"/>
      <c r="HR955" s="20"/>
      <c r="HS955" s="20"/>
      <c r="HT955" s="20"/>
      <c r="HU955" s="20"/>
      <c r="HV955" s="20"/>
      <c r="HW955" s="20"/>
      <c r="HX955" s="20"/>
      <c r="HY955" s="20"/>
      <c r="HZ955" s="20"/>
      <c r="IA955" s="20"/>
      <c r="IB955" s="20"/>
      <c r="IC955" s="20"/>
      <c r="ID955" s="20"/>
      <c r="IE955" s="20"/>
      <c r="IF955" s="20"/>
      <c r="IG955" s="20"/>
      <c r="IH955" s="20"/>
      <c r="II955" s="20"/>
      <c r="IJ955" s="20"/>
      <c r="IK955" s="20"/>
      <c r="IL955" s="20"/>
      <c r="IM955" s="20"/>
      <c r="IN955" s="20"/>
      <c r="IO955" s="20"/>
      <c r="IP955" s="20"/>
      <c r="IQ955" s="20"/>
      <c r="IR955" s="20"/>
      <c r="IS955" s="20"/>
    </row>
    <row r="956" spans="1:253" ht="13">
      <c r="A956" s="349" t="s">
        <v>1064</v>
      </c>
      <c r="B956" s="359"/>
      <c r="C956" s="359"/>
      <c r="D956" s="359"/>
      <c r="E956" s="359"/>
      <c r="F956" s="359"/>
      <c r="G956" s="359"/>
      <c r="H956" s="359"/>
      <c r="I956" s="359"/>
      <c r="J956" s="360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  <c r="FW956" s="20"/>
      <c r="FX956" s="20"/>
      <c r="FY956" s="20"/>
      <c r="FZ956" s="20"/>
      <c r="GA956" s="20"/>
      <c r="GB956" s="20"/>
      <c r="GC956" s="20"/>
      <c r="GD956" s="20"/>
      <c r="GE956" s="20"/>
      <c r="GF956" s="20"/>
      <c r="GG956" s="20"/>
      <c r="GH956" s="20"/>
      <c r="GI956" s="20"/>
      <c r="GJ956" s="20"/>
      <c r="GK956" s="20"/>
      <c r="GL956" s="20"/>
      <c r="GM956" s="20"/>
      <c r="GN956" s="20"/>
      <c r="GO956" s="20"/>
      <c r="GP956" s="20"/>
      <c r="GQ956" s="20"/>
      <c r="GR956" s="20"/>
      <c r="GS956" s="20"/>
      <c r="GT956" s="20"/>
      <c r="GU956" s="20"/>
      <c r="GV956" s="20"/>
      <c r="GW956" s="20"/>
      <c r="GX956" s="20"/>
      <c r="GY956" s="20"/>
      <c r="GZ956" s="20"/>
      <c r="HA956" s="20"/>
      <c r="HB956" s="20"/>
      <c r="HC956" s="20"/>
      <c r="HD956" s="20"/>
      <c r="HE956" s="20"/>
      <c r="HF956" s="20"/>
      <c r="HG956" s="20"/>
      <c r="HH956" s="20"/>
      <c r="HI956" s="20"/>
      <c r="HJ956" s="20"/>
      <c r="HK956" s="20"/>
      <c r="HL956" s="20"/>
      <c r="HM956" s="20"/>
      <c r="HN956" s="20"/>
      <c r="HO956" s="20"/>
      <c r="HP956" s="20"/>
      <c r="HQ956" s="20"/>
      <c r="HR956" s="20"/>
      <c r="HS956" s="20"/>
      <c r="HT956" s="20"/>
      <c r="HU956" s="20"/>
      <c r="HV956" s="20"/>
      <c r="HW956" s="20"/>
      <c r="HX956" s="20"/>
      <c r="HY956" s="20"/>
      <c r="HZ956" s="20"/>
      <c r="IA956" s="20"/>
      <c r="IB956" s="20"/>
      <c r="IC956" s="20"/>
      <c r="ID956" s="20"/>
      <c r="IE956" s="20"/>
      <c r="IF956" s="20"/>
      <c r="IG956" s="20"/>
      <c r="IH956" s="20"/>
      <c r="II956" s="20"/>
      <c r="IJ956" s="20"/>
      <c r="IK956" s="20"/>
      <c r="IL956" s="20"/>
      <c r="IM956" s="20"/>
      <c r="IN956" s="20"/>
      <c r="IO956" s="20"/>
      <c r="IP956" s="20"/>
      <c r="IQ956" s="20"/>
      <c r="IR956" s="20"/>
      <c r="IS956" s="20"/>
    </row>
    <row r="957" spans="1:253" ht="13" customHeight="1">
      <c r="A957" s="349">
        <v>1</v>
      </c>
      <c r="B957" s="359" t="s">
        <v>1065</v>
      </c>
      <c r="C957" s="359"/>
      <c r="D957" s="359"/>
      <c r="E957" s="359"/>
      <c r="F957" s="359"/>
      <c r="G957" s="359"/>
      <c r="H957" s="359"/>
      <c r="I957" s="359"/>
      <c r="J957" s="360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  <c r="EK957" s="20"/>
      <c r="EL957" s="20"/>
      <c r="EM957" s="20"/>
      <c r="EN957" s="20"/>
      <c r="EO957" s="20"/>
      <c r="EP957" s="20"/>
      <c r="EQ957" s="20"/>
      <c r="ER957" s="20"/>
      <c r="ES957" s="20"/>
      <c r="ET957" s="20"/>
      <c r="EU957" s="20"/>
      <c r="EV957" s="20"/>
      <c r="EW957" s="20"/>
      <c r="EX957" s="20"/>
      <c r="EY957" s="20"/>
      <c r="EZ957" s="20"/>
      <c r="FA957" s="20"/>
      <c r="FB957" s="20"/>
      <c r="FC957" s="20"/>
      <c r="FD957" s="20"/>
      <c r="FE957" s="20"/>
      <c r="FF957" s="20"/>
      <c r="FG957" s="20"/>
      <c r="FH957" s="20"/>
      <c r="FI957" s="20"/>
      <c r="FJ957" s="20"/>
      <c r="FK957" s="20"/>
      <c r="FL957" s="20"/>
      <c r="FM957" s="20"/>
      <c r="FN957" s="20"/>
      <c r="FO957" s="20"/>
      <c r="FP957" s="20"/>
      <c r="FQ957" s="20"/>
      <c r="FR957" s="20"/>
      <c r="FS957" s="20"/>
      <c r="FT957" s="20"/>
      <c r="FU957" s="20"/>
      <c r="FV957" s="20"/>
      <c r="FW957" s="20"/>
      <c r="FX957" s="20"/>
      <c r="FY957" s="20"/>
      <c r="FZ957" s="20"/>
      <c r="GA957" s="20"/>
      <c r="GB957" s="20"/>
      <c r="GC957" s="20"/>
      <c r="GD957" s="20"/>
      <c r="GE957" s="20"/>
      <c r="GF957" s="20"/>
      <c r="GG957" s="20"/>
      <c r="GH957" s="20"/>
      <c r="GI957" s="20"/>
      <c r="GJ957" s="20"/>
      <c r="GK957" s="20"/>
      <c r="GL957" s="20"/>
      <c r="GM957" s="20"/>
      <c r="GN957" s="20"/>
      <c r="GO957" s="20"/>
      <c r="GP957" s="20"/>
      <c r="GQ957" s="20"/>
      <c r="GR957" s="20"/>
      <c r="GS957" s="20"/>
      <c r="GT957" s="20"/>
      <c r="GU957" s="20"/>
      <c r="GV957" s="20"/>
      <c r="GW957" s="20"/>
      <c r="GX957" s="20"/>
      <c r="GY957" s="20"/>
      <c r="GZ957" s="20"/>
      <c r="HA957" s="20"/>
      <c r="HB957" s="20"/>
      <c r="HC957" s="20"/>
      <c r="HD957" s="20"/>
      <c r="HE957" s="20"/>
      <c r="HF957" s="20"/>
      <c r="HG957" s="20"/>
      <c r="HH957" s="20"/>
      <c r="HI957" s="20"/>
      <c r="HJ957" s="20"/>
      <c r="HK957" s="20"/>
      <c r="HL957" s="20"/>
      <c r="HM957" s="20"/>
      <c r="HN957" s="20"/>
      <c r="HO957" s="20"/>
      <c r="HP957" s="20"/>
      <c r="HQ957" s="20"/>
      <c r="HR957" s="20"/>
      <c r="HS957" s="20"/>
      <c r="HT957" s="20"/>
      <c r="HU957" s="20"/>
      <c r="HV957" s="20"/>
      <c r="HW957" s="20"/>
      <c r="HX957" s="20"/>
      <c r="HY957" s="20"/>
      <c r="HZ957" s="20"/>
      <c r="IA957" s="20"/>
      <c r="IB957" s="20"/>
      <c r="IC957" s="20"/>
      <c r="ID957" s="20"/>
      <c r="IE957" s="20"/>
      <c r="IF957" s="20"/>
      <c r="IG957" s="20"/>
      <c r="IH957" s="20"/>
      <c r="II957" s="20"/>
      <c r="IJ957" s="20"/>
      <c r="IK957" s="20"/>
      <c r="IL957" s="20"/>
      <c r="IM957" s="20"/>
      <c r="IN957" s="20"/>
      <c r="IO957" s="20"/>
      <c r="IP957" s="20"/>
      <c r="IQ957" s="20"/>
      <c r="IR957" s="20"/>
      <c r="IS957" s="20"/>
    </row>
    <row r="958" spans="1:253" ht="13" customHeight="1">
      <c r="A958" s="351"/>
      <c r="B958" s="359" t="s">
        <v>1066</v>
      </c>
      <c r="C958" s="359"/>
      <c r="D958" s="359"/>
      <c r="E958" s="359"/>
      <c r="F958" s="359"/>
      <c r="G958" s="359"/>
      <c r="H958" s="359"/>
      <c r="I958" s="359"/>
      <c r="J958" s="360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  <c r="EK958" s="20"/>
      <c r="EL958" s="20"/>
      <c r="EM958" s="20"/>
      <c r="EN958" s="20"/>
      <c r="EO958" s="20"/>
      <c r="EP958" s="20"/>
      <c r="EQ958" s="20"/>
      <c r="ER958" s="20"/>
      <c r="ES958" s="20"/>
      <c r="ET958" s="20"/>
      <c r="EU958" s="20"/>
      <c r="EV958" s="20"/>
      <c r="EW958" s="20"/>
      <c r="EX958" s="20"/>
      <c r="EY958" s="20"/>
      <c r="EZ958" s="20"/>
      <c r="FA958" s="20"/>
      <c r="FB958" s="20"/>
      <c r="FC958" s="20"/>
      <c r="FD958" s="20"/>
      <c r="FE958" s="20"/>
      <c r="FF958" s="20"/>
      <c r="FG958" s="20"/>
      <c r="FH958" s="20"/>
      <c r="FI958" s="20"/>
      <c r="FJ958" s="20"/>
      <c r="FK958" s="20"/>
      <c r="FL958" s="20"/>
      <c r="FM958" s="20"/>
      <c r="FN958" s="20"/>
      <c r="FO958" s="20"/>
      <c r="FP958" s="20"/>
      <c r="FQ958" s="20"/>
      <c r="FR958" s="20"/>
      <c r="FS958" s="20"/>
      <c r="FT958" s="20"/>
      <c r="FU958" s="20"/>
      <c r="FV958" s="20"/>
      <c r="FW958" s="20"/>
      <c r="FX958" s="20"/>
      <c r="FY958" s="20"/>
      <c r="FZ958" s="20"/>
      <c r="GA958" s="20"/>
      <c r="GB958" s="20"/>
      <c r="GC958" s="20"/>
      <c r="GD958" s="20"/>
      <c r="GE958" s="20"/>
      <c r="GF958" s="20"/>
      <c r="GG958" s="20"/>
      <c r="GH958" s="20"/>
      <c r="GI958" s="20"/>
      <c r="GJ958" s="20"/>
      <c r="GK958" s="20"/>
      <c r="GL958" s="20"/>
      <c r="GM958" s="20"/>
      <c r="GN958" s="20"/>
      <c r="GO958" s="20"/>
      <c r="GP958" s="20"/>
      <c r="GQ958" s="20"/>
      <c r="GR958" s="20"/>
      <c r="GS958" s="20"/>
      <c r="GT958" s="20"/>
      <c r="GU958" s="20"/>
      <c r="GV958" s="20"/>
      <c r="GW958" s="20"/>
      <c r="GX958" s="20"/>
      <c r="GY958" s="20"/>
      <c r="GZ958" s="20"/>
      <c r="HA958" s="20"/>
      <c r="HB958" s="20"/>
      <c r="HC958" s="20"/>
      <c r="HD958" s="20"/>
      <c r="HE958" s="20"/>
      <c r="HF958" s="20"/>
      <c r="HG958" s="20"/>
      <c r="HH958" s="20"/>
      <c r="HI958" s="20"/>
      <c r="HJ958" s="20"/>
      <c r="HK958" s="20"/>
      <c r="HL958" s="20"/>
      <c r="HM958" s="20"/>
      <c r="HN958" s="20"/>
      <c r="HO958" s="20"/>
      <c r="HP958" s="20"/>
      <c r="HQ958" s="20"/>
      <c r="HR958" s="20"/>
      <c r="HS958" s="20"/>
      <c r="HT958" s="20"/>
      <c r="HU958" s="20"/>
      <c r="HV958" s="20"/>
      <c r="HW958" s="20"/>
      <c r="HX958" s="20"/>
      <c r="HY958" s="20"/>
      <c r="HZ958" s="20"/>
      <c r="IA958" s="20"/>
      <c r="IB958" s="20"/>
      <c r="IC958" s="20"/>
      <c r="ID958" s="20"/>
      <c r="IE958" s="20"/>
      <c r="IF958" s="20"/>
      <c r="IG958" s="20"/>
      <c r="IH958" s="20"/>
      <c r="II958" s="20"/>
      <c r="IJ958" s="20"/>
      <c r="IK958" s="20"/>
      <c r="IL958" s="20"/>
      <c r="IM958" s="20"/>
      <c r="IN958" s="20"/>
      <c r="IO958" s="20"/>
      <c r="IP958" s="20"/>
      <c r="IQ958" s="20"/>
      <c r="IR958" s="20"/>
      <c r="IS958" s="20"/>
    </row>
    <row r="959" spans="1:253" ht="13" customHeight="1">
      <c r="A959" s="351"/>
      <c r="B959" s="350"/>
      <c r="C959" s="359"/>
      <c r="D959" s="359"/>
      <c r="E959" s="359"/>
      <c r="F959" s="359"/>
      <c r="G959" s="359"/>
      <c r="H959" s="359"/>
      <c r="I959" s="359"/>
      <c r="J959" s="360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  <c r="FW959" s="20"/>
      <c r="FX959" s="20"/>
      <c r="FY959" s="20"/>
      <c r="FZ959" s="20"/>
      <c r="GA959" s="20"/>
      <c r="GB959" s="20"/>
      <c r="GC959" s="20"/>
      <c r="GD959" s="20"/>
      <c r="GE959" s="20"/>
      <c r="GF959" s="20"/>
      <c r="GG959" s="20"/>
      <c r="GH959" s="20"/>
      <c r="GI959" s="20"/>
      <c r="GJ959" s="20"/>
      <c r="GK959" s="20"/>
      <c r="GL959" s="20"/>
      <c r="GM959" s="20"/>
      <c r="GN959" s="20"/>
      <c r="GO959" s="20"/>
      <c r="GP959" s="20"/>
      <c r="GQ959" s="20"/>
      <c r="GR959" s="20"/>
      <c r="GS959" s="20"/>
      <c r="GT959" s="20"/>
      <c r="GU959" s="20"/>
      <c r="GV959" s="20"/>
      <c r="GW959" s="20"/>
      <c r="GX959" s="20"/>
      <c r="GY959" s="20"/>
      <c r="GZ959" s="20"/>
      <c r="HA959" s="20"/>
      <c r="HB959" s="20"/>
      <c r="HC959" s="20"/>
      <c r="HD959" s="20"/>
      <c r="HE959" s="20"/>
      <c r="HF959" s="20"/>
      <c r="HG959" s="20"/>
      <c r="HH959" s="20"/>
      <c r="HI959" s="20"/>
      <c r="HJ959" s="20"/>
      <c r="HK959" s="20"/>
      <c r="HL959" s="20"/>
      <c r="HM959" s="20"/>
      <c r="HN959" s="20"/>
      <c r="HO959" s="20"/>
      <c r="HP959" s="20"/>
      <c r="HQ959" s="20"/>
      <c r="HR959" s="20"/>
      <c r="HS959" s="20"/>
      <c r="HT959" s="20"/>
      <c r="HU959" s="20"/>
      <c r="HV959" s="20"/>
      <c r="HW959" s="20"/>
      <c r="HX959" s="20"/>
      <c r="HY959" s="20"/>
      <c r="HZ959" s="20"/>
      <c r="IA959" s="20"/>
      <c r="IB959" s="20"/>
      <c r="IC959" s="20"/>
      <c r="ID959" s="20"/>
      <c r="IE959" s="20"/>
      <c r="IF959" s="20"/>
      <c r="IG959" s="20"/>
      <c r="IH959" s="20"/>
      <c r="II959" s="20"/>
      <c r="IJ959" s="20"/>
      <c r="IK959" s="20"/>
      <c r="IL959" s="20"/>
      <c r="IM959" s="20"/>
      <c r="IN959" s="20"/>
      <c r="IO959" s="20"/>
      <c r="IP959" s="20"/>
      <c r="IQ959" s="20"/>
      <c r="IR959" s="20"/>
      <c r="IS959" s="20"/>
    </row>
    <row r="960" spans="1:253" ht="13" customHeight="1">
      <c r="A960" s="351"/>
      <c r="B960" s="359" t="s">
        <v>1067</v>
      </c>
      <c r="C960" s="359"/>
      <c r="D960" s="359"/>
      <c r="E960" s="359"/>
      <c r="F960" s="363" t="s">
        <v>1068</v>
      </c>
      <c r="G960" s="363"/>
      <c r="H960" s="359"/>
      <c r="I960" s="359"/>
      <c r="J960" s="3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  <c r="FW960" s="20"/>
      <c r="FX960" s="20"/>
      <c r="FY960" s="20"/>
      <c r="FZ960" s="20"/>
      <c r="GA960" s="20"/>
      <c r="GB960" s="20"/>
      <c r="GC960" s="20"/>
      <c r="GD960" s="20"/>
      <c r="GE960" s="20"/>
      <c r="GF960" s="20"/>
      <c r="GG960" s="20"/>
      <c r="GH960" s="20"/>
      <c r="GI960" s="20"/>
      <c r="GJ960" s="20"/>
      <c r="GK960" s="20"/>
      <c r="GL960" s="20"/>
      <c r="GM960" s="20"/>
      <c r="GN960" s="20"/>
      <c r="GO960" s="20"/>
      <c r="GP960" s="20"/>
      <c r="GQ960" s="20"/>
      <c r="GR960" s="20"/>
      <c r="GS960" s="20"/>
      <c r="GT960" s="20"/>
      <c r="GU960" s="20"/>
      <c r="GV960" s="20"/>
      <c r="GW960" s="20"/>
      <c r="GX960" s="20"/>
      <c r="GY960" s="20"/>
      <c r="GZ960" s="20"/>
      <c r="HA960" s="20"/>
      <c r="HB960" s="20"/>
      <c r="HC960" s="20"/>
      <c r="HD960" s="20"/>
      <c r="HE960" s="20"/>
      <c r="HF960" s="20"/>
      <c r="HG960" s="20"/>
      <c r="HH960" s="20"/>
      <c r="HI960" s="20"/>
      <c r="HJ960" s="20"/>
      <c r="HK960" s="20"/>
      <c r="HL960" s="20"/>
      <c r="HM960" s="20"/>
      <c r="HN960" s="20"/>
      <c r="HO960" s="20"/>
      <c r="HP960" s="20"/>
      <c r="HQ960" s="20"/>
      <c r="HR960" s="20"/>
      <c r="HS960" s="20"/>
      <c r="HT960" s="20"/>
      <c r="HU960" s="20"/>
      <c r="HV960" s="20"/>
      <c r="HW960" s="20"/>
      <c r="HX960" s="20"/>
      <c r="HY960" s="20"/>
      <c r="HZ960" s="20"/>
      <c r="IA960" s="20"/>
      <c r="IB960" s="20"/>
      <c r="IC960" s="20"/>
      <c r="ID960" s="20"/>
      <c r="IE960" s="20"/>
      <c r="IF960" s="20"/>
      <c r="IG960" s="20"/>
      <c r="IH960" s="20"/>
      <c r="II960" s="20"/>
      <c r="IJ960" s="20"/>
      <c r="IK960" s="20"/>
      <c r="IL960" s="20"/>
      <c r="IM960" s="20"/>
      <c r="IN960" s="20"/>
      <c r="IO960" s="20"/>
      <c r="IP960" s="20"/>
      <c r="IQ960" s="20"/>
      <c r="IR960" s="20"/>
      <c r="IS960" s="20"/>
    </row>
    <row r="961" spans="1:253" ht="13.5" thickBot="1">
      <c r="A961" s="351"/>
      <c r="B961" s="359" t="s">
        <v>1069</v>
      </c>
      <c r="C961" s="359"/>
      <c r="D961" s="359"/>
      <c r="E961" s="359"/>
      <c r="F961" s="364" t="s">
        <v>1070</v>
      </c>
      <c r="G961" s="364"/>
      <c r="H961" s="359"/>
      <c r="I961" s="359"/>
      <c r="J961" s="360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  <c r="FW961" s="20"/>
      <c r="FX961" s="20"/>
      <c r="FY961" s="20"/>
      <c r="FZ961" s="20"/>
      <c r="GA961" s="20"/>
      <c r="GB961" s="20"/>
      <c r="GC961" s="20"/>
      <c r="GD961" s="20"/>
      <c r="GE961" s="20"/>
      <c r="GF961" s="20"/>
      <c r="GG961" s="20"/>
      <c r="GH961" s="20"/>
      <c r="GI961" s="20"/>
      <c r="GJ961" s="20"/>
      <c r="GK961" s="20"/>
      <c r="GL961" s="20"/>
      <c r="GM961" s="20"/>
      <c r="GN961" s="20"/>
      <c r="GO961" s="20"/>
      <c r="GP961" s="20"/>
      <c r="GQ961" s="20"/>
      <c r="GR961" s="20"/>
      <c r="GS961" s="20"/>
      <c r="GT961" s="20"/>
      <c r="GU961" s="20"/>
      <c r="GV961" s="20"/>
      <c r="GW961" s="20"/>
      <c r="GX961" s="20"/>
      <c r="GY961" s="20"/>
      <c r="GZ961" s="20"/>
      <c r="HA961" s="20"/>
      <c r="HB961" s="20"/>
      <c r="HC961" s="20"/>
      <c r="HD961" s="20"/>
      <c r="HE961" s="20"/>
      <c r="HF961" s="20"/>
      <c r="HG961" s="20"/>
      <c r="HH961" s="20"/>
      <c r="HI961" s="20"/>
      <c r="HJ961" s="20"/>
      <c r="HK961" s="20"/>
      <c r="HL961" s="20"/>
      <c r="HM961" s="20"/>
      <c r="HN961" s="20"/>
      <c r="HO961" s="20"/>
      <c r="HP961" s="20"/>
      <c r="HQ961" s="20"/>
      <c r="HR961" s="20"/>
      <c r="HS961" s="20"/>
      <c r="HT961" s="20"/>
      <c r="HU961" s="20"/>
      <c r="HV961" s="20"/>
      <c r="HW961" s="20"/>
      <c r="HX961" s="20"/>
      <c r="HY961" s="20"/>
      <c r="HZ961" s="20"/>
      <c r="IA961" s="20"/>
      <c r="IB961" s="20"/>
      <c r="IC961" s="20"/>
      <c r="ID961" s="20"/>
      <c r="IE961" s="20"/>
      <c r="IF961" s="20"/>
      <c r="IG961" s="20"/>
      <c r="IH961" s="20"/>
      <c r="II961" s="20"/>
      <c r="IJ961" s="20"/>
      <c r="IK961" s="20"/>
      <c r="IL961" s="20"/>
      <c r="IM961" s="20"/>
      <c r="IN961" s="20"/>
      <c r="IO961" s="20"/>
      <c r="IP961" s="20"/>
      <c r="IQ961" s="20"/>
      <c r="IR961" s="20"/>
      <c r="IS961" s="20"/>
    </row>
    <row r="962" spans="1:253" ht="13.5" thickBot="1">
      <c r="A962" s="351"/>
      <c r="B962" s="371" t="s">
        <v>1086</v>
      </c>
      <c r="C962" s="359"/>
      <c r="D962" s="359"/>
      <c r="E962" s="359"/>
      <c r="F962" s="358" t="s">
        <v>1071</v>
      </c>
      <c r="G962" s="358"/>
      <c r="H962" s="359"/>
      <c r="I962" s="359"/>
      <c r="J962" s="360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  <c r="FW962" s="20"/>
      <c r="FX962" s="20"/>
      <c r="FY962" s="20"/>
      <c r="FZ962" s="20"/>
      <c r="GA962" s="20"/>
      <c r="GB962" s="20"/>
      <c r="GC962" s="20"/>
      <c r="GD962" s="20"/>
      <c r="GE962" s="20"/>
      <c r="GF962" s="20"/>
      <c r="GG962" s="20"/>
      <c r="GH962" s="20"/>
      <c r="GI962" s="20"/>
      <c r="GJ962" s="20"/>
      <c r="GK962" s="20"/>
      <c r="GL962" s="20"/>
      <c r="GM962" s="20"/>
      <c r="GN962" s="20"/>
      <c r="GO962" s="20"/>
      <c r="GP962" s="20"/>
      <c r="GQ962" s="20"/>
      <c r="GR962" s="20"/>
      <c r="GS962" s="20"/>
      <c r="GT962" s="20"/>
      <c r="GU962" s="20"/>
      <c r="GV962" s="20"/>
      <c r="GW962" s="20"/>
      <c r="GX962" s="20"/>
      <c r="GY962" s="20"/>
      <c r="GZ962" s="20"/>
      <c r="HA962" s="20"/>
      <c r="HB962" s="20"/>
      <c r="HC962" s="20"/>
      <c r="HD962" s="20"/>
      <c r="HE962" s="20"/>
      <c r="HF962" s="20"/>
      <c r="HG962" s="20"/>
      <c r="HH962" s="20"/>
      <c r="HI962" s="20"/>
      <c r="HJ962" s="20"/>
      <c r="HK962" s="20"/>
      <c r="HL962" s="20"/>
      <c r="HM962" s="20"/>
      <c r="HN962" s="20"/>
      <c r="HO962" s="20"/>
      <c r="HP962" s="20"/>
      <c r="HQ962" s="20"/>
      <c r="HR962" s="20"/>
      <c r="HS962" s="20"/>
      <c r="HT962" s="20"/>
      <c r="HU962" s="20"/>
      <c r="HV962" s="20"/>
      <c r="HW962" s="20"/>
      <c r="HX962" s="20"/>
      <c r="HY962" s="20"/>
      <c r="HZ962" s="20"/>
      <c r="IA962" s="20"/>
      <c r="IB962" s="20"/>
      <c r="IC962" s="20"/>
      <c r="ID962" s="20"/>
      <c r="IE962" s="20"/>
      <c r="IF962" s="20"/>
      <c r="IG962" s="20"/>
      <c r="IH962" s="20"/>
      <c r="II962" s="20"/>
      <c r="IJ962" s="20"/>
      <c r="IK962" s="20"/>
      <c r="IL962" s="20"/>
      <c r="IM962" s="20"/>
      <c r="IN962" s="20"/>
      <c r="IO962" s="20"/>
      <c r="IP962" s="20"/>
      <c r="IQ962" s="20"/>
      <c r="IR962" s="20"/>
      <c r="IS962" s="20"/>
    </row>
    <row r="963" spans="1:253" ht="13.5" thickTop="1">
      <c r="A963" s="351"/>
      <c r="B963" s="350"/>
      <c r="C963" s="359"/>
      <c r="D963" s="359"/>
      <c r="E963" s="359"/>
      <c r="F963" s="370"/>
      <c r="G963" s="370"/>
      <c r="H963" s="359"/>
      <c r="I963" s="359"/>
      <c r="J963" s="360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  <c r="FW963" s="20"/>
      <c r="FX963" s="20"/>
      <c r="FY963" s="20"/>
      <c r="FZ963" s="20"/>
      <c r="GA963" s="20"/>
      <c r="GB963" s="20"/>
      <c r="GC963" s="20"/>
      <c r="GD963" s="20"/>
      <c r="GE963" s="20"/>
      <c r="GF963" s="20"/>
      <c r="GG963" s="20"/>
      <c r="GH963" s="20"/>
      <c r="GI963" s="20"/>
      <c r="GJ963" s="20"/>
      <c r="GK963" s="20"/>
      <c r="GL963" s="20"/>
      <c r="GM963" s="20"/>
      <c r="GN963" s="20"/>
      <c r="GO963" s="20"/>
      <c r="GP963" s="20"/>
      <c r="GQ963" s="20"/>
      <c r="GR963" s="20"/>
      <c r="GS963" s="20"/>
      <c r="GT963" s="20"/>
      <c r="GU963" s="20"/>
      <c r="GV963" s="20"/>
      <c r="GW963" s="20"/>
      <c r="GX963" s="20"/>
      <c r="GY963" s="20"/>
      <c r="GZ963" s="20"/>
      <c r="HA963" s="20"/>
      <c r="HB963" s="20"/>
      <c r="HC963" s="20"/>
      <c r="HD963" s="20"/>
      <c r="HE963" s="20"/>
      <c r="HF963" s="20"/>
      <c r="HG963" s="20"/>
      <c r="HH963" s="20"/>
      <c r="HI963" s="20"/>
      <c r="HJ963" s="20"/>
      <c r="HK963" s="20"/>
      <c r="HL963" s="20"/>
      <c r="HM963" s="20"/>
      <c r="HN963" s="20"/>
      <c r="HO963" s="20"/>
      <c r="HP963" s="20"/>
      <c r="HQ963" s="20"/>
      <c r="HR963" s="20"/>
      <c r="HS963" s="20"/>
      <c r="HT963" s="20"/>
      <c r="HU963" s="20"/>
      <c r="HV963" s="20"/>
      <c r="HW963" s="20"/>
      <c r="HX963" s="20"/>
      <c r="HY963" s="20"/>
      <c r="HZ963" s="20"/>
      <c r="IA963" s="20"/>
      <c r="IB963" s="20"/>
      <c r="IC963" s="20"/>
      <c r="ID963" s="20"/>
      <c r="IE963" s="20"/>
      <c r="IF963" s="20"/>
      <c r="IG963" s="20"/>
      <c r="IH963" s="20"/>
      <c r="II963" s="20"/>
      <c r="IJ963" s="20"/>
      <c r="IK963" s="20"/>
      <c r="IL963" s="20"/>
      <c r="IM963" s="20"/>
      <c r="IN963" s="20"/>
      <c r="IO963" s="20"/>
      <c r="IP963" s="20"/>
      <c r="IQ963" s="20"/>
      <c r="IR963" s="20"/>
      <c r="IS963" s="20"/>
    </row>
    <row r="964" spans="1:253" ht="13" customHeight="1">
      <c r="A964" s="349">
        <v>2</v>
      </c>
      <c r="B964" s="359" t="s">
        <v>1072</v>
      </c>
      <c r="C964" s="359"/>
      <c r="D964" s="359"/>
      <c r="E964" s="359"/>
      <c r="F964" s="359"/>
      <c r="G964" s="359"/>
      <c r="H964" s="359"/>
      <c r="I964" s="359"/>
      <c r="J964" s="360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  <c r="FW964" s="20"/>
      <c r="FX964" s="20"/>
      <c r="FY964" s="20"/>
      <c r="FZ964" s="20"/>
      <c r="GA964" s="20"/>
      <c r="GB964" s="20"/>
      <c r="GC964" s="20"/>
      <c r="GD964" s="20"/>
      <c r="GE964" s="20"/>
      <c r="GF964" s="20"/>
      <c r="GG964" s="20"/>
      <c r="GH964" s="20"/>
      <c r="GI964" s="20"/>
      <c r="GJ964" s="20"/>
      <c r="GK964" s="20"/>
      <c r="GL964" s="20"/>
      <c r="GM964" s="20"/>
      <c r="GN964" s="20"/>
      <c r="GO964" s="20"/>
      <c r="GP964" s="20"/>
      <c r="GQ964" s="20"/>
      <c r="GR964" s="20"/>
      <c r="GS964" s="20"/>
      <c r="GT964" s="20"/>
      <c r="GU964" s="20"/>
      <c r="GV964" s="20"/>
      <c r="GW964" s="20"/>
      <c r="GX964" s="20"/>
      <c r="GY964" s="20"/>
      <c r="GZ964" s="20"/>
      <c r="HA964" s="20"/>
      <c r="HB964" s="20"/>
      <c r="HC964" s="20"/>
      <c r="HD964" s="20"/>
      <c r="HE964" s="20"/>
      <c r="HF964" s="20"/>
      <c r="HG964" s="20"/>
      <c r="HH964" s="20"/>
      <c r="HI964" s="20"/>
      <c r="HJ964" s="20"/>
      <c r="HK964" s="20"/>
      <c r="HL964" s="20"/>
      <c r="HM964" s="20"/>
      <c r="HN964" s="20"/>
      <c r="HO964" s="20"/>
      <c r="HP964" s="20"/>
      <c r="HQ964" s="20"/>
      <c r="HR964" s="20"/>
      <c r="HS964" s="20"/>
      <c r="HT964" s="20"/>
      <c r="HU964" s="20"/>
      <c r="HV964" s="20"/>
      <c r="HW964" s="20"/>
      <c r="HX964" s="20"/>
      <c r="HY964" s="20"/>
      <c r="HZ964" s="20"/>
      <c r="IA964" s="20"/>
      <c r="IB964" s="20"/>
      <c r="IC964" s="20"/>
      <c r="ID964" s="20"/>
      <c r="IE964" s="20"/>
      <c r="IF964" s="20"/>
      <c r="IG964" s="20"/>
      <c r="IH964" s="20"/>
      <c r="II964" s="20"/>
      <c r="IJ964" s="20"/>
      <c r="IK964" s="20"/>
      <c r="IL964" s="20"/>
      <c r="IM964" s="20"/>
      <c r="IN964" s="20"/>
      <c r="IO964" s="20"/>
      <c r="IP964" s="20"/>
      <c r="IQ964" s="20"/>
      <c r="IR964" s="20"/>
      <c r="IS964" s="20"/>
    </row>
    <row r="965" spans="1:253" ht="13" customHeight="1">
      <c r="A965" s="351"/>
      <c r="B965" s="359"/>
      <c r="C965" s="359"/>
      <c r="D965" s="350"/>
      <c r="E965" s="359"/>
      <c r="F965" s="359"/>
      <c r="G965" s="363"/>
      <c r="H965" s="363"/>
      <c r="I965" s="352"/>
      <c r="J965" s="353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  <c r="FW965" s="20"/>
      <c r="FX965" s="20"/>
      <c r="FY965" s="20"/>
      <c r="FZ965" s="20"/>
      <c r="GA965" s="20"/>
      <c r="GB965" s="20"/>
      <c r="GC965" s="20"/>
      <c r="GD965" s="20"/>
      <c r="GE965" s="20"/>
      <c r="GF965" s="20"/>
      <c r="GG965" s="20"/>
      <c r="GH965" s="20"/>
      <c r="GI965" s="20"/>
      <c r="GJ965" s="20"/>
      <c r="GK965" s="20"/>
      <c r="GL965" s="20"/>
      <c r="GM965" s="20"/>
      <c r="GN965" s="20"/>
      <c r="GO965" s="20"/>
      <c r="GP965" s="20"/>
      <c r="GQ965" s="20"/>
      <c r="GR965" s="20"/>
      <c r="GS965" s="20"/>
      <c r="GT965" s="20"/>
      <c r="GU965" s="20"/>
      <c r="GV965" s="20"/>
      <c r="GW965" s="20"/>
      <c r="GX965" s="20"/>
      <c r="GY965" s="20"/>
      <c r="GZ965" s="20"/>
      <c r="HA965" s="20"/>
      <c r="HB965" s="20"/>
      <c r="HC965" s="20"/>
      <c r="HD965" s="20"/>
      <c r="HE965" s="20"/>
      <c r="HF965" s="20"/>
      <c r="HG965" s="20"/>
      <c r="HH965" s="20"/>
      <c r="HI965" s="20"/>
      <c r="HJ965" s="20"/>
      <c r="HK965" s="20"/>
      <c r="HL965" s="20"/>
      <c r="HM965" s="20"/>
      <c r="HN965" s="20"/>
      <c r="HO965" s="20"/>
      <c r="HP965" s="20"/>
      <c r="HQ965" s="20"/>
      <c r="HR965" s="20"/>
      <c r="HS965" s="20"/>
      <c r="HT965" s="20"/>
      <c r="HU965" s="20"/>
      <c r="HV965" s="20"/>
      <c r="HW965" s="20"/>
      <c r="HX965" s="20"/>
      <c r="HY965" s="20"/>
      <c r="HZ965" s="20"/>
      <c r="IA965" s="20"/>
      <c r="IB965" s="20"/>
      <c r="IC965" s="20"/>
      <c r="ID965" s="20"/>
      <c r="IE965" s="20"/>
      <c r="IF965" s="20"/>
      <c r="IG965" s="20"/>
      <c r="IH965" s="20"/>
      <c r="II965" s="20"/>
      <c r="IJ965" s="20"/>
      <c r="IK965" s="20"/>
      <c r="IL965" s="20"/>
      <c r="IM965" s="20"/>
      <c r="IN965" s="20"/>
      <c r="IO965" s="20"/>
      <c r="IP965" s="20"/>
      <c r="IQ965" s="20"/>
      <c r="IR965" s="20"/>
      <c r="IS965" s="20"/>
    </row>
    <row r="966" spans="1:253" ht="13.5" thickBot="1">
      <c r="A966" s="351"/>
      <c r="B966" s="369" t="s">
        <v>1073</v>
      </c>
      <c r="C966" s="369"/>
      <c r="D966" s="354"/>
      <c r="E966" s="364" t="s">
        <v>1074</v>
      </c>
      <c r="F966" s="364"/>
      <c r="G966" s="363" t="s">
        <v>531</v>
      </c>
      <c r="H966" s="363"/>
      <c r="I966" s="355" t="s">
        <v>1075</v>
      </c>
      <c r="J966" s="353" t="s">
        <v>1076</v>
      </c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  <c r="FW966" s="20"/>
      <c r="FX966" s="20"/>
      <c r="FY966" s="20"/>
      <c r="FZ966" s="20"/>
      <c r="GA966" s="20"/>
      <c r="GB966" s="20"/>
      <c r="GC966" s="20"/>
      <c r="GD966" s="20"/>
      <c r="GE966" s="20"/>
      <c r="GF966" s="20"/>
      <c r="GG966" s="20"/>
      <c r="GH966" s="20"/>
      <c r="GI966" s="20"/>
      <c r="GJ966" s="20"/>
      <c r="GK966" s="20"/>
      <c r="GL966" s="20"/>
      <c r="GM966" s="20"/>
      <c r="GN966" s="20"/>
      <c r="GO966" s="20"/>
      <c r="GP966" s="20"/>
      <c r="GQ966" s="20"/>
      <c r="GR966" s="20"/>
      <c r="GS966" s="20"/>
      <c r="GT966" s="20"/>
      <c r="GU966" s="20"/>
      <c r="GV966" s="20"/>
      <c r="GW966" s="20"/>
      <c r="GX966" s="20"/>
      <c r="GY966" s="20"/>
      <c r="GZ966" s="20"/>
      <c r="HA966" s="20"/>
      <c r="HB966" s="20"/>
      <c r="HC966" s="20"/>
      <c r="HD966" s="20"/>
      <c r="HE966" s="20"/>
      <c r="HF966" s="20"/>
      <c r="HG966" s="20"/>
      <c r="HH966" s="20"/>
      <c r="HI966" s="20"/>
      <c r="HJ966" s="20"/>
      <c r="HK966" s="20"/>
      <c r="HL966" s="20"/>
      <c r="HM966" s="20"/>
      <c r="HN966" s="20"/>
      <c r="HO966" s="20"/>
      <c r="HP966" s="20"/>
      <c r="HQ966" s="20"/>
      <c r="HR966" s="20"/>
      <c r="HS966" s="20"/>
      <c r="HT966" s="20"/>
      <c r="HU966" s="20"/>
      <c r="HV966" s="20"/>
      <c r="HW966" s="20"/>
      <c r="HX966" s="20"/>
      <c r="HY966" s="20"/>
      <c r="HZ966" s="20"/>
      <c r="IA966" s="20"/>
      <c r="IB966" s="20"/>
      <c r="IC966" s="20"/>
      <c r="ID966" s="20"/>
      <c r="IE966" s="20"/>
      <c r="IF966" s="20"/>
      <c r="IG966" s="20"/>
      <c r="IH966" s="20"/>
      <c r="II966" s="20"/>
      <c r="IJ966" s="20"/>
      <c r="IK966" s="20"/>
      <c r="IL966" s="20"/>
      <c r="IM966" s="20"/>
      <c r="IN966" s="20"/>
      <c r="IO966" s="20"/>
      <c r="IP966" s="20"/>
      <c r="IQ966" s="20"/>
      <c r="IR966" s="20"/>
      <c r="IS966" s="20"/>
    </row>
    <row r="967" spans="1:253" ht="13" customHeight="1">
      <c r="A967" s="351"/>
      <c r="B967" s="367" t="s">
        <v>1077</v>
      </c>
      <c r="C967" s="367"/>
      <c r="D967" s="350"/>
      <c r="E967" s="367" t="s">
        <v>1071</v>
      </c>
      <c r="F967" s="367"/>
      <c r="G967" s="363"/>
      <c r="H967" s="363"/>
      <c r="I967" s="352"/>
      <c r="J967" s="353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  <c r="FW967" s="20"/>
      <c r="FX967" s="20"/>
      <c r="FY967" s="20"/>
      <c r="FZ967" s="20"/>
      <c r="GA967" s="20"/>
      <c r="GB967" s="20"/>
      <c r="GC967" s="20"/>
      <c r="GD967" s="20"/>
      <c r="GE967" s="20"/>
      <c r="GF967" s="20"/>
      <c r="GG967" s="20"/>
      <c r="GH967" s="20"/>
      <c r="GI967" s="20"/>
      <c r="GJ967" s="20"/>
      <c r="GK967" s="20"/>
      <c r="GL967" s="20"/>
      <c r="GM967" s="20"/>
      <c r="GN967" s="20"/>
      <c r="GO967" s="20"/>
      <c r="GP967" s="20"/>
      <c r="GQ967" s="20"/>
      <c r="GR967" s="20"/>
      <c r="GS967" s="20"/>
      <c r="GT967" s="20"/>
      <c r="GU967" s="20"/>
      <c r="GV967" s="20"/>
      <c r="GW967" s="20"/>
      <c r="GX967" s="20"/>
      <c r="GY967" s="20"/>
      <c r="GZ967" s="20"/>
      <c r="HA967" s="20"/>
      <c r="HB967" s="20"/>
      <c r="HC967" s="20"/>
      <c r="HD967" s="20"/>
      <c r="HE967" s="20"/>
      <c r="HF967" s="20"/>
      <c r="HG967" s="20"/>
      <c r="HH967" s="20"/>
      <c r="HI967" s="20"/>
      <c r="HJ967" s="20"/>
      <c r="HK967" s="20"/>
      <c r="HL967" s="20"/>
      <c r="HM967" s="20"/>
      <c r="HN967" s="20"/>
      <c r="HO967" s="20"/>
      <c r="HP967" s="20"/>
      <c r="HQ967" s="20"/>
      <c r="HR967" s="20"/>
      <c r="HS967" s="20"/>
      <c r="HT967" s="20"/>
      <c r="HU967" s="20"/>
      <c r="HV967" s="20"/>
      <c r="HW967" s="20"/>
      <c r="HX967" s="20"/>
      <c r="HY967" s="20"/>
      <c r="HZ967" s="20"/>
      <c r="IA967" s="20"/>
      <c r="IB967" s="20"/>
      <c r="IC967" s="20"/>
      <c r="ID967" s="20"/>
      <c r="IE967" s="20"/>
      <c r="IF967" s="20"/>
      <c r="IG967" s="20"/>
      <c r="IH967" s="20"/>
      <c r="II967" s="20"/>
      <c r="IJ967" s="20"/>
      <c r="IK967" s="20"/>
      <c r="IL967" s="20"/>
      <c r="IM967" s="20"/>
      <c r="IN967" s="20"/>
      <c r="IO967" s="20"/>
      <c r="IP967" s="20"/>
      <c r="IQ967" s="20"/>
      <c r="IR967" s="20"/>
      <c r="IS967" s="20"/>
    </row>
    <row r="968" spans="1:253" ht="13">
      <c r="A968" s="351"/>
      <c r="B968" s="359"/>
      <c r="C968" s="359"/>
      <c r="D968" s="350"/>
      <c r="E968" s="363"/>
      <c r="F968" s="363"/>
      <c r="G968" s="363"/>
      <c r="H968" s="363"/>
      <c r="I968" s="352"/>
      <c r="J968" s="353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  <c r="GD968" s="20"/>
      <c r="GE968" s="20"/>
      <c r="GF968" s="20"/>
      <c r="GG968" s="20"/>
      <c r="GH968" s="20"/>
      <c r="GI968" s="20"/>
      <c r="GJ968" s="20"/>
      <c r="GK968" s="20"/>
      <c r="GL968" s="20"/>
      <c r="GM968" s="20"/>
      <c r="GN968" s="20"/>
      <c r="GO968" s="20"/>
      <c r="GP968" s="20"/>
      <c r="GQ968" s="20"/>
      <c r="GR968" s="20"/>
      <c r="GS968" s="20"/>
      <c r="GT968" s="20"/>
      <c r="GU968" s="20"/>
      <c r="GV968" s="20"/>
      <c r="GW968" s="20"/>
      <c r="GX968" s="20"/>
      <c r="GY968" s="20"/>
      <c r="GZ968" s="20"/>
      <c r="HA968" s="20"/>
      <c r="HB968" s="20"/>
      <c r="HC968" s="20"/>
      <c r="HD968" s="20"/>
      <c r="HE968" s="20"/>
      <c r="HF968" s="20"/>
      <c r="HG968" s="20"/>
      <c r="HH968" s="20"/>
      <c r="HI968" s="20"/>
      <c r="HJ968" s="20"/>
      <c r="HK968" s="20"/>
      <c r="HL968" s="20"/>
      <c r="HM968" s="20"/>
      <c r="HN968" s="20"/>
      <c r="HO968" s="20"/>
      <c r="HP968" s="20"/>
      <c r="HQ968" s="20"/>
      <c r="HR968" s="20"/>
      <c r="HS968" s="20"/>
      <c r="HT968" s="20"/>
      <c r="HU968" s="20"/>
      <c r="HV968" s="20"/>
      <c r="HW968" s="20"/>
      <c r="HX968" s="20"/>
      <c r="HY968" s="20"/>
      <c r="HZ968" s="20"/>
      <c r="IA968" s="20"/>
      <c r="IB968" s="20"/>
      <c r="IC968" s="20"/>
      <c r="ID968" s="20"/>
      <c r="IE968" s="20"/>
      <c r="IF968" s="20"/>
      <c r="IG968" s="20"/>
      <c r="IH968" s="20"/>
      <c r="II968" s="20"/>
      <c r="IJ968" s="20"/>
      <c r="IK968" s="20"/>
      <c r="IL968" s="20"/>
      <c r="IM968" s="20"/>
      <c r="IN968" s="20"/>
      <c r="IO968" s="20"/>
      <c r="IP968" s="20"/>
      <c r="IQ968" s="20"/>
      <c r="IR968" s="20"/>
      <c r="IS968" s="20"/>
    </row>
    <row r="969" spans="1:253" ht="13" customHeight="1">
      <c r="A969" s="349">
        <v>3</v>
      </c>
      <c r="B969" s="359" t="s">
        <v>1078</v>
      </c>
      <c r="C969" s="359"/>
      <c r="D969" s="359"/>
      <c r="E969" s="359"/>
      <c r="F969" s="359"/>
      <c r="G969" s="359"/>
      <c r="H969" s="359"/>
      <c r="I969" s="359"/>
      <c r="J969" s="360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  <c r="FW969" s="20"/>
      <c r="FX969" s="20"/>
      <c r="FY969" s="20"/>
      <c r="FZ969" s="20"/>
      <c r="GA969" s="20"/>
      <c r="GB969" s="20"/>
      <c r="GC969" s="20"/>
      <c r="GD969" s="20"/>
      <c r="GE969" s="20"/>
      <c r="GF969" s="20"/>
      <c r="GG969" s="20"/>
      <c r="GH969" s="20"/>
      <c r="GI969" s="20"/>
      <c r="GJ969" s="20"/>
      <c r="GK969" s="20"/>
      <c r="GL969" s="20"/>
      <c r="GM969" s="20"/>
      <c r="GN969" s="20"/>
      <c r="GO969" s="20"/>
      <c r="GP969" s="20"/>
      <c r="GQ969" s="20"/>
      <c r="GR969" s="20"/>
      <c r="GS969" s="20"/>
      <c r="GT969" s="20"/>
      <c r="GU969" s="20"/>
      <c r="GV969" s="20"/>
      <c r="GW969" s="20"/>
      <c r="GX969" s="20"/>
      <c r="GY969" s="20"/>
      <c r="GZ969" s="20"/>
      <c r="HA969" s="20"/>
      <c r="HB969" s="20"/>
      <c r="HC969" s="20"/>
      <c r="HD969" s="20"/>
      <c r="HE969" s="20"/>
      <c r="HF969" s="20"/>
      <c r="HG969" s="20"/>
      <c r="HH969" s="20"/>
      <c r="HI969" s="20"/>
      <c r="HJ969" s="20"/>
      <c r="HK969" s="20"/>
      <c r="HL969" s="20"/>
      <c r="HM969" s="20"/>
      <c r="HN969" s="20"/>
      <c r="HO969" s="20"/>
      <c r="HP969" s="20"/>
      <c r="HQ969" s="20"/>
      <c r="HR969" s="20"/>
      <c r="HS969" s="20"/>
      <c r="HT969" s="20"/>
      <c r="HU969" s="20"/>
      <c r="HV969" s="20"/>
      <c r="HW969" s="20"/>
      <c r="HX969" s="20"/>
      <c r="HY969" s="20"/>
      <c r="HZ969" s="20"/>
      <c r="IA969" s="20"/>
      <c r="IB969" s="20"/>
      <c r="IC969" s="20"/>
      <c r="ID969" s="20"/>
      <c r="IE969" s="20"/>
      <c r="IF969" s="20"/>
      <c r="IG969" s="20"/>
      <c r="IH969" s="20"/>
      <c r="II969" s="20"/>
      <c r="IJ969" s="20"/>
      <c r="IK969" s="20"/>
      <c r="IL969" s="20"/>
      <c r="IM969" s="20"/>
      <c r="IN969" s="20"/>
      <c r="IO969" s="20"/>
      <c r="IP969" s="20"/>
      <c r="IQ969" s="20"/>
      <c r="IR969" s="20"/>
      <c r="IS969" s="20"/>
    </row>
    <row r="970" spans="1:253" ht="13" customHeight="1">
      <c r="A970" s="351"/>
      <c r="B970" s="359" t="s">
        <v>1079</v>
      </c>
      <c r="C970" s="359"/>
      <c r="D970" s="359"/>
      <c r="E970" s="359"/>
      <c r="F970" s="359"/>
      <c r="G970" s="359"/>
      <c r="H970" s="359"/>
      <c r="I970" s="359"/>
      <c r="J970" s="36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  <c r="FW970" s="20"/>
      <c r="FX970" s="20"/>
      <c r="FY970" s="20"/>
      <c r="FZ970" s="20"/>
      <c r="GA970" s="20"/>
      <c r="GB970" s="20"/>
      <c r="GC970" s="20"/>
      <c r="GD970" s="20"/>
      <c r="GE970" s="20"/>
      <c r="GF970" s="20"/>
      <c r="GG970" s="20"/>
      <c r="GH970" s="20"/>
      <c r="GI970" s="20"/>
      <c r="GJ970" s="20"/>
      <c r="GK970" s="20"/>
      <c r="GL970" s="20"/>
      <c r="GM970" s="20"/>
      <c r="GN970" s="20"/>
      <c r="GO970" s="20"/>
      <c r="GP970" s="20"/>
      <c r="GQ970" s="20"/>
      <c r="GR970" s="20"/>
      <c r="GS970" s="20"/>
      <c r="GT970" s="20"/>
      <c r="GU970" s="20"/>
      <c r="GV970" s="20"/>
      <c r="GW970" s="20"/>
      <c r="GX970" s="20"/>
      <c r="GY970" s="20"/>
      <c r="GZ970" s="20"/>
      <c r="HA970" s="20"/>
      <c r="HB970" s="20"/>
      <c r="HC970" s="20"/>
      <c r="HD970" s="20"/>
      <c r="HE970" s="20"/>
      <c r="HF970" s="20"/>
      <c r="HG970" s="20"/>
      <c r="HH970" s="20"/>
      <c r="HI970" s="20"/>
      <c r="HJ970" s="20"/>
      <c r="HK970" s="20"/>
      <c r="HL970" s="20"/>
      <c r="HM970" s="20"/>
      <c r="HN970" s="20"/>
      <c r="HO970" s="20"/>
      <c r="HP970" s="20"/>
      <c r="HQ970" s="20"/>
      <c r="HR970" s="20"/>
      <c r="HS970" s="20"/>
      <c r="HT970" s="20"/>
      <c r="HU970" s="20"/>
      <c r="HV970" s="20"/>
      <c r="HW970" s="20"/>
      <c r="HX970" s="20"/>
      <c r="HY970" s="20"/>
      <c r="HZ970" s="20"/>
      <c r="IA970" s="20"/>
      <c r="IB970" s="20"/>
      <c r="IC970" s="20"/>
      <c r="ID970" s="20"/>
      <c r="IE970" s="20"/>
      <c r="IF970" s="20"/>
      <c r="IG970" s="20"/>
      <c r="IH970" s="20"/>
      <c r="II970" s="20"/>
      <c r="IJ970" s="20"/>
      <c r="IK970" s="20"/>
      <c r="IL970" s="20"/>
      <c r="IM970" s="20"/>
      <c r="IN970" s="20"/>
      <c r="IO970" s="20"/>
      <c r="IP970" s="20"/>
      <c r="IQ970" s="20"/>
      <c r="IR970" s="20"/>
      <c r="IS970" s="20"/>
    </row>
    <row r="971" spans="1:253" ht="13" customHeight="1">
      <c r="A971" s="351"/>
      <c r="B971" s="350"/>
      <c r="C971" s="359"/>
      <c r="D971" s="359"/>
      <c r="E971" s="359"/>
      <c r="F971" s="363"/>
      <c r="G971" s="363"/>
      <c r="H971" s="359"/>
      <c r="I971" s="359"/>
      <c r="J971" s="360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  <c r="EK971" s="20"/>
      <c r="EL971" s="20"/>
      <c r="EM971" s="20"/>
      <c r="EN971" s="20"/>
      <c r="EO971" s="20"/>
      <c r="EP971" s="20"/>
      <c r="EQ971" s="20"/>
      <c r="ER971" s="20"/>
      <c r="ES971" s="20"/>
      <c r="ET971" s="20"/>
      <c r="EU971" s="20"/>
      <c r="EV971" s="20"/>
      <c r="EW971" s="20"/>
      <c r="EX971" s="20"/>
      <c r="EY971" s="20"/>
      <c r="EZ971" s="20"/>
      <c r="FA971" s="20"/>
      <c r="FB971" s="20"/>
      <c r="FC971" s="20"/>
      <c r="FD971" s="20"/>
      <c r="FE971" s="20"/>
      <c r="FF971" s="20"/>
      <c r="FG971" s="20"/>
      <c r="FH971" s="20"/>
      <c r="FI971" s="20"/>
      <c r="FJ971" s="20"/>
      <c r="FK971" s="20"/>
      <c r="FL971" s="20"/>
      <c r="FM971" s="20"/>
      <c r="FN971" s="20"/>
      <c r="FO971" s="20"/>
      <c r="FP971" s="20"/>
      <c r="FQ971" s="20"/>
      <c r="FR971" s="20"/>
      <c r="FS971" s="20"/>
      <c r="FT971" s="20"/>
      <c r="FU971" s="20"/>
      <c r="FV971" s="20"/>
      <c r="FW971" s="20"/>
      <c r="FX971" s="20"/>
      <c r="FY971" s="20"/>
      <c r="FZ971" s="20"/>
      <c r="GA971" s="20"/>
      <c r="GB971" s="20"/>
      <c r="GC971" s="20"/>
      <c r="GD971" s="20"/>
      <c r="GE971" s="20"/>
      <c r="GF971" s="20"/>
      <c r="GG971" s="20"/>
      <c r="GH971" s="20"/>
      <c r="GI971" s="20"/>
      <c r="GJ971" s="20"/>
      <c r="GK971" s="20"/>
      <c r="GL971" s="20"/>
      <c r="GM971" s="20"/>
      <c r="GN971" s="20"/>
      <c r="GO971" s="20"/>
      <c r="GP971" s="20"/>
      <c r="GQ971" s="20"/>
      <c r="GR971" s="20"/>
      <c r="GS971" s="20"/>
      <c r="GT971" s="20"/>
      <c r="GU971" s="20"/>
      <c r="GV971" s="20"/>
      <c r="GW971" s="20"/>
      <c r="GX971" s="20"/>
      <c r="GY971" s="20"/>
      <c r="GZ971" s="20"/>
      <c r="HA971" s="20"/>
      <c r="HB971" s="20"/>
      <c r="HC971" s="20"/>
      <c r="HD971" s="20"/>
      <c r="HE971" s="20"/>
      <c r="HF971" s="20"/>
      <c r="HG971" s="20"/>
      <c r="HH971" s="20"/>
      <c r="HI971" s="20"/>
      <c r="HJ971" s="20"/>
      <c r="HK971" s="20"/>
      <c r="HL971" s="20"/>
      <c r="HM971" s="20"/>
      <c r="HN971" s="20"/>
      <c r="HO971" s="20"/>
      <c r="HP971" s="20"/>
      <c r="HQ971" s="20"/>
      <c r="HR971" s="20"/>
      <c r="HS971" s="20"/>
      <c r="HT971" s="20"/>
      <c r="HU971" s="20"/>
      <c r="HV971" s="20"/>
      <c r="HW971" s="20"/>
      <c r="HX971" s="20"/>
      <c r="HY971" s="20"/>
      <c r="HZ971" s="20"/>
      <c r="IA971" s="20"/>
      <c r="IB971" s="20"/>
      <c r="IC971" s="20"/>
      <c r="ID971" s="20"/>
      <c r="IE971" s="20"/>
      <c r="IF971" s="20"/>
      <c r="IG971" s="20"/>
      <c r="IH971" s="20"/>
      <c r="II971" s="20"/>
      <c r="IJ971" s="20"/>
      <c r="IK971" s="20"/>
      <c r="IL971" s="20"/>
      <c r="IM971" s="20"/>
      <c r="IN971" s="20"/>
      <c r="IO971" s="20"/>
      <c r="IP971" s="20"/>
      <c r="IQ971" s="20"/>
      <c r="IR971" s="20"/>
      <c r="IS971" s="20"/>
    </row>
    <row r="972" spans="1:253" ht="13" customHeight="1">
      <c r="A972" s="351"/>
      <c r="B972" s="359" t="s">
        <v>1067</v>
      </c>
      <c r="C972" s="359"/>
      <c r="D972" s="359"/>
      <c r="E972" s="359"/>
      <c r="F972" s="363" t="s">
        <v>1068</v>
      </c>
      <c r="G972" s="363"/>
      <c r="H972" s="359"/>
      <c r="I972" s="359"/>
      <c r="J972" s="360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  <c r="EK972" s="20"/>
      <c r="EL972" s="20"/>
      <c r="EM972" s="20"/>
      <c r="EN972" s="20"/>
      <c r="EO972" s="20"/>
      <c r="EP972" s="20"/>
      <c r="EQ972" s="20"/>
      <c r="ER972" s="20"/>
      <c r="ES972" s="20"/>
      <c r="ET972" s="20"/>
      <c r="EU972" s="20"/>
      <c r="EV972" s="20"/>
      <c r="EW972" s="20"/>
      <c r="EX972" s="20"/>
      <c r="EY972" s="20"/>
      <c r="EZ972" s="20"/>
      <c r="FA972" s="20"/>
      <c r="FB972" s="20"/>
      <c r="FC972" s="20"/>
      <c r="FD972" s="20"/>
      <c r="FE972" s="20"/>
      <c r="FF972" s="20"/>
      <c r="FG972" s="20"/>
      <c r="FH972" s="20"/>
      <c r="FI972" s="20"/>
      <c r="FJ972" s="20"/>
      <c r="FK972" s="20"/>
      <c r="FL972" s="20"/>
      <c r="FM972" s="20"/>
      <c r="FN972" s="20"/>
      <c r="FO972" s="20"/>
      <c r="FP972" s="20"/>
      <c r="FQ972" s="20"/>
      <c r="FR972" s="20"/>
      <c r="FS972" s="20"/>
      <c r="FT972" s="20"/>
      <c r="FU972" s="20"/>
      <c r="FV972" s="20"/>
      <c r="FW972" s="20"/>
      <c r="FX972" s="20"/>
      <c r="FY972" s="20"/>
      <c r="FZ972" s="20"/>
      <c r="GA972" s="20"/>
      <c r="GB972" s="20"/>
      <c r="GC972" s="20"/>
      <c r="GD972" s="20"/>
      <c r="GE972" s="20"/>
      <c r="GF972" s="20"/>
      <c r="GG972" s="20"/>
      <c r="GH972" s="20"/>
      <c r="GI972" s="20"/>
      <c r="GJ972" s="20"/>
      <c r="GK972" s="20"/>
      <c r="GL972" s="20"/>
      <c r="GM972" s="20"/>
      <c r="GN972" s="20"/>
      <c r="GO972" s="20"/>
      <c r="GP972" s="20"/>
      <c r="GQ972" s="20"/>
      <c r="GR972" s="20"/>
      <c r="GS972" s="20"/>
      <c r="GT972" s="20"/>
      <c r="GU972" s="20"/>
      <c r="GV972" s="20"/>
      <c r="GW972" s="20"/>
      <c r="GX972" s="20"/>
      <c r="GY972" s="20"/>
      <c r="GZ972" s="20"/>
      <c r="HA972" s="20"/>
      <c r="HB972" s="20"/>
      <c r="HC972" s="20"/>
      <c r="HD972" s="20"/>
      <c r="HE972" s="20"/>
      <c r="HF972" s="20"/>
      <c r="HG972" s="20"/>
      <c r="HH972" s="20"/>
      <c r="HI972" s="20"/>
      <c r="HJ972" s="20"/>
      <c r="HK972" s="20"/>
      <c r="HL972" s="20"/>
      <c r="HM972" s="20"/>
      <c r="HN972" s="20"/>
      <c r="HO972" s="20"/>
      <c r="HP972" s="20"/>
      <c r="HQ972" s="20"/>
      <c r="HR972" s="20"/>
      <c r="HS972" s="20"/>
      <c r="HT972" s="20"/>
      <c r="HU972" s="20"/>
      <c r="HV972" s="20"/>
      <c r="HW972" s="20"/>
      <c r="HX972" s="20"/>
      <c r="HY972" s="20"/>
      <c r="HZ972" s="20"/>
      <c r="IA972" s="20"/>
      <c r="IB972" s="20"/>
      <c r="IC972" s="20"/>
      <c r="ID972" s="20"/>
      <c r="IE972" s="20"/>
      <c r="IF972" s="20"/>
      <c r="IG972" s="20"/>
      <c r="IH972" s="20"/>
      <c r="II972" s="20"/>
      <c r="IJ972" s="20"/>
      <c r="IK972" s="20"/>
      <c r="IL972" s="20"/>
      <c r="IM972" s="20"/>
      <c r="IN972" s="20"/>
      <c r="IO972" s="20"/>
      <c r="IP972" s="20"/>
      <c r="IQ972" s="20"/>
      <c r="IR972" s="20"/>
      <c r="IS972" s="20"/>
    </row>
    <row r="973" spans="1:253" ht="13.5" thickBot="1">
      <c r="A973" s="351"/>
      <c r="B973" s="359" t="s">
        <v>1080</v>
      </c>
      <c r="C973" s="359"/>
      <c r="D973" s="359"/>
      <c r="E973" s="359"/>
      <c r="F973" s="364" t="s">
        <v>1075</v>
      </c>
      <c r="G973" s="364"/>
      <c r="H973" s="359"/>
      <c r="I973" s="359"/>
      <c r="J973" s="360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  <c r="EK973" s="20"/>
      <c r="EL973" s="20"/>
      <c r="EM973" s="20"/>
      <c r="EN973" s="20"/>
      <c r="EO973" s="20"/>
      <c r="EP973" s="20"/>
      <c r="EQ973" s="20"/>
      <c r="ER973" s="20"/>
      <c r="ES973" s="20"/>
      <c r="ET973" s="20"/>
      <c r="EU973" s="20"/>
      <c r="EV973" s="20"/>
      <c r="EW973" s="20"/>
      <c r="EX973" s="20"/>
      <c r="EY973" s="20"/>
      <c r="EZ973" s="20"/>
      <c r="FA973" s="20"/>
      <c r="FB973" s="20"/>
      <c r="FC973" s="20"/>
      <c r="FD973" s="20"/>
      <c r="FE973" s="20"/>
      <c r="FF973" s="20"/>
      <c r="FG973" s="20"/>
      <c r="FH973" s="20"/>
      <c r="FI973" s="20"/>
      <c r="FJ973" s="20"/>
      <c r="FK973" s="20"/>
      <c r="FL973" s="20"/>
      <c r="FM973" s="20"/>
      <c r="FN973" s="20"/>
      <c r="FO973" s="20"/>
      <c r="FP973" s="20"/>
      <c r="FQ973" s="20"/>
      <c r="FR973" s="20"/>
      <c r="FS973" s="20"/>
      <c r="FT973" s="20"/>
      <c r="FU973" s="20"/>
      <c r="FV973" s="20"/>
      <c r="FW973" s="20"/>
      <c r="FX973" s="20"/>
      <c r="FY973" s="20"/>
      <c r="FZ973" s="20"/>
      <c r="GA973" s="20"/>
      <c r="GB973" s="20"/>
      <c r="GC973" s="20"/>
      <c r="GD973" s="20"/>
      <c r="GE973" s="20"/>
      <c r="GF973" s="20"/>
      <c r="GG973" s="20"/>
      <c r="GH973" s="20"/>
      <c r="GI973" s="20"/>
      <c r="GJ973" s="20"/>
      <c r="GK973" s="20"/>
      <c r="GL973" s="20"/>
      <c r="GM973" s="20"/>
      <c r="GN973" s="20"/>
      <c r="GO973" s="20"/>
      <c r="GP973" s="20"/>
      <c r="GQ973" s="20"/>
      <c r="GR973" s="20"/>
      <c r="GS973" s="20"/>
      <c r="GT973" s="20"/>
      <c r="GU973" s="20"/>
      <c r="GV973" s="20"/>
      <c r="GW973" s="20"/>
      <c r="GX973" s="20"/>
      <c r="GY973" s="20"/>
      <c r="GZ973" s="20"/>
      <c r="HA973" s="20"/>
      <c r="HB973" s="20"/>
      <c r="HC973" s="20"/>
      <c r="HD973" s="20"/>
      <c r="HE973" s="20"/>
      <c r="HF973" s="20"/>
      <c r="HG973" s="20"/>
      <c r="HH973" s="20"/>
      <c r="HI973" s="20"/>
      <c r="HJ973" s="20"/>
      <c r="HK973" s="20"/>
      <c r="HL973" s="20"/>
      <c r="HM973" s="20"/>
      <c r="HN973" s="20"/>
      <c r="HO973" s="20"/>
      <c r="HP973" s="20"/>
      <c r="HQ973" s="20"/>
      <c r="HR973" s="20"/>
      <c r="HS973" s="20"/>
      <c r="HT973" s="20"/>
      <c r="HU973" s="20"/>
      <c r="HV973" s="20"/>
      <c r="HW973" s="20"/>
      <c r="HX973" s="20"/>
      <c r="HY973" s="20"/>
      <c r="HZ973" s="20"/>
      <c r="IA973" s="20"/>
      <c r="IB973" s="20"/>
      <c r="IC973" s="20"/>
      <c r="ID973" s="20"/>
      <c r="IE973" s="20"/>
      <c r="IF973" s="20"/>
      <c r="IG973" s="20"/>
      <c r="IH973" s="20"/>
      <c r="II973" s="20"/>
      <c r="IJ973" s="20"/>
      <c r="IK973" s="20"/>
      <c r="IL973" s="20"/>
      <c r="IM973" s="20"/>
      <c r="IN973" s="20"/>
      <c r="IO973" s="20"/>
      <c r="IP973" s="20"/>
      <c r="IQ973" s="20"/>
      <c r="IR973" s="20"/>
      <c r="IS973" s="20"/>
    </row>
    <row r="974" spans="1:253" ht="13">
      <c r="A974" s="361"/>
      <c r="B974" s="366" t="s">
        <v>1087</v>
      </c>
      <c r="C974" s="362"/>
      <c r="D974" s="362"/>
      <c r="E974" s="362"/>
      <c r="F974" s="367"/>
      <c r="G974" s="367"/>
      <c r="H974" s="359"/>
      <c r="I974" s="359"/>
      <c r="J974" s="360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  <c r="EK974" s="20"/>
      <c r="EL974" s="20"/>
      <c r="EM974" s="20"/>
      <c r="EN974" s="20"/>
      <c r="EO974" s="20"/>
      <c r="EP974" s="20"/>
      <c r="EQ974" s="20"/>
      <c r="ER974" s="20"/>
      <c r="ES974" s="20"/>
      <c r="ET974" s="20"/>
      <c r="EU974" s="20"/>
      <c r="EV974" s="20"/>
      <c r="EW974" s="20"/>
      <c r="EX974" s="20"/>
      <c r="EY974" s="20"/>
      <c r="EZ974" s="20"/>
      <c r="FA974" s="20"/>
      <c r="FB974" s="20"/>
      <c r="FC974" s="20"/>
      <c r="FD974" s="20"/>
      <c r="FE974" s="20"/>
      <c r="FF974" s="20"/>
      <c r="FG974" s="20"/>
      <c r="FH974" s="20"/>
      <c r="FI974" s="20"/>
      <c r="FJ974" s="20"/>
      <c r="FK974" s="20"/>
      <c r="FL974" s="20"/>
      <c r="FM974" s="20"/>
      <c r="FN974" s="20"/>
      <c r="FO974" s="20"/>
      <c r="FP974" s="20"/>
      <c r="FQ974" s="20"/>
      <c r="FR974" s="20"/>
      <c r="FS974" s="20"/>
      <c r="FT974" s="20"/>
      <c r="FU974" s="20"/>
      <c r="FV974" s="20"/>
      <c r="FW974" s="20"/>
      <c r="FX974" s="20"/>
      <c r="FY974" s="20"/>
      <c r="FZ974" s="20"/>
      <c r="GA974" s="20"/>
      <c r="GB974" s="20"/>
      <c r="GC974" s="20"/>
      <c r="GD974" s="20"/>
      <c r="GE974" s="20"/>
      <c r="GF974" s="20"/>
      <c r="GG974" s="20"/>
      <c r="GH974" s="20"/>
      <c r="GI974" s="20"/>
      <c r="GJ974" s="20"/>
      <c r="GK974" s="20"/>
      <c r="GL974" s="20"/>
      <c r="GM974" s="20"/>
      <c r="GN974" s="20"/>
      <c r="GO974" s="20"/>
      <c r="GP974" s="20"/>
      <c r="GQ974" s="20"/>
      <c r="GR974" s="20"/>
      <c r="GS974" s="20"/>
      <c r="GT974" s="20"/>
      <c r="GU974" s="20"/>
      <c r="GV974" s="20"/>
      <c r="GW974" s="20"/>
      <c r="GX974" s="20"/>
      <c r="GY974" s="20"/>
      <c r="GZ974" s="20"/>
      <c r="HA974" s="20"/>
      <c r="HB974" s="20"/>
      <c r="HC974" s="20"/>
      <c r="HD974" s="20"/>
      <c r="HE974" s="20"/>
      <c r="HF974" s="20"/>
      <c r="HG974" s="20"/>
      <c r="HH974" s="20"/>
      <c r="HI974" s="20"/>
      <c r="HJ974" s="20"/>
      <c r="HK974" s="20"/>
      <c r="HL974" s="20"/>
      <c r="HM974" s="20"/>
      <c r="HN974" s="20"/>
      <c r="HO974" s="20"/>
      <c r="HP974" s="20"/>
      <c r="HQ974" s="20"/>
      <c r="HR974" s="20"/>
      <c r="HS974" s="20"/>
      <c r="HT974" s="20"/>
      <c r="HU974" s="20"/>
      <c r="HV974" s="20"/>
      <c r="HW974" s="20"/>
      <c r="HX974" s="20"/>
      <c r="HY974" s="20"/>
      <c r="HZ974" s="20"/>
      <c r="IA974" s="20"/>
      <c r="IB974" s="20"/>
      <c r="IC974" s="20"/>
      <c r="ID974" s="20"/>
      <c r="IE974" s="20"/>
      <c r="IF974" s="20"/>
      <c r="IG974" s="20"/>
      <c r="IH974" s="20"/>
      <c r="II974" s="20"/>
      <c r="IJ974" s="20"/>
      <c r="IK974" s="20"/>
      <c r="IL974" s="20"/>
      <c r="IM974" s="20"/>
      <c r="IN974" s="20"/>
      <c r="IO974" s="20"/>
      <c r="IP974" s="20"/>
      <c r="IQ974" s="20"/>
      <c r="IR974" s="20"/>
      <c r="IS974" s="20"/>
    </row>
    <row r="975" spans="1:253" ht="13.5" thickBot="1">
      <c r="A975" s="361"/>
      <c r="B975" s="359" t="s">
        <v>1081</v>
      </c>
      <c r="C975" s="359"/>
      <c r="D975" s="359"/>
      <c r="E975" s="359"/>
      <c r="F975" s="368" t="s">
        <v>1082</v>
      </c>
      <c r="G975" s="368"/>
      <c r="H975" s="359"/>
      <c r="I975" s="359"/>
      <c r="J975" s="360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  <c r="EK975" s="20"/>
      <c r="EL975" s="20"/>
      <c r="EM975" s="20"/>
      <c r="EN975" s="20"/>
      <c r="EO975" s="20"/>
      <c r="EP975" s="20"/>
      <c r="EQ975" s="20"/>
      <c r="ER975" s="20"/>
      <c r="ES975" s="20"/>
      <c r="ET975" s="20"/>
      <c r="EU975" s="20"/>
      <c r="EV975" s="20"/>
      <c r="EW975" s="20"/>
      <c r="EX975" s="20"/>
      <c r="EY975" s="20"/>
      <c r="EZ975" s="20"/>
      <c r="FA975" s="20"/>
      <c r="FB975" s="20"/>
      <c r="FC975" s="20"/>
      <c r="FD975" s="20"/>
      <c r="FE975" s="20"/>
      <c r="FF975" s="20"/>
      <c r="FG975" s="20"/>
      <c r="FH975" s="20"/>
      <c r="FI975" s="20"/>
      <c r="FJ975" s="20"/>
      <c r="FK975" s="20"/>
      <c r="FL975" s="20"/>
      <c r="FM975" s="20"/>
      <c r="FN975" s="20"/>
      <c r="FO975" s="20"/>
      <c r="FP975" s="20"/>
      <c r="FQ975" s="20"/>
      <c r="FR975" s="20"/>
      <c r="FS975" s="20"/>
      <c r="FT975" s="20"/>
      <c r="FU975" s="20"/>
      <c r="FV975" s="20"/>
      <c r="FW975" s="20"/>
      <c r="FX975" s="20"/>
      <c r="FY975" s="20"/>
      <c r="FZ975" s="20"/>
      <c r="GA975" s="20"/>
      <c r="GB975" s="20"/>
      <c r="GC975" s="20"/>
      <c r="GD975" s="20"/>
      <c r="GE975" s="20"/>
      <c r="GF975" s="20"/>
      <c r="GG975" s="20"/>
      <c r="GH975" s="20"/>
      <c r="GI975" s="20"/>
      <c r="GJ975" s="20"/>
      <c r="GK975" s="20"/>
      <c r="GL975" s="20"/>
      <c r="GM975" s="20"/>
      <c r="GN975" s="20"/>
      <c r="GO975" s="20"/>
      <c r="GP975" s="20"/>
      <c r="GQ975" s="20"/>
      <c r="GR975" s="20"/>
      <c r="GS975" s="20"/>
      <c r="GT975" s="20"/>
      <c r="GU975" s="20"/>
      <c r="GV975" s="20"/>
      <c r="GW975" s="20"/>
      <c r="GX975" s="20"/>
      <c r="GY975" s="20"/>
      <c r="GZ975" s="20"/>
      <c r="HA975" s="20"/>
      <c r="HB975" s="20"/>
      <c r="HC975" s="20"/>
      <c r="HD975" s="20"/>
      <c r="HE975" s="20"/>
      <c r="HF975" s="20"/>
      <c r="HG975" s="20"/>
      <c r="HH975" s="20"/>
      <c r="HI975" s="20"/>
      <c r="HJ975" s="20"/>
      <c r="HK975" s="20"/>
      <c r="HL975" s="20"/>
      <c r="HM975" s="20"/>
      <c r="HN975" s="20"/>
      <c r="HO975" s="20"/>
      <c r="HP975" s="20"/>
      <c r="HQ975" s="20"/>
      <c r="HR975" s="20"/>
      <c r="HS975" s="20"/>
      <c r="HT975" s="20"/>
      <c r="HU975" s="20"/>
      <c r="HV975" s="20"/>
      <c r="HW975" s="20"/>
      <c r="HX975" s="20"/>
      <c r="HY975" s="20"/>
      <c r="HZ975" s="20"/>
      <c r="IA975" s="20"/>
      <c r="IB975" s="20"/>
      <c r="IC975" s="20"/>
      <c r="ID975" s="20"/>
      <c r="IE975" s="20"/>
      <c r="IF975" s="20"/>
      <c r="IG975" s="20"/>
      <c r="IH975" s="20"/>
      <c r="II975" s="20"/>
      <c r="IJ975" s="20"/>
      <c r="IK975" s="20"/>
      <c r="IL975" s="20"/>
      <c r="IM975" s="20"/>
      <c r="IN975" s="20"/>
      <c r="IO975" s="20"/>
      <c r="IP975" s="20"/>
      <c r="IQ975" s="20"/>
      <c r="IR975" s="20"/>
      <c r="IS975" s="20"/>
    </row>
    <row r="976" spans="1:253" ht="13.5" thickTop="1">
      <c r="A976" s="351"/>
      <c r="B976" s="350"/>
      <c r="C976" s="359"/>
      <c r="D976" s="359"/>
      <c r="E976" s="359"/>
      <c r="F976" s="365"/>
      <c r="G976" s="365"/>
      <c r="H976" s="359"/>
      <c r="I976" s="359"/>
      <c r="J976" s="360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  <c r="EK976" s="20"/>
      <c r="EL976" s="20"/>
      <c r="EM976" s="20"/>
      <c r="EN976" s="20"/>
      <c r="EO976" s="20"/>
      <c r="EP976" s="20"/>
      <c r="EQ976" s="20"/>
      <c r="ER976" s="20"/>
      <c r="ES976" s="20"/>
      <c r="ET976" s="20"/>
      <c r="EU976" s="20"/>
      <c r="EV976" s="20"/>
      <c r="EW976" s="20"/>
      <c r="EX976" s="20"/>
      <c r="EY976" s="20"/>
      <c r="EZ976" s="20"/>
      <c r="FA976" s="20"/>
      <c r="FB976" s="20"/>
      <c r="FC976" s="20"/>
      <c r="FD976" s="20"/>
      <c r="FE976" s="20"/>
      <c r="FF976" s="20"/>
      <c r="FG976" s="20"/>
      <c r="FH976" s="20"/>
      <c r="FI976" s="20"/>
      <c r="FJ976" s="20"/>
      <c r="FK976" s="20"/>
      <c r="FL976" s="20"/>
      <c r="FM976" s="20"/>
      <c r="FN976" s="20"/>
      <c r="FO976" s="20"/>
      <c r="FP976" s="20"/>
      <c r="FQ976" s="20"/>
      <c r="FR976" s="20"/>
      <c r="FS976" s="20"/>
      <c r="FT976" s="20"/>
      <c r="FU976" s="20"/>
      <c r="FV976" s="20"/>
      <c r="FW976" s="20"/>
      <c r="FX976" s="20"/>
      <c r="FY976" s="20"/>
      <c r="FZ976" s="20"/>
      <c r="GA976" s="20"/>
      <c r="GB976" s="20"/>
      <c r="GC976" s="20"/>
      <c r="GD976" s="20"/>
      <c r="GE976" s="20"/>
      <c r="GF976" s="20"/>
      <c r="GG976" s="20"/>
      <c r="GH976" s="20"/>
      <c r="GI976" s="20"/>
      <c r="GJ976" s="20"/>
      <c r="GK976" s="20"/>
      <c r="GL976" s="20"/>
      <c r="GM976" s="20"/>
      <c r="GN976" s="20"/>
      <c r="GO976" s="20"/>
      <c r="GP976" s="20"/>
      <c r="GQ976" s="20"/>
      <c r="GR976" s="20"/>
      <c r="GS976" s="20"/>
      <c r="GT976" s="20"/>
      <c r="GU976" s="20"/>
      <c r="GV976" s="20"/>
      <c r="GW976" s="20"/>
      <c r="GX976" s="20"/>
      <c r="GY976" s="20"/>
      <c r="GZ976" s="20"/>
      <c r="HA976" s="20"/>
      <c r="HB976" s="20"/>
      <c r="HC976" s="20"/>
      <c r="HD976" s="20"/>
      <c r="HE976" s="20"/>
      <c r="HF976" s="20"/>
      <c r="HG976" s="20"/>
      <c r="HH976" s="20"/>
      <c r="HI976" s="20"/>
      <c r="HJ976" s="20"/>
      <c r="HK976" s="20"/>
      <c r="HL976" s="20"/>
      <c r="HM976" s="20"/>
      <c r="HN976" s="20"/>
      <c r="HO976" s="20"/>
      <c r="HP976" s="20"/>
      <c r="HQ976" s="20"/>
      <c r="HR976" s="20"/>
      <c r="HS976" s="20"/>
      <c r="HT976" s="20"/>
      <c r="HU976" s="20"/>
      <c r="HV976" s="20"/>
      <c r="HW976" s="20"/>
      <c r="HX976" s="20"/>
      <c r="HY976" s="20"/>
      <c r="HZ976" s="20"/>
      <c r="IA976" s="20"/>
      <c r="IB976" s="20"/>
      <c r="IC976" s="20"/>
      <c r="ID976" s="20"/>
      <c r="IE976" s="20"/>
      <c r="IF976" s="20"/>
      <c r="IG976" s="20"/>
      <c r="IH976" s="20"/>
      <c r="II976" s="20"/>
      <c r="IJ976" s="20"/>
      <c r="IK976" s="20"/>
      <c r="IL976" s="20"/>
      <c r="IM976" s="20"/>
      <c r="IN976" s="20"/>
      <c r="IO976" s="20"/>
      <c r="IP976" s="20"/>
      <c r="IQ976" s="20"/>
      <c r="IR976" s="20"/>
      <c r="IS976" s="20"/>
    </row>
    <row r="977" spans="1:10" ht="13" customHeight="1">
      <c r="A977" s="349">
        <v>4</v>
      </c>
      <c r="B977" s="359" t="s">
        <v>1083</v>
      </c>
      <c r="C977" s="359"/>
      <c r="D977" s="359"/>
      <c r="E977" s="359"/>
      <c r="F977" s="359"/>
      <c r="G977" s="359"/>
      <c r="H977" s="359"/>
      <c r="I977" s="359"/>
      <c r="J977" s="360"/>
    </row>
    <row r="978" spans="1:10" ht="13">
      <c r="A978" s="351"/>
      <c r="B978" s="359"/>
      <c r="C978" s="359"/>
      <c r="D978" s="359"/>
      <c r="E978" s="359"/>
      <c r="F978" s="359"/>
      <c r="G978" s="359"/>
      <c r="H978" s="359"/>
      <c r="I978" s="359"/>
      <c r="J978" s="360"/>
    </row>
    <row r="979" spans="1:10" ht="13">
      <c r="A979" s="351"/>
      <c r="B979" s="359"/>
      <c r="C979" s="359"/>
      <c r="D979" s="359"/>
      <c r="E979" s="359"/>
      <c r="F979" s="359"/>
      <c r="G979" s="359"/>
      <c r="H979" s="359"/>
      <c r="I979" s="359"/>
      <c r="J979" s="360"/>
    </row>
    <row r="980" spans="1:10" ht="13" customHeight="1">
      <c r="A980" s="351"/>
      <c r="B980" s="359" t="s">
        <v>1084</v>
      </c>
      <c r="C980" s="359"/>
      <c r="D980" s="359"/>
      <c r="E980" s="359"/>
      <c r="F980" s="363" t="s">
        <v>1068</v>
      </c>
      <c r="G980" s="363"/>
      <c r="H980" s="359"/>
      <c r="I980" s="359"/>
      <c r="J980" s="360"/>
    </row>
    <row r="981" spans="1:10" ht="13" customHeight="1">
      <c r="A981" s="361"/>
      <c r="B981" s="362" t="s">
        <v>1085</v>
      </c>
      <c r="C981" s="362"/>
      <c r="D981" s="362"/>
      <c r="E981" s="362"/>
      <c r="F981" s="363"/>
      <c r="G981" s="363"/>
      <c r="H981" s="359"/>
      <c r="I981" s="359"/>
      <c r="J981" s="360"/>
    </row>
    <row r="982" spans="1:10" ht="13.5" thickBot="1">
      <c r="A982" s="361"/>
      <c r="B982" s="359" t="s">
        <v>1081</v>
      </c>
      <c r="C982" s="359"/>
      <c r="D982" s="359"/>
      <c r="E982" s="359"/>
      <c r="F982" s="364" t="s">
        <v>1082</v>
      </c>
      <c r="G982" s="364"/>
      <c r="H982" s="359"/>
      <c r="I982" s="359"/>
      <c r="J982" s="360"/>
    </row>
    <row r="983" spans="1:10" ht="13.5" thickBot="1">
      <c r="A983" s="351"/>
      <c r="B983" s="371" t="s">
        <v>1088</v>
      </c>
      <c r="C983" s="359"/>
      <c r="D983" s="359"/>
      <c r="E983" s="359"/>
      <c r="F983" s="358" t="s">
        <v>547</v>
      </c>
      <c r="G983" s="358"/>
      <c r="H983" s="359"/>
      <c r="I983" s="359"/>
      <c r="J983" s="360"/>
    </row>
    <row r="984" spans="1:10" ht="12.5" thickTop="1"/>
  </sheetData>
  <sheetProtection password="AB5A"/>
  <mergeCells count="66">
    <mergeCell ref="B960:E960"/>
    <mergeCell ref="B983:E983"/>
    <mergeCell ref="C976:E976"/>
    <mergeCell ref="B972:E972"/>
    <mergeCell ref="F972:G972"/>
    <mergeCell ref="G968:H968"/>
    <mergeCell ref="G966:H966"/>
    <mergeCell ref="G967:H967"/>
    <mergeCell ref="B961:E961"/>
    <mergeCell ref="F961:G961"/>
    <mergeCell ref="H961:J961"/>
    <mergeCell ref="B962:E962"/>
    <mergeCell ref="F960:G960"/>
    <mergeCell ref="H960:J960"/>
    <mergeCell ref="B956:J956"/>
    <mergeCell ref="B957:J957"/>
    <mergeCell ref="B958:J958"/>
    <mergeCell ref="C959:E959"/>
    <mergeCell ref="F959:G959"/>
    <mergeCell ref="H959:J959"/>
    <mergeCell ref="B967:C967"/>
    <mergeCell ref="E967:F967"/>
    <mergeCell ref="F962:G962"/>
    <mergeCell ref="H962:J962"/>
    <mergeCell ref="C963:E963"/>
    <mergeCell ref="F963:G963"/>
    <mergeCell ref="H963:J963"/>
    <mergeCell ref="B964:J964"/>
    <mergeCell ref="B965:C965"/>
    <mergeCell ref="E965:F965"/>
    <mergeCell ref="G965:H965"/>
    <mergeCell ref="B966:C966"/>
    <mergeCell ref="E966:F966"/>
    <mergeCell ref="B968:C968"/>
    <mergeCell ref="E968:F968"/>
    <mergeCell ref="B969:J969"/>
    <mergeCell ref="B970:J970"/>
    <mergeCell ref="C971:E971"/>
    <mergeCell ref="F971:G971"/>
    <mergeCell ref="H971:J971"/>
    <mergeCell ref="A974:A975"/>
    <mergeCell ref="B974:E974"/>
    <mergeCell ref="B975:E975"/>
    <mergeCell ref="F974:G974"/>
    <mergeCell ref="F975:G975"/>
    <mergeCell ref="B980:E980"/>
    <mergeCell ref="F980:G980"/>
    <mergeCell ref="H980:J980"/>
    <mergeCell ref="H972:J972"/>
    <mergeCell ref="B973:E973"/>
    <mergeCell ref="F973:G973"/>
    <mergeCell ref="H973:J973"/>
    <mergeCell ref="H974:J975"/>
    <mergeCell ref="F976:G976"/>
    <mergeCell ref="H976:J976"/>
    <mergeCell ref="B977:J977"/>
    <mergeCell ref="B978:J978"/>
    <mergeCell ref="B979:J979"/>
    <mergeCell ref="F983:G983"/>
    <mergeCell ref="H983:J983"/>
    <mergeCell ref="A981:A982"/>
    <mergeCell ref="B981:E981"/>
    <mergeCell ref="B982:E982"/>
    <mergeCell ref="F981:G981"/>
    <mergeCell ref="F982:G982"/>
    <mergeCell ref="H981:J982"/>
  </mergeCells>
  <phoneticPr fontId="0" type="noConversion"/>
  <printOptions horizontalCentered="1" headings="1" gridLines="1"/>
  <pageMargins left="0.2" right="0.2" top="0.4" bottom="0.2" header="0.25" footer="0.5"/>
  <pageSetup paperSize="5" scale="80" fitToHeight="10" orientation="landscape" r:id="rId1"/>
  <headerFooter alignWithMargins="0">
    <oddHeader>&amp;R&amp;8Page &amp;P</oddHeader>
  </headerFooter>
  <rowBreaks count="1" manualBreakCount="1">
    <brk id="920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Zeros="0" workbookViewId="0">
      <selection activeCell="B7" sqref="B7"/>
    </sheetView>
  </sheetViews>
  <sheetFormatPr defaultColWidth="9.1796875" defaultRowHeight="13"/>
  <cols>
    <col min="1" max="1" width="8.7265625" style="78" customWidth="1"/>
    <col min="2" max="2" width="13.26953125" style="78" customWidth="1"/>
    <col min="3" max="3" width="9.1796875" style="78"/>
    <col min="4" max="4" width="3.1796875" style="78" customWidth="1"/>
    <col min="5" max="5" width="26.26953125" style="78" customWidth="1"/>
    <col min="6" max="6" width="6" style="78" customWidth="1"/>
    <col min="7" max="10" width="9.1796875" style="78"/>
    <col min="11" max="19" width="5.1796875" style="78" customWidth="1"/>
    <col min="20" max="20" width="4" style="78" customWidth="1"/>
    <col min="21" max="21" width="3" style="78" customWidth="1"/>
    <col min="22" max="22" width="4.453125" style="78" customWidth="1"/>
    <col min="23" max="16384" width="9.1796875" style="78"/>
  </cols>
  <sheetData>
    <row r="1" spans="1:64" ht="15">
      <c r="A1" s="78" t="s">
        <v>532</v>
      </c>
      <c r="B1" s="79" t="s">
        <v>22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64" ht="15.5">
      <c r="B2" s="81" t="str">
        <f>'A4-1 Cover'!B2</f>
        <v>DIVISION OF FINANCE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64" ht="15.5">
      <c r="B3" s="81" t="str">
        <f>'A4-1 Cover'!B3</f>
        <v>100 River View Plaza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64" ht="15.5">
      <c r="B4" s="81" t="str">
        <f>'A4-1 Cover'!B4</f>
        <v>P.O. Box 500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64" ht="15.5">
      <c r="B5" s="81" t="str">
        <f>'A4-1 Cover'!B5</f>
        <v>Trenton, New Jersey  08625-0500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64" ht="15.5">
      <c r="B6" s="8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64" ht="15.5">
      <c r="B7" s="81" t="str">
        <f>'A4-1 Cover'!B7</f>
        <v>2015-2016 Actual Costs Per Pupil Report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64" ht="15.5">
      <c r="B8" s="81" t="s">
        <v>533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64"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7.25" customHeight="1">
      <c r="C12" s="78" t="s">
        <v>28</v>
      </c>
      <c r="E12" s="83" t="str">
        <f>IF('A4-1 Cover'!E12=0," ",'A4-1 Cover'!E12)</f>
        <v xml:space="preserve"> </v>
      </c>
      <c r="F12" s="83"/>
      <c r="G12" s="83" t="str">
        <f>IF('A4-1 Cover'!G12=0," ",'A4-1 Cover'!G12)</f>
        <v xml:space="preserve"> </v>
      </c>
      <c r="H12" s="83" t="str">
        <f>IF('A4-1 Cover'!H12=0," ",'A4-1 Cover'!H12)</f>
        <v xml:space="preserve"> </v>
      </c>
      <c r="I12" s="83" t="str">
        <f>IF('A4-1 Cover'!I12=0," ",'A4-1 Cover'!I12)</f>
        <v xml:space="preserve"> </v>
      </c>
      <c r="J12" s="83" t="str">
        <f>IF('A4-1 Cover'!J12=0," ",'A4-1 Cover'!J12)</f>
        <v xml:space="preserve"> </v>
      </c>
      <c r="K12" s="83" t="str">
        <f>IF('A4-1 Cover'!K12=0," ",'A4-1 Cover'!K12)</f>
        <v xml:space="preserve"> </v>
      </c>
      <c r="L12" s="83" t="str">
        <f>IF('A4-1 Cover'!L12=0," ",'A4-1 Cover'!L12)</f>
        <v xml:space="preserve"> </v>
      </c>
      <c r="M12" s="83" t="str">
        <f>IF('A4-1 Cover'!M12=0," ",'A4-1 Cover'!M12)</f>
        <v xml:space="preserve"> </v>
      </c>
      <c r="N12" s="83" t="str">
        <f>IF('A4-1 Cover'!N12=0," ",'A4-1 Cover'!N12)</f>
        <v xml:space="preserve"> </v>
      </c>
      <c r="O12" s="83" t="str">
        <f>IF('A4-1 Cover'!O12=0," ",'A4-1 Cover'!O12)</f>
        <v xml:space="preserve"> </v>
      </c>
      <c r="P12" s="84">
        <f>'A4-1 Cover'!P12</f>
        <v>0</v>
      </c>
      <c r="Q12" s="84">
        <f>'A4-1 Cover'!Q12</f>
        <v>0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>
      <c r="F13" s="85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8.75" customHeight="1">
      <c r="C16" s="78" t="s">
        <v>29</v>
      </c>
      <c r="E16" s="83" t="str">
        <f>IF('A4-1 Cover'!E16=0," ",'A4-1 Cover'!E16)</f>
        <v xml:space="preserve"> </v>
      </c>
      <c r="F16" s="83"/>
      <c r="G16" s="83" t="str">
        <f>IF('A4-1 Cover'!G16=0," ",'A4-1 Cover'!G16)</f>
        <v xml:space="preserve"> </v>
      </c>
      <c r="H16" s="83" t="str">
        <f>IF('A4-1 Cover'!H16=0," ",'A4-1 Cover'!H16)</f>
        <v xml:space="preserve"> </v>
      </c>
      <c r="I16" s="83" t="str">
        <f>IF('A4-1 Cover'!I16=0," ",'A4-1 Cover'!I16)</f>
        <v xml:space="preserve"> </v>
      </c>
      <c r="J16" s="83" t="str">
        <f>IF('A4-1 Cover'!J16=0," ",'A4-1 Cover'!J16)</f>
        <v xml:space="preserve"> </v>
      </c>
      <c r="K16" s="83" t="str">
        <f>IF('A4-1 Cover'!K16=0," ",'A4-1 Cover'!K16)</f>
        <v xml:space="preserve"> </v>
      </c>
      <c r="L16" s="83" t="str">
        <f>IF('A4-1 Cover'!L16=0," ",'A4-1 Cover'!L16)</f>
        <v xml:space="preserve"> </v>
      </c>
      <c r="M16" s="83" t="str">
        <f>IF('A4-1 Cover'!M16=0," ",'A4-1 Cover'!M16)</f>
        <v xml:space="preserve"> </v>
      </c>
      <c r="N16" s="83" t="str">
        <f>IF('A4-1 Cover'!N16=0," ",'A4-1 Cover'!N16)</f>
        <v xml:space="preserve"> </v>
      </c>
      <c r="O16" s="83" t="str">
        <f>IF('A4-1 Cover'!O16=0," ",'A4-1 Cover'!O16)</f>
        <v xml:space="preserve"> </v>
      </c>
      <c r="P16" s="84" t="str">
        <f>'A4-1 Cover'!P16</f>
        <v xml:space="preserve"> </v>
      </c>
      <c r="Q16" s="84" t="str">
        <f>'A4-1 Cover'!Q16</f>
        <v xml:space="preserve"> </v>
      </c>
      <c r="R16" s="84" t="str">
        <f>'A4-1 Cover'!R16</f>
        <v xml:space="preserve"> </v>
      </c>
      <c r="S16" s="84" t="str">
        <f>'A4-1 Cover'!S16</f>
        <v xml:space="preserve"> 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3.5" thickBot="1"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1:64" ht="13.5" thickTop="1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</row>
    <row r="20" spans="1:64">
      <c r="A20" s="82"/>
      <c r="B20" s="87" t="str">
        <f>'A4-1 Cover'!B20</f>
        <v>THIS REPORT MUST BE SENT TO THE DIVISION OF FINANCE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64">
      <c r="B21" s="80">
        <f>'A4-1 Cover'!B21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64" ht="13.5" thickBot="1"/>
    <row r="23" spans="1:64" ht="13.5" thickTop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64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64" ht="30" customHeight="1">
      <c r="B25" s="83"/>
      <c r="C25" s="83"/>
      <c r="D25" s="83"/>
      <c r="E25" s="83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2"/>
      <c r="R25" s="83"/>
      <c r="S25" s="83"/>
      <c r="T25" s="83"/>
      <c r="U25" s="83"/>
    </row>
    <row r="26" spans="1:64">
      <c r="B26" s="80" t="s">
        <v>31</v>
      </c>
      <c r="C26" s="80"/>
      <c r="D26" s="80"/>
      <c r="E26" s="80"/>
      <c r="F26" s="82"/>
      <c r="G26" s="80" t="s">
        <v>31</v>
      </c>
      <c r="H26" s="80"/>
      <c r="I26" s="80"/>
      <c r="J26" s="80"/>
      <c r="K26" s="80"/>
      <c r="L26" s="80"/>
      <c r="M26" s="80"/>
      <c r="N26" s="80"/>
      <c r="O26" s="80"/>
      <c r="P26" s="80"/>
      <c r="Q26" s="82"/>
      <c r="R26" s="80" t="s">
        <v>32</v>
      </c>
      <c r="S26" s="80"/>
      <c r="T26" s="80"/>
      <c r="U26" s="80"/>
    </row>
    <row r="27" spans="1:64">
      <c r="B27" s="80" t="s">
        <v>2</v>
      </c>
      <c r="C27" s="80"/>
      <c r="D27" s="80"/>
      <c r="E27" s="80"/>
      <c r="F27" s="82"/>
      <c r="G27" s="80" t="s">
        <v>33</v>
      </c>
      <c r="H27" s="80"/>
      <c r="I27" s="80"/>
      <c r="J27" s="80"/>
      <c r="K27" s="80"/>
      <c r="L27" s="80"/>
      <c r="M27" s="80"/>
      <c r="N27" s="80"/>
      <c r="O27" s="80"/>
      <c r="P27" s="80"/>
      <c r="Q27" s="82"/>
      <c r="R27" s="80"/>
      <c r="S27" s="80"/>
      <c r="T27" s="80"/>
      <c r="U27" s="80"/>
    </row>
    <row r="28" spans="1:64">
      <c r="B28" s="80"/>
      <c r="C28" s="80"/>
      <c r="D28" s="80"/>
      <c r="E28" s="80"/>
      <c r="F28" s="82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2"/>
      <c r="R28" s="80"/>
      <c r="S28" s="80"/>
      <c r="T28" s="80"/>
      <c r="U28" s="80"/>
    </row>
    <row r="29" spans="1:64" ht="41.25" customHeight="1">
      <c r="B29" s="88"/>
      <c r="C29" s="88"/>
      <c r="D29" s="88"/>
      <c r="E29" s="88"/>
      <c r="F29" s="82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2"/>
      <c r="R29" s="88"/>
      <c r="S29" s="88"/>
      <c r="T29" s="88"/>
      <c r="U29" s="88"/>
    </row>
    <row r="30" spans="1:64">
      <c r="B30" s="356" t="s">
        <v>34</v>
      </c>
      <c r="C30" s="356"/>
      <c r="D30" s="356"/>
      <c r="E30" s="356"/>
      <c r="F30" s="82"/>
      <c r="G30" s="80" t="s">
        <v>34</v>
      </c>
      <c r="H30" s="80"/>
      <c r="I30" s="80"/>
      <c r="J30" s="80"/>
      <c r="K30" s="80"/>
      <c r="L30" s="80"/>
      <c r="M30" s="80"/>
      <c r="N30" s="80"/>
      <c r="O30" s="80"/>
      <c r="P30" s="80"/>
      <c r="Q30" s="82"/>
      <c r="R30" s="80" t="s">
        <v>32</v>
      </c>
      <c r="S30" s="80"/>
      <c r="T30" s="80"/>
      <c r="U30" s="80"/>
    </row>
    <row r="31" spans="1:64">
      <c r="B31" s="357" t="s">
        <v>2</v>
      </c>
      <c r="C31" s="357"/>
      <c r="D31" s="357"/>
      <c r="E31" s="357"/>
      <c r="G31" s="80" t="s">
        <v>33</v>
      </c>
      <c r="H31" s="80"/>
      <c r="I31" s="80"/>
      <c r="J31" s="80"/>
      <c r="K31" s="80"/>
      <c r="L31" s="80"/>
      <c r="M31" s="80"/>
      <c r="N31" s="80"/>
      <c r="O31" s="80"/>
      <c r="P31" s="80"/>
    </row>
  </sheetData>
  <mergeCells count="2">
    <mergeCell ref="B30:E30"/>
    <mergeCell ref="B31:E31"/>
  </mergeCells>
  <phoneticPr fontId="0" type="noConversion"/>
  <printOptions horizontalCentered="1"/>
  <pageMargins left="0.75" right="0.75" top="1" bottom="0.5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4"/>
  <sheetViews>
    <sheetView showGridLines="0" workbookViewId="0">
      <selection activeCell="C946" sqref="C933:C946"/>
    </sheetView>
  </sheetViews>
  <sheetFormatPr defaultColWidth="11.1796875" defaultRowHeight="12"/>
  <cols>
    <col min="1" max="1" width="7.7265625" style="319" customWidth="1"/>
    <col min="2" max="2" width="6.08984375" style="11" customWidth="1"/>
    <col min="3" max="3" width="40.08984375" style="11" customWidth="1"/>
    <col min="4" max="4" width="14.453125" style="25" customWidth="1"/>
    <col min="5" max="5" width="16.54296875" style="18" customWidth="1"/>
    <col min="6" max="6" width="9.26953125" style="90" customWidth="1"/>
    <col min="7" max="12" width="12.7265625" style="18" customWidth="1"/>
    <col min="13" max="13" width="16.26953125" style="11" customWidth="1"/>
    <col min="14" max="16384" width="11.1796875" style="11"/>
  </cols>
  <sheetData>
    <row r="1" spans="1:13" ht="14.15" customHeight="1">
      <c r="C1" s="12" t="s">
        <v>1005</v>
      </c>
      <c r="D1" s="13"/>
      <c r="E1" s="14"/>
      <c r="F1" s="16"/>
      <c r="G1" s="16"/>
      <c r="H1" s="14"/>
      <c r="I1" s="14"/>
      <c r="J1" s="14"/>
      <c r="K1" s="14"/>
      <c r="L1" s="14"/>
      <c r="M1" s="89"/>
    </row>
    <row r="2" spans="1:13" ht="15.5">
      <c r="C2" s="12" t="s">
        <v>35</v>
      </c>
      <c r="D2" s="13"/>
      <c r="E2" s="14"/>
      <c r="F2" s="16"/>
      <c r="G2" s="16"/>
      <c r="H2" s="14"/>
      <c r="I2" s="14"/>
      <c r="J2" s="14"/>
      <c r="K2" s="14"/>
      <c r="L2" s="14"/>
      <c r="M2" s="89"/>
    </row>
    <row r="3" spans="1:13" ht="7.5" customHeight="1">
      <c r="D3" s="17"/>
    </row>
    <row r="4" spans="1:13" ht="15.5">
      <c r="B4" s="20" t="s">
        <v>755</v>
      </c>
      <c r="C4" s="129">
        <f>'Alloc. Cover'!E12</f>
        <v>0</v>
      </c>
      <c r="D4" s="17"/>
      <c r="G4" s="93" t="str">
        <f>'A4-1 with formulas'!$G$4</f>
        <v xml:space="preserve">SCHOOL DISTRICT:         </v>
      </c>
      <c r="I4" s="91">
        <f>'Alloc. Cover'!E16</f>
        <v>0</v>
      </c>
      <c r="J4" s="92"/>
      <c r="K4" s="93"/>
      <c r="L4" s="92"/>
      <c r="M4" s="94"/>
    </row>
    <row r="5" spans="1:13" ht="6.75" customHeight="1">
      <c r="D5" s="17"/>
      <c r="M5" s="42"/>
    </row>
    <row r="6" spans="1:13" ht="13">
      <c r="A6" s="321"/>
      <c r="E6" s="27" t="s">
        <v>50</v>
      </c>
      <c r="G6" s="95" t="s">
        <v>534</v>
      </c>
      <c r="H6" s="96"/>
      <c r="I6" s="96"/>
      <c r="J6" s="96"/>
      <c r="K6" s="96"/>
      <c r="L6" s="97"/>
      <c r="M6" s="211" t="s">
        <v>535</v>
      </c>
    </row>
    <row r="7" spans="1:13">
      <c r="B7" s="10"/>
      <c r="C7" s="10"/>
      <c r="D7" s="26" t="s">
        <v>36</v>
      </c>
      <c r="E7" s="27" t="s">
        <v>536</v>
      </c>
      <c r="F7" s="27" t="s">
        <v>37</v>
      </c>
      <c r="G7" s="98" t="str">
        <f>IF(ISBLANK('Allocation Methods Support Doc.'!$P$9)," ",'Allocation Methods Support Doc.'!$P$9)</f>
        <v xml:space="preserve"> </v>
      </c>
      <c r="H7" s="98" t="str">
        <f>IF(ISBLANK('Allocation Methods Support Doc.'!$Q$9)," ",'Allocation Methods Support Doc.'!$Q$9)</f>
        <v xml:space="preserve"> </v>
      </c>
      <c r="I7" s="98" t="str">
        <f>IF(ISBLANK('Allocation Methods Support Doc.'!$R$9)," ",'Allocation Methods Support Doc.'!$R$9)</f>
        <v xml:space="preserve"> </v>
      </c>
      <c r="J7" s="98" t="str">
        <f>IF(ISBLANK('Allocation Methods Support Doc.'!$S$9)," ",'Allocation Methods Support Doc.'!$S$9)</f>
        <v xml:space="preserve"> </v>
      </c>
      <c r="K7" s="98" t="str">
        <f>IF(ISBLANK('Allocation Methods Support Doc.'!$T$9)," ",'Allocation Methods Support Doc.'!$T$9)</f>
        <v xml:space="preserve"> </v>
      </c>
      <c r="L7" s="98" t="str">
        <f>IF(ISBLANK('Allocation Methods Support Doc.'!$U$9)," ",'Allocation Methods Support Doc.'!$U$9)</f>
        <v xml:space="preserve"> </v>
      </c>
      <c r="M7" s="212" t="s">
        <v>0</v>
      </c>
    </row>
    <row r="8" spans="1:13">
      <c r="A8" s="313" t="s">
        <v>976</v>
      </c>
      <c r="B8" s="313" t="s">
        <v>975</v>
      </c>
      <c r="C8" s="28" t="s">
        <v>42</v>
      </c>
      <c r="D8" s="26" t="s">
        <v>43</v>
      </c>
      <c r="E8" s="27" t="s">
        <v>44</v>
      </c>
      <c r="F8" s="27" t="s">
        <v>45</v>
      </c>
      <c r="G8" s="99" t="str">
        <f>IF(ISBLANK('Allocation Methods Support Doc.'!$P$10)," ",'Allocation Methods Support Doc.'!$P$10)</f>
        <v xml:space="preserve"> </v>
      </c>
      <c r="H8" s="99" t="str">
        <f>IF(ISBLANK('Allocation Methods Support Doc.'!$Q$10)," ",'Allocation Methods Support Doc.'!$Q$10)</f>
        <v xml:space="preserve"> </v>
      </c>
      <c r="I8" s="99" t="str">
        <f>IF(ISBLANK('Allocation Methods Support Doc.'!$R$10)," ",'Allocation Methods Support Doc.'!$R$10)</f>
        <v xml:space="preserve"> </v>
      </c>
      <c r="J8" s="99" t="str">
        <f>IF(ISBLANK('Allocation Methods Support Doc.'!$S$10)," ",'Allocation Methods Support Doc.'!$S$10)</f>
        <v xml:space="preserve"> </v>
      </c>
      <c r="K8" s="99" t="str">
        <f>IF(ISBLANK('Allocation Methods Support Doc.'!$T$10)," ",'Allocation Methods Support Doc.'!$T$10)</f>
        <v xml:space="preserve"> </v>
      </c>
      <c r="L8" s="99" t="str">
        <f>IF(ISBLANK('Allocation Methods Support Doc.'!$U$10)," ",'Allocation Methods Support Doc.'!$U$10)</f>
        <v xml:space="preserve"> </v>
      </c>
      <c r="M8" s="100"/>
    </row>
    <row r="9" spans="1:13" ht="13">
      <c r="A9" s="313" t="s">
        <v>41</v>
      </c>
      <c r="B9" s="313" t="s">
        <v>41</v>
      </c>
      <c r="C9" s="30" t="s">
        <v>52</v>
      </c>
      <c r="D9" s="31"/>
      <c r="E9" s="32" t="s">
        <v>53</v>
      </c>
      <c r="F9" s="32" t="s">
        <v>54</v>
      </c>
      <c r="G9" s="101" t="s">
        <v>55</v>
      </c>
      <c r="H9" s="102" t="s">
        <v>56</v>
      </c>
      <c r="I9" s="102" t="s">
        <v>57</v>
      </c>
      <c r="J9" s="102" t="s">
        <v>58</v>
      </c>
      <c r="K9" s="102" t="s">
        <v>59</v>
      </c>
      <c r="L9" s="103" t="s">
        <v>60</v>
      </c>
      <c r="M9" s="104" t="s">
        <v>537</v>
      </c>
    </row>
    <row r="10" spans="1:13">
      <c r="A10" s="297"/>
      <c r="B10" s="46"/>
      <c r="C10" s="59" t="s">
        <v>61</v>
      </c>
      <c r="D10" s="213"/>
      <c r="E10" s="33"/>
      <c r="F10" s="150"/>
      <c r="G10" s="33"/>
      <c r="H10" s="33"/>
      <c r="I10" s="33"/>
      <c r="J10" s="33"/>
      <c r="K10" s="33"/>
      <c r="L10" s="33"/>
      <c r="M10" s="105"/>
    </row>
    <row r="11" spans="1:13">
      <c r="A11" s="297">
        <v>2000</v>
      </c>
      <c r="B11" s="245">
        <v>2505</v>
      </c>
      <c r="C11" s="46" t="s">
        <v>802</v>
      </c>
      <c r="D11" s="58" t="s">
        <v>62</v>
      </c>
      <c r="E11" s="33"/>
      <c r="F11" s="150"/>
      <c r="G11" s="33"/>
      <c r="H11" s="33"/>
      <c r="I11" s="33"/>
      <c r="J11" s="33"/>
      <c r="K11" s="33"/>
      <c r="L11" s="33"/>
      <c r="M11" s="105"/>
    </row>
    <row r="12" spans="1:13">
      <c r="A12" s="297">
        <v>2260</v>
      </c>
      <c r="B12" s="245">
        <v>2506</v>
      </c>
      <c r="C12" s="46" t="s">
        <v>584</v>
      </c>
      <c r="D12" s="58" t="s">
        <v>585</v>
      </c>
      <c r="E12" s="33"/>
      <c r="F12" s="150"/>
      <c r="G12" s="33"/>
      <c r="H12" s="33"/>
      <c r="I12" s="33"/>
      <c r="J12" s="33"/>
      <c r="K12" s="33"/>
      <c r="L12" s="33"/>
      <c r="M12" s="105"/>
    </row>
    <row r="13" spans="1:13">
      <c r="A13" s="297">
        <v>2020</v>
      </c>
      <c r="B13" s="46">
        <v>2510</v>
      </c>
      <c r="C13" s="46" t="s">
        <v>803</v>
      </c>
      <c r="D13" s="58" t="s">
        <v>62</v>
      </c>
      <c r="E13" s="33"/>
      <c r="F13" s="150"/>
      <c r="G13" s="33"/>
      <c r="H13" s="33"/>
      <c r="I13" s="33"/>
      <c r="J13" s="33"/>
      <c r="K13" s="33"/>
      <c r="L13" s="33"/>
      <c r="M13" s="105"/>
    </row>
    <row r="14" spans="1:13">
      <c r="A14" s="297">
        <v>2040</v>
      </c>
      <c r="B14" s="46">
        <v>2520</v>
      </c>
      <c r="C14" s="46" t="s">
        <v>64</v>
      </c>
      <c r="D14" s="58" t="s">
        <v>65</v>
      </c>
      <c r="E14" s="33"/>
      <c r="F14" s="150"/>
      <c r="G14" s="33"/>
      <c r="H14" s="33"/>
      <c r="I14" s="33"/>
      <c r="J14" s="33"/>
      <c r="K14" s="33"/>
      <c r="L14" s="33"/>
      <c r="M14" s="105"/>
    </row>
    <row r="15" spans="1:13">
      <c r="A15" s="297">
        <v>2060</v>
      </c>
      <c r="B15" s="46">
        <v>2530</v>
      </c>
      <c r="C15" s="46" t="s">
        <v>66</v>
      </c>
      <c r="D15" s="58" t="s">
        <v>67</v>
      </c>
      <c r="E15" s="33"/>
      <c r="F15" s="150"/>
      <c r="G15" s="33"/>
      <c r="H15" s="33"/>
      <c r="I15" s="33"/>
      <c r="J15" s="33"/>
      <c r="K15" s="33"/>
      <c r="L15" s="33"/>
      <c r="M15" s="105"/>
    </row>
    <row r="16" spans="1:13">
      <c r="A16" s="297">
        <v>2080</v>
      </c>
      <c r="B16" s="46">
        <v>2540</v>
      </c>
      <c r="C16" s="46" t="s">
        <v>68</v>
      </c>
      <c r="D16" s="58" t="s">
        <v>69</v>
      </c>
      <c r="E16" s="33"/>
      <c r="F16" s="150"/>
      <c r="G16" s="33"/>
      <c r="H16" s="33"/>
      <c r="I16" s="33"/>
      <c r="J16" s="33"/>
      <c r="K16" s="33"/>
      <c r="L16" s="33"/>
      <c r="M16" s="105"/>
    </row>
    <row r="17" spans="1:13">
      <c r="A17" s="297"/>
      <c r="B17" s="46"/>
      <c r="C17" s="59" t="s">
        <v>594</v>
      </c>
      <c r="D17" s="217"/>
      <c r="E17" s="33"/>
      <c r="F17" s="150"/>
      <c r="G17" s="33"/>
      <c r="H17" s="33"/>
      <c r="I17" s="33"/>
      <c r="J17" s="33"/>
      <c r="K17" s="33"/>
      <c r="L17" s="33"/>
      <c r="M17" s="105"/>
    </row>
    <row r="18" spans="1:13">
      <c r="A18" s="297">
        <v>2500</v>
      </c>
      <c r="B18" s="46">
        <v>2621</v>
      </c>
      <c r="C18" s="46" t="s">
        <v>93</v>
      </c>
      <c r="D18" s="214" t="s">
        <v>586</v>
      </c>
      <c r="E18" s="33"/>
      <c r="F18" s="150"/>
      <c r="G18" s="33"/>
      <c r="H18" s="33"/>
      <c r="I18" s="33"/>
      <c r="J18" s="33"/>
      <c r="K18" s="33"/>
      <c r="L18" s="33"/>
      <c r="M18" s="105"/>
    </row>
    <row r="19" spans="1:13">
      <c r="A19" s="297"/>
      <c r="B19" s="46"/>
      <c r="C19" s="46" t="s">
        <v>191</v>
      </c>
      <c r="D19" s="214" t="s">
        <v>586</v>
      </c>
      <c r="E19" s="33"/>
      <c r="F19" s="150"/>
      <c r="G19" s="33"/>
      <c r="H19" s="33"/>
      <c r="I19" s="33"/>
      <c r="J19" s="33"/>
      <c r="K19" s="33"/>
      <c r="L19" s="33"/>
      <c r="M19" s="105"/>
    </row>
    <row r="20" spans="1:13">
      <c r="A20" s="297">
        <v>2520</v>
      </c>
      <c r="B20" s="46">
        <v>2622</v>
      </c>
      <c r="C20" s="46" t="s">
        <v>71</v>
      </c>
      <c r="D20" s="214" t="s">
        <v>587</v>
      </c>
      <c r="E20" s="33"/>
      <c r="F20" s="150"/>
      <c r="G20" s="33"/>
      <c r="H20" s="33"/>
      <c r="I20" s="33"/>
      <c r="J20" s="33"/>
      <c r="K20" s="33"/>
      <c r="L20" s="33"/>
      <c r="M20" s="105"/>
    </row>
    <row r="21" spans="1:13">
      <c r="A21" s="297"/>
      <c r="B21" s="46"/>
      <c r="C21" s="46" t="s">
        <v>73</v>
      </c>
      <c r="D21" s="214" t="s">
        <v>587</v>
      </c>
      <c r="E21" s="33"/>
      <c r="F21" s="150"/>
      <c r="G21" s="33"/>
      <c r="H21" s="33"/>
      <c r="I21" s="33"/>
      <c r="J21" s="33"/>
      <c r="K21" s="33"/>
      <c r="L21" s="33"/>
      <c r="M21" s="105"/>
    </row>
    <row r="22" spans="1:13">
      <c r="A22" s="297">
        <v>2540</v>
      </c>
      <c r="B22" s="46">
        <v>2623</v>
      </c>
      <c r="C22" s="46" t="s">
        <v>74</v>
      </c>
      <c r="D22" s="214" t="s">
        <v>588</v>
      </c>
      <c r="E22" s="33"/>
      <c r="F22" s="150"/>
      <c r="G22" s="33"/>
      <c r="H22" s="33"/>
      <c r="I22" s="33"/>
      <c r="J22" s="33"/>
      <c r="K22" s="33"/>
      <c r="L22" s="33"/>
      <c r="M22" s="105"/>
    </row>
    <row r="23" spans="1:13">
      <c r="A23" s="297"/>
      <c r="B23" s="46"/>
      <c r="C23" s="46" t="s">
        <v>76</v>
      </c>
      <c r="D23" s="214" t="s">
        <v>588</v>
      </c>
      <c r="E23" s="33"/>
      <c r="F23" s="150"/>
      <c r="G23" s="33"/>
      <c r="H23" s="33"/>
      <c r="I23" s="33"/>
      <c r="J23" s="33"/>
      <c r="K23" s="33"/>
      <c r="L23" s="33"/>
      <c r="M23" s="105"/>
    </row>
    <row r="24" spans="1:13">
      <c r="A24" s="297">
        <v>2560</v>
      </c>
      <c r="B24" s="46">
        <v>2624</v>
      </c>
      <c r="C24" s="46" t="s">
        <v>77</v>
      </c>
      <c r="D24" s="214" t="s">
        <v>589</v>
      </c>
      <c r="E24" s="33"/>
      <c r="F24" s="150"/>
      <c r="G24" s="33"/>
      <c r="H24" s="33"/>
      <c r="I24" s="33"/>
      <c r="J24" s="33"/>
      <c r="K24" s="33"/>
      <c r="L24" s="33"/>
      <c r="M24" s="105"/>
    </row>
    <row r="25" spans="1:13">
      <c r="A25" s="297"/>
      <c r="B25" s="46"/>
      <c r="C25" s="46" t="s">
        <v>79</v>
      </c>
      <c r="D25" s="214" t="s">
        <v>589</v>
      </c>
      <c r="E25" s="33"/>
      <c r="F25" s="150"/>
      <c r="G25" s="33"/>
      <c r="H25" s="33"/>
      <c r="I25" s="33"/>
      <c r="J25" s="33"/>
      <c r="K25" s="33"/>
      <c r="L25" s="33"/>
      <c r="M25" s="105"/>
    </row>
    <row r="26" spans="1:13">
      <c r="A26" s="297">
        <v>2580</v>
      </c>
      <c r="B26" s="46">
        <v>2625</v>
      </c>
      <c r="C26" s="46" t="s">
        <v>80</v>
      </c>
      <c r="D26" s="214" t="s">
        <v>590</v>
      </c>
      <c r="E26" s="33"/>
      <c r="F26" s="150"/>
      <c r="G26" s="33"/>
      <c r="H26" s="33"/>
      <c r="I26" s="33"/>
      <c r="J26" s="33"/>
      <c r="K26" s="33"/>
      <c r="L26" s="33"/>
      <c r="M26" s="105"/>
    </row>
    <row r="27" spans="1:13">
      <c r="A27" s="297"/>
      <c r="B27" s="46"/>
      <c r="C27" s="46" t="s">
        <v>82</v>
      </c>
      <c r="D27" s="214" t="s">
        <v>590</v>
      </c>
      <c r="E27" s="33"/>
      <c r="F27" s="150"/>
      <c r="G27" s="33"/>
      <c r="H27" s="33"/>
      <c r="I27" s="33"/>
      <c r="J27" s="33"/>
      <c r="K27" s="33"/>
      <c r="L27" s="33"/>
      <c r="M27" s="105"/>
    </row>
    <row r="28" spans="1:13">
      <c r="A28" s="297">
        <v>2600</v>
      </c>
      <c r="B28" s="46">
        <v>2626</v>
      </c>
      <c r="C28" s="46" t="s">
        <v>83</v>
      </c>
      <c r="D28" s="214" t="s">
        <v>591</v>
      </c>
      <c r="E28" s="33"/>
      <c r="F28" s="150"/>
      <c r="G28" s="33"/>
      <c r="H28" s="33"/>
      <c r="I28" s="33"/>
      <c r="J28" s="33"/>
      <c r="K28" s="33"/>
      <c r="L28" s="33"/>
      <c r="M28" s="105"/>
    </row>
    <row r="29" spans="1:13">
      <c r="A29" s="297"/>
      <c r="B29" s="46"/>
      <c r="C29" s="46" t="s">
        <v>85</v>
      </c>
      <c r="D29" s="214" t="s">
        <v>591</v>
      </c>
      <c r="E29" s="33"/>
      <c r="F29" s="150"/>
      <c r="G29" s="33"/>
      <c r="H29" s="33"/>
      <c r="I29" s="33"/>
      <c r="J29" s="33"/>
      <c r="K29" s="33"/>
      <c r="L29" s="33"/>
      <c r="M29" s="105"/>
    </row>
    <row r="30" spans="1:13">
      <c r="A30" s="297">
        <v>2620</v>
      </c>
      <c r="B30" s="46">
        <v>2627</v>
      </c>
      <c r="C30" s="46" t="s">
        <v>86</v>
      </c>
      <c r="D30" s="214" t="s">
        <v>592</v>
      </c>
      <c r="E30" s="33"/>
      <c r="F30" s="150"/>
      <c r="G30" s="33"/>
      <c r="H30" s="33"/>
      <c r="I30" s="33"/>
      <c r="J30" s="33"/>
      <c r="K30" s="33"/>
      <c r="L30" s="33"/>
      <c r="M30" s="105"/>
    </row>
    <row r="31" spans="1:13">
      <c r="A31" s="297"/>
      <c r="B31" s="46"/>
      <c r="C31" s="46" t="s">
        <v>88</v>
      </c>
      <c r="D31" s="214" t="s">
        <v>592</v>
      </c>
      <c r="E31" s="33"/>
      <c r="F31" s="150"/>
      <c r="G31" s="33"/>
      <c r="H31" s="33"/>
      <c r="I31" s="33"/>
      <c r="J31" s="33"/>
      <c r="K31" s="33"/>
      <c r="L31" s="33"/>
      <c r="M31" s="105"/>
    </row>
    <row r="32" spans="1:13">
      <c r="A32" s="297">
        <v>2640</v>
      </c>
      <c r="B32" s="46">
        <v>2628</v>
      </c>
      <c r="C32" s="46" t="s">
        <v>89</v>
      </c>
      <c r="D32" s="214" t="s">
        <v>593</v>
      </c>
      <c r="E32" s="33"/>
      <c r="F32" s="150"/>
      <c r="G32" s="33"/>
      <c r="H32" s="33"/>
      <c r="I32" s="33"/>
      <c r="J32" s="33"/>
      <c r="K32" s="33"/>
      <c r="L32" s="33"/>
      <c r="M32" s="105"/>
    </row>
    <row r="33" spans="1:13">
      <c r="A33" s="297"/>
      <c r="B33" s="46"/>
      <c r="C33" s="46" t="s">
        <v>91</v>
      </c>
      <c r="D33" s="214" t="s">
        <v>593</v>
      </c>
      <c r="E33" s="33"/>
      <c r="F33" s="150"/>
      <c r="G33" s="33"/>
      <c r="H33" s="33"/>
      <c r="I33" s="33"/>
      <c r="J33" s="33"/>
      <c r="K33" s="33"/>
      <c r="L33" s="33"/>
      <c r="M33" s="105"/>
    </row>
    <row r="34" spans="1:13">
      <c r="A34" s="297"/>
      <c r="B34" s="46"/>
      <c r="C34" s="59" t="s">
        <v>70</v>
      </c>
      <c r="D34" s="217"/>
      <c r="E34" s="33"/>
      <c r="F34" s="150"/>
      <c r="G34" s="33"/>
      <c r="H34" s="33"/>
      <c r="I34" s="33"/>
      <c r="J34" s="33"/>
      <c r="K34" s="33"/>
      <c r="L34" s="33"/>
      <c r="M34" s="105"/>
    </row>
    <row r="35" spans="1:13">
      <c r="A35" s="297">
        <v>3000</v>
      </c>
      <c r="B35" s="46">
        <v>2640</v>
      </c>
      <c r="C35" s="46" t="s">
        <v>71</v>
      </c>
      <c r="D35" s="58" t="s">
        <v>72</v>
      </c>
      <c r="E35" s="33"/>
      <c r="F35" s="150"/>
      <c r="G35" s="33"/>
      <c r="H35" s="33"/>
      <c r="I35" s="33"/>
      <c r="J35" s="33"/>
      <c r="K35" s="33"/>
      <c r="L35" s="33"/>
      <c r="M35" s="105"/>
    </row>
    <row r="36" spans="1:13">
      <c r="A36" s="297"/>
      <c r="B36" s="46"/>
      <c r="C36" s="46" t="s">
        <v>73</v>
      </c>
      <c r="D36" s="58" t="s">
        <v>72</v>
      </c>
      <c r="E36" s="33"/>
      <c r="F36" s="150"/>
      <c r="G36" s="33"/>
      <c r="H36" s="33"/>
      <c r="I36" s="33"/>
      <c r="J36" s="33"/>
      <c r="K36" s="33"/>
      <c r="L36" s="33"/>
      <c r="M36" s="105"/>
    </row>
    <row r="37" spans="1:13">
      <c r="A37" s="314">
        <v>3005</v>
      </c>
      <c r="B37" s="46"/>
      <c r="C37" s="298" t="s">
        <v>1007</v>
      </c>
      <c r="D37" s="334" t="s">
        <v>1008</v>
      </c>
      <c r="E37" s="33"/>
      <c r="F37" s="150"/>
      <c r="G37" s="33"/>
      <c r="H37" s="33"/>
      <c r="I37" s="33"/>
      <c r="J37" s="33"/>
      <c r="K37" s="33"/>
      <c r="L37" s="33"/>
      <c r="M37" s="105"/>
    </row>
    <row r="38" spans="1:13">
      <c r="A38" s="297"/>
      <c r="B38" s="46"/>
      <c r="C38" s="298" t="s">
        <v>1007</v>
      </c>
      <c r="D38" s="334" t="s">
        <v>1008</v>
      </c>
      <c r="E38" s="33"/>
      <c r="F38" s="150"/>
      <c r="G38" s="33"/>
      <c r="H38" s="33"/>
      <c r="I38" s="33"/>
      <c r="J38" s="33"/>
      <c r="K38" s="33"/>
      <c r="L38" s="33"/>
      <c r="M38" s="105"/>
    </row>
    <row r="39" spans="1:13">
      <c r="A39" s="297">
        <v>3020</v>
      </c>
      <c r="B39" s="46">
        <v>2650</v>
      </c>
      <c r="C39" s="46" t="s">
        <v>74</v>
      </c>
      <c r="D39" s="58" t="s">
        <v>75</v>
      </c>
      <c r="E39" s="33"/>
      <c r="F39" s="150"/>
      <c r="G39" s="33"/>
      <c r="H39" s="33"/>
      <c r="I39" s="33"/>
      <c r="J39" s="33"/>
      <c r="K39" s="33"/>
      <c r="L39" s="33"/>
      <c r="M39" s="105"/>
    </row>
    <row r="40" spans="1:13">
      <c r="A40" s="297"/>
      <c r="B40" s="46"/>
      <c r="C40" s="46" t="s">
        <v>76</v>
      </c>
      <c r="D40" s="58" t="s">
        <v>75</v>
      </c>
      <c r="E40" s="33"/>
      <c r="F40" s="150"/>
      <c r="G40" s="33"/>
      <c r="H40" s="33"/>
      <c r="I40" s="33"/>
      <c r="J40" s="33"/>
      <c r="K40" s="33"/>
      <c r="L40" s="33"/>
      <c r="M40" s="105"/>
    </row>
    <row r="41" spans="1:13">
      <c r="A41" s="297">
        <v>3040</v>
      </c>
      <c r="B41" s="46">
        <v>2660</v>
      </c>
      <c r="C41" s="46" t="s">
        <v>77</v>
      </c>
      <c r="D41" s="58" t="s">
        <v>78</v>
      </c>
      <c r="E41" s="33"/>
      <c r="F41" s="150"/>
      <c r="G41" s="33"/>
      <c r="H41" s="33"/>
      <c r="I41" s="33"/>
      <c r="J41" s="33"/>
      <c r="K41" s="33"/>
      <c r="L41" s="33"/>
      <c r="M41" s="105"/>
    </row>
    <row r="42" spans="1:13">
      <c r="A42" s="297"/>
      <c r="B42" s="46"/>
      <c r="C42" s="46" t="s">
        <v>79</v>
      </c>
      <c r="D42" s="58" t="s">
        <v>78</v>
      </c>
      <c r="E42" s="33"/>
      <c r="F42" s="150"/>
      <c r="G42" s="33"/>
      <c r="H42" s="33"/>
      <c r="I42" s="33"/>
      <c r="J42" s="33"/>
      <c r="K42" s="33"/>
      <c r="L42" s="33"/>
      <c r="M42" s="105"/>
    </row>
    <row r="43" spans="1:13">
      <c r="A43" s="297">
        <v>3060</v>
      </c>
      <c r="B43" s="46">
        <v>2670</v>
      </c>
      <c r="C43" s="46" t="s">
        <v>80</v>
      </c>
      <c r="D43" s="58" t="s">
        <v>81</v>
      </c>
      <c r="E43" s="33"/>
      <c r="F43" s="150"/>
      <c r="G43" s="33"/>
      <c r="H43" s="33"/>
      <c r="I43" s="33"/>
      <c r="J43" s="33"/>
      <c r="K43" s="33"/>
      <c r="L43" s="33"/>
      <c r="M43" s="105"/>
    </row>
    <row r="44" spans="1:13">
      <c r="A44" s="297"/>
      <c r="B44" s="46"/>
      <c r="C44" s="46" t="s">
        <v>82</v>
      </c>
      <c r="D44" s="58" t="s">
        <v>81</v>
      </c>
      <c r="E44" s="33"/>
      <c r="F44" s="150"/>
      <c r="G44" s="33"/>
      <c r="H44" s="33"/>
      <c r="I44" s="33"/>
      <c r="J44" s="33"/>
      <c r="K44" s="33"/>
      <c r="L44" s="33"/>
      <c r="M44" s="105"/>
    </row>
    <row r="45" spans="1:13">
      <c r="A45" s="297">
        <v>3080</v>
      </c>
      <c r="B45" s="46">
        <v>2680</v>
      </c>
      <c r="C45" s="46" t="s">
        <v>83</v>
      </c>
      <c r="D45" s="58" t="s">
        <v>84</v>
      </c>
      <c r="E45" s="33"/>
      <c r="F45" s="150"/>
      <c r="G45" s="33"/>
      <c r="H45" s="33"/>
      <c r="I45" s="33"/>
      <c r="J45" s="33"/>
      <c r="K45" s="33"/>
      <c r="L45" s="33"/>
      <c r="M45" s="105"/>
    </row>
    <row r="46" spans="1:13">
      <c r="A46" s="297"/>
      <c r="B46" s="46"/>
      <c r="C46" s="46" t="s">
        <v>85</v>
      </c>
      <c r="D46" s="58" t="s">
        <v>84</v>
      </c>
      <c r="E46" s="33"/>
      <c r="F46" s="150"/>
      <c r="G46" s="33"/>
      <c r="H46" s="33"/>
      <c r="I46" s="33"/>
      <c r="J46" s="33"/>
      <c r="K46" s="33"/>
      <c r="L46" s="33"/>
      <c r="M46" s="105"/>
    </row>
    <row r="47" spans="1:13">
      <c r="A47" s="297">
        <v>3100</v>
      </c>
      <c r="B47" s="46">
        <v>2690</v>
      </c>
      <c r="C47" s="46" t="s">
        <v>86</v>
      </c>
      <c r="D47" s="58" t="s">
        <v>87</v>
      </c>
      <c r="E47" s="33"/>
      <c r="F47" s="150"/>
      <c r="G47" s="33"/>
      <c r="H47" s="33"/>
      <c r="I47" s="33"/>
      <c r="J47" s="33"/>
      <c r="K47" s="33"/>
      <c r="L47" s="33"/>
      <c r="M47" s="105"/>
    </row>
    <row r="48" spans="1:13">
      <c r="A48" s="297"/>
      <c r="B48" s="46"/>
      <c r="C48" s="46" t="s">
        <v>88</v>
      </c>
      <c r="D48" s="58" t="s">
        <v>87</v>
      </c>
      <c r="E48" s="33"/>
      <c r="F48" s="150"/>
      <c r="G48" s="33"/>
      <c r="H48" s="33"/>
      <c r="I48" s="33"/>
      <c r="J48" s="33"/>
      <c r="K48" s="33"/>
      <c r="L48" s="33"/>
      <c r="M48" s="105"/>
    </row>
    <row r="49" spans="1:13">
      <c r="A49" s="297">
        <v>3120</v>
      </c>
      <c r="B49" s="46">
        <v>2700</v>
      </c>
      <c r="C49" s="46" t="s">
        <v>89</v>
      </c>
      <c r="D49" s="58" t="s">
        <v>90</v>
      </c>
      <c r="E49" s="33"/>
      <c r="F49" s="150"/>
      <c r="G49" s="33"/>
      <c r="H49" s="33"/>
      <c r="I49" s="33"/>
      <c r="J49" s="33"/>
      <c r="K49" s="33"/>
      <c r="L49" s="33"/>
      <c r="M49" s="105"/>
    </row>
    <row r="50" spans="1:13">
      <c r="A50" s="297"/>
      <c r="B50" s="46"/>
      <c r="C50" s="46" t="s">
        <v>91</v>
      </c>
      <c r="D50" s="58" t="s">
        <v>90</v>
      </c>
      <c r="E50" s="33"/>
      <c r="F50" s="150"/>
      <c r="G50" s="33"/>
      <c r="H50" s="33"/>
      <c r="I50" s="33"/>
      <c r="J50" s="33"/>
      <c r="K50" s="33"/>
      <c r="L50" s="33"/>
      <c r="M50" s="105"/>
    </row>
    <row r="51" spans="1:13">
      <c r="A51" s="297">
        <v>3200</v>
      </c>
      <c r="B51" s="46">
        <v>2710</v>
      </c>
      <c r="C51" s="216" t="s">
        <v>797</v>
      </c>
      <c r="D51" s="217"/>
      <c r="E51" s="40">
        <f>'A4-1 with formulas'!E51</f>
        <v>0</v>
      </c>
      <c r="F51" s="150"/>
      <c r="G51" s="33"/>
      <c r="H51" s="33"/>
      <c r="I51" s="33"/>
      <c r="J51" s="33"/>
      <c r="K51" s="33"/>
      <c r="L51" s="33"/>
      <c r="M51" s="105"/>
    </row>
    <row r="52" spans="1:13">
      <c r="A52" s="297"/>
      <c r="B52" s="46"/>
      <c r="C52" s="216" t="s">
        <v>92</v>
      </c>
      <c r="D52" s="213"/>
      <c r="E52" s="33"/>
      <c r="F52" s="150"/>
      <c r="G52" s="33"/>
      <c r="H52" s="33"/>
      <c r="I52" s="33"/>
      <c r="J52" s="33"/>
      <c r="K52" s="33"/>
      <c r="L52" s="33"/>
      <c r="M52" s="105"/>
    </row>
    <row r="53" spans="1:13">
      <c r="A53" s="297"/>
      <c r="B53" s="46"/>
      <c r="C53" s="59" t="s">
        <v>793</v>
      </c>
      <c r="D53" s="213"/>
      <c r="E53" s="33"/>
      <c r="F53" s="150"/>
      <c r="G53" s="33"/>
      <c r="H53" s="33"/>
      <c r="I53" s="33"/>
      <c r="J53" s="33"/>
      <c r="K53" s="33"/>
      <c r="L53" s="33"/>
      <c r="M53" s="105"/>
    </row>
    <row r="54" spans="1:13">
      <c r="A54" s="297">
        <v>3500</v>
      </c>
      <c r="B54" s="46">
        <v>2720</v>
      </c>
      <c r="C54" s="46" t="s">
        <v>93</v>
      </c>
      <c r="D54" s="58" t="s">
        <v>94</v>
      </c>
      <c r="E54" s="34">
        <f>'A4-1 with formulas'!$K54</f>
        <v>0</v>
      </c>
      <c r="F54" s="215" t="str">
        <f>IF('A4-1 with formulas'!F54=0," ",'A4-1 with formulas'!F54)</f>
        <v>Actual</v>
      </c>
      <c r="G54" s="35"/>
      <c r="H54" s="35"/>
      <c r="I54" s="35"/>
      <c r="J54" s="35"/>
      <c r="K54" s="35"/>
      <c r="L54" s="35"/>
      <c r="M54" s="105"/>
    </row>
    <row r="55" spans="1:13">
      <c r="A55" s="297">
        <v>3520</v>
      </c>
      <c r="B55" s="46">
        <v>2730</v>
      </c>
      <c r="C55" s="46" t="s">
        <v>71</v>
      </c>
      <c r="D55" s="58" t="s">
        <v>95</v>
      </c>
      <c r="E55" s="34">
        <f>'A4-1 with formulas'!$K55</f>
        <v>0</v>
      </c>
      <c r="F55" s="215" t="str">
        <f>IF('A4-1 with formulas'!F55=0," ",'A4-1 with formulas'!F55)</f>
        <v>Actual</v>
      </c>
      <c r="G55" s="35"/>
      <c r="H55" s="35"/>
      <c r="I55" s="35"/>
      <c r="J55" s="35"/>
      <c r="K55" s="35"/>
      <c r="L55" s="35"/>
      <c r="M55" s="105"/>
    </row>
    <row r="56" spans="1:13">
      <c r="A56" s="314">
        <v>3525</v>
      </c>
      <c r="B56" s="46"/>
      <c r="C56" s="298" t="s">
        <v>1007</v>
      </c>
      <c r="D56" s="334" t="s">
        <v>1009</v>
      </c>
      <c r="E56" s="34">
        <f>'A4-1 with formulas'!$K56</f>
        <v>0</v>
      </c>
      <c r="F56" s="215" t="s">
        <v>63</v>
      </c>
      <c r="G56" s="35"/>
      <c r="H56" s="35"/>
      <c r="I56" s="35"/>
      <c r="J56" s="35"/>
      <c r="K56" s="35"/>
      <c r="L56" s="35"/>
      <c r="M56" s="105"/>
    </row>
    <row r="57" spans="1:13">
      <c r="A57" s="297">
        <v>3540</v>
      </c>
      <c r="B57" s="46">
        <v>2740</v>
      </c>
      <c r="C57" s="46" t="s">
        <v>74</v>
      </c>
      <c r="D57" s="58" t="s">
        <v>96</v>
      </c>
      <c r="E57" s="34">
        <f>'A4-1 with formulas'!$K57</f>
        <v>0</v>
      </c>
      <c r="F57" s="215" t="str">
        <f>IF('A4-1 with formulas'!F57=0," ",'A4-1 with formulas'!F57)</f>
        <v>Actual</v>
      </c>
      <c r="G57" s="35"/>
      <c r="H57" s="35"/>
      <c r="I57" s="35"/>
      <c r="J57" s="35"/>
      <c r="K57" s="35"/>
      <c r="L57" s="35"/>
      <c r="M57" s="105"/>
    </row>
    <row r="58" spans="1:13">
      <c r="A58" s="297">
        <v>3560</v>
      </c>
      <c r="B58" s="46">
        <v>2750</v>
      </c>
      <c r="C58" s="46" t="s">
        <v>77</v>
      </c>
      <c r="D58" s="58" t="s">
        <v>97</v>
      </c>
      <c r="E58" s="34">
        <f>'A4-1 with formulas'!$K58</f>
        <v>0</v>
      </c>
      <c r="F58" s="215" t="str">
        <f>IF('A4-1 with formulas'!F58=0," ",'A4-1 with formulas'!F58)</f>
        <v>Actual</v>
      </c>
      <c r="G58" s="35"/>
      <c r="H58" s="35"/>
      <c r="I58" s="35"/>
      <c r="J58" s="35"/>
      <c r="K58" s="35"/>
      <c r="L58" s="35"/>
      <c r="M58" s="105"/>
    </row>
    <row r="59" spans="1:13">
      <c r="A59" s="297">
        <v>3580</v>
      </c>
      <c r="B59" s="46">
        <v>2760</v>
      </c>
      <c r="C59" s="46" t="s">
        <v>80</v>
      </c>
      <c r="D59" s="58" t="s">
        <v>98</v>
      </c>
      <c r="E59" s="34">
        <f>'A4-1 with formulas'!$K59</f>
        <v>0</v>
      </c>
      <c r="F59" s="215" t="str">
        <f>IF('A4-1 with formulas'!F59=0," ",'A4-1 with formulas'!F59)</f>
        <v>Actual</v>
      </c>
      <c r="G59" s="35"/>
      <c r="H59" s="35"/>
      <c r="I59" s="35"/>
      <c r="J59" s="35"/>
      <c r="K59" s="35"/>
      <c r="L59" s="35"/>
      <c r="M59" s="105"/>
    </row>
    <row r="60" spans="1:13">
      <c r="A60" s="297">
        <v>3600</v>
      </c>
      <c r="B60" s="46">
        <v>2770</v>
      </c>
      <c r="C60" s="46" t="s">
        <v>83</v>
      </c>
      <c r="D60" s="58" t="s">
        <v>99</v>
      </c>
      <c r="E60" s="34">
        <f>'A4-1 with formulas'!$K60</f>
        <v>0</v>
      </c>
      <c r="F60" s="215" t="str">
        <f>IF('A4-1 with formulas'!F60=0," ",'A4-1 with formulas'!F60)</f>
        <v>Actual</v>
      </c>
      <c r="G60" s="35"/>
      <c r="H60" s="35"/>
      <c r="I60" s="35"/>
      <c r="J60" s="35"/>
      <c r="K60" s="35"/>
      <c r="L60" s="35"/>
      <c r="M60" s="105"/>
    </row>
    <row r="61" spans="1:13">
      <c r="A61" s="297">
        <v>3620</v>
      </c>
      <c r="B61" s="46">
        <v>2780</v>
      </c>
      <c r="C61" s="46" t="s">
        <v>86</v>
      </c>
      <c r="D61" s="58" t="s">
        <v>100</v>
      </c>
      <c r="E61" s="34">
        <f>'A4-1 with formulas'!$K61</f>
        <v>0</v>
      </c>
      <c r="F61" s="215" t="str">
        <f>IF('A4-1 with formulas'!F61=0," ",'A4-1 with formulas'!F61)</f>
        <v>Actual</v>
      </c>
      <c r="G61" s="35"/>
      <c r="H61" s="35"/>
      <c r="I61" s="35"/>
      <c r="J61" s="35"/>
      <c r="K61" s="35"/>
      <c r="L61" s="35"/>
      <c r="M61" s="105"/>
    </row>
    <row r="62" spans="1:13">
      <c r="A62" s="297">
        <v>3640</v>
      </c>
      <c r="B62" s="46">
        <v>2790</v>
      </c>
      <c r="C62" s="46" t="s">
        <v>89</v>
      </c>
      <c r="D62" s="58" t="s">
        <v>101</v>
      </c>
      <c r="E62" s="34">
        <f>'A4-1 with formulas'!$K62</f>
        <v>0</v>
      </c>
      <c r="F62" s="215" t="str">
        <f>IF('A4-1 with formulas'!F62=0," ",'A4-1 with formulas'!F62)</f>
        <v>Actual</v>
      </c>
      <c r="G62" s="35"/>
      <c r="H62" s="35"/>
      <c r="I62" s="35"/>
      <c r="J62" s="35"/>
      <c r="K62" s="35"/>
      <c r="L62" s="35"/>
      <c r="M62" s="105"/>
    </row>
    <row r="63" spans="1:13">
      <c r="A63" s="297">
        <v>3660</v>
      </c>
      <c r="B63" s="46">
        <v>2800</v>
      </c>
      <c r="C63" s="59" t="s">
        <v>745</v>
      </c>
      <c r="D63" s="213"/>
      <c r="E63" s="34">
        <f>SUM(E54:E62)</f>
        <v>0</v>
      </c>
      <c r="F63" s="150"/>
      <c r="G63" s="34">
        <f t="shared" ref="G63:L63" si="0">SUM(G54:G62)</f>
        <v>0</v>
      </c>
      <c r="H63" s="34">
        <f t="shared" si="0"/>
        <v>0</v>
      </c>
      <c r="I63" s="34">
        <f t="shared" si="0"/>
        <v>0</v>
      </c>
      <c r="J63" s="34">
        <f t="shared" si="0"/>
        <v>0</v>
      </c>
      <c r="K63" s="34">
        <f t="shared" si="0"/>
        <v>0</v>
      </c>
      <c r="L63" s="34">
        <f t="shared" si="0"/>
        <v>0</v>
      </c>
      <c r="M63" s="105"/>
    </row>
    <row r="64" spans="1:13">
      <c r="A64" s="297"/>
      <c r="B64" s="46"/>
      <c r="C64" s="59" t="s">
        <v>792</v>
      </c>
      <c r="D64" s="213"/>
      <c r="E64" s="33"/>
      <c r="F64" s="150"/>
      <c r="G64" s="33"/>
      <c r="H64" s="33"/>
      <c r="I64" s="33"/>
      <c r="J64" s="33"/>
      <c r="K64" s="33"/>
      <c r="L64" s="33"/>
      <c r="M64" s="105"/>
    </row>
    <row r="65" spans="1:13">
      <c r="A65" s="297">
        <v>4000</v>
      </c>
      <c r="B65" s="46">
        <v>2810</v>
      </c>
      <c r="C65" s="46" t="s">
        <v>93</v>
      </c>
      <c r="D65" s="58" t="s">
        <v>102</v>
      </c>
      <c r="E65" s="34">
        <f>'A4-1 with formulas'!$K65</f>
        <v>0</v>
      </c>
      <c r="F65" s="215" t="str">
        <f>IF('A4-1 with formulas'!F65=0," ",'A4-1 with formulas'!F65)</f>
        <v>Actual</v>
      </c>
      <c r="G65" s="35"/>
      <c r="H65" s="35"/>
      <c r="I65" s="35"/>
      <c r="J65" s="35"/>
      <c r="K65" s="35"/>
      <c r="L65" s="35"/>
      <c r="M65" s="105"/>
    </row>
    <row r="66" spans="1:13">
      <c r="A66" s="297">
        <v>4020</v>
      </c>
      <c r="B66" s="46">
        <v>2820</v>
      </c>
      <c r="C66" s="46" t="s">
        <v>71</v>
      </c>
      <c r="D66" s="58" t="s">
        <v>103</v>
      </c>
      <c r="E66" s="34">
        <f>'A4-1 with formulas'!$K66</f>
        <v>0</v>
      </c>
      <c r="F66" s="215" t="str">
        <f>IF('A4-1 with formulas'!F66=0," ",'A4-1 with formulas'!F66)</f>
        <v>Actual</v>
      </c>
      <c r="G66" s="35"/>
      <c r="H66" s="35"/>
      <c r="I66" s="35"/>
      <c r="J66" s="35"/>
      <c r="K66" s="35"/>
      <c r="L66" s="35"/>
      <c r="M66" s="105"/>
    </row>
    <row r="67" spans="1:13">
      <c r="A67" s="314">
        <v>4025</v>
      </c>
      <c r="B67" s="46"/>
      <c r="C67" s="298" t="s">
        <v>1007</v>
      </c>
      <c r="D67" s="297" t="s">
        <v>1010</v>
      </c>
      <c r="E67" s="34">
        <f>'A4-1 with formulas'!$K67</f>
        <v>0</v>
      </c>
      <c r="F67" s="215" t="s">
        <v>63</v>
      </c>
      <c r="G67" s="35"/>
      <c r="H67" s="35"/>
      <c r="I67" s="35"/>
      <c r="J67" s="35"/>
      <c r="K67" s="35"/>
      <c r="L67" s="35"/>
      <c r="M67" s="105"/>
    </row>
    <row r="68" spans="1:13">
      <c r="A68" s="297">
        <v>4040</v>
      </c>
      <c r="B68" s="46">
        <v>2830</v>
      </c>
      <c r="C68" s="46" t="s">
        <v>74</v>
      </c>
      <c r="D68" s="58" t="s">
        <v>104</v>
      </c>
      <c r="E68" s="34">
        <f>'A4-1 with formulas'!$K68</f>
        <v>0</v>
      </c>
      <c r="F68" s="215" t="str">
        <f>IF('A4-1 with formulas'!F68=0," ",'A4-1 with formulas'!F68)</f>
        <v>Actual</v>
      </c>
      <c r="G68" s="35"/>
      <c r="H68" s="35"/>
      <c r="I68" s="35"/>
      <c r="J68" s="35"/>
      <c r="K68" s="35"/>
      <c r="L68" s="35"/>
      <c r="M68" s="105"/>
    </row>
    <row r="69" spans="1:13">
      <c r="A69" s="297">
        <v>4060</v>
      </c>
      <c r="B69" s="46">
        <v>2840</v>
      </c>
      <c r="C69" s="46" t="s">
        <v>77</v>
      </c>
      <c r="D69" s="58" t="s">
        <v>105</v>
      </c>
      <c r="E69" s="34">
        <f>'A4-1 with formulas'!$K69</f>
        <v>0</v>
      </c>
      <c r="F69" s="215" t="str">
        <f>IF('A4-1 with formulas'!F69=0," ",'A4-1 with formulas'!F69)</f>
        <v>Actual</v>
      </c>
      <c r="G69" s="35"/>
      <c r="H69" s="35"/>
      <c r="I69" s="35"/>
      <c r="J69" s="35"/>
      <c r="K69" s="35"/>
      <c r="L69" s="35"/>
      <c r="M69" s="105"/>
    </row>
    <row r="70" spans="1:13">
      <c r="A70" s="297">
        <v>4080</v>
      </c>
      <c r="B70" s="46">
        <v>2850</v>
      </c>
      <c r="C70" s="46" t="s">
        <v>80</v>
      </c>
      <c r="D70" s="58" t="s">
        <v>106</v>
      </c>
      <c r="E70" s="34">
        <f>'A4-1 with formulas'!$K70</f>
        <v>0</v>
      </c>
      <c r="F70" s="215" t="str">
        <f>IF('A4-1 with formulas'!F70=0," ",'A4-1 with formulas'!F70)</f>
        <v>Actual</v>
      </c>
      <c r="G70" s="35"/>
      <c r="H70" s="35"/>
      <c r="I70" s="35"/>
      <c r="J70" s="35"/>
      <c r="K70" s="35"/>
      <c r="L70" s="35"/>
      <c r="M70" s="105"/>
    </row>
    <row r="71" spans="1:13">
      <c r="A71" s="297">
        <v>4100</v>
      </c>
      <c r="B71" s="46">
        <v>2860</v>
      </c>
      <c r="C71" s="46" t="s">
        <v>83</v>
      </c>
      <c r="D71" s="58" t="s">
        <v>107</v>
      </c>
      <c r="E71" s="34">
        <f>'A4-1 with formulas'!$K71</f>
        <v>0</v>
      </c>
      <c r="F71" s="215" t="str">
        <f>IF('A4-1 with formulas'!F71=0," ",'A4-1 with formulas'!F71)</f>
        <v>Actual</v>
      </c>
      <c r="G71" s="35"/>
      <c r="H71" s="35"/>
      <c r="I71" s="35"/>
      <c r="J71" s="35"/>
      <c r="K71" s="35"/>
      <c r="L71" s="35"/>
      <c r="M71" s="105"/>
    </row>
    <row r="72" spans="1:13">
      <c r="A72" s="297">
        <v>4120</v>
      </c>
      <c r="B72" s="46">
        <v>2870</v>
      </c>
      <c r="C72" s="46" t="s">
        <v>86</v>
      </c>
      <c r="D72" s="58" t="s">
        <v>108</v>
      </c>
      <c r="E72" s="34">
        <f>'A4-1 with formulas'!$K72</f>
        <v>0</v>
      </c>
      <c r="F72" s="215" t="str">
        <f>IF('A4-1 with formulas'!F72=0," ",'A4-1 with formulas'!F72)</f>
        <v>Actual</v>
      </c>
      <c r="G72" s="35"/>
      <c r="H72" s="35"/>
      <c r="I72" s="35"/>
      <c r="J72" s="35"/>
      <c r="K72" s="35"/>
      <c r="L72" s="35"/>
      <c r="M72" s="105"/>
    </row>
    <row r="73" spans="1:13">
      <c r="A73" s="297">
        <v>4140</v>
      </c>
      <c r="B73" s="46">
        <v>2880</v>
      </c>
      <c r="C73" s="46" t="s">
        <v>89</v>
      </c>
      <c r="D73" s="58" t="s">
        <v>109</v>
      </c>
      <c r="E73" s="34">
        <f>'A4-1 with formulas'!$K73</f>
        <v>0</v>
      </c>
      <c r="F73" s="215" t="str">
        <f>IF('A4-1 with formulas'!F73=0," ",'A4-1 with formulas'!F73)</f>
        <v>Actual</v>
      </c>
      <c r="G73" s="35"/>
      <c r="H73" s="35"/>
      <c r="I73" s="35"/>
      <c r="J73" s="35"/>
      <c r="K73" s="35"/>
      <c r="L73" s="35"/>
      <c r="M73" s="105"/>
    </row>
    <row r="74" spans="1:13">
      <c r="A74" s="297">
        <v>4160</v>
      </c>
      <c r="B74" s="46">
        <v>2890</v>
      </c>
      <c r="C74" s="343" t="s">
        <v>1056</v>
      </c>
      <c r="D74" s="213"/>
      <c r="E74" s="34">
        <f>SUM(E65:E73)</f>
        <v>0</v>
      </c>
      <c r="F74" s="150"/>
      <c r="G74" s="34">
        <f t="shared" ref="G74:L74" si="1">SUM(G65:G73)</f>
        <v>0</v>
      </c>
      <c r="H74" s="34">
        <f t="shared" si="1"/>
        <v>0</v>
      </c>
      <c r="I74" s="34">
        <f t="shared" si="1"/>
        <v>0</v>
      </c>
      <c r="J74" s="34">
        <f t="shared" si="1"/>
        <v>0</v>
      </c>
      <c r="K74" s="34">
        <f t="shared" si="1"/>
        <v>0</v>
      </c>
      <c r="L74" s="34">
        <f t="shared" si="1"/>
        <v>0</v>
      </c>
      <c r="M74" s="105"/>
    </row>
    <row r="75" spans="1:13">
      <c r="A75" s="297"/>
      <c r="B75" s="46"/>
      <c r="C75" s="59" t="s">
        <v>785</v>
      </c>
      <c r="D75" s="213"/>
      <c r="E75" s="33"/>
      <c r="F75" s="150"/>
      <c r="G75" s="33"/>
      <c r="H75" s="33"/>
      <c r="I75" s="33"/>
      <c r="J75" s="33"/>
      <c r="K75" s="33"/>
      <c r="L75" s="33"/>
      <c r="M75" s="105"/>
    </row>
    <row r="76" spans="1:13">
      <c r="A76" s="297">
        <v>4500</v>
      </c>
      <c r="B76" s="46">
        <v>2990</v>
      </c>
      <c r="C76" s="46" t="s">
        <v>93</v>
      </c>
      <c r="D76" s="58" t="s">
        <v>110</v>
      </c>
      <c r="E76" s="34">
        <f>'A4-1 with formulas'!$K76</f>
        <v>0</v>
      </c>
      <c r="F76" s="215" t="str">
        <f>IF('A4-1 with formulas'!F76=0," ",'A4-1 with formulas'!F76)</f>
        <v>Actual</v>
      </c>
      <c r="G76" s="35"/>
      <c r="H76" s="35"/>
      <c r="I76" s="35"/>
      <c r="J76" s="35"/>
      <c r="K76" s="35"/>
      <c r="L76" s="35"/>
      <c r="M76" s="105"/>
    </row>
    <row r="77" spans="1:13">
      <c r="A77" s="297">
        <v>4520</v>
      </c>
      <c r="B77" s="46">
        <v>3000</v>
      </c>
      <c r="C77" s="46" t="s">
        <v>71</v>
      </c>
      <c r="D77" s="58" t="s">
        <v>111</v>
      </c>
      <c r="E77" s="34">
        <f>'A4-1 with formulas'!$K77</f>
        <v>0</v>
      </c>
      <c r="F77" s="215" t="str">
        <f>IF('A4-1 with formulas'!F77=0," ",'A4-1 with formulas'!F77)</f>
        <v>Actual</v>
      </c>
      <c r="G77" s="35"/>
      <c r="H77" s="35"/>
      <c r="I77" s="35"/>
      <c r="J77" s="35"/>
      <c r="K77" s="35"/>
      <c r="L77" s="35"/>
      <c r="M77" s="105"/>
    </row>
    <row r="78" spans="1:13">
      <c r="A78" s="314">
        <v>4525</v>
      </c>
      <c r="B78" s="46"/>
      <c r="C78" s="298" t="s">
        <v>1007</v>
      </c>
      <c r="D78" s="297" t="s">
        <v>1011</v>
      </c>
      <c r="E78" s="34">
        <f>'A4-1 with formulas'!$K78</f>
        <v>0</v>
      </c>
      <c r="F78" s="215" t="s">
        <v>63</v>
      </c>
      <c r="G78" s="35"/>
      <c r="H78" s="35"/>
      <c r="I78" s="35"/>
      <c r="J78" s="35"/>
      <c r="K78" s="35"/>
      <c r="L78" s="35"/>
      <c r="M78" s="105"/>
    </row>
    <row r="79" spans="1:13">
      <c r="A79" s="297">
        <v>4540</v>
      </c>
      <c r="B79" s="46">
        <v>3010</v>
      </c>
      <c r="C79" s="46" t="s">
        <v>74</v>
      </c>
      <c r="D79" s="58" t="s">
        <v>112</v>
      </c>
      <c r="E79" s="34">
        <f>'A4-1 with formulas'!$K79</f>
        <v>0</v>
      </c>
      <c r="F79" s="215" t="str">
        <f>IF('A4-1 with formulas'!F79=0," ",'A4-1 with formulas'!F79)</f>
        <v>Actual</v>
      </c>
      <c r="G79" s="35"/>
      <c r="H79" s="35"/>
      <c r="I79" s="35"/>
      <c r="J79" s="35"/>
      <c r="K79" s="35"/>
      <c r="L79" s="35"/>
      <c r="M79" s="105"/>
    </row>
    <row r="80" spans="1:13">
      <c r="A80" s="297">
        <v>4560</v>
      </c>
      <c r="B80" s="46">
        <v>3020</v>
      </c>
      <c r="C80" s="46" t="s">
        <v>77</v>
      </c>
      <c r="D80" s="58" t="s">
        <v>113</v>
      </c>
      <c r="E80" s="34">
        <f>'A4-1 with formulas'!$K80</f>
        <v>0</v>
      </c>
      <c r="F80" s="215" t="str">
        <f>IF('A4-1 with formulas'!F80=0," ",'A4-1 with formulas'!F80)</f>
        <v>Actual</v>
      </c>
      <c r="G80" s="35"/>
      <c r="H80" s="35"/>
      <c r="I80" s="35"/>
      <c r="J80" s="35"/>
      <c r="K80" s="35"/>
      <c r="L80" s="35"/>
      <c r="M80" s="105"/>
    </row>
    <row r="81" spans="1:13">
      <c r="A81" s="297">
        <v>4580</v>
      </c>
      <c r="B81" s="46">
        <v>3030</v>
      </c>
      <c r="C81" s="46" t="s">
        <v>80</v>
      </c>
      <c r="D81" s="58" t="s">
        <v>114</v>
      </c>
      <c r="E81" s="34">
        <f>'A4-1 with formulas'!$K81</f>
        <v>0</v>
      </c>
      <c r="F81" s="215" t="str">
        <f>IF('A4-1 with formulas'!F81=0," ",'A4-1 with formulas'!F81)</f>
        <v>Actual</v>
      </c>
      <c r="G81" s="35"/>
      <c r="H81" s="35"/>
      <c r="I81" s="35"/>
      <c r="J81" s="35"/>
      <c r="K81" s="35"/>
      <c r="L81" s="35"/>
      <c r="M81" s="105"/>
    </row>
    <row r="82" spans="1:13">
      <c r="A82" s="297">
        <v>4600</v>
      </c>
      <c r="B82" s="46">
        <v>3040</v>
      </c>
      <c r="C82" s="46" t="s">
        <v>83</v>
      </c>
      <c r="D82" s="58" t="s">
        <v>115</v>
      </c>
      <c r="E82" s="34">
        <f>'A4-1 with formulas'!$K82</f>
        <v>0</v>
      </c>
      <c r="F82" s="215" t="str">
        <f>IF('A4-1 with formulas'!F82=0," ",'A4-1 with formulas'!F82)</f>
        <v>Actual</v>
      </c>
      <c r="G82" s="35"/>
      <c r="H82" s="35"/>
      <c r="I82" s="35"/>
      <c r="J82" s="35"/>
      <c r="K82" s="35"/>
      <c r="L82" s="35"/>
      <c r="M82" s="105"/>
    </row>
    <row r="83" spans="1:13">
      <c r="A83" s="297">
        <v>4620</v>
      </c>
      <c r="B83" s="46">
        <v>3050</v>
      </c>
      <c r="C83" s="46" t="s">
        <v>86</v>
      </c>
      <c r="D83" s="58" t="s">
        <v>116</v>
      </c>
      <c r="E83" s="34">
        <f>'A4-1 with formulas'!$K83</f>
        <v>0</v>
      </c>
      <c r="F83" s="215" t="str">
        <f>IF('A4-1 with formulas'!F83=0," ",'A4-1 with formulas'!F83)</f>
        <v>Actual</v>
      </c>
      <c r="G83" s="35"/>
      <c r="H83" s="35"/>
      <c r="I83" s="35"/>
      <c r="J83" s="35"/>
      <c r="K83" s="35"/>
      <c r="L83" s="35"/>
      <c r="M83" s="105"/>
    </row>
    <row r="84" spans="1:13">
      <c r="A84" s="297">
        <v>4640</v>
      </c>
      <c r="B84" s="46">
        <v>3060</v>
      </c>
      <c r="C84" s="46" t="s">
        <v>89</v>
      </c>
      <c r="D84" s="58" t="s">
        <v>117</v>
      </c>
      <c r="E84" s="34">
        <f>'A4-1 with formulas'!$K84</f>
        <v>0</v>
      </c>
      <c r="F84" s="215" t="str">
        <f>IF('A4-1 with formulas'!F84=0," ",'A4-1 with formulas'!F84)</f>
        <v>Actual</v>
      </c>
      <c r="G84" s="35"/>
      <c r="H84" s="35"/>
      <c r="I84" s="35"/>
      <c r="J84" s="35"/>
      <c r="K84" s="35"/>
      <c r="L84" s="35"/>
      <c r="M84" s="105"/>
    </row>
    <row r="85" spans="1:13">
      <c r="A85" s="297">
        <v>4660</v>
      </c>
      <c r="B85" s="46">
        <v>3070</v>
      </c>
      <c r="C85" s="59" t="s">
        <v>746</v>
      </c>
      <c r="D85" s="213"/>
      <c r="E85" s="34">
        <f>SUM(E76:E84)</f>
        <v>0</v>
      </c>
      <c r="F85" s="150"/>
      <c r="G85" s="34">
        <f t="shared" ref="G85:L85" si="2">SUM(G76:G84)</f>
        <v>0</v>
      </c>
      <c r="H85" s="34">
        <f t="shared" si="2"/>
        <v>0</v>
      </c>
      <c r="I85" s="34">
        <f t="shared" si="2"/>
        <v>0</v>
      </c>
      <c r="J85" s="34">
        <f t="shared" si="2"/>
        <v>0</v>
      </c>
      <c r="K85" s="34">
        <f t="shared" si="2"/>
        <v>0</v>
      </c>
      <c r="L85" s="34">
        <f t="shared" si="2"/>
        <v>0</v>
      </c>
      <c r="M85" s="105"/>
    </row>
    <row r="86" spans="1:13">
      <c r="A86" s="297"/>
      <c r="B86" s="46"/>
      <c r="C86" s="59" t="s">
        <v>783</v>
      </c>
      <c r="D86" s="213"/>
      <c r="E86" s="33"/>
      <c r="F86" s="150"/>
      <c r="G86" s="33"/>
      <c r="H86" s="33"/>
      <c r="I86" s="33"/>
      <c r="J86" s="33"/>
      <c r="K86" s="33"/>
      <c r="L86" s="33"/>
      <c r="M86" s="105"/>
    </row>
    <row r="87" spans="1:13">
      <c r="A87" s="297">
        <v>5000</v>
      </c>
      <c r="B87" s="46">
        <v>3170</v>
      </c>
      <c r="C87" s="46" t="s">
        <v>93</v>
      </c>
      <c r="D87" s="58" t="s">
        <v>118</v>
      </c>
      <c r="E87" s="34">
        <f>'A4-1 with formulas'!$K87</f>
        <v>0</v>
      </c>
      <c r="F87" s="215" t="str">
        <f>IF('A4-1 with formulas'!F76=0," ",'A4-1 with formulas'!F76)</f>
        <v>Actual</v>
      </c>
      <c r="G87" s="35"/>
      <c r="H87" s="35"/>
      <c r="I87" s="35"/>
      <c r="J87" s="35"/>
      <c r="K87" s="35"/>
      <c r="L87" s="35"/>
      <c r="M87" s="105"/>
    </row>
    <row r="88" spans="1:13">
      <c r="A88" s="297">
        <v>5020</v>
      </c>
      <c r="B88" s="46">
        <v>3180</v>
      </c>
      <c r="C88" s="46" t="s">
        <v>71</v>
      </c>
      <c r="D88" s="58" t="s">
        <v>119</v>
      </c>
      <c r="E88" s="34">
        <f>'A4-1 with formulas'!$K88</f>
        <v>0</v>
      </c>
      <c r="F88" s="215" t="str">
        <f>IF('A4-1 with formulas'!F77=0," ",'A4-1 with formulas'!F77)</f>
        <v>Actual</v>
      </c>
      <c r="G88" s="35"/>
      <c r="H88" s="35"/>
      <c r="I88" s="35"/>
      <c r="J88" s="35"/>
      <c r="K88" s="35"/>
      <c r="L88" s="35"/>
      <c r="M88" s="105"/>
    </row>
    <row r="89" spans="1:13">
      <c r="A89" s="314">
        <v>5025</v>
      </c>
      <c r="B89" s="46"/>
      <c r="C89" s="298" t="s">
        <v>1007</v>
      </c>
      <c r="D89" s="297" t="s">
        <v>1012</v>
      </c>
      <c r="E89" s="34">
        <f>'A4-1 with formulas'!$K89</f>
        <v>0</v>
      </c>
      <c r="F89" s="215" t="s">
        <v>63</v>
      </c>
      <c r="G89" s="35"/>
      <c r="H89" s="35"/>
      <c r="I89" s="35"/>
      <c r="J89" s="35"/>
      <c r="K89" s="35"/>
      <c r="L89" s="35"/>
      <c r="M89" s="105"/>
    </row>
    <row r="90" spans="1:13">
      <c r="A90" s="297">
        <v>5040</v>
      </c>
      <c r="B90" s="46">
        <v>3190</v>
      </c>
      <c r="C90" s="46" t="s">
        <v>74</v>
      </c>
      <c r="D90" s="58" t="s">
        <v>120</v>
      </c>
      <c r="E90" s="34">
        <f>'A4-1 with formulas'!$K90</f>
        <v>0</v>
      </c>
      <c r="F90" s="215" t="str">
        <f>IF('A4-1 with formulas'!F79=0," ",'A4-1 with formulas'!F79)</f>
        <v>Actual</v>
      </c>
      <c r="G90" s="35"/>
      <c r="H90" s="35"/>
      <c r="I90" s="35"/>
      <c r="J90" s="35"/>
      <c r="K90" s="35"/>
      <c r="L90" s="35"/>
      <c r="M90" s="105"/>
    </row>
    <row r="91" spans="1:13">
      <c r="A91" s="297">
        <v>5060</v>
      </c>
      <c r="B91" s="46">
        <v>3200</v>
      </c>
      <c r="C91" s="46" t="s">
        <v>77</v>
      </c>
      <c r="D91" s="58" t="s">
        <v>121</v>
      </c>
      <c r="E91" s="34">
        <f>'A4-1 with formulas'!$K91</f>
        <v>0</v>
      </c>
      <c r="F91" s="215" t="str">
        <f>IF('A4-1 with formulas'!F80=0," ",'A4-1 with formulas'!F80)</f>
        <v>Actual</v>
      </c>
      <c r="G91" s="35"/>
      <c r="H91" s="35"/>
      <c r="I91" s="35"/>
      <c r="J91" s="35"/>
      <c r="K91" s="35"/>
      <c r="L91" s="35"/>
      <c r="M91" s="105"/>
    </row>
    <row r="92" spans="1:13">
      <c r="A92" s="297">
        <v>5080</v>
      </c>
      <c r="B92" s="46">
        <v>3210</v>
      </c>
      <c r="C92" s="46" t="s">
        <v>80</v>
      </c>
      <c r="D92" s="58" t="s">
        <v>122</v>
      </c>
      <c r="E92" s="34">
        <f>'A4-1 with formulas'!$K92</f>
        <v>0</v>
      </c>
      <c r="F92" s="215" t="str">
        <f>IF('A4-1 with formulas'!F81=0," ",'A4-1 with formulas'!F81)</f>
        <v>Actual</v>
      </c>
      <c r="G92" s="35"/>
      <c r="H92" s="35"/>
      <c r="I92" s="35"/>
      <c r="J92" s="35"/>
      <c r="K92" s="35"/>
      <c r="L92" s="35"/>
      <c r="M92" s="105"/>
    </row>
    <row r="93" spans="1:13">
      <c r="A93" s="297">
        <v>5100</v>
      </c>
      <c r="B93" s="46">
        <v>3220</v>
      </c>
      <c r="C93" s="46" t="s">
        <v>83</v>
      </c>
      <c r="D93" s="58" t="s">
        <v>123</v>
      </c>
      <c r="E93" s="34">
        <f>'A4-1 with formulas'!$K93</f>
        <v>0</v>
      </c>
      <c r="F93" s="215" t="str">
        <f>IF('A4-1 with formulas'!F82=0," ",'A4-1 with formulas'!F82)</f>
        <v>Actual</v>
      </c>
      <c r="G93" s="35"/>
      <c r="H93" s="35"/>
      <c r="I93" s="35"/>
      <c r="J93" s="35"/>
      <c r="K93" s="35"/>
      <c r="L93" s="35"/>
      <c r="M93" s="105"/>
    </row>
    <row r="94" spans="1:13">
      <c r="A94" s="297">
        <v>5120</v>
      </c>
      <c r="B94" s="46">
        <v>3230</v>
      </c>
      <c r="C94" s="46" t="s">
        <v>86</v>
      </c>
      <c r="D94" s="58" t="s">
        <v>124</v>
      </c>
      <c r="E94" s="34">
        <f>'A4-1 with formulas'!$K94</f>
        <v>0</v>
      </c>
      <c r="F94" s="215" t="str">
        <f>IF('A4-1 with formulas'!F83=0," ",'A4-1 with formulas'!F83)</f>
        <v>Actual</v>
      </c>
      <c r="G94" s="35"/>
      <c r="H94" s="35"/>
      <c r="I94" s="35"/>
      <c r="J94" s="35"/>
      <c r="K94" s="35"/>
      <c r="L94" s="35"/>
      <c r="M94" s="105"/>
    </row>
    <row r="95" spans="1:13">
      <c r="A95" s="297">
        <v>5140</v>
      </c>
      <c r="B95" s="46">
        <v>3240</v>
      </c>
      <c r="C95" s="46" t="s">
        <v>89</v>
      </c>
      <c r="D95" s="58" t="s">
        <v>125</v>
      </c>
      <c r="E95" s="34">
        <f>'A4-1 with formulas'!$K95</f>
        <v>0</v>
      </c>
      <c r="F95" s="215" t="str">
        <f>IF('A4-1 with formulas'!F84=0," ",'A4-1 with formulas'!F84)</f>
        <v>Actual</v>
      </c>
      <c r="G95" s="35"/>
      <c r="H95" s="35"/>
      <c r="I95" s="35"/>
      <c r="J95" s="35"/>
      <c r="K95" s="35"/>
      <c r="L95" s="35"/>
      <c r="M95" s="105"/>
    </row>
    <row r="96" spans="1:13">
      <c r="A96" s="297">
        <v>5160</v>
      </c>
      <c r="B96" s="46">
        <v>3250</v>
      </c>
      <c r="C96" s="59" t="s">
        <v>747</v>
      </c>
      <c r="D96" s="213"/>
      <c r="E96" s="34">
        <f>SUM(E87:E95)</f>
        <v>0</v>
      </c>
      <c r="F96" s="150"/>
      <c r="G96" s="34">
        <f t="shared" ref="G96:L96" si="3">SUM(G87:G95)</f>
        <v>0</v>
      </c>
      <c r="H96" s="34">
        <f t="shared" si="3"/>
        <v>0</v>
      </c>
      <c r="I96" s="34">
        <f t="shared" si="3"/>
        <v>0</v>
      </c>
      <c r="J96" s="34">
        <f t="shared" si="3"/>
        <v>0</v>
      </c>
      <c r="K96" s="34">
        <f t="shared" si="3"/>
        <v>0</v>
      </c>
      <c r="L96" s="34">
        <f t="shared" si="3"/>
        <v>0</v>
      </c>
      <c r="M96" s="105"/>
    </row>
    <row r="97" spans="1:13">
      <c r="A97" s="297"/>
      <c r="B97" s="46"/>
      <c r="C97" s="59" t="s">
        <v>784</v>
      </c>
      <c r="D97" s="213"/>
      <c r="E97" s="33"/>
      <c r="F97" s="150"/>
      <c r="G97" s="33"/>
      <c r="H97" s="33"/>
      <c r="I97" s="33"/>
      <c r="J97" s="33"/>
      <c r="K97" s="33"/>
      <c r="L97" s="33"/>
      <c r="M97" s="105"/>
    </row>
    <row r="98" spans="1:13">
      <c r="A98" s="297">
        <v>5500</v>
      </c>
      <c r="B98" s="46">
        <v>3260</v>
      </c>
      <c r="C98" s="46" t="s">
        <v>93</v>
      </c>
      <c r="D98" s="58" t="s">
        <v>126</v>
      </c>
      <c r="E98" s="34">
        <f>'A4-1 with formulas'!$K98</f>
        <v>0</v>
      </c>
      <c r="F98" s="215" t="str">
        <f>IF('A4-1 with formulas'!F98=0," ",'A4-1 with formulas'!F98)</f>
        <v>Actual</v>
      </c>
      <c r="G98" s="35"/>
      <c r="H98" s="35"/>
      <c r="I98" s="35"/>
      <c r="J98" s="35"/>
      <c r="K98" s="35"/>
      <c r="L98" s="35"/>
      <c r="M98" s="105"/>
    </row>
    <row r="99" spans="1:13">
      <c r="A99" s="297">
        <v>5520</v>
      </c>
      <c r="B99" s="46">
        <v>3270</v>
      </c>
      <c r="C99" s="46" t="s">
        <v>71</v>
      </c>
      <c r="D99" s="58" t="s">
        <v>127</v>
      </c>
      <c r="E99" s="34">
        <f>'A4-1 with formulas'!$K99</f>
        <v>0</v>
      </c>
      <c r="F99" s="215" t="str">
        <f>IF('A4-1 with formulas'!F99=0," ",'A4-1 with formulas'!F99)</f>
        <v>Actual</v>
      </c>
      <c r="G99" s="35"/>
      <c r="H99" s="35"/>
      <c r="I99" s="35"/>
      <c r="J99" s="35"/>
      <c r="K99" s="35"/>
      <c r="L99" s="35"/>
      <c r="M99" s="105"/>
    </row>
    <row r="100" spans="1:13">
      <c r="A100" s="314">
        <v>5525</v>
      </c>
      <c r="B100" s="46"/>
      <c r="C100" s="298" t="s">
        <v>1007</v>
      </c>
      <c r="D100" s="297" t="s">
        <v>1013</v>
      </c>
      <c r="E100" s="34">
        <f>'A4-1 with formulas'!$K100</f>
        <v>0</v>
      </c>
      <c r="F100" s="215" t="s">
        <v>63</v>
      </c>
      <c r="G100" s="35"/>
      <c r="H100" s="35"/>
      <c r="I100" s="35"/>
      <c r="J100" s="35"/>
      <c r="K100" s="35"/>
      <c r="L100" s="35"/>
      <c r="M100" s="105"/>
    </row>
    <row r="101" spans="1:13">
      <c r="A101" s="297">
        <v>5540</v>
      </c>
      <c r="B101" s="46">
        <v>3280</v>
      </c>
      <c r="C101" s="46" t="s">
        <v>74</v>
      </c>
      <c r="D101" s="58" t="s">
        <v>128</v>
      </c>
      <c r="E101" s="34">
        <f>'A4-1 with formulas'!$K101</f>
        <v>0</v>
      </c>
      <c r="F101" s="215" t="str">
        <f>IF('A4-1 with formulas'!F101=0," ",'A4-1 with formulas'!F101)</f>
        <v>Actual</v>
      </c>
      <c r="G101" s="35"/>
      <c r="H101" s="35"/>
      <c r="I101" s="35"/>
      <c r="J101" s="35"/>
      <c r="K101" s="35"/>
      <c r="L101" s="35"/>
      <c r="M101" s="105"/>
    </row>
    <row r="102" spans="1:13">
      <c r="A102" s="297">
        <v>5560</v>
      </c>
      <c r="B102" s="46">
        <v>3290</v>
      </c>
      <c r="C102" s="46" t="s">
        <v>77</v>
      </c>
      <c r="D102" s="58" t="s">
        <v>129</v>
      </c>
      <c r="E102" s="34">
        <f>'A4-1 with formulas'!$K102</f>
        <v>0</v>
      </c>
      <c r="F102" s="215" t="str">
        <f>IF('A4-1 with formulas'!F102=0," ",'A4-1 with formulas'!F102)</f>
        <v>Actual</v>
      </c>
      <c r="G102" s="35"/>
      <c r="H102" s="35"/>
      <c r="I102" s="35"/>
      <c r="J102" s="35"/>
      <c r="K102" s="35"/>
      <c r="L102" s="35"/>
      <c r="M102" s="105"/>
    </row>
    <row r="103" spans="1:13">
      <c r="A103" s="297">
        <v>5580</v>
      </c>
      <c r="B103" s="46">
        <v>3300</v>
      </c>
      <c r="C103" s="46" t="s">
        <v>80</v>
      </c>
      <c r="D103" s="58" t="s">
        <v>130</v>
      </c>
      <c r="E103" s="34">
        <f>'A4-1 with formulas'!$K103</f>
        <v>0</v>
      </c>
      <c r="F103" s="215" t="str">
        <f>IF('A4-1 with formulas'!F103=0," ",'A4-1 with formulas'!F103)</f>
        <v>Actual</v>
      </c>
      <c r="G103" s="35"/>
      <c r="H103" s="35"/>
      <c r="I103" s="35"/>
      <c r="J103" s="35"/>
      <c r="K103" s="35"/>
      <c r="L103" s="35"/>
      <c r="M103" s="105"/>
    </row>
    <row r="104" spans="1:13">
      <c r="A104" s="297">
        <v>5600</v>
      </c>
      <c r="B104" s="46">
        <v>3310</v>
      </c>
      <c r="C104" s="46" t="s">
        <v>83</v>
      </c>
      <c r="D104" s="58" t="s">
        <v>131</v>
      </c>
      <c r="E104" s="34">
        <f>'A4-1 with formulas'!$K104</f>
        <v>0</v>
      </c>
      <c r="F104" s="215" t="str">
        <f>IF('A4-1 with formulas'!F104=0," ",'A4-1 with formulas'!F104)</f>
        <v>Actual</v>
      </c>
      <c r="G104" s="35"/>
      <c r="H104" s="35"/>
      <c r="I104" s="35"/>
      <c r="J104" s="35"/>
      <c r="K104" s="35"/>
      <c r="L104" s="35"/>
      <c r="M104" s="105"/>
    </row>
    <row r="105" spans="1:13">
      <c r="A105" s="297">
        <v>5620</v>
      </c>
      <c r="B105" s="46">
        <v>3320</v>
      </c>
      <c r="C105" s="46" t="s">
        <v>86</v>
      </c>
      <c r="D105" s="58" t="s">
        <v>132</v>
      </c>
      <c r="E105" s="34">
        <f>'A4-1 with formulas'!$K105</f>
        <v>0</v>
      </c>
      <c r="F105" s="215" t="str">
        <f>IF('A4-1 with formulas'!F105=0," ",'A4-1 with formulas'!F105)</f>
        <v>Actual</v>
      </c>
      <c r="G105" s="35"/>
      <c r="H105" s="35"/>
      <c r="I105" s="35"/>
      <c r="J105" s="35"/>
      <c r="K105" s="35"/>
      <c r="L105" s="35"/>
      <c r="M105" s="105"/>
    </row>
    <row r="106" spans="1:13">
      <c r="A106" s="297">
        <v>5640</v>
      </c>
      <c r="B106" s="46">
        <v>3330</v>
      </c>
      <c r="C106" s="46" t="s">
        <v>89</v>
      </c>
      <c r="D106" s="58" t="s">
        <v>133</v>
      </c>
      <c r="E106" s="34">
        <f>'A4-1 with formulas'!$K106</f>
        <v>0</v>
      </c>
      <c r="F106" s="215" t="str">
        <f>IF('A4-1 with formulas'!F106=0," ",'A4-1 with formulas'!F106)</f>
        <v>Actual</v>
      </c>
      <c r="G106" s="35"/>
      <c r="H106" s="35"/>
      <c r="I106" s="35"/>
      <c r="J106" s="35"/>
      <c r="K106" s="35"/>
      <c r="L106" s="35"/>
      <c r="M106" s="105"/>
    </row>
    <row r="107" spans="1:13">
      <c r="A107" s="297">
        <v>5660</v>
      </c>
      <c r="B107" s="46">
        <v>3340</v>
      </c>
      <c r="C107" s="59" t="s">
        <v>748</v>
      </c>
      <c r="D107" s="213"/>
      <c r="E107" s="34">
        <f>SUM(E98:E106)</f>
        <v>0</v>
      </c>
      <c r="F107" s="150"/>
      <c r="G107" s="34">
        <f t="shared" ref="G107:L107" si="4">SUM(G98:G106)</f>
        <v>0</v>
      </c>
      <c r="H107" s="34">
        <f t="shared" si="4"/>
        <v>0</v>
      </c>
      <c r="I107" s="34">
        <f t="shared" si="4"/>
        <v>0</v>
      </c>
      <c r="J107" s="34">
        <f t="shared" si="4"/>
        <v>0</v>
      </c>
      <c r="K107" s="34">
        <f t="shared" si="4"/>
        <v>0</v>
      </c>
      <c r="L107" s="34">
        <f t="shared" si="4"/>
        <v>0</v>
      </c>
      <c r="M107" s="105"/>
    </row>
    <row r="108" spans="1:13">
      <c r="A108" s="297"/>
      <c r="B108" s="46"/>
      <c r="C108" s="59" t="s">
        <v>786</v>
      </c>
      <c r="D108" s="213"/>
      <c r="E108" s="33"/>
      <c r="F108" s="150"/>
      <c r="G108" s="33"/>
      <c r="H108" s="33"/>
      <c r="I108" s="33"/>
      <c r="J108" s="33"/>
      <c r="K108" s="33"/>
      <c r="L108" s="33"/>
      <c r="M108" s="105"/>
    </row>
    <row r="109" spans="1:13">
      <c r="A109" s="297">
        <v>6000</v>
      </c>
      <c r="B109" s="46">
        <v>3440</v>
      </c>
      <c r="C109" s="46" t="s">
        <v>93</v>
      </c>
      <c r="D109" s="58" t="s">
        <v>134</v>
      </c>
      <c r="E109" s="34">
        <f>'A4-1 with formulas'!$K109</f>
        <v>0</v>
      </c>
      <c r="F109" s="215" t="str">
        <f>IF('A4-1 with formulas'!F109=0," ",'A4-1 with formulas'!F109)</f>
        <v>Actual</v>
      </c>
      <c r="G109" s="35"/>
      <c r="H109" s="35"/>
      <c r="I109" s="35"/>
      <c r="J109" s="35"/>
      <c r="K109" s="35"/>
      <c r="L109" s="35"/>
      <c r="M109" s="105"/>
    </row>
    <row r="110" spans="1:13">
      <c r="A110" s="297">
        <v>6020</v>
      </c>
      <c r="B110" s="46">
        <v>3450</v>
      </c>
      <c r="C110" s="46" t="s">
        <v>71</v>
      </c>
      <c r="D110" s="58" t="s">
        <v>135</v>
      </c>
      <c r="E110" s="34">
        <f>'A4-1 with formulas'!$K110</f>
        <v>0</v>
      </c>
      <c r="F110" s="215" t="str">
        <f>IF('A4-1 with formulas'!F110=0," ",'A4-1 with formulas'!F110)</f>
        <v>Actual</v>
      </c>
      <c r="G110" s="35"/>
      <c r="H110" s="35"/>
      <c r="I110" s="35"/>
      <c r="J110" s="35"/>
      <c r="K110" s="35"/>
      <c r="L110" s="35"/>
      <c r="M110" s="105"/>
    </row>
    <row r="111" spans="1:13">
      <c r="A111" s="314">
        <v>6025</v>
      </c>
      <c r="B111" s="46"/>
      <c r="C111" s="298" t="s">
        <v>1007</v>
      </c>
      <c r="D111" s="297" t="s">
        <v>1014</v>
      </c>
      <c r="E111" s="34">
        <f>'A4-1 with formulas'!$K111</f>
        <v>0</v>
      </c>
      <c r="F111" s="215" t="s">
        <v>63</v>
      </c>
      <c r="G111" s="35"/>
      <c r="H111" s="35"/>
      <c r="I111" s="35"/>
      <c r="J111" s="35"/>
      <c r="K111" s="35"/>
      <c r="L111" s="35"/>
      <c r="M111" s="105"/>
    </row>
    <row r="112" spans="1:13">
      <c r="A112" s="297">
        <v>6040</v>
      </c>
      <c r="B112" s="46">
        <v>3460</v>
      </c>
      <c r="C112" s="46" t="s">
        <v>74</v>
      </c>
      <c r="D112" s="58" t="s">
        <v>136</v>
      </c>
      <c r="E112" s="34">
        <f>'A4-1 with formulas'!$K112</f>
        <v>0</v>
      </c>
      <c r="F112" s="215" t="str">
        <f>IF('A4-1 with formulas'!F112=0," ",'A4-1 with formulas'!F112)</f>
        <v>Actual</v>
      </c>
      <c r="G112" s="35"/>
      <c r="H112" s="35"/>
      <c r="I112" s="35"/>
      <c r="J112" s="35"/>
      <c r="K112" s="35"/>
      <c r="L112" s="35"/>
      <c r="M112" s="105"/>
    </row>
    <row r="113" spans="1:13">
      <c r="A113" s="297">
        <v>6060</v>
      </c>
      <c r="B113" s="46">
        <v>3470</v>
      </c>
      <c r="C113" s="46" t="s">
        <v>77</v>
      </c>
      <c r="D113" s="58" t="s">
        <v>137</v>
      </c>
      <c r="E113" s="34">
        <f>'A4-1 with formulas'!$K113</f>
        <v>0</v>
      </c>
      <c r="F113" s="215" t="str">
        <f>IF('A4-1 with formulas'!F113=0," ",'A4-1 with formulas'!F113)</f>
        <v>Actual</v>
      </c>
      <c r="G113" s="35"/>
      <c r="H113" s="35"/>
      <c r="I113" s="35"/>
      <c r="J113" s="35"/>
      <c r="K113" s="35"/>
      <c r="L113" s="35"/>
      <c r="M113" s="105"/>
    </row>
    <row r="114" spans="1:13">
      <c r="A114" s="297">
        <v>6080</v>
      </c>
      <c r="B114" s="46">
        <v>3480</v>
      </c>
      <c r="C114" s="46" t="s">
        <v>80</v>
      </c>
      <c r="D114" s="58" t="s">
        <v>138</v>
      </c>
      <c r="E114" s="34">
        <f>'A4-1 with formulas'!$K114</f>
        <v>0</v>
      </c>
      <c r="F114" s="215" t="str">
        <f>IF('A4-1 with formulas'!F114=0," ",'A4-1 with formulas'!F114)</f>
        <v>Actual</v>
      </c>
      <c r="G114" s="35"/>
      <c r="H114" s="35"/>
      <c r="I114" s="35"/>
      <c r="J114" s="35"/>
      <c r="K114" s="35"/>
      <c r="L114" s="35"/>
      <c r="M114" s="105"/>
    </row>
    <row r="115" spans="1:13">
      <c r="A115" s="297">
        <v>6100</v>
      </c>
      <c r="B115" s="46">
        <v>3490</v>
      </c>
      <c r="C115" s="46" t="s">
        <v>83</v>
      </c>
      <c r="D115" s="58" t="s">
        <v>139</v>
      </c>
      <c r="E115" s="34">
        <f>'A4-1 with formulas'!$K115</f>
        <v>0</v>
      </c>
      <c r="F115" s="215" t="str">
        <f>IF('A4-1 with formulas'!F115=0," ",'A4-1 with formulas'!F115)</f>
        <v>Actual</v>
      </c>
      <c r="G115" s="35"/>
      <c r="H115" s="35"/>
      <c r="I115" s="35"/>
      <c r="J115" s="35"/>
      <c r="K115" s="35"/>
      <c r="L115" s="35"/>
      <c r="M115" s="105"/>
    </row>
    <row r="116" spans="1:13">
      <c r="A116" s="297">
        <v>6120</v>
      </c>
      <c r="B116" s="46">
        <v>3500</v>
      </c>
      <c r="C116" s="46" t="s">
        <v>86</v>
      </c>
      <c r="D116" s="58" t="s">
        <v>140</v>
      </c>
      <c r="E116" s="34">
        <f>'A4-1 with formulas'!$K116</f>
        <v>0</v>
      </c>
      <c r="F116" s="215" t="str">
        <f>IF('A4-1 with formulas'!F116=0," ",'A4-1 with formulas'!F116)</f>
        <v>Actual</v>
      </c>
      <c r="G116" s="35"/>
      <c r="H116" s="35"/>
      <c r="I116" s="35"/>
      <c r="J116" s="35"/>
      <c r="K116" s="35"/>
      <c r="L116" s="35"/>
      <c r="M116" s="105"/>
    </row>
    <row r="117" spans="1:13">
      <c r="A117" s="297">
        <v>6140</v>
      </c>
      <c r="B117" s="46">
        <v>3510</v>
      </c>
      <c r="C117" s="46" t="s">
        <v>89</v>
      </c>
      <c r="D117" s="58" t="s">
        <v>141</v>
      </c>
      <c r="E117" s="34">
        <f>'A4-1 with formulas'!$K117</f>
        <v>0</v>
      </c>
      <c r="F117" s="215" t="str">
        <f>IF('A4-1 with formulas'!F117=0," ",'A4-1 with formulas'!F117)</f>
        <v>Actual</v>
      </c>
      <c r="G117" s="35"/>
      <c r="H117" s="35"/>
      <c r="I117" s="35"/>
      <c r="J117" s="35"/>
      <c r="K117" s="35"/>
      <c r="L117" s="35"/>
      <c r="M117" s="105"/>
    </row>
    <row r="118" spans="1:13">
      <c r="A118" s="297">
        <v>6160</v>
      </c>
      <c r="B118" s="46">
        <v>3520</v>
      </c>
      <c r="C118" s="59" t="s">
        <v>749</v>
      </c>
      <c r="D118" s="213"/>
      <c r="E118" s="34">
        <f>SUM(E109:E117)</f>
        <v>0</v>
      </c>
      <c r="F118" s="150"/>
      <c r="G118" s="34">
        <f t="shared" ref="G118:L118" si="5">SUM(G109:G117)</f>
        <v>0</v>
      </c>
      <c r="H118" s="34">
        <f t="shared" si="5"/>
        <v>0</v>
      </c>
      <c r="I118" s="34">
        <f t="shared" si="5"/>
        <v>0</v>
      </c>
      <c r="J118" s="34">
        <f t="shared" si="5"/>
        <v>0</v>
      </c>
      <c r="K118" s="34">
        <f t="shared" si="5"/>
        <v>0</v>
      </c>
      <c r="L118" s="34">
        <f t="shared" si="5"/>
        <v>0</v>
      </c>
      <c r="M118" s="105"/>
    </row>
    <row r="119" spans="1:13">
      <c r="A119" s="297"/>
      <c r="B119" s="46"/>
      <c r="C119" s="59" t="s">
        <v>787</v>
      </c>
      <c r="D119" s="213"/>
      <c r="E119" s="33"/>
      <c r="F119" s="150"/>
      <c r="G119" s="33"/>
      <c r="H119" s="33"/>
      <c r="I119" s="33"/>
      <c r="J119" s="33"/>
      <c r="K119" s="33"/>
      <c r="L119" s="33"/>
      <c r="M119" s="105"/>
    </row>
    <row r="120" spans="1:13">
      <c r="A120" s="297">
        <v>6500</v>
      </c>
      <c r="B120" s="46">
        <v>3770</v>
      </c>
      <c r="C120" s="46" t="s">
        <v>93</v>
      </c>
      <c r="D120" s="58" t="s">
        <v>142</v>
      </c>
      <c r="E120" s="34">
        <f>'A4-1 with formulas'!$K120</f>
        <v>0</v>
      </c>
      <c r="F120" s="215" t="str">
        <f>IF('A4-1 with formulas'!F120=0," ",'A4-1 with formulas'!F120)</f>
        <v>Actual</v>
      </c>
      <c r="G120" s="35"/>
      <c r="H120" s="35"/>
      <c r="I120" s="35"/>
      <c r="J120" s="35"/>
      <c r="K120" s="35"/>
      <c r="L120" s="35"/>
      <c r="M120" s="105"/>
    </row>
    <row r="121" spans="1:13">
      <c r="A121" s="297">
        <v>6520</v>
      </c>
      <c r="B121" s="46">
        <v>3780</v>
      </c>
      <c r="C121" s="46" t="s">
        <v>71</v>
      </c>
      <c r="D121" s="58" t="s">
        <v>143</v>
      </c>
      <c r="E121" s="34">
        <f>'A4-1 with formulas'!$K121</f>
        <v>0</v>
      </c>
      <c r="F121" s="215" t="str">
        <f>IF('A4-1 with formulas'!F121=0," ",'A4-1 with formulas'!F121)</f>
        <v>Actual</v>
      </c>
      <c r="G121" s="35"/>
      <c r="H121" s="35"/>
      <c r="I121" s="35"/>
      <c r="J121" s="35"/>
      <c r="K121" s="35"/>
      <c r="L121" s="35"/>
      <c r="M121" s="105"/>
    </row>
    <row r="122" spans="1:13">
      <c r="A122" s="314">
        <v>6525</v>
      </c>
      <c r="B122" s="46"/>
      <c r="C122" s="298" t="s">
        <v>1007</v>
      </c>
      <c r="D122" s="297" t="s">
        <v>1055</v>
      </c>
      <c r="E122" s="34">
        <v>0</v>
      </c>
      <c r="F122" s="215" t="s">
        <v>63</v>
      </c>
      <c r="G122" s="35"/>
      <c r="H122" s="35"/>
      <c r="I122" s="35"/>
      <c r="J122" s="35"/>
      <c r="K122" s="35"/>
      <c r="L122" s="35"/>
      <c r="M122" s="105"/>
    </row>
    <row r="123" spans="1:13">
      <c r="A123" s="297">
        <v>6540</v>
      </c>
      <c r="B123" s="46">
        <v>3790</v>
      </c>
      <c r="C123" s="46" t="s">
        <v>74</v>
      </c>
      <c r="D123" s="58" t="s">
        <v>144</v>
      </c>
      <c r="E123" s="34">
        <f>'A4-1 with formulas'!$K123</f>
        <v>0</v>
      </c>
      <c r="F123" s="215" t="str">
        <f>IF('A4-1 with formulas'!F123=0," ",'A4-1 with formulas'!F123)</f>
        <v>Actual</v>
      </c>
      <c r="G123" s="35"/>
      <c r="H123" s="35"/>
      <c r="I123" s="35"/>
      <c r="J123" s="35"/>
      <c r="K123" s="35"/>
      <c r="L123" s="35"/>
      <c r="M123" s="105"/>
    </row>
    <row r="124" spans="1:13">
      <c r="A124" s="297">
        <v>6560</v>
      </c>
      <c r="B124" s="46">
        <v>3800</v>
      </c>
      <c r="C124" s="46" t="s">
        <v>77</v>
      </c>
      <c r="D124" s="58" t="s">
        <v>145</v>
      </c>
      <c r="E124" s="34">
        <f>'A4-1 with formulas'!$K124</f>
        <v>0</v>
      </c>
      <c r="F124" s="215" t="str">
        <f>IF('A4-1 with formulas'!F124=0," ",'A4-1 with formulas'!F124)</f>
        <v>Actual</v>
      </c>
      <c r="G124" s="35"/>
      <c r="H124" s="35"/>
      <c r="I124" s="35"/>
      <c r="J124" s="35"/>
      <c r="K124" s="35"/>
      <c r="L124" s="35"/>
      <c r="M124" s="105"/>
    </row>
    <row r="125" spans="1:13">
      <c r="A125" s="297">
        <v>6580</v>
      </c>
      <c r="B125" s="46">
        <v>3810</v>
      </c>
      <c r="C125" s="46" t="s">
        <v>80</v>
      </c>
      <c r="D125" s="58" t="s">
        <v>146</v>
      </c>
      <c r="E125" s="34">
        <f>'A4-1 with formulas'!$K125</f>
        <v>0</v>
      </c>
      <c r="F125" s="215" t="str">
        <f>IF('A4-1 with formulas'!F125=0," ",'A4-1 with formulas'!F125)</f>
        <v>Actual</v>
      </c>
      <c r="G125" s="35"/>
      <c r="H125" s="35"/>
      <c r="I125" s="35"/>
      <c r="J125" s="35"/>
      <c r="K125" s="35"/>
      <c r="L125" s="35"/>
      <c r="M125" s="105"/>
    </row>
    <row r="126" spans="1:13">
      <c r="A126" s="297">
        <v>6600</v>
      </c>
      <c r="B126" s="46">
        <v>3820</v>
      </c>
      <c r="C126" s="46" t="s">
        <v>83</v>
      </c>
      <c r="D126" s="58" t="s">
        <v>147</v>
      </c>
      <c r="E126" s="34">
        <f>'A4-1 with formulas'!$K126</f>
        <v>0</v>
      </c>
      <c r="F126" s="215" t="str">
        <f>IF('A4-1 with formulas'!F126=0," ",'A4-1 with formulas'!F126)</f>
        <v>Actual</v>
      </c>
      <c r="G126" s="35"/>
      <c r="H126" s="35"/>
      <c r="I126" s="35"/>
      <c r="J126" s="35"/>
      <c r="K126" s="35"/>
      <c r="L126" s="35"/>
      <c r="M126" s="105"/>
    </row>
    <row r="127" spans="1:13">
      <c r="A127" s="297">
        <v>6620</v>
      </c>
      <c r="B127" s="46">
        <v>3830</v>
      </c>
      <c r="C127" s="46" t="s">
        <v>86</v>
      </c>
      <c r="D127" s="58" t="s">
        <v>148</v>
      </c>
      <c r="E127" s="34">
        <f>'A4-1 with formulas'!$K127</f>
        <v>0</v>
      </c>
      <c r="F127" s="215" t="str">
        <f>IF('A4-1 with formulas'!F127=0," ",'A4-1 with formulas'!F127)</f>
        <v>Actual</v>
      </c>
      <c r="G127" s="35"/>
      <c r="H127" s="35"/>
      <c r="I127" s="35"/>
      <c r="J127" s="35"/>
      <c r="K127" s="35"/>
      <c r="L127" s="35"/>
      <c r="M127" s="105"/>
    </row>
    <row r="128" spans="1:13">
      <c r="A128" s="297">
        <v>6640</v>
      </c>
      <c r="B128" s="46">
        <v>3840</v>
      </c>
      <c r="C128" s="46" t="s">
        <v>89</v>
      </c>
      <c r="D128" s="58" t="s">
        <v>149</v>
      </c>
      <c r="E128" s="34">
        <f>'A4-1 with formulas'!$K128</f>
        <v>0</v>
      </c>
      <c r="F128" s="215" t="str">
        <f>IF('A4-1 with formulas'!F128=0," ",'A4-1 with formulas'!F128)</f>
        <v>Actual</v>
      </c>
      <c r="G128" s="35"/>
      <c r="H128" s="35"/>
      <c r="I128" s="35"/>
      <c r="J128" s="35"/>
      <c r="K128" s="35"/>
      <c r="L128" s="35"/>
      <c r="M128" s="105"/>
    </row>
    <row r="129" spans="1:13">
      <c r="A129" s="297">
        <v>6660</v>
      </c>
      <c r="B129" s="46">
        <v>3850</v>
      </c>
      <c r="C129" s="59" t="s">
        <v>750</v>
      </c>
      <c r="D129" s="213"/>
      <c r="E129" s="34">
        <f>SUM(E120:E128)</f>
        <v>0</v>
      </c>
      <c r="F129" s="150"/>
      <c r="G129" s="34">
        <f t="shared" ref="G129:L129" si="6">SUM(G120:G128)</f>
        <v>0</v>
      </c>
      <c r="H129" s="34">
        <f t="shared" si="6"/>
        <v>0</v>
      </c>
      <c r="I129" s="34">
        <f t="shared" si="6"/>
        <v>0</v>
      </c>
      <c r="J129" s="34">
        <f t="shared" si="6"/>
        <v>0</v>
      </c>
      <c r="K129" s="34">
        <f t="shared" si="6"/>
        <v>0</v>
      </c>
      <c r="L129" s="34">
        <f t="shared" si="6"/>
        <v>0</v>
      </c>
      <c r="M129" s="105"/>
    </row>
    <row r="130" spans="1:13">
      <c r="A130" s="297"/>
      <c r="B130" s="46"/>
      <c r="C130" s="59" t="s">
        <v>150</v>
      </c>
      <c r="D130" s="213"/>
      <c r="E130" s="33"/>
      <c r="F130" s="150"/>
      <c r="G130" s="33"/>
      <c r="H130" s="33"/>
      <c r="I130" s="33"/>
      <c r="J130" s="33"/>
      <c r="K130" s="33"/>
      <c r="L130" s="33"/>
      <c r="M130" s="105"/>
    </row>
    <row r="131" spans="1:13">
      <c r="A131" s="297">
        <v>7000</v>
      </c>
      <c r="B131" s="46">
        <v>3860</v>
      </c>
      <c r="C131" s="46" t="s">
        <v>93</v>
      </c>
      <c r="D131" s="58" t="s">
        <v>151</v>
      </c>
      <c r="E131" s="34">
        <f>'A4-1 with formulas'!$K131</f>
        <v>0</v>
      </c>
      <c r="F131" s="215" t="str">
        <f>IF('A4-1 with formulas'!F131=0," ",'A4-1 with formulas'!F131)</f>
        <v>Actual</v>
      </c>
      <c r="G131" s="33"/>
      <c r="H131" s="33"/>
      <c r="I131" s="33"/>
      <c r="J131" s="33"/>
      <c r="K131" s="33"/>
      <c r="L131" s="33"/>
      <c r="M131" s="34">
        <f>'A4-2 with formulas'!$E131</f>
        <v>0</v>
      </c>
    </row>
    <row r="132" spans="1:13">
      <c r="A132" s="297">
        <v>7020</v>
      </c>
      <c r="B132" s="46">
        <v>3870</v>
      </c>
      <c r="C132" s="46" t="s">
        <v>71</v>
      </c>
      <c r="D132" s="58" t="s">
        <v>152</v>
      </c>
      <c r="E132" s="34">
        <f>'A4-1 with formulas'!$K132</f>
        <v>0</v>
      </c>
      <c r="F132" s="215" t="str">
        <f>IF('A4-1 with formulas'!F132=0," ",'A4-1 with formulas'!F132)</f>
        <v>Actual</v>
      </c>
      <c r="G132" s="33"/>
      <c r="H132" s="33"/>
      <c r="I132" s="33"/>
      <c r="J132" s="33"/>
      <c r="K132" s="33"/>
      <c r="L132" s="33"/>
      <c r="M132" s="34">
        <f>'A4-2 with formulas'!$E132</f>
        <v>0</v>
      </c>
    </row>
    <row r="133" spans="1:13">
      <c r="A133" s="314">
        <v>7025</v>
      </c>
      <c r="B133" s="46"/>
      <c r="C133" s="298" t="s">
        <v>1007</v>
      </c>
      <c r="D133" s="297" t="s">
        <v>1015</v>
      </c>
      <c r="E133" s="34">
        <f>'A4-1 with formulas'!$K133</f>
        <v>0</v>
      </c>
      <c r="F133" s="215" t="s">
        <v>63</v>
      </c>
      <c r="G133" s="33"/>
      <c r="H133" s="33"/>
      <c r="I133" s="33"/>
      <c r="J133" s="33"/>
      <c r="K133" s="33"/>
      <c r="L133" s="33"/>
      <c r="M133" s="34"/>
    </row>
    <row r="134" spans="1:13">
      <c r="A134" s="297">
        <v>7040</v>
      </c>
      <c r="B134" s="46">
        <v>3880</v>
      </c>
      <c r="C134" s="46" t="s">
        <v>74</v>
      </c>
      <c r="D134" s="58" t="s">
        <v>153</v>
      </c>
      <c r="E134" s="34">
        <f>'A4-1 with formulas'!$K134</f>
        <v>0</v>
      </c>
      <c r="F134" s="215" t="str">
        <f>IF('A4-1 with formulas'!F134=0," ",'A4-1 with formulas'!F134)</f>
        <v>Actual</v>
      </c>
      <c r="G134" s="33"/>
      <c r="H134" s="33"/>
      <c r="I134" s="33"/>
      <c r="J134" s="33"/>
      <c r="K134" s="33"/>
      <c r="L134" s="33"/>
      <c r="M134" s="34">
        <f>'A4-2 with formulas'!$E134</f>
        <v>0</v>
      </c>
    </row>
    <row r="135" spans="1:13">
      <c r="A135" s="297">
        <v>7060</v>
      </c>
      <c r="B135" s="46">
        <v>3890</v>
      </c>
      <c r="C135" s="46" t="s">
        <v>77</v>
      </c>
      <c r="D135" s="58" t="s">
        <v>154</v>
      </c>
      <c r="E135" s="34">
        <f>'A4-1 with formulas'!$K135</f>
        <v>0</v>
      </c>
      <c r="F135" s="215" t="str">
        <f>IF('A4-1 with formulas'!F135=0," ",'A4-1 with formulas'!F135)</f>
        <v>Actual</v>
      </c>
      <c r="G135" s="33"/>
      <c r="H135" s="33"/>
      <c r="I135" s="33"/>
      <c r="J135" s="33"/>
      <c r="K135" s="33"/>
      <c r="L135" s="33"/>
      <c r="M135" s="34">
        <f>'A4-2 with formulas'!$E135</f>
        <v>0</v>
      </c>
    </row>
    <row r="136" spans="1:13">
      <c r="A136" s="297">
        <v>7080</v>
      </c>
      <c r="B136" s="46">
        <v>3900</v>
      </c>
      <c r="C136" s="46" t="s">
        <v>80</v>
      </c>
      <c r="D136" s="58" t="s">
        <v>155</v>
      </c>
      <c r="E136" s="34">
        <f>'A4-1 with formulas'!$K136</f>
        <v>0</v>
      </c>
      <c r="F136" s="215" t="str">
        <f>IF('A4-1 with formulas'!F136=0," ",'A4-1 with formulas'!F136)</f>
        <v>Actual</v>
      </c>
      <c r="G136" s="33"/>
      <c r="H136" s="33"/>
      <c r="I136" s="33"/>
      <c r="J136" s="33"/>
      <c r="K136" s="33"/>
      <c r="L136" s="33"/>
      <c r="M136" s="34">
        <f>'A4-2 with formulas'!$E136</f>
        <v>0</v>
      </c>
    </row>
    <row r="137" spans="1:13">
      <c r="A137" s="297">
        <v>7100</v>
      </c>
      <c r="B137" s="46">
        <v>3910</v>
      </c>
      <c r="C137" s="46" t="s">
        <v>83</v>
      </c>
      <c r="D137" s="58" t="s">
        <v>156</v>
      </c>
      <c r="E137" s="34">
        <f>'A4-1 with formulas'!$K137</f>
        <v>0</v>
      </c>
      <c r="F137" s="215" t="str">
        <f>IF('A4-1 with formulas'!F137=0," ",'A4-1 with formulas'!F137)</f>
        <v>Actual</v>
      </c>
      <c r="G137" s="33"/>
      <c r="H137" s="33"/>
      <c r="I137" s="33"/>
      <c r="J137" s="33"/>
      <c r="K137" s="33"/>
      <c r="L137" s="33"/>
      <c r="M137" s="34">
        <f>'A4-2 with formulas'!$E137</f>
        <v>0</v>
      </c>
    </row>
    <row r="138" spans="1:13">
      <c r="A138" s="297">
        <v>7120</v>
      </c>
      <c r="B138" s="46">
        <v>3920</v>
      </c>
      <c r="C138" s="46" t="s">
        <v>86</v>
      </c>
      <c r="D138" s="58" t="s">
        <v>157</v>
      </c>
      <c r="E138" s="34">
        <f>'A4-1 with formulas'!$K138</f>
        <v>0</v>
      </c>
      <c r="F138" s="215" t="str">
        <f>IF('A4-1 with formulas'!F138=0," ",'A4-1 with formulas'!F138)</f>
        <v>Actual</v>
      </c>
      <c r="G138" s="33"/>
      <c r="H138" s="33"/>
      <c r="I138" s="33"/>
      <c r="J138" s="33"/>
      <c r="K138" s="33"/>
      <c r="L138" s="33"/>
      <c r="M138" s="34">
        <f>'A4-2 with formulas'!$E138</f>
        <v>0</v>
      </c>
    </row>
    <row r="139" spans="1:13">
      <c r="A139" s="297">
        <v>7140</v>
      </c>
      <c r="B139" s="46">
        <v>3930</v>
      </c>
      <c r="C139" s="46" t="s">
        <v>89</v>
      </c>
      <c r="D139" s="58" t="s">
        <v>158</v>
      </c>
      <c r="E139" s="34">
        <f>'A4-1 with formulas'!$K139</f>
        <v>0</v>
      </c>
      <c r="F139" s="215" t="str">
        <f>IF('A4-1 with formulas'!F139=0," ",'A4-1 with formulas'!F139)</f>
        <v>Actual</v>
      </c>
      <c r="G139" s="33"/>
      <c r="H139" s="33"/>
      <c r="I139" s="33"/>
      <c r="J139" s="33"/>
      <c r="K139" s="33"/>
      <c r="L139" s="33"/>
      <c r="M139" s="34">
        <f>'A4-2 with formulas'!$E139</f>
        <v>0</v>
      </c>
    </row>
    <row r="140" spans="1:13">
      <c r="A140" s="297">
        <v>7160</v>
      </c>
      <c r="B140" s="46">
        <v>3940</v>
      </c>
      <c r="C140" s="59" t="s">
        <v>159</v>
      </c>
      <c r="D140" s="213"/>
      <c r="E140" s="34">
        <f>SUM(E131:E139)</f>
        <v>0</v>
      </c>
      <c r="F140" s="150"/>
      <c r="G140" s="33"/>
      <c r="H140" s="33"/>
      <c r="I140" s="33"/>
      <c r="J140" s="33"/>
      <c r="K140" s="33"/>
      <c r="L140" s="33"/>
      <c r="M140" s="34">
        <f>SUM(M131:M139)</f>
        <v>0</v>
      </c>
    </row>
    <row r="141" spans="1:13">
      <c r="A141" s="297"/>
      <c r="B141" s="46"/>
      <c r="C141" s="59" t="s">
        <v>788</v>
      </c>
      <c r="D141" s="213"/>
      <c r="E141" s="33"/>
      <c r="F141" s="150"/>
      <c r="G141" s="33"/>
      <c r="H141" s="33"/>
      <c r="I141" s="33"/>
      <c r="J141" s="33"/>
      <c r="K141" s="33"/>
      <c r="L141" s="33"/>
      <c r="M141" s="105"/>
    </row>
    <row r="142" spans="1:13">
      <c r="A142" s="297">
        <v>7500</v>
      </c>
      <c r="B142" s="46">
        <v>3950</v>
      </c>
      <c r="C142" s="46" t="s">
        <v>93</v>
      </c>
      <c r="D142" s="58" t="s">
        <v>160</v>
      </c>
      <c r="E142" s="34">
        <f>'A4-1 with formulas'!$K142</f>
        <v>0</v>
      </c>
      <c r="F142" s="215" t="str">
        <f>IF('A4-1 with formulas'!F142=0," ",'A4-1 with formulas'!F142)</f>
        <v>Actual</v>
      </c>
      <c r="G142" s="35"/>
      <c r="H142" s="35"/>
      <c r="I142" s="35"/>
      <c r="J142" s="35"/>
      <c r="K142" s="35"/>
      <c r="L142" s="35"/>
      <c r="M142" s="105"/>
    </row>
    <row r="143" spans="1:13">
      <c r="A143" s="297">
        <v>7520</v>
      </c>
      <c r="B143" s="46">
        <v>3960</v>
      </c>
      <c r="C143" s="46" t="s">
        <v>71</v>
      </c>
      <c r="D143" s="58" t="s">
        <v>161</v>
      </c>
      <c r="E143" s="34">
        <f>'A4-1 with formulas'!$K143</f>
        <v>0</v>
      </c>
      <c r="F143" s="215" t="str">
        <f>IF('A4-1 with formulas'!F143=0," ",'A4-1 with formulas'!F143)</f>
        <v>Actual</v>
      </c>
      <c r="G143" s="35"/>
      <c r="H143" s="35"/>
      <c r="I143" s="35"/>
      <c r="J143" s="35"/>
      <c r="K143" s="35"/>
      <c r="L143" s="35"/>
      <c r="M143" s="105"/>
    </row>
    <row r="144" spans="1:13">
      <c r="A144" s="314">
        <v>7525</v>
      </c>
      <c r="B144" s="46"/>
      <c r="C144" s="298" t="s">
        <v>1007</v>
      </c>
      <c r="D144" s="297" t="s">
        <v>1016</v>
      </c>
      <c r="E144" s="34">
        <f>'A4-1 with formulas'!$K144</f>
        <v>0</v>
      </c>
      <c r="F144" s="215" t="s">
        <v>63</v>
      </c>
      <c r="G144" s="35"/>
      <c r="H144" s="35"/>
      <c r="I144" s="35"/>
      <c r="J144" s="35"/>
      <c r="K144" s="35"/>
      <c r="L144" s="35"/>
      <c r="M144" s="105"/>
    </row>
    <row r="145" spans="1:13">
      <c r="A145" s="297">
        <v>7540</v>
      </c>
      <c r="B145" s="46">
        <v>3970</v>
      </c>
      <c r="C145" s="46" t="s">
        <v>74</v>
      </c>
      <c r="D145" s="58" t="s">
        <v>162</v>
      </c>
      <c r="E145" s="34">
        <f>'A4-1 with formulas'!$K145</f>
        <v>0</v>
      </c>
      <c r="F145" s="215" t="str">
        <f>IF('A4-1 with formulas'!F145=0," ",'A4-1 with formulas'!F145)</f>
        <v>Actual</v>
      </c>
      <c r="G145" s="35"/>
      <c r="H145" s="35"/>
      <c r="I145" s="35"/>
      <c r="J145" s="35"/>
      <c r="K145" s="35"/>
      <c r="L145" s="35"/>
      <c r="M145" s="105"/>
    </row>
    <row r="146" spans="1:13">
      <c r="A146" s="297">
        <v>7560</v>
      </c>
      <c r="B146" s="46">
        <v>3980</v>
      </c>
      <c r="C146" s="46" t="s">
        <v>77</v>
      </c>
      <c r="D146" s="58" t="s">
        <v>163</v>
      </c>
      <c r="E146" s="34">
        <f>'A4-1 with formulas'!$K146</f>
        <v>0</v>
      </c>
      <c r="F146" s="215" t="str">
        <f>IF('A4-1 with formulas'!F146=0," ",'A4-1 with formulas'!F146)</f>
        <v>Actual</v>
      </c>
      <c r="G146" s="35"/>
      <c r="H146" s="35"/>
      <c r="I146" s="35"/>
      <c r="J146" s="35"/>
      <c r="K146" s="35"/>
      <c r="L146" s="35"/>
      <c r="M146" s="105"/>
    </row>
    <row r="147" spans="1:13">
      <c r="A147" s="297">
        <v>7580</v>
      </c>
      <c r="B147" s="46">
        <v>3990</v>
      </c>
      <c r="C147" s="46" t="s">
        <v>80</v>
      </c>
      <c r="D147" s="58" t="s">
        <v>164</v>
      </c>
      <c r="E147" s="34">
        <f>'A4-1 with formulas'!$K147</f>
        <v>0</v>
      </c>
      <c r="F147" s="215" t="str">
        <f>IF('A4-1 with formulas'!F147=0," ",'A4-1 with formulas'!F147)</f>
        <v>Actual</v>
      </c>
      <c r="G147" s="35"/>
      <c r="H147" s="35"/>
      <c r="I147" s="35"/>
      <c r="J147" s="35"/>
      <c r="K147" s="35"/>
      <c r="L147" s="35"/>
      <c r="M147" s="105"/>
    </row>
    <row r="148" spans="1:13">
      <c r="A148" s="297">
        <v>7600</v>
      </c>
      <c r="B148" s="46">
        <v>4000</v>
      </c>
      <c r="C148" s="46" t="s">
        <v>83</v>
      </c>
      <c r="D148" s="58" t="s">
        <v>165</v>
      </c>
      <c r="E148" s="34">
        <f>'A4-1 with formulas'!$K148</f>
        <v>0</v>
      </c>
      <c r="F148" s="215" t="str">
        <f>IF('A4-1 with formulas'!F148=0," ",'A4-1 with formulas'!F148)</f>
        <v>Actual</v>
      </c>
      <c r="G148" s="35"/>
      <c r="H148" s="35"/>
      <c r="I148" s="35"/>
      <c r="J148" s="35"/>
      <c r="K148" s="35"/>
      <c r="L148" s="35"/>
      <c r="M148" s="105"/>
    </row>
    <row r="149" spans="1:13">
      <c r="A149" s="297">
        <v>7620</v>
      </c>
      <c r="B149" s="46">
        <v>4010</v>
      </c>
      <c r="C149" s="46" t="s">
        <v>86</v>
      </c>
      <c r="D149" s="58" t="s">
        <v>166</v>
      </c>
      <c r="E149" s="34">
        <f>'A4-1 with formulas'!$K149</f>
        <v>0</v>
      </c>
      <c r="F149" s="215" t="str">
        <f>IF('A4-1 with formulas'!F149=0," ",'A4-1 with formulas'!F149)</f>
        <v>Actual</v>
      </c>
      <c r="G149" s="35"/>
      <c r="H149" s="35"/>
      <c r="I149" s="35"/>
      <c r="J149" s="35"/>
      <c r="K149" s="35"/>
      <c r="L149" s="35"/>
      <c r="M149" s="105"/>
    </row>
    <row r="150" spans="1:13">
      <c r="A150" s="297">
        <v>7640</v>
      </c>
      <c r="B150" s="46">
        <v>4020</v>
      </c>
      <c r="C150" s="46" t="s">
        <v>89</v>
      </c>
      <c r="D150" s="58" t="s">
        <v>167</v>
      </c>
      <c r="E150" s="34">
        <f>'A4-1 with formulas'!$K150</f>
        <v>0</v>
      </c>
      <c r="F150" s="215" t="str">
        <f>IF('A4-1 with formulas'!F150=0," ",'A4-1 with formulas'!F150)</f>
        <v>Actual</v>
      </c>
      <c r="G150" s="35"/>
      <c r="H150" s="35"/>
      <c r="I150" s="35"/>
      <c r="J150" s="35"/>
      <c r="K150" s="35"/>
      <c r="L150" s="35"/>
      <c r="M150" s="105"/>
    </row>
    <row r="151" spans="1:13">
      <c r="A151" s="297">
        <v>7660</v>
      </c>
      <c r="B151" s="46">
        <v>4030</v>
      </c>
      <c r="C151" s="59" t="s">
        <v>751</v>
      </c>
      <c r="D151" s="213"/>
      <c r="E151" s="34">
        <f>SUM(E142:E150)</f>
        <v>0</v>
      </c>
      <c r="F151" s="150"/>
      <c r="G151" s="34">
        <f t="shared" ref="G151:L151" si="7">SUM(G142:G150)</f>
        <v>0</v>
      </c>
      <c r="H151" s="34">
        <f t="shared" si="7"/>
        <v>0</v>
      </c>
      <c r="I151" s="34">
        <f t="shared" si="7"/>
        <v>0</v>
      </c>
      <c r="J151" s="34">
        <f t="shared" si="7"/>
        <v>0</v>
      </c>
      <c r="K151" s="34">
        <f t="shared" si="7"/>
        <v>0</v>
      </c>
      <c r="L151" s="34">
        <f t="shared" si="7"/>
        <v>0</v>
      </c>
      <c r="M151" s="105"/>
    </row>
    <row r="152" spans="1:13">
      <c r="A152" s="297"/>
      <c r="B152" s="46"/>
      <c r="C152" s="59" t="s">
        <v>789</v>
      </c>
      <c r="D152" s="213"/>
      <c r="E152" s="33"/>
      <c r="F152" s="150"/>
      <c r="G152" s="33"/>
      <c r="H152" s="33"/>
      <c r="I152" s="33"/>
      <c r="J152" s="33"/>
      <c r="K152" s="33"/>
      <c r="L152" s="33"/>
      <c r="M152" s="105"/>
    </row>
    <row r="153" spans="1:13">
      <c r="A153" s="297">
        <v>8000</v>
      </c>
      <c r="B153" s="46">
        <v>4040</v>
      </c>
      <c r="C153" s="46" t="s">
        <v>93</v>
      </c>
      <c r="D153" s="58" t="s">
        <v>168</v>
      </c>
      <c r="E153" s="34">
        <f>'A4-1 with formulas'!$K153</f>
        <v>0</v>
      </c>
      <c r="F153" s="215" t="str">
        <f>IF('A4-1 with formulas'!F153=0," ",'A4-1 with formulas'!F153)</f>
        <v>Actual</v>
      </c>
      <c r="G153" s="35"/>
      <c r="H153" s="35"/>
      <c r="I153" s="35"/>
      <c r="J153" s="35"/>
      <c r="K153" s="35"/>
      <c r="L153" s="35"/>
      <c r="M153" s="105"/>
    </row>
    <row r="154" spans="1:13">
      <c r="A154" s="297">
        <v>8020</v>
      </c>
      <c r="B154" s="46">
        <v>4050</v>
      </c>
      <c r="C154" s="46" t="s">
        <v>71</v>
      </c>
      <c r="D154" s="58" t="s">
        <v>169</v>
      </c>
      <c r="E154" s="34">
        <f>'A4-1 with formulas'!$K154</f>
        <v>0</v>
      </c>
      <c r="F154" s="215" t="str">
        <f>IF('A4-1 with formulas'!F154=0," ",'A4-1 with formulas'!F154)</f>
        <v>Actual</v>
      </c>
      <c r="G154" s="35"/>
      <c r="H154" s="35"/>
      <c r="I154" s="35"/>
      <c r="J154" s="35"/>
      <c r="K154" s="35"/>
      <c r="L154" s="35"/>
      <c r="M154" s="105"/>
    </row>
    <row r="155" spans="1:13">
      <c r="A155" s="314">
        <v>8025</v>
      </c>
      <c r="B155" s="46"/>
      <c r="C155" s="298" t="s">
        <v>1007</v>
      </c>
      <c r="D155" s="297" t="s">
        <v>1017</v>
      </c>
      <c r="E155" s="34">
        <v>0</v>
      </c>
      <c r="F155" s="215" t="s">
        <v>63</v>
      </c>
      <c r="G155" s="35"/>
      <c r="H155" s="35"/>
      <c r="I155" s="35"/>
      <c r="J155" s="35"/>
      <c r="K155" s="35"/>
      <c r="L155" s="35"/>
      <c r="M155" s="105"/>
    </row>
    <row r="156" spans="1:13">
      <c r="A156" s="297">
        <v>8040</v>
      </c>
      <c r="B156" s="46">
        <v>4060</v>
      </c>
      <c r="C156" s="46" t="s">
        <v>74</v>
      </c>
      <c r="D156" s="58" t="s">
        <v>170</v>
      </c>
      <c r="E156" s="34">
        <f>'A4-1 with formulas'!$K156</f>
        <v>0</v>
      </c>
      <c r="F156" s="215" t="str">
        <f>IF('A4-1 with formulas'!F156=0," ",'A4-1 with formulas'!F156)</f>
        <v>Actual</v>
      </c>
      <c r="G156" s="35"/>
      <c r="H156" s="35"/>
      <c r="I156" s="35"/>
      <c r="J156" s="35"/>
      <c r="K156" s="35"/>
      <c r="L156" s="35"/>
      <c r="M156" s="105"/>
    </row>
    <row r="157" spans="1:13">
      <c r="A157" s="297">
        <v>8060</v>
      </c>
      <c r="B157" s="46">
        <v>4070</v>
      </c>
      <c r="C157" s="46" t="s">
        <v>77</v>
      </c>
      <c r="D157" s="58" t="s">
        <v>171</v>
      </c>
      <c r="E157" s="34">
        <f>'A4-1 with formulas'!$K157</f>
        <v>0</v>
      </c>
      <c r="F157" s="215" t="str">
        <f>IF('A4-1 with formulas'!F157=0," ",'A4-1 with formulas'!F157)</f>
        <v>Actual</v>
      </c>
      <c r="G157" s="35"/>
      <c r="H157" s="35"/>
      <c r="I157" s="35"/>
      <c r="J157" s="35"/>
      <c r="K157" s="35"/>
      <c r="L157" s="35"/>
      <c r="M157" s="105"/>
    </row>
    <row r="158" spans="1:13">
      <c r="A158" s="297">
        <v>8080</v>
      </c>
      <c r="B158" s="46">
        <v>4080</v>
      </c>
      <c r="C158" s="46" t="s">
        <v>80</v>
      </c>
      <c r="D158" s="58" t="s">
        <v>172</v>
      </c>
      <c r="E158" s="34">
        <f>'A4-1 with formulas'!$K158</f>
        <v>0</v>
      </c>
      <c r="F158" s="215" t="str">
        <f>IF('A4-1 with formulas'!F158=0," ",'A4-1 with formulas'!F158)</f>
        <v>Actual</v>
      </c>
      <c r="G158" s="35"/>
      <c r="H158" s="35"/>
      <c r="I158" s="35"/>
      <c r="J158" s="35"/>
      <c r="K158" s="35"/>
      <c r="L158" s="35"/>
      <c r="M158" s="105"/>
    </row>
    <row r="159" spans="1:13">
      <c r="A159" s="297">
        <v>8100</v>
      </c>
      <c r="B159" s="46">
        <v>4090</v>
      </c>
      <c r="C159" s="46" t="s">
        <v>83</v>
      </c>
      <c r="D159" s="58" t="s">
        <v>917</v>
      </c>
      <c r="E159" s="34">
        <f>'A4-1 with formulas'!$K159</f>
        <v>0</v>
      </c>
      <c r="F159" s="215" t="str">
        <f>IF('A4-1 with formulas'!F159=0," ",'A4-1 with formulas'!F159)</f>
        <v>Actual</v>
      </c>
      <c r="G159" s="35"/>
      <c r="H159" s="35"/>
      <c r="I159" s="35"/>
      <c r="J159" s="35"/>
      <c r="K159" s="35"/>
      <c r="L159" s="35"/>
      <c r="M159" s="105"/>
    </row>
    <row r="160" spans="1:13">
      <c r="A160" s="297">
        <v>8120</v>
      </c>
      <c r="B160" s="46">
        <v>4110</v>
      </c>
      <c r="C160" s="46" t="s">
        <v>89</v>
      </c>
      <c r="D160" s="58" t="s">
        <v>173</v>
      </c>
      <c r="E160" s="34">
        <f>'A4-1 with formulas'!$K160</f>
        <v>0</v>
      </c>
      <c r="F160" s="215" t="str">
        <f>IF('A4-1 with formulas'!F160=0," ",'A4-1 with formulas'!F160)</f>
        <v>Actual</v>
      </c>
      <c r="G160" s="35"/>
      <c r="H160" s="35"/>
      <c r="I160" s="35"/>
      <c r="J160" s="35"/>
      <c r="K160" s="35"/>
      <c r="L160" s="35"/>
      <c r="M160" s="105"/>
    </row>
    <row r="161" spans="1:13">
      <c r="A161" s="297">
        <v>8140</v>
      </c>
      <c r="B161" s="46">
        <v>4120</v>
      </c>
      <c r="C161" s="59" t="s">
        <v>752</v>
      </c>
      <c r="D161" s="213"/>
      <c r="E161" s="34">
        <f>SUM(E153:E160)</f>
        <v>0</v>
      </c>
      <c r="F161" s="150"/>
      <c r="G161" s="34">
        <f t="shared" ref="G161:L161" si="8">SUM(G153:G160)</f>
        <v>0</v>
      </c>
      <c r="H161" s="34">
        <f t="shared" si="8"/>
        <v>0</v>
      </c>
      <c r="I161" s="34">
        <f t="shared" si="8"/>
        <v>0</v>
      </c>
      <c r="J161" s="34">
        <f t="shared" si="8"/>
        <v>0</v>
      </c>
      <c r="K161" s="34">
        <f t="shared" si="8"/>
        <v>0</v>
      </c>
      <c r="L161" s="34">
        <f t="shared" si="8"/>
        <v>0</v>
      </c>
      <c r="M161" s="105"/>
    </row>
    <row r="162" spans="1:13">
      <c r="A162" s="297"/>
      <c r="B162" s="46"/>
      <c r="C162" s="59" t="s">
        <v>790</v>
      </c>
      <c r="D162" s="213"/>
      <c r="E162" s="33"/>
      <c r="F162" s="150"/>
      <c r="G162" s="33"/>
      <c r="H162" s="33"/>
      <c r="I162" s="33"/>
      <c r="J162" s="33"/>
      <c r="K162" s="33"/>
      <c r="L162" s="33"/>
      <c r="M162" s="105"/>
    </row>
    <row r="163" spans="1:13">
      <c r="A163" s="297">
        <v>8500</v>
      </c>
      <c r="B163" s="46">
        <v>4130</v>
      </c>
      <c r="C163" s="46" t="s">
        <v>93</v>
      </c>
      <c r="D163" s="58" t="s">
        <v>174</v>
      </c>
      <c r="E163" s="34">
        <f>'A4-1 with formulas'!$K163</f>
        <v>0</v>
      </c>
      <c r="F163" s="215" t="str">
        <f>IF('A4-1 with formulas'!F163=0," ",'A4-1 with formulas'!F163)</f>
        <v>Actual</v>
      </c>
      <c r="G163" s="35"/>
      <c r="H163" s="35"/>
      <c r="I163" s="35"/>
      <c r="J163" s="35"/>
      <c r="K163" s="35"/>
      <c r="L163" s="35"/>
      <c r="M163" s="105"/>
    </row>
    <row r="164" spans="1:13">
      <c r="A164" s="297">
        <v>8520</v>
      </c>
      <c r="B164" s="46">
        <v>4140</v>
      </c>
      <c r="C164" s="46" t="s">
        <v>71</v>
      </c>
      <c r="D164" s="58" t="s">
        <v>175</v>
      </c>
      <c r="E164" s="34">
        <f>'A4-1 with formulas'!$K164</f>
        <v>0</v>
      </c>
      <c r="F164" s="215" t="str">
        <f>IF('A4-1 with formulas'!F164=0," ",'A4-1 with formulas'!F164)</f>
        <v>Actual</v>
      </c>
      <c r="G164" s="35"/>
      <c r="H164" s="35"/>
      <c r="I164" s="35"/>
      <c r="J164" s="35"/>
      <c r="K164" s="35"/>
      <c r="L164" s="35"/>
      <c r="M164" s="105"/>
    </row>
    <row r="165" spans="1:13">
      <c r="A165" s="314">
        <v>8525</v>
      </c>
      <c r="B165" s="46"/>
      <c r="C165" s="298" t="s">
        <v>1007</v>
      </c>
      <c r="D165" s="297" t="s">
        <v>1018</v>
      </c>
      <c r="E165" s="34">
        <f>'A4-1 with formulas'!$K165</f>
        <v>0</v>
      </c>
      <c r="F165" s="215" t="s">
        <v>63</v>
      </c>
      <c r="G165" s="35"/>
      <c r="H165" s="35"/>
      <c r="I165" s="35"/>
      <c r="J165" s="35"/>
      <c r="K165" s="35"/>
      <c r="L165" s="35"/>
      <c r="M165" s="105"/>
    </row>
    <row r="166" spans="1:13">
      <c r="A166" s="297">
        <v>8540</v>
      </c>
      <c r="B166" s="46">
        <v>4150</v>
      </c>
      <c r="C166" s="46" t="s">
        <v>74</v>
      </c>
      <c r="D166" s="58" t="s">
        <v>176</v>
      </c>
      <c r="E166" s="34">
        <f>'A4-1 with formulas'!$K166</f>
        <v>0</v>
      </c>
      <c r="F166" s="215" t="str">
        <f>IF('A4-1 with formulas'!F166=0," ",'A4-1 with formulas'!F166)</f>
        <v>Actual</v>
      </c>
      <c r="G166" s="35"/>
      <c r="H166" s="35"/>
      <c r="I166" s="35"/>
      <c r="J166" s="35"/>
      <c r="K166" s="35"/>
      <c r="L166" s="35"/>
      <c r="M166" s="105"/>
    </row>
    <row r="167" spans="1:13">
      <c r="A167" s="297">
        <v>8560</v>
      </c>
      <c r="B167" s="46">
        <v>4160</v>
      </c>
      <c r="C167" s="46" t="s">
        <v>77</v>
      </c>
      <c r="D167" s="58" t="s">
        <v>177</v>
      </c>
      <c r="E167" s="34">
        <f>'A4-1 with formulas'!$K167</f>
        <v>0</v>
      </c>
      <c r="F167" s="215" t="str">
        <f>IF('A4-1 with formulas'!F167=0," ",'A4-1 with formulas'!F167)</f>
        <v>Actual</v>
      </c>
      <c r="G167" s="35"/>
      <c r="H167" s="35"/>
      <c r="I167" s="35"/>
      <c r="J167" s="35"/>
      <c r="K167" s="35"/>
      <c r="L167" s="35"/>
      <c r="M167" s="105"/>
    </row>
    <row r="168" spans="1:13">
      <c r="A168" s="297">
        <v>8580</v>
      </c>
      <c r="B168" s="46">
        <v>4170</v>
      </c>
      <c r="C168" s="46" t="s">
        <v>80</v>
      </c>
      <c r="D168" s="58" t="s">
        <v>178</v>
      </c>
      <c r="E168" s="34">
        <f>'A4-1 with formulas'!$K168</f>
        <v>0</v>
      </c>
      <c r="F168" s="215" t="str">
        <f>IF('A4-1 with formulas'!F168=0," ",'A4-1 with formulas'!F168)</f>
        <v>Actual</v>
      </c>
      <c r="G168" s="35"/>
      <c r="H168" s="35"/>
      <c r="I168" s="35"/>
      <c r="J168" s="35"/>
      <c r="K168" s="35"/>
      <c r="L168" s="35"/>
      <c r="M168" s="105"/>
    </row>
    <row r="169" spans="1:13">
      <c r="A169" s="297">
        <v>8600</v>
      </c>
      <c r="B169" s="46">
        <v>4180</v>
      </c>
      <c r="C169" s="46" t="s">
        <v>83</v>
      </c>
      <c r="D169" s="58" t="s">
        <v>918</v>
      </c>
      <c r="E169" s="34">
        <f>'A4-1 with formulas'!$K169</f>
        <v>0</v>
      </c>
      <c r="F169" s="215" t="str">
        <f>IF('A4-1 with formulas'!F169=0," ",'A4-1 with formulas'!F169)</f>
        <v>Actual</v>
      </c>
      <c r="G169" s="35"/>
      <c r="H169" s="35"/>
      <c r="I169" s="35"/>
      <c r="J169" s="35"/>
      <c r="K169" s="35"/>
      <c r="L169" s="35"/>
      <c r="M169" s="105"/>
    </row>
    <row r="170" spans="1:13">
      <c r="A170" s="297">
        <v>8620</v>
      </c>
      <c r="B170" s="46">
        <v>4200</v>
      </c>
      <c r="C170" s="46" t="s">
        <v>89</v>
      </c>
      <c r="D170" s="58" t="s">
        <v>179</v>
      </c>
      <c r="E170" s="34">
        <f>'A4-1 with formulas'!$K170</f>
        <v>0</v>
      </c>
      <c r="F170" s="215" t="str">
        <f>IF('A4-1 with formulas'!F170=0," ",'A4-1 with formulas'!F170)</f>
        <v>Actual</v>
      </c>
      <c r="G170" s="35"/>
      <c r="H170" s="35"/>
      <c r="I170" s="35"/>
      <c r="J170" s="35"/>
      <c r="K170" s="35"/>
      <c r="L170" s="35"/>
      <c r="M170" s="105"/>
    </row>
    <row r="171" spans="1:13">
      <c r="A171" s="297">
        <v>8640</v>
      </c>
      <c r="B171" s="46">
        <v>4210</v>
      </c>
      <c r="C171" s="59" t="s">
        <v>753</v>
      </c>
      <c r="D171" s="213"/>
      <c r="E171" s="34">
        <f>SUM(E163:E170)</f>
        <v>0</v>
      </c>
      <c r="F171" s="150"/>
      <c r="G171" s="34">
        <f t="shared" ref="G171:L171" si="9">SUM(G163:G170)</f>
        <v>0</v>
      </c>
      <c r="H171" s="34">
        <f t="shared" si="9"/>
        <v>0</v>
      </c>
      <c r="I171" s="34">
        <f t="shared" si="9"/>
        <v>0</v>
      </c>
      <c r="J171" s="34">
        <f t="shared" si="9"/>
        <v>0</v>
      </c>
      <c r="K171" s="34">
        <f t="shared" si="9"/>
        <v>0</v>
      </c>
      <c r="L171" s="34">
        <f t="shared" si="9"/>
        <v>0</v>
      </c>
      <c r="M171" s="105"/>
    </row>
    <row r="172" spans="1:13">
      <c r="A172" s="297"/>
      <c r="B172" s="46"/>
      <c r="C172" s="59" t="s">
        <v>760</v>
      </c>
      <c r="D172" s="213"/>
      <c r="E172" s="34"/>
      <c r="F172" s="150"/>
      <c r="G172" s="34"/>
      <c r="H172" s="34"/>
      <c r="I172" s="34"/>
      <c r="J172" s="34"/>
      <c r="K172" s="34"/>
      <c r="L172" s="34"/>
      <c r="M172" s="140"/>
    </row>
    <row r="173" spans="1:13">
      <c r="A173" s="297">
        <v>9260</v>
      </c>
      <c r="B173" s="46">
        <v>4400</v>
      </c>
      <c r="C173" s="46" t="s">
        <v>93</v>
      </c>
      <c r="D173" s="58" t="s">
        <v>762</v>
      </c>
      <c r="E173" s="34">
        <f>'A4-1 with formulas'!$K173</f>
        <v>0</v>
      </c>
      <c r="F173" s="215" t="str">
        <f>IF('A4-1 with formulas'!F173=0," ",'A4-1 with formulas'!F173)</f>
        <v>Actual</v>
      </c>
      <c r="G173" s="34"/>
      <c r="H173" s="34"/>
      <c r="I173" s="34"/>
      <c r="J173" s="34"/>
      <c r="K173" s="34"/>
      <c r="L173" s="34"/>
      <c r="M173" s="140"/>
    </row>
    <row r="174" spans="1:13">
      <c r="A174" s="297"/>
      <c r="B174" s="46"/>
      <c r="C174" s="46" t="s">
        <v>191</v>
      </c>
      <c r="D174" s="58" t="s">
        <v>762</v>
      </c>
      <c r="E174" s="34"/>
      <c r="F174" s="215" t="str">
        <f>IF('A4-1 with formulas'!F174=0," ",'A4-1 with formulas'!F174)</f>
        <v xml:space="preserve"> </v>
      </c>
      <c r="G174" s="34">
        <f>IF(($F174=" "),0,ROUND('A4-1 with formulas'!$E174*(VLOOKUP($F174,Ratio,6)),0))</f>
        <v>0</v>
      </c>
      <c r="H174" s="34">
        <f>IF(($F174=" "),0,ROUND('A4-1 with formulas'!$E174*(VLOOKUP($F174,Ratio,7)),0))</f>
        <v>0</v>
      </c>
      <c r="I174" s="34">
        <f>IF(($F174=" "),0,ROUND('A4-1 with formulas'!$E174*(VLOOKUP($F174,Ratio,8)),0))</f>
        <v>0</v>
      </c>
      <c r="J174" s="34">
        <f>IF(($F174=" "),0,ROUND('A4-1 with formulas'!$E174*(VLOOKUP($F174,Ratio,9)),0))</f>
        <v>0</v>
      </c>
      <c r="K174" s="34">
        <f>IF(($F174=" "),0,ROUND('A4-1 with formulas'!$E174*(VLOOKUP($F174,Ratio,10)),0))</f>
        <v>0</v>
      </c>
      <c r="L174" s="34">
        <f>IF(($F174=" "),0,ROUND('A4-1 with formulas'!$E174*(VLOOKUP($F174,Ratio,11)),0))</f>
        <v>0</v>
      </c>
      <c r="M174" s="140"/>
    </row>
    <row r="175" spans="1:13">
      <c r="A175" s="297">
        <v>9280</v>
      </c>
      <c r="B175" s="46">
        <v>4410</v>
      </c>
      <c r="C175" s="46" t="s">
        <v>71</v>
      </c>
      <c r="D175" s="58" t="s">
        <v>763</v>
      </c>
      <c r="E175" s="34">
        <f>'A4-1 with formulas'!$K175</f>
        <v>0</v>
      </c>
      <c r="F175" s="215" t="str">
        <f>IF('A4-1 with formulas'!F175=0," ",'A4-1 with formulas'!F175)</f>
        <v>Actual</v>
      </c>
      <c r="G175" s="34"/>
      <c r="H175" s="34"/>
      <c r="I175" s="34"/>
      <c r="J175" s="34"/>
      <c r="K175" s="34"/>
      <c r="L175" s="34"/>
      <c r="M175" s="140"/>
    </row>
    <row r="176" spans="1:13">
      <c r="A176" s="297"/>
      <c r="B176" s="46"/>
      <c r="C176" s="46" t="s">
        <v>73</v>
      </c>
      <c r="D176" s="58" t="s">
        <v>763</v>
      </c>
      <c r="E176" s="34"/>
      <c r="F176" s="215" t="str">
        <f>IF('A4-1 with formulas'!F176=0," ",'A4-1 with formulas'!F176)</f>
        <v xml:space="preserve"> </v>
      </c>
      <c r="G176" s="34">
        <f>IF(($F176=" "),0,ROUND('A4-1 with formulas'!$E176*(VLOOKUP($F176,Ratio,6)),0))</f>
        <v>0</v>
      </c>
      <c r="H176" s="34">
        <f>IF(($F176=" "),0,ROUND('A4-1 with formulas'!$E176*(VLOOKUP($F176,Ratio,7)),0))</f>
        <v>0</v>
      </c>
      <c r="I176" s="34">
        <f>IF(($F176=" "),0,ROUND('A4-1 with formulas'!$E176*(VLOOKUP($F176,Ratio,8)),0))</f>
        <v>0</v>
      </c>
      <c r="J176" s="34">
        <f>IF(($F176=" "),0,ROUND('A4-1 with formulas'!$E176*(VLOOKUP($F176,Ratio,9)),0))</f>
        <v>0</v>
      </c>
      <c r="K176" s="34">
        <f>IF(($F176=" "),0,ROUND('A4-1 with formulas'!$E176*(VLOOKUP($F176,Ratio,10)),0))</f>
        <v>0</v>
      </c>
      <c r="L176" s="34">
        <f>IF(($F176=" "),0,ROUND('A4-1 with formulas'!$E176*(VLOOKUP($F176,Ratio,11)),0))</f>
        <v>0</v>
      </c>
      <c r="M176" s="140"/>
    </row>
    <row r="177" spans="1:13">
      <c r="A177" s="314">
        <v>9285</v>
      </c>
      <c r="B177" s="46"/>
      <c r="C177" s="298" t="s">
        <v>1007</v>
      </c>
      <c r="D177" s="58" t="s">
        <v>1019</v>
      </c>
      <c r="E177" s="34">
        <f>'A4-1 with formulas'!$K177</f>
        <v>0</v>
      </c>
      <c r="F177" s="215" t="str">
        <f>IF('A4-1 with formulas'!F177=0," ",'A4-1 with formulas'!F177)</f>
        <v>Actual</v>
      </c>
      <c r="G177" s="34"/>
      <c r="H177" s="34"/>
      <c r="I177" s="34"/>
      <c r="J177" s="34"/>
      <c r="K177" s="34"/>
      <c r="L177" s="34"/>
      <c r="M177" s="140"/>
    </row>
    <row r="178" spans="1:13">
      <c r="A178" s="297"/>
      <c r="B178" s="46"/>
      <c r="C178" s="298" t="s">
        <v>1007</v>
      </c>
      <c r="D178" s="58" t="s">
        <v>1019</v>
      </c>
      <c r="E178" s="34"/>
      <c r="F178" s="215" t="str">
        <f>IF('A4-1 with formulas'!F178=0," ",'A4-1 with formulas'!F178)</f>
        <v xml:space="preserve"> </v>
      </c>
      <c r="G178" s="34">
        <f>IF(($F178=" "),0,ROUND('A4-1 with formulas'!$E178*(VLOOKUP($F178,Ratio,6)),0))</f>
        <v>0</v>
      </c>
      <c r="H178" s="34">
        <f>IF(($F178=" "),0,ROUND('A4-1 with formulas'!$E178*(VLOOKUP($F178,Ratio,7)),0))</f>
        <v>0</v>
      </c>
      <c r="I178" s="34">
        <f>IF(($F178=" "),0,ROUND('A4-1 with formulas'!$E178*(VLOOKUP($F178,Ratio,8)),0))</f>
        <v>0</v>
      </c>
      <c r="J178" s="34">
        <f>IF(($F178=" "),0,ROUND('A4-1 with formulas'!$E178*(VLOOKUP($F178,Ratio,9)),0))</f>
        <v>0</v>
      </c>
      <c r="K178" s="34">
        <f>IF(($F178=" "),0,ROUND('A4-1 with formulas'!$E178*(VLOOKUP($F178,Ratio,10)),0))</f>
        <v>0</v>
      </c>
      <c r="L178" s="34">
        <f>IF(($F178=" "),0,ROUND('A4-1 with formulas'!$E178*(VLOOKUP($F178,Ratio,11)),0))</f>
        <v>0</v>
      </c>
      <c r="M178" s="140"/>
    </row>
    <row r="179" spans="1:13">
      <c r="A179" s="297">
        <v>9300</v>
      </c>
      <c r="B179" s="46">
        <v>4420</v>
      </c>
      <c r="C179" s="46" t="s">
        <v>74</v>
      </c>
      <c r="D179" s="58" t="s">
        <v>764</v>
      </c>
      <c r="E179" s="34">
        <f>'A4-1 with formulas'!$K179</f>
        <v>0</v>
      </c>
      <c r="F179" s="215" t="str">
        <f>IF('A4-1 with formulas'!F179=0," ",'A4-1 with formulas'!F179)</f>
        <v>Actual</v>
      </c>
      <c r="G179" s="34"/>
      <c r="H179" s="34"/>
      <c r="I179" s="34"/>
      <c r="J179" s="34"/>
      <c r="K179" s="34"/>
      <c r="L179" s="34"/>
      <c r="M179" s="140"/>
    </row>
    <row r="180" spans="1:13">
      <c r="A180" s="297"/>
      <c r="B180" s="46"/>
      <c r="C180" s="46" t="s">
        <v>76</v>
      </c>
      <c r="D180" s="58" t="s">
        <v>764</v>
      </c>
      <c r="E180" s="34"/>
      <c r="F180" s="215" t="str">
        <f>IF('A4-1 with formulas'!F180=0," ",'A4-1 with formulas'!F180)</f>
        <v xml:space="preserve"> </v>
      </c>
      <c r="G180" s="34">
        <f>IF(($F180=" "),0,ROUND('A4-1 with formulas'!$E180*(VLOOKUP($F180,Ratio,6)),0))</f>
        <v>0</v>
      </c>
      <c r="H180" s="34">
        <f>IF(($F180=" "),0,ROUND('A4-1 with formulas'!$E180*(VLOOKUP($F180,Ratio,7)),0))</f>
        <v>0</v>
      </c>
      <c r="I180" s="34">
        <f>IF(($F180=" "),0,ROUND('A4-1 with formulas'!$E180*(VLOOKUP($F180,Ratio,8)),0))</f>
        <v>0</v>
      </c>
      <c r="J180" s="34">
        <f>IF(($F180=" "),0,ROUND('A4-1 with formulas'!$E180*(VLOOKUP($F180,Ratio,9)),0))</f>
        <v>0</v>
      </c>
      <c r="K180" s="34">
        <f>IF(($F180=" "),0,ROUND('A4-1 with formulas'!$E180*(VLOOKUP($F180,Ratio,10)),0))</f>
        <v>0</v>
      </c>
      <c r="L180" s="34">
        <f>IF(($F180=" "),0,ROUND('A4-1 with formulas'!$E180*(VLOOKUP($F180,Ratio,11)),0))</f>
        <v>0</v>
      </c>
      <c r="M180" s="140"/>
    </row>
    <row r="181" spans="1:13">
      <c r="A181" s="297">
        <v>9320</v>
      </c>
      <c r="B181" s="46">
        <v>4430</v>
      </c>
      <c r="C181" s="46" t="s">
        <v>77</v>
      </c>
      <c r="D181" s="58" t="s">
        <v>765</v>
      </c>
      <c r="E181" s="34">
        <f>'A4-1 with formulas'!$K181</f>
        <v>0</v>
      </c>
      <c r="F181" s="215" t="str">
        <f>IF('A4-1 with formulas'!F181=0," ",'A4-1 with formulas'!F181)</f>
        <v>Actual</v>
      </c>
      <c r="G181" s="34"/>
      <c r="H181" s="34"/>
      <c r="I181" s="34"/>
      <c r="J181" s="34"/>
      <c r="K181" s="34"/>
      <c r="L181" s="34"/>
      <c r="M181" s="140"/>
    </row>
    <row r="182" spans="1:13">
      <c r="A182" s="297"/>
      <c r="B182" s="46"/>
      <c r="C182" s="46" t="s">
        <v>79</v>
      </c>
      <c r="D182" s="58" t="s">
        <v>765</v>
      </c>
      <c r="E182" s="34"/>
      <c r="F182" s="215" t="str">
        <f>IF('A4-1 with formulas'!F182=0," ",'A4-1 with formulas'!F182)</f>
        <v xml:space="preserve"> </v>
      </c>
      <c r="G182" s="34">
        <f>IF(($F182=" "),0,ROUND('A4-1 with formulas'!$E182*(VLOOKUP($F182,Ratio,6)),0))</f>
        <v>0</v>
      </c>
      <c r="H182" s="34">
        <f>IF(($F182=" "),0,ROUND('A4-1 with formulas'!$E182*(VLOOKUP($F182,Ratio,7)),0))</f>
        <v>0</v>
      </c>
      <c r="I182" s="34">
        <f>IF(($F182=" "),0,ROUND('A4-1 with formulas'!$E182*(VLOOKUP($F182,Ratio,8)),0))</f>
        <v>0</v>
      </c>
      <c r="J182" s="34">
        <f>IF(($F182=" "),0,ROUND('A4-1 with formulas'!$E182*(VLOOKUP($F182,Ratio,9)),0))</f>
        <v>0</v>
      </c>
      <c r="K182" s="34">
        <f>IF(($F182=" "),0,ROUND('A4-1 with formulas'!$E182*(VLOOKUP($F182,Ratio,10)),0))</f>
        <v>0</v>
      </c>
      <c r="L182" s="34">
        <f>IF(($F182=" "),0,ROUND('A4-1 with formulas'!$E182*(VLOOKUP($F182,Ratio,11)),0))</f>
        <v>0</v>
      </c>
      <c r="M182" s="140"/>
    </row>
    <row r="183" spans="1:13">
      <c r="A183" s="297">
        <v>9340</v>
      </c>
      <c r="B183" s="46">
        <v>4440</v>
      </c>
      <c r="C183" s="46" t="s">
        <v>80</v>
      </c>
      <c r="D183" s="58" t="s">
        <v>766</v>
      </c>
      <c r="E183" s="34">
        <f>'A4-1 with formulas'!$K183</f>
        <v>0</v>
      </c>
      <c r="F183" s="215" t="str">
        <f>IF('A4-1 with formulas'!F183=0," ",'A4-1 with formulas'!F183)</f>
        <v>Actual</v>
      </c>
      <c r="G183" s="34"/>
      <c r="H183" s="34"/>
      <c r="I183" s="34"/>
      <c r="J183" s="34"/>
      <c r="K183" s="34"/>
      <c r="L183" s="34"/>
      <c r="M183" s="140"/>
    </row>
    <row r="184" spans="1:13">
      <c r="A184" s="297"/>
      <c r="B184" s="46"/>
      <c r="C184" s="46" t="s">
        <v>82</v>
      </c>
      <c r="D184" s="58" t="s">
        <v>766</v>
      </c>
      <c r="E184" s="34"/>
      <c r="F184" s="215" t="str">
        <f>IF('A4-1 with formulas'!F184=0," ",'A4-1 with formulas'!F184)</f>
        <v xml:space="preserve"> </v>
      </c>
      <c r="G184" s="34">
        <f>IF(($F184=" "),0,ROUND('A4-1 with formulas'!$E184*(VLOOKUP($F184,Ratio,6)),0))</f>
        <v>0</v>
      </c>
      <c r="H184" s="34">
        <f>IF(($F184=" "),0,ROUND('A4-1 with formulas'!$E184*(VLOOKUP($F184,Ratio,7)),0))</f>
        <v>0</v>
      </c>
      <c r="I184" s="34">
        <f>IF(($F184=" "),0,ROUND('A4-1 with formulas'!$E184*(VLOOKUP($F184,Ratio,8)),0))</f>
        <v>0</v>
      </c>
      <c r="J184" s="34">
        <f>IF(($F184=" "),0,ROUND('A4-1 with formulas'!$E184*(VLOOKUP($F184,Ratio,9)),0))</f>
        <v>0</v>
      </c>
      <c r="K184" s="34">
        <f>IF(($F184=" "),0,ROUND('A4-1 with formulas'!$E184*(VLOOKUP($F184,Ratio,10)),0))</f>
        <v>0</v>
      </c>
      <c r="L184" s="34">
        <f>IF(($F184=" "),0,ROUND('A4-1 with formulas'!$E184*(VLOOKUP($F184,Ratio,11)),0))</f>
        <v>0</v>
      </c>
      <c r="M184" s="140"/>
    </row>
    <row r="185" spans="1:13">
      <c r="A185" s="297">
        <v>9360</v>
      </c>
      <c r="B185" s="46">
        <v>4450</v>
      </c>
      <c r="C185" s="46" t="s">
        <v>83</v>
      </c>
      <c r="D185" s="58" t="s">
        <v>767</v>
      </c>
      <c r="E185" s="34">
        <f>'A4-1 with formulas'!$K185</f>
        <v>0</v>
      </c>
      <c r="F185" s="215" t="str">
        <f>IF('A4-1 with formulas'!F185=0," ",'A4-1 with formulas'!F185)</f>
        <v>Actual</v>
      </c>
      <c r="G185" s="34"/>
      <c r="H185" s="34"/>
      <c r="I185" s="34"/>
      <c r="J185" s="34"/>
      <c r="K185" s="34"/>
      <c r="L185" s="34"/>
      <c r="M185" s="140"/>
    </row>
    <row r="186" spans="1:13">
      <c r="A186" s="297"/>
      <c r="B186" s="46"/>
      <c r="C186" s="46" t="s">
        <v>85</v>
      </c>
      <c r="D186" s="58" t="s">
        <v>767</v>
      </c>
      <c r="E186" s="34"/>
      <c r="F186" s="215" t="str">
        <f>IF('A4-1 with formulas'!F186=0," ",'A4-1 with formulas'!F186)</f>
        <v xml:space="preserve"> </v>
      </c>
      <c r="G186" s="34">
        <f>IF(($F186=" "),0,ROUND('A4-1 with formulas'!$E186*(VLOOKUP($F186,Ratio,6)),0))</f>
        <v>0</v>
      </c>
      <c r="H186" s="34">
        <f>IF(($F186=" "),0,ROUND('A4-1 with formulas'!$E186*(VLOOKUP($F186,Ratio,7)),0))</f>
        <v>0</v>
      </c>
      <c r="I186" s="34">
        <f>IF(($F186=" "),0,ROUND('A4-1 with formulas'!$E186*(VLOOKUP($F186,Ratio,8)),0))</f>
        <v>0</v>
      </c>
      <c r="J186" s="34">
        <f>IF(($F186=" "),0,ROUND('A4-1 with formulas'!$E186*(VLOOKUP($F186,Ratio,9)),0))</f>
        <v>0</v>
      </c>
      <c r="K186" s="34">
        <f>IF(($F186=" "),0,ROUND('A4-1 with formulas'!$E186*(VLOOKUP($F186,Ratio,10)),0))</f>
        <v>0</v>
      </c>
      <c r="L186" s="34">
        <f>IF(($F186=" "),0,ROUND('A4-1 with formulas'!$E186*(VLOOKUP($F186,Ratio,11)),0))</f>
        <v>0</v>
      </c>
      <c r="M186" s="140"/>
    </row>
    <row r="187" spans="1:13">
      <c r="A187" s="297">
        <v>9380</v>
      </c>
      <c r="B187" s="46">
        <v>4460</v>
      </c>
      <c r="C187" s="46" t="s">
        <v>86</v>
      </c>
      <c r="D187" s="58" t="s">
        <v>768</v>
      </c>
      <c r="E187" s="34">
        <f>'A4-1 with formulas'!$K187</f>
        <v>0</v>
      </c>
      <c r="F187" s="215" t="str">
        <f>IF('A4-1 with formulas'!F187=0," ",'A4-1 with formulas'!F187)</f>
        <v>Actual</v>
      </c>
      <c r="G187" s="34"/>
      <c r="H187" s="34"/>
      <c r="I187" s="34"/>
      <c r="J187" s="34"/>
      <c r="K187" s="34"/>
      <c r="L187" s="34"/>
      <c r="M187" s="140"/>
    </row>
    <row r="188" spans="1:13">
      <c r="A188" s="297"/>
      <c r="B188" s="46"/>
      <c r="C188" s="46" t="s">
        <v>88</v>
      </c>
      <c r="D188" s="58" t="s">
        <v>768</v>
      </c>
      <c r="E188" s="34"/>
      <c r="F188" s="215" t="str">
        <f>IF('A4-1 with formulas'!F188=0," ",'A4-1 with formulas'!F188)</f>
        <v xml:space="preserve"> </v>
      </c>
      <c r="G188" s="34">
        <f>IF(($F188=" "),0,ROUND('A4-1 with formulas'!$E188*(VLOOKUP($F188,Ratio,6)),0))</f>
        <v>0</v>
      </c>
      <c r="H188" s="34">
        <f>IF(($F188=" "),0,ROUND('A4-1 with formulas'!$E188*(VLOOKUP($F188,Ratio,7)),0))</f>
        <v>0</v>
      </c>
      <c r="I188" s="34">
        <f>IF(($F188=" "),0,ROUND('A4-1 with formulas'!$E188*(VLOOKUP($F188,Ratio,8)),0))</f>
        <v>0</v>
      </c>
      <c r="J188" s="34">
        <f>IF(($F188=" "),0,ROUND('A4-1 with formulas'!$E188*(VLOOKUP($F188,Ratio,9)),0))</f>
        <v>0</v>
      </c>
      <c r="K188" s="34">
        <f>IF(($F188=" "),0,ROUND('A4-1 with formulas'!$E188*(VLOOKUP($F188,Ratio,10)),0))</f>
        <v>0</v>
      </c>
      <c r="L188" s="34">
        <f>IF(($F188=" "),0,ROUND('A4-1 with formulas'!$E188*(VLOOKUP($F188,Ratio,11)),0))</f>
        <v>0</v>
      </c>
      <c r="M188" s="140"/>
    </row>
    <row r="189" spans="1:13">
      <c r="A189" s="297">
        <v>9400</v>
      </c>
      <c r="B189" s="46">
        <v>4470</v>
      </c>
      <c r="C189" s="46" t="s">
        <v>89</v>
      </c>
      <c r="D189" s="58" t="s">
        <v>769</v>
      </c>
      <c r="E189" s="34">
        <f>'A4-1 with formulas'!$K189</f>
        <v>0</v>
      </c>
      <c r="F189" s="215" t="str">
        <f>IF('A4-1 with formulas'!F189=0," ",'A4-1 with formulas'!F189)</f>
        <v>Actual</v>
      </c>
      <c r="G189" s="34"/>
      <c r="H189" s="34"/>
      <c r="I189" s="34"/>
      <c r="J189" s="34"/>
      <c r="K189" s="34"/>
      <c r="L189" s="34"/>
      <c r="M189" s="140"/>
    </row>
    <row r="190" spans="1:13">
      <c r="A190" s="297"/>
      <c r="B190" s="46"/>
      <c r="C190" s="46" t="s">
        <v>91</v>
      </c>
      <c r="D190" s="58" t="s">
        <v>769</v>
      </c>
      <c r="E190" s="34"/>
      <c r="F190" s="215" t="str">
        <f>IF('A4-1 with formulas'!F190=0," ",'A4-1 with formulas'!F190)</f>
        <v xml:space="preserve"> </v>
      </c>
      <c r="G190" s="34">
        <f>IF(($F190=" "),0,ROUND('A4-1 with formulas'!$E190*(VLOOKUP($F190,Ratio,6)),0))</f>
        <v>0</v>
      </c>
      <c r="H190" s="34">
        <f>IF(($F190=" "),0,ROUND('A4-1 with formulas'!$E190*(VLOOKUP($F190,Ratio,7)),0))</f>
        <v>0</v>
      </c>
      <c r="I190" s="34">
        <f>IF(($F190=" "),0,ROUND('A4-1 with formulas'!$E190*(VLOOKUP($F190,Ratio,8)),0))</f>
        <v>0</v>
      </c>
      <c r="J190" s="34">
        <f>IF(($F190=" "),0,ROUND('A4-1 with formulas'!$E190*(VLOOKUP($F190,Ratio,9)),0))</f>
        <v>0</v>
      </c>
      <c r="K190" s="34">
        <f>IF(($F190=" "),0,ROUND('A4-1 with formulas'!$E190*(VLOOKUP($F190,Ratio,10)),0))</f>
        <v>0</v>
      </c>
      <c r="L190" s="34">
        <f>IF(($F190=" "),0,ROUND('A4-1 with formulas'!$E190*(VLOOKUP($F190,Ratio,11)),0))</f>
        <v>0</v>
      </c>
      <c r="M190" s="140"/>
    </row>
    <row r="191" spans="1:13">
      <c r="A191" s="297">
        <v>9420</v>
      </c>
      <c r="B191" s="46">
        <v>4480</v>
      </c>
      <c r="C191" s="59" t="s">
        <v>761</v>
      </c>
      <c r="D191" s="213"/>
      <c r="E191" s="34"/>
      <c r="F191" s="150"/>
      <c r="G191" s="34"/>
      <c r="H191" s="34"/>
      <c r="I191" s="34"/>
      <c r="J191" s="34"/>
      <c r="K191" s="34"/>
      <c r="L191" s="34"/>
      <c r="M191" s="140"/>
    </row>
    <row r="192" spans="1:13">
      <c r="A192" s="297"/>
      <c r="B192" s="46"/>
      <c r="C192" s="59" t="s">
        <v>759</v>
      </c>
      <c r="D192" s="213"/>
      <c r="E192" s="33"/>
      <c r="F192" s="150"/>
      <c r="G192" s="33"/>
      <c r="H192" s="33"/>
      <c r="I192" s="33"/>
      <c r="J192" s="33"/>
      <c r="K192" s="33"/>
      <c r="L192" s="33"/>
      <c r="M192" s="141"/>
    </row>
    <row r="193" spans="1:13">
      <c r="A193" s="297">
        <v>10000</v>
      </c>
      <c r="B193" s="46">
        <v>4710</v>
      </c>
      <c r="C193" s="46" t="s">
        <v>93</v>
      </c>
      <c r="D193" s="58" t="s">
        <v>181</v>
      </c>
      <c r="E193" s="34">
        <f>'A4-1 with formulas'!$K193</f>
        <v>0</v>
      </c>
      <c r="F193" s="215" t="str">
        <f>IF('A4-1 with formulas'!F193=0," ",'A4-1 with formulas'!F193)</f>
        <v>Actual</v>
      </c>
      <c r="G193" s="35"/>
      <c r="H193" s="35"/>
      <c r="I193" s="35"/>
      <c r="J193" s="35"/>
      <c r="K193" s="35"/>
      <c r="L193" s="35"/>
      <c r="M193" s="141"/>
    </row>
    <row r="194" spans="1:13">
      <c r="A194" s="297">
        <v>10020</v>
      </c>
      <c r="B194" s="46">
        <v>4720</v>
      </c>
      <c r="C194" s="46" t="s">
        <v>71</v>
      </c>
      <c r="D194" s="58" t="s">
        <v>182</v>
      </c>
      <c r="E194" s="34">
        <f>'A4-1 with formulas'!$K194</f>
        <v>0</v>
      </c>
      <c r="F194" s="215" t="str">
        <f>IF('A4-1 with formulas'!F194=0," ",'A4-1 with formulas'!F194)</f>
        <v>Actual</v>
      </c>
      <c r="G194" s="35"/>
      <c r="H194" s="35"/>
      <c r="I194" s="35"/>
      <c r="J194" s="35"/>
      <c r="K194" s="35"/>
      <c r="L194" s="35"/>
      <c r="M194" s="141"/>
    </row>
    <row r="195" spans="1:13">
      <c r="A195" s="314">
        <v>10025</v>
      </c>
      <c r="B195" s="46"/>
      <c r="C195" s="298" t="s">
        <v>1007</v>
      </c>
      <c r="D195" s="58" t="s">
        <v>1020</v>
      </c>
      <c r="E195" s="34">
        <v>0</v>
      </c>
      <c r="F195" s="215" t="s">
        <v>63</v>
      </c>
      <c r="G195" s="35"/>
      <c r="H195" s="35"/>
      <c r="I195" s="35"/>
      <c r="J195" s="35"/>
      <c r="K195" s="35"/>
      <c r="L195" s="35"/>
      <c r="M195" s="141"/>
    </row>
    <row r="196" spans="1:13">
      <c r="A196" s="297">
        <v>10040</v>
      </c>
      <c r="B196" s="46">
        <v>4730</v>
      </c>
      <c r="C196" s="46" t="s">
        <v>74</v>
      </c>
      <c r="D196" s="58" t="s">
        <v>183</v>
      </c>
      <c r="E196" s="34">
        <f>'A4-1 with formulas'!$K196</f>
        <v>0</v>
      </c>
      <c r="F196" s="215" t="str">
        <f>IF('A4-1 with formulas'!F196=0," ",'A4-1 with formulas'!F196)</f>
        <v>Actual</v>
      </c>
      <c r="G196" s="35"/>
      <c r="H196" s="35"/>
      <c r="I196" s="35"/>
      <c r="J196" s="35"/>
      <c r="K196" s="35"/>
      <c r="L196" s="35"/>
      <c r="M196" s="141"/>
    </row>
    <row r="197" spans="1:13">
      <c r="A197" s="297">
        <v>10060</v>
      </c>
      <c r="B197" s="46">
        <v>4740</v>
      </c>
      <c r="C197" s="46" t="s">
        <v>77</v>
      </c>
      <c r="D197" s="58" t="s">
        <v>184</v>
      </c>
      <c r="E197" s="34">
        <f>'A4-1 with formulas'!$K197</f>
        <v>0</v>
      </c>
      <c r="F197" s="215" t="str">
        <f>IF('A4-1 with formulas'!F197=0," ",'A4-1 with formulas'!F197)</f>
        <v>Actual</v>
      </c>
      <c r="G197" s="35"/>
      <c r="H197" s="35"/>
      <c r="I197" s="35"/>
      <c r="J197" s="35"/>
      <c r="K197" s="35"/>
      <c r="L197" s="35"/>
      <c r="M197" s="141"/>
    </row>
    <row r="198" spans="1:13">
      <c r="A198" s="297">
        <v>10080</v>
      </c>
      <c r="B198" s="46">
        <v>4750</v>
      </c>
      <c r="C198" s="46" t="s">
        <v>80</v>
      </c>
      <c r="D198" s="58" t="s">
        <v>185</v>
      </c>
      <c r="E198" s="34">
        <f>'A4-1 with formulas'!$K198</f>
        <v>0</v>
      </c>
      <c r="F198" s="215" t="str">
        <f>IF('A4-1 with formulas'!F198=0," ",'A4-1 with formulas'!F198)</f>
        <v>Actual</v>
      </c>
      <c r="G198" s="35"/>
      <c r="H198" s="35"/>
      <c r="I198" s="35"/>
      <c r="J198" s="35"/>
      <c r="K198" s="35"/>
      <c r="L198" s="35"/>
      <c r="M198" s="105"/>
    </row>
    <row r="199" spans="1:13">
      <c r="A199" s="297">
        <v>10100</v>
      </c>
      <c r="B199" s="46">
        <v>4760</v>
      </c>
      <c r="C199" s="46" t="s">
        <v>83</v>
      </c>
      <c r="D199" s="58" t="s">
        <v>186</v>
      </c>
      <c r="E199" s="34">
        <f>'A4-1 with formulas'!$K199</f>
        <v>0</v>
      </c>
      <c r="F199" s="215" t="str">
        <f>IF('A4-1 with formulas'!F199=0," ",'A4-1 with formulas'!F199)</f>
        <v>Actual</v>
      </c>
      <c r="G199" s="35"/>
      <c r="H199" s="35"/>
      <c r="I199" s="35"/>
      <c r="J199" s="35"/>
      <c r="K199" s="35"/>
      <c r="L199" s="35"/>
      <c r="M199" s="105"/>
    </row>
    <row r="200" spans="1:13">
      <c r="A200" s="297">
        <v>10120</v>
      </c>
      <c r="B200" s="46">
        <v>4770</v>
      </c>
      <c r="C200" s="46" t="s">
        <v>86</v>
      </c>
      <c r="D200" s="58" t="s">
        <v>187</v>
      </c>
      <c r="E200" s="34">
        <f>'A4-1 with formulas'!$K200</f>
        <v>0</v>
      </c>
      <c r="F200" s="215" t="str">
        <f>IF('A4-1 with formulas'!F200=0," ",'A4-1 with formulas'!F200)</f>
        <v>Actual</v>
      </c>
      <c r="G200" s="35"/>
      <c r="H200" s="35"/>
      <c r="I200" s="35"/>
      <c r="J200" s="35"/>
      <c r="K200" s="35"/>
      <c r="L200" s="35"/>
      <c r="M200" s="105"/>
    </row>
    <row r="201" spans="1:13">
      <c r="A201" s="297">
        <v>10140</v>
      </c>
      <c r="B201" s="46">
        <v>4780</v>
      </c>
      <c r="C201" s="46" t="s">
        <v>89</v>
      </c>
      <c r="D201" s="58" t="s">
        <v>188</v>
      </c>
      <c r="E201" s="34">
        <f>'A4-1 with formulas'!$K201</f>
        <v>0</v>
      </c>
      <c r="F201" s="215" t="str">
        <f>IF('A4-1 with formulas'!F201=0," ",'A4-1 with formulas'!F201)</f>
        <v>Actual</v>
      </c>
      <c r="G201" s="35"/>
      <c r="H201" s="35"/>
      <c r="I201" s="35"/>
      <c r="J201" s="35"/>
      <c r="K201" s="35"/>
      <c r="L201" s="35"/>
      <c r="M201" s="105"/>
    </row>
    <row r="202" spans="1:13">
      <c r="A202" s="297">
        <v>10150</v>
      </c>
      <c r="B202" s="46">
        <v>4790</v>
      </c>
      <c r="C202" s="59" t="s">
        <v>754</v>
      </c>
      <c r="D202" s="213"/>
      <c r="E202" s="34">
        <f>SUM(E193:E201)</f>
        <v>0</v>
      </c>
      <c r="F202" s="150"/>
      <c r="G202" s="34">
        <f t="shared" ref="G202:L202" si="10">SUM(G193:G201)</f>
        <v>0</v>
      </c>
      <c r="H202" s="34">
        <f t="shared" si="10"/>
        <v>0</v>
      </c>
      <c r="I202" s="34">
        <f t="shared" si="10"/>
        <v>0</v>
      </c>
      <c r="J202" s="34">
        <f t="shared" si="10"/>
        <v>0</v>
      </c>
      <c r="K202" s="34">
        <f t="shared" si="10"/>
        <v>0</v>
      </c>
      <c r="L202" s="34">
        <f t="shared" si="10"/>
        <v>0</v>
      </c>
      <c r="M202" s="105"/>
    </row>
    <row r="203" spans="1:13">
      <c r="A203" s="297">
        <v>10300</v>
      </c>
      <c r="B203" s="46">
        <v>4800</v>
      </c>
      <c r="C203" s="59" t="s">
        <v>791</v>
      </c>
      <c r="D203" s="58"/>
      <c r="E203" s="40">
        <f>E63+E74++E85+E96+E107+E118+E129+E140+E151+E161+E171+E191+E202</f>
        <v>0</v>
      </c>
      <c r="F203" s="150"/>
      <c r="G203" s="40">
        <f t="shared" ref="G203:L203" si="11">G63+G74++G85+G96+G107+G118+G129+G140+G151+G161+G171+G191+G202</f>
        <v>0</v>
      </c>
      <c r="H203" s="40">
        <f t="shared" si="11"/>
        <v>0</v>
      </c>
      <c r="I203" s="40">
        <f t="shared" si="11"/>
        <v>0</v>
      </c>
      <c r="J203" s="40">
        <f t="shared" si="11"/>
        <v>0</v>
      </c>
      <c r="K203" s="40">
        <f t="shared" si="11"/>
        <v>0</v>
      </c>
      <c r="L203" s="40">
        <f t="shared" si="11"/>
        <v>0</v>
      </c>
      <c r="M203" s="140"/>
    </row>
    <row r="204" spans="1:13">
      <c r="A204" s="297"/>
      <c r="B204" s="46"/>
      <c r="C204" s="59" t="s">
        <v>189</v>
      </c>
      <c r="D204" s="214"/>
      <c r="E204" s="33"/>
      <c r="F204" s="150"/>
      <c r="G204" s="33"/>
      <c r="H204" s="33"/>
      <c r="I204" s="33"/>
      <c r="J204" s="33"/>
      <c r="K204" s="33"/>
      <c r="L204" s="33"/>
      <c r="M204" s="105"/>
    </row>
    <row r="205" spans="1:13">
      <c r="A205" s="297">
        <v>11000</v>
      </c>
      <c r="B205" s="46">
        <v>4810</v>
      </c>
      <c r="C205" s="46" t="s">
        <v>93</v>
      </c>
      <c r="D205" s="58" t="s">
        <v>190</v>
      </c>
      <c r="E205" s="33"/>
      <c r="F205" s="150"/>
      <c r="G205" s="33"/>
      <c r="H205" s="33"/>
      <c r="I205" s="33"/>
      <c r="J205" s="33"/>
      <c r="K205" s="33"/>
      <c r="L205" s="33"/>
      <c r="M205" s="105"/>
    </row>
    <row r="206" spans="1:13">
      <c r="A206" s="297"/>
      <c r="B206" s="46"/>
      <c r="C206" s="46" t="s">
        <v>191</v>
      </c>
      <c r="D206" s="58" t="s">
        <v>190</v>
      </c>
      <c r="E206" s="33"/>
      <c r="F206" s="150"/>
      <c r="G206" s="33"/>
      <c r="H206" s="33"/>
      <c r="I206" s="33"/>
      <c r="J206" s="33"/>
      <c r="K206" s="33"/>
      <c r="L206" s="33"/>
      <c r="M206" s="105"/>
    </row>
    <row r="207" spans="1:13">
      <c r="A207" s="297">
        <v>11020</v>
      </c>
      <c r="B207" s="46">
        <v>4820</v>
      </c>
      <c r="C207" s="46" t="s">
        <v>71</v>
      </c>
      <c r="D207" s="58" t="s">
        <v>192</v>
      </c>
      <c r="E207" s="33"/>
      <c r="F207" s="150"/>
      <c r="G207" s="33"/>
      <c r="H207" s="33"/>
      <c r="I207" s="33"/>
      <c r="J207" s="33"/>
      <c r="K207" s="33"/>
      <c r="L207" s="33"/>
      <c r="M207" s="105"/>
    </row>
    <row r="208" spans="1:13">
      <c r="A208" s="297"/>
      <c r="B208" s="46"/>
      <c r="C208" s="46" t="s">
        <v>73</v>
      </c>
      <c r="D208" s="58" t="s">
        <v>192</v>
      </c>
      <c r="E208" s="33"/>
      <c r="F208" s="150"/>
      <c r="G208" s="33"/>
      <c r="H208" s="33"/>
      <c r="I208" s="33"/>
      <c r="J208" s="33"/>
      <c r="K208" s="33"/>
      <c r="L208" s="33"/>
      <c r="M208" s="105"/>
    </row>
    <row r="209" spans="1:13">
      <c r="A209" s="314">
        <v>11025</v>
      </c>
      <c r="B209" s="46"/>
      <c r="C209" s="298" t="s">
        <v>1007</v>
      </c>
      <c r="D209" s="58" t="s">
        <v>1021</v>
      </c>
      <c r="E209" s="33"/>
      <c r="F209" s="150"/>
      <c r="G209" s="33"/>
      <c r="H209" s="33"/>
      <c r="I209" s="33"/>
      <c r="J209" s="33"/>
      <c r="K209" s="33"/>
      <c r="L209" s="33"/>
      <c r="M209" s="105"/>
    </row>
    <row r="210" spans="1:13">
      <c r="A210" s="297"/>
      <c r="B210" s="46"/>
      <c r="C210" s="298" t="s">
        <v>1007</v>
      </c>
      <c r="D210" s="58" t="s">
        <v>1021</v>
      </c>
      <c r="E210" s="33"/>
      <c r="F210" s="150"/>
      <c r="G210" s="33"/>
      <c r="H210" s="33"/>
      <c r="I210" s="33"/>
      <c r="J210" s="33"/>
      <c r="K210" s="33"/>
      <c r="L210" s="33"/>
      <c r="M210" s="105"/>
    </row>
    <row r="211" spans="1:13">
      <c r="A211" s="297">
        <v>11040</v>
      </c>
      <c r="B211" s="46">
        <v>4830</v>
      </c>
      <c r="C211" s="46" t="s">
        <v>74</v>
      </c>
      <c r="D211" s="58" t="s">
        <v>193</v>
      </c>
      <c r="E211" s="33"/>
      <c r="F211" s="150"/>
      <c r="G211" s="33"/>
      <c r="H211" s="33"/>
      <c r="I211" s="33"/>
      <c r="J211" s="33"/>
      <c r="K211" s="33"/>
      <c r="L211" s="33"/>
      <c r="M211" s="105"/>
    </row>
    <row r="212" spans="1:13">
      <c r="A212" s="297"/>
      <c r="B212" s="46"/>
      <c r="C212" s="46" t="s">
        <v>76</v>
      </c>
      <c r="D212" s="58" t="s">
        <v>193</v>
      </c>
      <c r="E212" s="33"/>
      <c r="F212" s="150"/>
      <c r="G212" s="33"/>
      <c r="H212" s="33"/>
      <c r="I212" s="33"/>
      <c r="J212" s="33"/>
      <c r="K212" s="33"/>
      <c r="L212" s="33"/>
      <c r="M212" s="105"/>
    </row>
    <row r="213" spans="1:13">
      <c r="A213" s="297">
        <v>11060</v>
      </c>
      <c r="B213" s="46">
        <v>4840</v>
      </c>
      <c r="C213" s="46" t="s">
        <v>77</v>
      </c>
      <c r="D213" s="58" t="s">
        <v>194</v>
      </c>
      <c r="E213" s="33"/>
      <c r="F213" s="150"/>
      <c r="G213" s="33"/>
      <c r="H213" s="33"/>
      <c r="I213" s="33"/>
      <c r="J213" s="33"/>
      <c r="K213" s="33"/>
      <c r="L213" s="33"/>
      <c r="M213" s="105"/>
    </row>
    <row r="214" spans="1:13">
      <c r="A214" s="297"/>
      <c r="B214" s="46"/>
      <c r="C214" s="46" t="s">
        <v>79</v>
      </c>
      <c r="D214" s="58" t="s">
        <v>194</v>
      </c>
      <c r="E214" s="33"/>
      <c r="F214" s="150"/>
      <c r="G214" s="33"/>
      <c r="H214" s="33"/>
      <c r="I214" s="33"/>
      <c r="J214" s="33"/>
      <c r="K214" s="33"/>
      <c r="L214" s="33"/>
      <c r="M214" s="105"/>
    </row>
    <row r="215" spans="1:13">
      <c r="A215" s="297">
        <v>11080</v>
      </c>
      <c r="B215" s="46">
        <v>4850</v>
      </c>
      <c r="C215" s="46" t="s">
        <v>80</v>
      </c>
      <c r="D215" s="58" t="s">
        <v>195</v>
      </c>
      <c r="E215" s="33"/>
      <c r="F215" s="150"/>
      <c r="G215" s="33"/>
      <c r="H215" s="33"/>
      <c r="I215" s="33"/>
      <c r="J215" s="33"/>
      <c r="K215" s="33"/>
      <c r="L215" s="33"/>
      <c r="M215" s="105"/>
    </row>
    <row r="216" spans="1:13">
      <c r="A216" s="297"/>
      <c r="B216" s="46"/>
      <c r="C216" s="46" t="s">
        <v>82</v>
      </c>
      <c r="D216" s="58" t="s">
        <v>195</v>
      </c>
      <c r="E216" s="33"/>
      <c r="F216" s="150"/>
      <c r="G216" s="33"/>
      <c r="H216" s="33"/>
      <c r="I216" s="33"/>
      <c r="J216" s="33"/>
      <c r="K216" s="33"/>
      <c r="L216" s="33"/>
      <c r="M216" s="105"/>
    </row>
    <row r="217" spans="1:13">
      <c r="A217" s="297">
        <v>11100</v>
      </c>
      <c r="B217" s="46">
        <v>4860</v>
      </c>
      <c r="C217" s="46" t="s">
        <v>83</v>
      </c>
      <c r="D217" s="58" t="s">
        <v>196</v>
      </c>
      <c r="E217" s="33"/>
      <c r="F217" s="150"/>
      <c r="G217" s="33"/>
      <c r="H217" s="33"/>
      <c r="I217" s="33"/>
      <c r="J217" s="33"/>
      <c r="K217" s="33"/>
      <c r="L217" s="33"/>
      <c r="M217" s="105"/>
    </row>
    <row r="218" spans="1:13">
      <c r="A218" s="297"/>
      <c r="B218" s="46"/>
      <c r="C218" s="46" t="s">
        <v>85</v>
      </c>
      <c r="D218" s="58" t="s">
        <v>196</v>
      </c>
      <c r="E218" s="33"/>
      <c r="F218" s="150"/>
      <c r="G218" s="33"/>
      <c r="H218" s="33"/>
      <c r="I218" s="33"/>
      <c r="J218" s="33"/>
      <c r="K218" s="33"/>
      <c r="L218" s="33"/>
      <c r="M218" s="105"/>
    </row>
    <row r="219" spans="1:13">
      <c r="A219" s="297">
        <v>11120</v>
      </c>
      <c r="B219" s="46">
        <v>4870</v>
      </c>
      <c r="C219" s="46" t="s">
        <v>86</v>
      </c>
      <c r="D219" s="58" t="s">
        <v>197</v>
      </c>
      <c r="E219" s="33"/>
      <c r="F219" s="150"/>
      <c r="G219" s="33"/>
      <c r="H219" s="33"/>
      <c r="I219" s="33"/>
      <c r="J219" s="33"/>
      <c r="K219" s="33"/>
      <c r="L219" s="33"/>
      <c r="M219" s="105"/>
    </row>
    <row r="220" spans="1:13">
      <c r="A220" s="297"/>
      <c r="B220" s="46"/>
      <c r="C220" s="46" t="s">
        <v>88</v>
      </c>
      <c r="D220" s="58" t="s">
        <v>197</v>
      </c>
      <c r="E220" s="33"/>
      <c r="F220" s="150"/>
      <c r="G220" s="33"/>
      <c r="H220" s="33"/>
      <c r="I220" s="33"/>
      <c r="J220" s="33"/>
      <c r="K220" s="33"/>
      <c r="L220" s="33"/>
      <c r="M220" s="105"/>
    </row>
    <row r="221" spans="1:13" s="42" customFormat="1">
      <c r="A221" s="297">
        <v>11140</v>
      </c>
      <c r="B221" s="46">
        <v>4880</v>
      </c>
      <c r="C221" s="46" t="s">
        <v>89</v>
      </c>
      <c r="D221" s="58" t="s">
        <v>198</v>
      </c>
      <c r="E221" s="33"/>
      <c r="F221" s="150"/>
      <c r="G221" s="33"/>
      <c r="H221" s="33"/>
      <c r="I221" s="33"/>
      <c r="J221" s="33"/>
      <c r="K221" s="33"/>
      <c r="L221" s="33"/>
      <c r="M221" s="105"/>
    </row>
    <row r="222" spans="1:13">
      <c r="A222" s="297"/>
      <c r="B222" s="46"/>
      <c r="C222" s="46" t="s">
        <v>91</v>
      </c>
      <c r="D222" s="58" t="s">
        <v>198</v>
      </c>
      <c r="E222" s="33"/>
      <c r="F222" s="150"/>
      <c r="G222" s="33"/>
      <c r="H222" s="33"/>
      <c r="I222" s="33"/>
      <c r="J222" s="33"/>
      <c r="K222" s="33"/>
      <c r="L222" s="33"/>
      <c r="M222" s="105"/>
    </row>
    <row r="223" spans="1:13">
      <c r="A223" s="297">
        <v>11160</v>
      </c>
      <c r="B223" s="46">
        <v>4890</v>
      </c>
      <c r="C223" s="59" t="s">
        <v>199</v>
      </c>
      <c r="D223" s="213"/>
      <c r="E223" s="33"/>
      <c r="F223" s="150"/>
      <c r="G223" s="33"/>
      <c r="H223" s="33"/>
      <c r="I223" s="33"/>
      <c r="J223" s="33"/>
      <c r="K223" s="33"/>
      <c r="L223" s="33"/>
      <c r="M223" s="105"/>
    </row>
    <row r="224" spans="1:13">
      <c r="A224" s="297"/>
      <c r="B224" s="46"/>
      <c r="C224" s="59" t="s">
        <v>200</v>
      </c>
      <c r="D224" s="214"/>
      <c r="E224" s="33"/>
      <c r="F224" s="150"/>
      <c r="G224" s="33"/>
      <c r="H224" s="33"/>
      <c r="I224" s="33"/>
      <c r="J224" s="33"/>
      <c r="K224" s="33"/>
      <c r="L224" s="33"/>
      <c r="M224" s="105"/>
    </row>
    <row r="225" spans="1:13">
      <c r="A225" s="297">
        <v>12000</v>
      </c>
      <c r="B225" s="46">
        <v>4900</v>
      </c>
      <c r="C225" s="46" t="s">
        <v>93</v>
      </c>
      <c r="D225" s="58" t="s">
        <v>201</v>
      </c>
      <c r="E225" s="34">
        <f>'A4-1 with formulas'!$K225</f>
        <v>0</v>
      </c>
      <c r="F225" s="215" t="str">
        <f>IF('A4-1 with formulas'!F225=0," ",'A4-1 with formulas'!F225)</f>
        <v>Actual</v>
      </c>
      <c r="G225" s="35"/>
      <c r="H225" s="35"/>
      <c r="I225" s="35"/>
      <c r="J225" s="35"/>
      <c r="K225" s="35"/>
      <c r="L225" s="35"/>
      <c r="M225" s="105"/>
    </row>
    <row r="226" spans="1:13">
      <c r="A226" s="297"/>
      <c r="B226" s="46"/>
      <c r="C226" s="46" t="s">
        <v>191</v>
      </c>
      <c r="D226" s="58" t="s">
        <v>201</v>
      </c>
      <c r="E226" s="34">
        <f>'A4-1 with formulas'!$K226</f>
        <v>0</v>
      </c>
      <c r="F226" s="215" t="str">
        <f>IF('A4-1 with formulas'!F226=0," ",'A4-1 with formulas'!F226)</f>
        <v xml:space="preserve"> </v>
      </c>
      <c r="G226" s="34">
        <f>IF(($F226=" "),0,ROUND('A4-1 with formulas'!$E226*(VLOOKUP($F226,Ratio,6)),0))</f>
        <v>0</v>
      </c>
      <c r="H226" s="34">
        <f>IF(($F226=" "),0,ROUND('A4-1 with formulas'!$E226*(VLOOKUP($F226,Ratio,7)),0))</f>
        <v>0</v>
      </c>
      <c r="I226" s="34">
        <f>IF(($F226=" "),0,ROUND('A4-1 with formulas'!$E226*(VLOOKUP($F226,Ratio,8)),0))</f>
        <v>0</v>
      </c>
      <c r="J226" s="34">
        <f>IF(($F226=" "),0,ROUND('A4-1 with formulas'!$E226*(VLOOKUP($F226,Ratio,9)),0))</f>
        <v>0</v>
      </c>
      <c r="K226" s="34">
        <f>IF(($F226=" "),0,ROUND('A4-1 with formulas'!$E226*(VLOOKUP($F226,Ratio,10)),0))</f>
        <v>0</v>
      </c>
      <c r="L226" s="34">
        <f>IF(($F226=" "),0,ROUND('A4-1 with formulas'!$E226*(VLOOKUP($F226,Ratio,11)),0))</f>
        <v>0</v>
      </c>
      <c r="M226" s="105"/>
    </row>
    <row r="227" spans="1:13">
      <c r="A227" s="297">
        <v>12020</v>
      </c>
      <c r="B227" s="46">
        <v>4910</v>
      </c>
      <c r="C227" s="46" t="s">
        <v>71</v>
      </c>
      <c r="D227" s="58" t="s">
        <v>202</v>
      </c>
      <c r="E227" s="34">
        <f>'A4-1 with formulas'!$K227</f>
        <v>0</v>
      </c>
      <c r="F227" s="215" t="str">
        <f>IF('A4-1 with formulas'!F227=0," ",'A4-1 with formulas'!F227)</f>
        <v>Actual</v>
      </c>
      <c r="G227" s="35"/>
      <c r="H227" s="35"/>
      <c r="I227" s="35"/>
      <c r="J227" s="35"/>
      <c r="K227" s="35"/>
      <c r="L227" s="35"/>
      <c r="M227" s="105"/>
    </row>
    <row r="228" spans="1:13">
      <c r="A228" s="297"/>
      <c r="B228" s="46"/>
      <c r="C228" s="46" t="s">
        <v>73</v>
      </c>
      <c r="D228" s="58" t="s">
        <v>202</v>
      </c>
      <c r="E228" s="34">
        <f>'A4-1 with formulas'!$K228</f>
        <v>0</v>
      </c>
      <c r="F228" s="215" t="str">
        <f>IF('A4-1 with formulas'!F228=0," ",'A4-1 with formulas'!F228)</f>
        <v xml:space="preserve"> </v>
      </c>
      <c r="G228" s="34">
        <f>IF(($F228=" "),0,ROUND('A4-1 with formulas'!$E228*(VLOOKUP($F228,Ratio,6)),0))</f>
        <v>0</v>
      </c>
      <c r="H228" s="34">
        <f>IF(($F228=" "),0,ROUND('A4-1 with formulas'!$E228*(VLOOKUP($F228,Ratio,7)),0))</f>
        <v>0</v>
      </c>
      <c r="I228" s="34">
        <f>IF(($F228=" "),0,ROUND('A4-1 with formulas'!$E228*(VLOOKUP($F228,Ratio,8)),0))</f>
        <v>0</v>
      </c>
      <c r="J228" s="34">
        <f>IF(($F228=" "),0,ROUND('A4-1 with formulas'!$E228*(VLOOKUP($F228,Ratio,9)),0))</f>
        <v>0</v>
      </c>
      <c r="K228" s="34">
        <f>IF(($F228=" "),0,ROUND('A4-1 with formulas'!$E228*(VLOOKUP($F228,Ratio,10)),0))</f>
        <v>0</v>
      </c>
      <c r="L228" s="34">
        <f>IF(($F228=" "),0,ROUND('A4-1 with formulas'!$E228*(VLOOKUP($F228,Ratio,11)),0))</f>
        <v>0</v>
      </c>
      <c r="M228" s="105"/>
    </row>
    <row r="229" spans="1:13">
      <c r="A229" s="314">
        <v>12025</v>
      </c>
      <c r="B229" s="46"/>
      <c r="C229" s="298" t="s">
        <v>1007</v>
      </c>
      <c r="D229" s="58" t="s">
        <v>1022</v>
      </c>
      <c r="E229" s="34">
        <f>'A4-1 with formulas'!$K229</f>
        <v>0</v>
      </c>
      <c r="F229" s="215" t="str">
        <f>IF('A4-1 with formulas'!F229=0," ",'A4-1 with formulas'!F229)</f>
        <v>Actual</v>
      </c>
      <c r="G229" s="35"/>
      <c r="H229" s="35"/>
      <c r="I229" s="35"/>
      <c r="J229" s="35"/>
      <c r="K229" s="35"/>
      <c r="L229" s="35"/>
      <c r="M229" s="105"/>
    </row>
    <row r="230" spans="1:13">
      <c r="A230" s="297"/>
      <c r="B230" s="46"/>
      <c r="C230" s="298" t="s">
        <v>1007</v>
      </c>
      <c r="D230" s="58" t="s">
        <v>1022</v>
      </c>
      <c r="E230" s="34">
        <f>'A4-1 with formulas'!$K230</f>
        <v>0</v>
      </c>
      <c r="F230" s="215" t="str">
        <f>IF('A4-1 with formulas'!F230=0," ",'A4-1 with formulas'!F230)</f>
        <v xml:space="preserve"> </v>
      </c>
      <c r="G230" s="34">
        <f>IF(($F230=" "),0,ROUND('A4-1 with formulas'!$E230*(VLOOKUP($F230,Ratio,6)),0))</f>
        <v>0</v>
      </c>
      <c r="H230" s="34">
        <f>IF(($F230=" "),0,ROUND('A4-1 with formulas'!$E230*(VLOOKUP($F230,Ratio,7)),0))</f>
        <v>0</v>
      </c>
      <c r="I230" s="34">
        <f>IF(($F230=" "),0,ROUND('A4-1 with formulas'!$E230*(VLOOKUP($F230,Ratio,8)),0))</f>
        <v>0</v>
      </c>
      <c r="J230" s="34">
        <f>IF(($F230=" "),0,ROUND('A4-1 with formulas'!$E230*(VLOOKUP($F230,Ratio,9)),0))</f>
        <v>0</v>
      </c>
      <c r="K230" s="34">
        <f>IF(($F230=" "),0,ROUND('A4-1 with formulas'!$E230*(VLOOKUP($F230,Ratio,10)),0))</f>
        <v>0</v>
      </c>
      <c r="L230" s="34">
        <f>IF(($F230=" "),0,ROUND('A4-1 with formulas'!$E230*(VLOOKUP($F230,Ratio,11)),0))</f>
        <v>0</v>
      </c>
      <c r="M230" s="105"/>
    </row>
    <row r="231" spans="1:13">
      <c r="A231" s="297">
        <v>12040</v>
      </c>
      <c r="B231" s="46">
        <v>4920</v>
      </c>
      <c r="C231" s="46" t="s">
        <v>74</v>
      </c>
      <c r="D231" s="58" t="s">
        <v>203</v>
      </c>
      <c r="E231" s="34">
        <f>'A4-1 with formulas'!$K231</f>
        <v>0</v>
      </c>
      <c r="F231" s="215" t="str">
        <f>IF('A4-1 with formulas'!F231=0," ",'A4-1 with formulas'!F231)</f>
        <v>Actual</v>
      </c>
      <c r="G231" s="35"/>
      <c r="H231" s="35"/>
      <c r="I231" s="35"/>
      <c r="J231" s="35"/>
      <c r="K231" s="35"/>
      <c r="L231" s="35"/>
      <c r="M231" s="105"/>
    </row>
    <row r="232" spans="1:13">
      <c r="A232" s="297"/>
      <c r="B232" s="46"/>
      <c r="C232" s="46" t="s">
        <v>76</v>
      </c>
      <c r="D232" s="58" t="s">
        <v>203</v>
      </c>
      <c r="E232" s="34">
        <f>'A4-1 with formulas'!$K232</f>
        <v>0</v>
      </c>
      <c r="F232" s="215" t="str">
        <f>IF('A4-1 with formulas'!F232=0," ",'A4-1 with formulas'!F232)</f>
        <v xml:space="preserve"> </v>
      </c>
      <c r="G232" s="34">
        <f>IF(($F232=" "),0,ROUND('A4-1 with formulas'!$E232*(VLOOKUP($F232,Ratio,6)),0))</f>
        <v>0</v>
      </c>
      <c r="H232" s="34">
        <f>IF(($F232=" "),0,ROUND('A4-1 with formulas'!$E232*(VLOOKUP($F232,Ratio,7)),0))</f>
        <v>0</v>
      </c>
      <c r="I232" s="34">
        <f>IF(($F232=" "),0,ROUND('A4-1 with formulas'!$E232*(VLOOKUP($F232,Ratio,8)),0))</f>
        <v>0</v>
      </c>
      <c r="J232" s="34">
        <f>IF(($F232=" "),0,ROUND('A4-1 with formulas'!$E232*(VLOOKUP($F232,Ratio,9)),0))</f>
        <v>0</v>
      </c>
      <c r="K232" s="34">
        <f>IF(($F232=" "),0,ROUND('A4-1 with formulas'!$E232*(VLOOKUP($F232,Ratio,10)),0))</f>
        <v>0</v>
      </c>
      <c r="L232" s="34">
        <f>IF(($F232=" "),0,ROUND('A4-1 with formulas'!$E232*(VLOOKUP($F232,Ratio,11)),0))</f>
        <v>0</v>
      </c>
      <c r="M232" s="105"/>
    </row>
    <row r="233" spans="1:13">
      <c r="A233" s="297">
        <v>12060</v>
      </c>
      <c r="B233" s="46">
        <v>4930</v>
      </c>
      <c r="C233" s="46" t="s">
        <v>77</v>
      </c>
      <c r="D233" s="58" t="s">
        <v>204</v>
      </c>
      <c r="E233" s="34">
        <f>'A4-1 with formulas'!$K233</f>
        <v>0</v>
      </c>
      <c r="F233" s="215" t="str">
        <f>IF('A4-1 with formulas'!F233=0," ",'A4-1 with formulas'!F233)</f>
        <v>Actual</v>
      </c>
      <c r="G233" s="35"/>
      <c r="H233" s="35"/>
      <c r="I233" s="35"/>
      <c r="J233" s="35"/>
      <c r="K233" s="35"/>
      <c r="L233" s="35"/>
      <c r="M233" s="105"/>
    </row>
    <row r="234" spans="1:13">
      <c r="A234" s="297"/>
      <c r="B234" s="46"/>
      <c r="C234" s="46" t="s">
        <v>79</v>
      </c>
      <c r="D234" s="58" t="s">
        <v>204</v>
      </c>
      <c r="E234" s="34">
        <f>'A4-1 with formulas'!$K234</f>
        <v>0</v>
      </c>
      <c r="F234" s="215" t="str">
        <f>IF('A4-1 with formulas'!F234=0," ",'A4-1 with formulas'!F234)</f>
        <v xml:space="preserve"> </v>
      </c>
      <c r="G234" s="34">
        <f>IF(($F234=" "),0,ROUND('A4-1 with formulas'!$E234*(VLOOKUP($F234,Ratio,6)),0))</f>
        <v>0</v>
      </c>
      <c r="H234" s="34">
        <f>IF(($F234=" "),0,ROUND('A4-1 with formulas'!$E234*(VLOOKUP($F234,Ratio,7)),0))</f>
        <v>0</v>
      </c>
      <c r="I234" s="34">
        <f>IF(($F234=" "),0,ROUND('A4-1 with formulas'!$E234*(VLOOKUP($F234,Ratio,8)),0))</f>
        <v>0</v>
      </c>
      <c r="J234" s="34">
        <f>IF(($F234=" "),0,ROUND('A4-1 with formulas'!$E234*(VLOOKUP($F234,Ratio,9)),0))</f>
        <v>0</v>
      </c>
      <c r="K234" s="34">
        <f>IF(($F234=" "),0,ROUND('A4-1 with formulas'!$E234*(VLOOKUP($F234,Ratio,10)),0))</f>
        <v>0</v>
      </c>
      <c r="L234" s="34">
        <f>IF(($F234=" "),0,ROUND('A4-1 with formulas'!$E234*(VLOOKUP($F234,Ratio,11)),0))</f>
        <v>0</v>
      </c>
      <c r="M234" s="105"/>
    </row>
    <row r="235" spans="1:13">
      <c r="A235" s="297">
        <v>12080</v>
      </c>
      <c r="B235" s="46">
        <v>4940</v>
      </c>
      <c r="C235" s="46" t="s">
        <v>80</v>
      </c>
      <c r="D235" s="58" t="s">
        <v>205</v>
      </c>
      <c r="E235" s="34">
        <f>'A4-1 with formulas'!$K235</f>
        <v>0</v>
      </c>
      <c r="F235" s="215" t="str">
        <f>IF('A4-1 with formulas'!F235=0," ",'A4-1 with formulas'!F235)</f>
        <v>Actual</v>
      </c>
      <c r="G235" s="35"/>
      <c r="H235" s="35"/>
      <c r="I235" s="35"/>
      <c r="J235" s="35"/>
      <c r="K235" s="35"/>
      <c r="L235" s="35"/>
      <c r="M235" s="105"/>
    </row>
    <row r="236" spans="1:13">
      <c r="A236" s="297"/>
      <c r="B236" s="46"/>
      <c r="C236" s="46" t="s">
        <v>82</v>
      </c>
      <c r="D236" s="58" t="s">
        <v>205</v>
      </c>
      <c r="E236" s="34">
        <f>'A4-1 with formulas'!$K236</f>
        <v>0</v>
      </c>
      <c r="F236" s="215" t="str">
        <f>IF('A4-1 with formulas'!F236=0," ",'A4-1 with formulas'!F236)</f>
        <v xml:space="preserve"> </v>
      </c>
      <c r="G236" s="34">
        <f>IF(($F236=" "),0,ROUND('A4-1 with formulas'!$E236*(VLOOKUP($F236,Ratio,6)),0))</f>
        <v>0</v>
      </c>
      <c r="H236" s="34">
        <f>IF(($F236=" "),0,ROUND('A4-1 with formulas'!$E236*(VLOOKUP($F236,Ratio,7)),0))</f>
        <v>0</v>
      </c>
      <c r="I236" s="34">
        <f>IF(($F236=" "),0,ROUND('A4-1 with formulas'!$E236*(VLOOKUP($F236,Ratio,8)),0))</f>
        <v>0</v>
      </c>
      <c r="J236" s="34">
        <f>IF(($F236=" "),0,ROUND('A4-1 with formulas'!$E236*(VLOOKUP($F236,Ratio,9)),0))</f>
        <v>0</v>
      </c>
      <c r="K236" s="34">
        <f>IF(($F236=" "),0,ROUND('A4-1 with formulas'!$E236*(VLOOKUP($F236,Ratio,10)),0))</f>
        <v>0</v>
      </c>
      <c r="L236" s="34">
        <f>IF(($F236=" "),0,ROUND('A4-1 with formulas'!$E236*(VLOOKUP($F236,Ratio,11)),0))</f>
        <v>0</v>
      </c>
      <c r="M236" s="105"/>
    </row>
    <row r="237" spans="1:13">
      <c r="A237" s="297">
        <v>12100</v>
      </c>
      <c r="B237" s="46">
        <v>4950</v>
      </c>
      <c r="C237" s="46" t="s">
        <v>83</v>
      </c>
      <c r="D237" s="58" t="s">
        <v>206</v>
      </c>
      <c r="E237" s="34">
        <f>'A4-1 with formulas'!$K237</f>
        <v>0</v>
      </c>
      <c r="F237" s="215" t="str">
        <f>IF('A4-1 with formulas'!F237=0," ",'A4-1 with formulas'!F237)</f>
        <v>Actual</v>
      </c>
      <c r="G237" s="35"/>
      <c r="H237" s="35"/>
      <c r="I237" s="35"/>
      <c r="J237" s="35"/>
      <c r="K237" s="35"/>
      <c r="L237" s="35"/>
      <c r="M237" s="105"/>
    </row>
    <row r="238" spans="1:13">
      <c r="A238" s="297"/>
      <c r="B238" s="46"/>
      <c r="C238" s="46" t="s">
        <v>85</v>
      </c>
      <c r="D238" s="58" t="s">
        <v>206</v>
      </c>
      <c r="E238" s="34">
        <f>'A4-1 with formulas'!$K238</f>
        <v>0</v>
      </c>
      <c r="F238" s="215" t="str">
        <f>IF('A4-1 with formulas'!F238=0," ",'A4-1 with formulas'!F238)</f>
        <v xml:space="preserve"> </v>
      </c>
      <c r="G238" s="34">
        <f>IF(($F238=" "),0,ROUND('A4-1 with formulas'!$E238*(VLOOKUP($F238,Ratio,6)),0))</f>
        <v>0</v>
      </c>
      <c r="H238" s="34">
        <f>IF(($F238=" "),0,ROUND('A4-1 with formulas'!$E238*(VLOOKUP($F238,Ratio,7)),0))</f>
        <v>0</v>
      </c>
      <c r="I238" s="34">
        <f>IF(($F238=" "),0,ROUND('A4-1 with formulas'!$E238*(VLOOKUP($F238,Ratio,8)),0))</f>
        <v>0</v>
      </c>
      <c r="J238" s="34">
        <f>IF(($F238=" "),0,ROUND('A4-1 with formulas'!$E238*(VLOOKUP($F238,Ratio,9)),0))</f>
        <v>0</v>
      </c>
      <c r="K238" s="34">
        <f>IF(($F238=" "),0,ROUND('A4-1 with formulas'!$E238*(VLOOKUP($F238,Ratio,10)),0))</f>
        <v>0</v>
      </c>
      <c r="L238" s="34">
        <f>IF(($F238=" "),0,ROUND('A4-1 with formulas'!$E238*(VLOOKUP($F238,Ratio,11)),0))</f>
        <v>0</v>
      </c>
      <c r="M238" s="105"/>
    </row>
    <row r="239" spans="1:13">
      <c r="A239" s="297">
        <v>12120</v>
      </c>
      <c r="B239" s="46">
        <v>4960</v>
      </c>
      <c r="C239" s="46" t="s">
        <v>86</v>
      </c>
      <c r="D239" s="58" t="s">
        <v>207</v>
      </c>
      <c r="E239" s="34">
        <f>'A4-1 with formulas'!$K239</f>
        <v>0</v>
      </c>
      <c r="F239" s="215" t="str">
        <f>IF('A4-1 with formulas'!F239=0," ",'A4-1 with formulas'!F239)</f>
        <v>Actual</v>
      </c>
      <c r="G239" s="35"/>
      <c r="H239" s="35"/>
      <c r="I239" s="35"/>
      <c r="J239" s="35"/>
      <c r="K239" s="35"/>
      <c r="L239" s="35"/>
      <c r="M239" s="105"/>
    </row>
    <row r="240" spans="1:13">
      <c r="A240" s="297"/>
      <c r="B240" s="46"/>
      <c r="C240" s="46" t="s">
        <v>88</v>
      </c>
      <c r="D240" s="58" t="s">
        <v>207</v>
      </c>
      <c r="E240" s="34">
        <f>'A4-1 with formulas'!$K240</f>
        <v>0</v>
      </c>
      <c r="F240" s="215" t="str">
        <f>IF('A4-1 with formulas'!F240=0," ",'A4-1 with formulas'!F240)</f>
        <v xml:space="preserve"> </v>
      </c>
      <c r="G240" s="34">
        <f>IF(($F240=" "),0,ROUND('A4-1 with formulas'!$E240*(VLOOKUP($F240,Ratio,6)),0))</f>
        <v>0</v>
      </c>
      <c r="H240" s="34">
        <f>IF(($F240=" "),0,ROUND('A4-1 with formulas'!$E240*(VLOOKUP($F240,Ratio,7)),0))</f>
        <v>0</v>
      </c>
      <c r="I240" s="34">
        <f>IF(($F240=" "),0,ROUND('A4-1 with formulas'!$E240*(VLOOKUP($F240,Ratio,8)),0))</f>
        <v>0</v>
      </c>
      <c r="J240" s="34">
        <f>IF(($F240=" "),0,ROUND('A4-1 with formulas'!$E240*(VLOOKUP($F240,Ratio,9)),0))</f>
        <v>0</v>
      </c>
      <c r="K240" s="34">
        <f>IF(($F240=" "),0,ROUND('A4-1 with formulas'!$E240*(VLOOKUP($F240,Ratio,10)),0))</f>
        <v>0</v>
      </c>
      <c r="L240" s="34">
        <f>IF(($F240=" "),0,ROUND('A4-1 with formulas'!$E240*(VLOOKUP($F240,Ratio,11)),0))</f>
        <v>0</v>
      </c>
      <c r="M240" s="105"/>
    </row>
    <row r="241" spans="1:13">
      <c r="A241" s="297">
        <v>12140</v>
      </c>
      <c r="B241" s="46">
        <v>4970</v>
      </c>
      <c r="C241" s="46" t="s">
        <v>89</v>
      </c>
      <c r="D241" s="58" t="s">
        <v>208</v>
      </c>
      <c r="E241" s="34">
        <f>'A4-1 with formulas'!$K241</f>
        <v>0</v>
      </c>
      <c r="F241" s="215" t="str">
        <f>IF('A4-1 with formulas'!F241=0," ",'A4-1 with formulas'!F241)</f>
        <v>Actual</v>
      </c>
      <c r="G241" s="35"/>
      <c r="H241" s="35"/>
      <c r="I241" s="35"/>
      <c r="J241" s="35"/>
      <c r="K241" s="35"/>
      <c r="L241" s="35"/>
      <c r="M241" s="105"/>
    </row>
    <row r="242" spans="1:13">
      <c r="A242" s="297"/>
      <c r="B242" s="46"/>
      <c r="C242" s="46" t="s">
        <v>91</v>
      </c>
      <c r="D242" s="58" t="s">
        <v>208</v>
      </c>
      <c r="E242" s="34">
        <f>'A4-1 with formulas'!$K242</f>
        <v>0</v>
      </c>
      <c r="F242" s="215" t="str">
        <f>IF('A4-1 with formulas'!F242=0," ",'A4-1 with formulas'!F242)</f>
        <v xml:space="preserve"> </v>
      </c>
      <c r="G242" s="34">
        <f>IF(($F242=" "),0,ROUND('A4-1 with formulas'!$E242*(VLOOKUP($F242,Ratio,6)),0))</f>
        <v>0</v>
      </c>
      <c r="H242" s="34">
        <f>IF(($F242=" "),0,ROUND('A4-1 with formulas'!$E242*(VLOOKUP($F242,Ratio,7)),0))</f>
        <v>0</v>
      </c>
      <c r="I242" s="34">
        <f>IF(($F242=" "),0,ROUND('A4-1 with formulas'!$E242*(VLOOKUP($F242,Ratio,8)),0))</f>
        <v>0</v>
      </c>
      <c r="J242" s="34">
        <f>IF(($F242=" "),0,ROUND('A4-1 with formulas'!$E242*(VLOOKUP($F242,Ratio,9)),0))</f>
        <v>0</v>
      </c>
      <c r="K242" s="34">
        <f>IF(($F242=" "),0,ROUND('A4-1 with formulas'!$E242*(VLOOKUP($F242,Ratio,10)),0))</f>
        <v>0</v>
      </c>
      <c r="L242" s="34">
        <f>IF(($F242=" "),0,ROUND('A4-1 with formulas'!$E242*(VLOOKUP($F242,Ratio,11)),0))</f>
        <v>0</v>
      </c>
      <c r="M242" s="105"/>
    </row>
    <row r="243" spans="1:13">
      <c r="A243" s="297">
        <v>12160</v>
      </c>
      <c r="B243" s="46">
        <v>4980</v>
      </c>
      <c r="C243" s="59" t="s">
        <v>209</v>
      </c>
      <c r="D243" s="213"/>
      <c r="E243" s="34">
        <f>SUM(E225:E242)</f>
        <v>0</v>
      </c>
      <c r="F243" s="150"/>
      <c r="G243" s="34">
        <f t="shared" ref="G243:L243" si="12">SUM(G225:G242)</f>
        <v>0</v>
      </c>
      <c r="H243" s="34">
        <f t="shared" si="12"/>
        <v>0</v>
      </c>
      <c r="I243" s="34">
        <f t="shared" si="12"/>
        <v>0</v>
      </c>
      <c r="J243" s="34">
        <f t="shared" si="12"/>
        <v>0</v>
      </c>
      <c r="K243" s="34">
        <f t="shared" si="12"/>
        <v>0</v>
      </c>
      <c r="L243" s="34">
        <f t="shared" si="12"/>
        <v>0</v>
      </c>
      <c r="M243" s="105"/>
    </row>
    <row r="244" spans="1:13">
      <c r="A244" s="297"/>
      <c r="B244" s="46"/>
      <c r="C244" s="59" t="s">
        <v>210</v>
      </c>
      <c r="D244" s="214"/>
      <c r="E244" s="33"/>
      <c r="F244" s="150"/>
      <c r="G244" s="33"/>
      <c r="H244" s="33"/>
      <c r="I244" s="33"/>
      <c r="J244" s="33"/>
      <c r="K244" s="33"/>
      <c r="L244" s="33"/>
      <c r="M244" s="105"/>
    </row>
    <row r="245" spans="1:13">
      <c r="A245" s="297">
        <v>13000</v>
      </c>
      <c r="B245" s="46">
        <v>4990</v>
      </c>
      <c r="C245" s="46" t="s">
        <v>93</v>
      </c>
      <c r="D245" s="58" t="s">
        <v>211</v>
      </c>
      <c r="E245" s="34">
        <f>'A4-1 with formulas'!$K245</f>
        <v>0</v>
      </c>
      <c r="F245" s="215" t="str">
        <f>IF('A4-1 with formulas'!F245=0," ",'A4-1 with formulas'!F245)</f>
        <v>Actual</v>
      </c>
      <c r="G245" s="40"/>
      <c r="H245" s="40"/>
      <c r="I245" s="40"/>
      <c r="J245" s="40"/>
      <c r="K245" s="40"/>
      <c r="L245" s="40"/>
      <c r="M245" s="105"/>
    </row>
    <row r="246" spans="1:13">
      <c r="A246" s="297"/>
      <c r="B246" s="46"/>
      <c r="C246" s="46" t="s">
        <v>191</v>
      </c>
      <c r="D246" s="58" t="s">
        <v>211</v>
      </c>
      <c r="E246" s="34">
        <f>'A4-1 with formulas'!$K246</f>
        <v>0</v>
      </c>
      <c r="F246" s="215" t="str">
        <f>IF('A4-1 with formulas'!F246=0," ",'A4-1 with formulas'!F246)</f>
        <v xml:space="preserve"> </v>
      </c>
      <c r="G246" s="34">
        <f>IF(($F246=" "),0,ROUND('A4-1 with formulas'!$E246*(VLOOKUP($F246,Ratio,6)),0))</f>
        <v>0</v>
      </c>
      <c r="H246" s="34">
        <f>IF(($F246=" "),0,ROUND('A4-1 with formulas'!$E246*(VLOOKUP($F246,Ratio,7)),0))</f>
        <v>0</v>
      </c>
      <c r="I246" s="34">
        <f>IF(($F246=" "),0,ROUND('A4-1 with formulas'!$E246*(VLOOKUP($F246,Ratio,8)),0))</f>
        <v>0</v>
      </c>
      <c r="J246" s="34">
        <f>IF(($F246=" "),0,ROUND('A4-1 with formulas'!$E246*(VLOOKUP($F246,Ratio,9)),0))</f>
        <v>0</v>
      </c>
      <c r="K246" s="34">
        <f>IF(($F246=" "),0,ROUND('A4-1 with formulas'!$E246*(VLOOKUP($F246,Ratio,10)),0))</f>
        <v>0</v>
      </c>
      <c r="L246" s="34">
        <f>IF(($F246=" "),0,ROUND('A4-1 with formulas'!$E246*(VLOOKUP($F246,Ratio,11)),0))</f>
        <v>0</v>
      </c>
      <c r="M246" s="105"/>
    </row>
    <row r="247" spans="1:13">
      <c r="A247" s="297">
        <v>13020</v>
      </c>
      <c r="B247" s="46">
        <v>5000</v>
      </c>
      <c r="C247" s="46" t="s">
        <v>71</v>
      </c>
      <c r="D247" s="58" t="s">
        <v>212</v>
      </c>
      <c r="E247" s="34">
        <f>'A4-1 with formulas'!$K247</f>
        <v>0</v>
      </c>
      <c r="F247" s="215" t="str">
        <f>IF('A4-1 with formulas'!F247=0," ",'A4-1 with formulas'!F247)</f>
        <v>Actual</v>
      </c>
      <c r="G247" s="40"/>
      <c r="H247" s="40"/>
      <c r="I247" s="40"/>
      <c r="J247" s="40"/>
      <c r="K247" s="40"/>
      <c r="L247" s="40"/>
      <c r="M247" s="105"/>
    </row>
    <row r="248" spans="1:13">
      <c r="A248" s="297"/>
      <c r="B248" s="46"/>
      <c r="C248" s="46" t="s">
        <v>73</v>
      </c>
      <c r="D248" s="58" t="s">
        <v>212</v>
      </c>
      <c r="E248" s="34">
        <f>'A4-1 with formulas'!$K248</f>
        <v>0</v>
      </c>
      <c r="F248" s="215" t="str">
        <f>IF('A4-1 with formulas'!F248=0," ",'A4-1 with formulas'!F248)</f>
        <v xml:space="preserve"> </v>
      </c>
      <c r="G248" s="34">
        <f>IF(($F248=" "),0,ROUND('A4-1 with formulas'!$E248*(VLOOKUP($F248,Ratio,6)),0))</f>
        <v>0</v>
      </c>
      <c r="H248" s="34">
        <f>IF(($F248=" "),0,ROUND('A4-1 with formulas'!$E248*(VLOOKUP($F248,Ratio,7)),0))</f>
        <v>0</v>
      </c>
      <c r="I248" s="34">
        <f>IF(($F248=" "),0,ROUND('A4-1 with formulas'!$E248*(VLOOKUP($F248,Ratio,8)),0))</f>
        <v>0</v>
      </c>
      <c r="J248" s="34">
        <f>IF(($F248=" "),0,ROUND('A4-1 with formulas'!$E248*(VLOOKUP($F248,Ratio,9)),0))</f>
        <v>0</v>
      </c>
      <c r="K248" s="34">
        <f>IF(($F248=" "),0,ROUND('A4-1 with formulas'!$E248*(VLOOKUP($F248,Ratio,10)),0))</f>
        <v>0</v>
      </c>
      <c r="L248" s="34">
        <f>IF(($F248=" "),0,ROUND('A4-1 with formulas'!$E248*(VLOOKUP($F248,Ratio,11)),0))</f>
        <v>0</v>
      </c>
      <c r="M248" s="105"/>
    </row>
    <row r="249" spans="1:13">
      <c r="A249" s="314">
        <v>13025</v>
      </c>
      <c r="B249" s="46"/>
      <c r="C249" s="298" t="s">
        <v>1007</v>
      </c>
      <c r="D249" s="58" t="s">
        <v>1023</v>
      </c>
      <c r="E249" s="34">
        <f>'A4-1 with formulas'!$K249</f>
        <v>0</v>
      </c>
      <c r="F249" s="215" t="str">
        <f>IF('A4-1 with formulas'!F249=0," ",'A4-1 with formulas'!F249)</f>
        <v>Actual</v>
      </c>
      <c r="G249" s="40"/>
      <c r="H249" s="40"/>
      <c r="I249" s="40"/>
      <c r="J249" s="40"/>
      <c r="K249" s="40"/>
      <c r="L249" s="40"/>
      <c r="M249" s="105"/>
    </row>
    <row r="250" spans="1:13">
      <c r="A250" s="297"/>
      <c r="B250" s="46"/>
      <c r="C250" s="298" t="s">
        <v>1007</v>
      </c>
      <c r="D250" s="58" t="s">
        <v>1023</v>
      </c>
      <c r="E250" s="34">
        <f>'A4-1 with formulas'!$K250</f>
        <v>0</v>
      </c>
      <c r="F250" s="215" t="str">
        <f>IF('A4-1 with formulas'!F250=0," ",'A4-1 with formulas'!F250)</f>
        <v xml:space="preserve"> </v>
      </c>
      <c r="G250" s="34">
        <f>IF(($F250=" "),0,ROUND('A4-1 with formulas'!$E250*(VLOOKUP($F250,Ratio,6)),0))</f>
        <v>0</v>
      </c>
      <c r="H250" s="34">
        <f>IF(($F250=" "),0,ROUND('A4-1 with formulas'!$E250*(VLOOKUP($F250,Ratio,7)),0))</f>
        <v>0</v>
      </c>
      <c r="I250" s="34">
        <f>IF(($F250=" "),0,ROUND('A4-1 with formulas'!$E250*(VLOOKUP($F250,Ratio,8)),0))</f>
        <v>0</v>
      </c>
      <c r="J250" s="34">
        <f>IF(($F250=" "),0,ROUND('A4-1 with formulas'!$E250*(VLOOKUP($F250,Ratio,9)),0))</f>
        <v>0</v>
      </c>
      <c r="K250" s="34">
        <f>IF(($F250=" "),0,ROUND('A4-1 with formulas'!$E250*(VLOOKUP($F250,Ratio,10)),0))</f>
        <v>0</v>
      </c>
      <c r="L250" s="34">
        <f>IF(($F250=" "),0,ROUND('A4-1 with formulas'!$E250*(VLOOKUP($F250,Ratio,11)),0))</f>
        <v>0</v>
      </c>
      <c r="M250" s="105"/>
    </row>
    <row r="251" spans="1:13">
      <c r="A251" s="297">
        <v>13040</v>
      </c>
      <c r="B251" s="46">
        <v>5010</v>
      </c>
      <c r="C251" s="46" t="s">
        <v>74</v>
      </c>
      <c r="D251" s="58" t="s">
        <v>213</v>
      </c>
      <c r="E251" s="34">
        <f>'A4-1 with formulas'!$K251</f>
        <v>0</v>
      </c>
      <c r="F251" s="215" t="str">
        <f>IF('A4-1 with formulas'!F251=0," ",'A4-1 with formulas'!F251)</f>
        <v>Actual</v>
      </c>
      <c r="G251" s="40"/>
      <c r="H251" s="40"/>
      <c r="I251" s="40"/>
      <c r="J251" s="40"/>
      <c r="K251" s="40"/>
      <c r="L251" s="40"/>
      <c r="M251" s="105"/>
    </row>
    <row r="252" spans="1:13">
      <c r="A252" s="297"/>
      <c r="B252" s="46"/>
      <c r="C252" s="46" t="s">
        <v>76</v>
      </c>
      <c r="D252" s="58" t="s">
        <v>213</v>
      </c>
      <c r="E252" s="34">
        <f>'A4-1 with formulas'!$K252</f>
        <v>0</v>
      </c>
      <c r="F252" s="215" t="str">
        <f>IF('A4-1 with formulas'!F252=0," ",'A4-1 with formulas'!F252)</f>
        <v xml:space="preserve"> </v>
      </c>
      <c r="G252" s="34">
        <f>IF(($F252=" "),0,ROUND('A4-1 with formulas'!$E252*(VLOOKUP($F252,Ratio,6)),0))</f>
        <v>0</v>
      </c>
      <c r="H252" s="34">
        <f>IF(($F252=" "),0,ROUND('A4-1 with formulas'!$E252*(VLOOKUP($F252,Ratio,7)),0))</f>
        <v>0</v>
      </c>
      <c r="I252" s="34">
        <f>IF(($F252=" "),0,ROUND('A4-1 with formulas'!$E252*(VLOOKUP($F252,Ratio,8)),0))</f>
        <v>0</v>
      </c>
      <c r="J252" s="34">
        <f>IF(($F252=" "),0,ROUND('A4-1 with formulas'!$E252*(VLOOKUP($F252,Ratio,9)),0))</f>
        <v>0</v>
      </c>
      <c r="K252" s="34">
        <f>IF(($F252=" "),0,ROUND('A4-1 with formulas'!$E252*(VLOOKUP($F252,Ratio,10)),0))</f>
        <v>0</v>
      </c>
      <c r="L252" s="34">
        <f>IF(($F252=" "),0,ROUND('A4-1 with formulas'!$E252*(VLOOKUP($F252,Ratio,11)),0))</f>
        <v>0</v>
      </c>
      <c r="M252" s="105"/>
    </row>
    <row r="253" spans="1:13">
      <c r="A253" s="297">
        <v>13060</v>
      </c>
      <c r="B253" s="46">
        <v>5020</v>
      </c>
      <c r="C253" s="46" t="s">
        <v>77</v>
      </c>
      <c r="D253" s="58" t="s">
        <v>214</v>
      </c>
      <c r="E253" s="34">
        <f>'A4-1 with formulas'!$K253</f>
        <v>0</v>
      </c>
      <c r="F253" s="215" t="str">
        <f>IF('A4-1 with formulas'!F253=0," ",'A4-1 with formulas'!F253)</f>
        <v>Actual</v>
      </c>
      <c r="G253" s="40"/>
      <c r="H253" s="40"/>
      <c r="I253" s="40"/>
      <c r="J253" s="40"/>
      <c r="K253" s="40"/>
      <c r="L253" s="40"/>
      <c r="M253" s="105"/>
    </row>
    <row r="254" spans="1:13">
      <c r="A254" s="297"/>
      <c r="B254" s="46"/>
      <c r="C254" s="46" t="s">
        <v>79</v>
      </c>
      <c r="D254" s="58" t="s">
        <v>214</v>
      </c>
      <c r="E254" s="34">
        <f>'A4-1 with formulas'!$K254</f>
        <v>0</v>
      </c>
      <c r="F254" s="215" t="str">
        <f>IF('A4-1 with formulas'!F254=0," ",'A4-1 with formulas'!F254)</f>
        <v xml:space="preserve"> </v>
      </c>
      <c r="G254" s="34">
        <f>IF(($F254=" "),0,ROUND('A4-1 with formulas'!$E254*(VLOOKUP($F254,Ratio,6)),0))</f>
        <v>0</v>
      </c>
      <c r="H254" s="34">
        <f>IF(($F254=" "),0,ROUND('A4-1 with formulas'!$E254*(VLOOKUP($F254,Ratio,7)),0))</f>
        <v>0</v>
      </c>
      <c r="I254" s="34">
        <f>IF(($F254=" "),0,ROUND('A4-1 with formulas'!$E254*(VLOOKUP($F254,Ratio,8)),0))</f>
        <v>0</v>
      </c>
      <c r="J254" s="34">
        <f>IF(($F254=" "),0,ROUND('A4-1 with formulas'!$E254*(VLOOKUP($F254,Ratio,9)),0))</f>
        <v>0</v>
      </c>
      <c r="K254" s="34">
        <f>IF(($F254=" "),0,ROUND('A4-1 with formulas'!$E254*(VLOOKUP($F254,Ratio,10)),0))</f>
        <v>0</v>
      </c>
      <c r="L254" s="34">
        <f>IF(($F254=" "),0,ROUND('A4-1 with formulas'!$E254*(VLOOKUP($F254,Ratio,11)),0))</f>
        <v>0</v>
      </c>
      <c r="M254" s="105"/>
    </row>
    <row r="255" spans="1:13">
      <c r="A255" s="297">
        <v>13080</v>
      </c>
      <c r="B255" s="46">
        <v>5030</v>
      </c>
      <c r="C255" s="46" t="s">
        <v>80</v>
      </c>
      <c r="D255" s="58" t="s">
        <v>215</v>
      </c>
      <c r="E255" s="34">
        <f>'A4-1 with formulas'!$K255</f>
        <v>0</v>
      </c>
      <c r="F255" s="215" t="str">
        <f>IF('A4-1 with formulas'!F255=0," ",'A4-1 with formulas'!F255)</f>
        <v>Actual</v>
      </c>
      <c r="G255" s="40"/>
      <c r="H255" s="40"/>
      <c r="I255" s="40"/>
      <c r="J255" s="40"/>
      <c r="K255" s="40"/>
      <c r="L255" s="40"/>
      <c r="M255" s="105"/>
    </row>
    <row r="256" spans="1:13">
      <c r="A256" s="297"/>
      <c r="B256" s="46"/>
      <c r="C256" s="46" t="s">
        <v>82</v>
      </c>
      <c r="D256" s="58" t="s">
        <v>215</v>
      </c>
      <c r="E256" s="34">
        <f>'A4-1 with formulas'!$K256</f>
        <v>0</v>
      </c>
      <c r="F256" s="215" t="str">
        <f>IF('A4-1 with formulas'!F256=0," ",'A4-1 with formulas'!F256)</f>
        <v xml:space="preserve"> </v>
      </c>
      <c r="G256" s="34">
        <f>IF(($F256=" "),0,ROUND('A4-1 with formulas'!$E256*(VLOOKUP($F256,Ratio,6)),0))</f>
        <v>0</v>
      </c>
      <c r="H256" s="34">
        <f>IF(($F256=" "),0,ROUND('A4-1 with formulas'!$E256*(VLOOKUP($F256,Ratio,7)),0))</f>
        <v>0</v>
      </c>
      <c r="I256" s="34">
        <f>IF(($F256=" "),0,ROUND('A4-1 with formulas'!$E256*(VLOOKUP($F256,Ratio,8)),0))</f>
        <v>0</v>
      </c>
      <c r="J256" s="34">
        <f>IF(($F256=" "),0,ROUND('A4-1 with formulas'!$E256*(VLOOKUP($F256,Ratio,9)),0))</f>
        <v>0</v>
      </c>
      <c r="K256" s="34">
        <f>IF(($F256=" "),0,ROUND('A4-1 with formulas'!$E256*(VLOOKUP($F256,Ratio,10)),0))</f>
        <v>0</v>
      </c>
      <c r="L256" s="34">
        <f>IF(($F256=" "),0,ROUND('A4-1 with formulas'!$E256*(VLOOKUP($F256,Ratio,11)),0))</f>
        <v>0</v>
      </c>
      <c r="M256" s="105"/>
    </row>
    <row r="257" spans="1:13">
      <c r="A257" s="297">
        <v>13100</v>
      </c>
      <c r="B257" s="46">
        <v>5040</v>
      </c>
      <c r="C257" s="46" t="s">
        <v>83</v>
      </c>
      <c r="D257" s="58" t="s">
        <v>216</v>
      </c>
      <c r="E257" s="34">
        <f>'A4-1 with formulas'!$K257</f>
        <v>0</v>
      </c>
      <c r="F257" s="215" t="str">
        <f>IF('A4-1 with formulas'!F257=0," ",'A4-1 with formulas'!F257)</f>
        <v>Actual</v>
      </c>
      <c r="G257" s="40"/>
      <c r="H257" s="40"/>
      <c r="I257" s="40"/>
      <c r="J257" s="40"/>
      <c r="K257" s="40"/>
      <c r="L257" s="40"/>
      <c r="M257" s="105"/>
    </row>
    <row r="258" spans="1:13">
      <c r="A258" s="297"/>
      <c r="B258" s="46"/>
      <c r="C258" s="46" t="s">
        <v>85</v>
      </c>
      <c r="D258" s="58" t="s">
        <v>216</v>
      </c>
      <c r="E258" s="34">
        <f>'A4-1 with formulas'!$K258</f>
        <v>0</v>
      </c>
      <c r="F258" s="215" t="str">
        <f>IF('A4-1 with formulas'!F258=0," ",'A4-1 with formulas'!F258)</f>
        <v xml:space="preserve"> </v>
      </c>
      <c r="G258" s="34">
        <f>IF(($F258=" "),0,ROUND('A4-1 with formulas'!$E258*(VLOOKUP($F258,Ratio,6)),0))</f>
        <v>0</v>
      </c>
      <c r="H258" s="34">
        <f>IF(($F258=" "),0,ROUND('A4-1 with formulas'!$E258*(VLOOKUP($F258,Ratio,7)),0))</f>
        <v>0</v>
      </c>
      <c r="I258" s="34">
        <f>IF(($F258=" "),0,ROUND('A4-1 with formulas'!$E258*(VLOOKUP($F258,Ratio,8)),0))</f>
        <v>0</v>
      </c>
      <c r="J258" s="34">
        <f>IF(($F258=" "),0,ROUND('A4-1 with formulas'!$E258*(VLOOKUP($F258,Ratio,9)),0))</f>
        <v>0</v>
      </c>
      <c r="K258" s="34">
        <f>IF(($F258=" "),0,ROUND('A4-1 with formulas'!$E258*(VLOOKUP($F258,Ratio,10)),0))</f>
        <v>0</v>
      </c>
      <c r="L258" s="34">
        <f>IF(($F258=" "),0,ROUND('A4-1 with formulas'!$E258*(VLOOKUP($F258,Ratio,11)),0))</f>
        <v>0</v>
      </c>
      <c r="M258" s="105"/>
    </row>
    <row r="259" spans="1:13">
      <c r="A259" s="297">
        <v>13120</v>
      </c>
      <c r="B259" s="46">
        <v>5050</v>
      </c>
      <c r="C259" s="46" t="s">
        <v>86</v>
      </c>
      <c r="D259" s="58" t="s">
        <v>217</v>
      </c>
      <c r="E259" s="34">
        <f>'A4-1 with formulas'!$K259</f>
        <v>0</v>
      </c>
      <c r="F259" s="215" t="str">
        <f>IF('A4-1 with formulas'!F259=0," ",'A4-1 with formulas'!F259)</f>
        <v>Actual</v>
      </c>
      <c r="G259" s="40"/>
      <c r="H259" s="40"/>
      <c r="I259" s="40"/>
      <c r="J259" s="40"/>
      <c r="K259" s="40"/>
      <c r="L259" s="40"/>
      <c r="M259" s="105"/>
    </row>
    <row r="260" spans="1:13">
      <c r="A260" s="297"/>
      <c r="B260" s="46"/>
      <c r="C260" s="46" t="s">
        <v>88</v>
      </c>
      <c r="D260" s="58" t="s">
        <v>217</v>
      </c>
      <c r="E260" s="34">
        <f>'A4-1 with formulas'!$K260</f>
        <v>0</v>
      </c>
      <c r="F260" s="215" t="str">
        <f>IF('A4-1 with formulas'!F260=0," ",'A4-1 with formulas'!F260)</f>
        <v xml:space="preserve"> </v>
      </c>
      <c r="G260" s="34">
        <f>IF(($F260=" "),0,ROUND('A4-1 with formulas'!$E260*(VLOOKUP($F260,Ratio,6)),0))</f>
        <v>0</v>
      </c>
      <c r="H260" s="34">
        <f>IF(($F260=" "),0,ROUND('A4-1 with formulas'!$E260*(VLOOKUP($F260,Ratio,7)),0))</f>
        <v>0</v>
      </c>
      <c r="I260" s="34">
        <f>IF(($F260=" "),0,ROUND('A4-1 with formulas'!$E260*(VLOOKUP($F260,Ratio,8)),0))</f>
        <v>0</v>
      </c>
      <c r="J260" s="34">
        <f>IF(($F260=" "),0,ROUND('A4-1 with formulas'!$E260*(VLOOKUP($F260,Ratio,9)),0))</f>
        <v>0</v>
      </c>
      <c r="K260" s="34">
        <f>IF(($F260=" "),0,ROUND('A4-1 with formulas'!$E260*(VLOOKUP($F260,Ratio,10)),0))</f>
        <v>0</v>
      </c>
      <c r="L260" s="34">
        <f>IF(($F260=" "),0,ROUND('A4-1 with formulas'!$E260*(VLOOKUP($F260,Ratio,11)),0))</f>
        <v>0</v>
      </c>
      <c r="M260" s="105"/>
    </row>
    <row r="261" spans="1:13">
      <c r="A261" s="297">
        <v>13140</v>
      </c>
      <c r="B261" s="46">
        <v>5060</v>
      </c>
      <c r="C261" s="46" t="s">
        <v>89</v>
      </c>
      <c r="D261" s="58" t="s">
        <v>218</v>
      </c>
      <c r="E261" s="34">
        <f>'A4-1 with formulas'!$K261</f>
        <v>0</v>
      </c>
      <c r="F261" s="215" t="str">
        <f>IF('A4-1 with formulas'!F261=0," ",'A4-1 with formulas'!F261)</f>
        <v>Actual</v>
      </c>
      <c r="G261" s="40"/>
      <c r="H261" s="40"/>
      <c r="I261" s="40"/>
      <c r="J261" s="40"/>
      <c r="K261" s="40"/>
      <c r="L261" s="40"/>
      <c r="M261" s="105"/>
    </row>
    <row r="262" spans="1:13">
      <c r="A262" s="297"/>
      <c r="B262" s="46"/>
      <c r="C262" s="46" t="s">
        <v>91</v>
      </c>
      <c r="D262" s="58" t="s">
        <v>218</v>
      </c>
      <c r="E262" s="34">
        <f>'A4-1 with formulas'!$K262</f>
        <v>0</v>
      </c>
      <c r="F262" s="215" t="str">
        <f>IF('A4-1 with formulas'!F262=0," ",'A4-1 with formulas'!F262)</f>
        <v xml:space="preserve"> </v>
      </c>
      <c r="G262" s="34">
        <f>IF(($F262=" "),0,ROUND('A4-1 with formulas'!$E262*(VLOOKUP($F262,Ratio,6)),0))</f>
        <v>0</v>
      </c>
      <c r="H262" s="34">
        <f>IF(($F262=" "),0,ROUND('A4-1 with formulas'!$E262*(VLOOKUP($F262,Ratio,7)),0))</f>
        <v>0</v>
      </c>
      <c r="I262" s="34">
        <f>IF(($F262=" "),0,ROUND('A4-1 with formulas'!$E262*(VLOOKUP($F262,Ratio,8)),0))</f>
        <v>0</v>
      </c>
      <c r="J262" s="34">
        <f>IF(($F262=" "),0,ROUND('A4-1 with formulas'!$E262*(VLOOKUP($F262,Ratio,9)),0))</f>
        <v>0</v>
      </c>
      <c r="K262" s="34">
        <f>IF(($F262=" "),0,ROUND('A4-1 with formulas'!$E262*(VLOOKUP($F262,Ratio,10)),0))</f>
        <v>0</v>
      </c>
      <c r="L262" s="34">
        <f>IF(($F262=" "),0,ROUND('A4-1 with formulas'!$E262*(VLOOKUP($F262,Ratio,11)),0))</f>
        <v>0</v>
      </c>
      <c r="M262" s="105"/>
    </row>
    <row r="263" spans="1:13">
      <c r="A263" s="297">
        <v>13160</v>
      </c>
      <c r="B263" s="46">
        <v>5070</v>
      </c>
      <c r="C263" s="59" t="s">
        <v>219</v>
      </c>
      <c r="D263" s="213"/>
      <c r="E263" s="40">
        <f>SUM(E245:E262)</f>
        <v>0</v>
      </c>
      <c r="F263" s="150"/>
      <c r="G263" s="40">
        <f t="shared" ref="G263:L263" si="13">SUM(G245:G262)</f>
        <v>0</v>
      </c>
      <c r="H263" s="40">
        <f t="shared" si="13"/>
        <v>0</v>
      </c>
      <c r="I263" s="40">
        <f t="shared" si="13"/>
        <v>0</v>
      </c>
      <c r="J263" s="40">
        <f t="shared" si="13"/>
        <v>0</v>
      </c>
      <c r="K263" s="40">
        <f t="shared" si="13"/>
        <v>0</v>
      </c>
      <c r="L263" s="40">
        <f t="shared" si="13"/>
        <v>0</v>
      </c>
      <c r="M263" s="105"/>
    </row>
    <row r="264" spans="1:13">
      <c r="A264" s="297"/>
      <c r="B264" s="46"/>
      <c r="C264" s="59" t="s">
        <v>220</v>
      </c>
      <c r="D264" s="214"/>
      <c r="E264" s="33"/>
      <c r="F264" s="150"/>
      <c r="G264" s="33"/>
      <c r="H264" s="33"/>
      <c r="I264" s="33"/>
      <c r="J264" s="33"/>
      <c r="K264" s="33"/>
      <c r="L264" s="33"/>
      <c r="M264" s="105"/>
    </row>
    <row r="265" spans="1:13">
      <c r="A265" s="297">
        <v>17000</v>
      </c>
      <c r="B265" s="46">
        <v>6030</v>
      </c>
      <c r="C265" s="46" t="s">
        <v>221</v>
      </c>
      <c r="D265" s="58" t="s">
        <v>222</v>
      </c>
      <c r="E265" s="34">
        <f>'A4-1 with formulas'!$K265</f>
        <v>0</v>
      </c>
      <c r="F265" s="215" t="str">
        <f>IF('A4-1 with formulas'!F265=0," ",'A4-1 with formulas'!F265)</f>
        <v>Actual</v>
      </c>
      <c r="G265" s="35"/>
      <c r="H265" s="35"/>
      <c r="I265" s="35"/>
      <c r="J265" s="35"/>
      <c r="K265" s="35"/>
      <c r="L265" s="35"/>
      <c r="M265" s="105"/>
    </row>
    <row r="266" spans="1:13">
      <c r="A266" s="297"/>
      <c r="B266" s="46"/>
      <c r="C266" s="46" t="s">
        <v>223</v>
      </c>
      <c r="D266" s="58" t="s">
        <v>222</v>
      </c>
      <c r="E266" s="34">
        <f>'A4-1 with formulas'!$K266</f>
        <v>0</v>
      </c>
      <c r="F266" s="215" t="str">
        <f>IF('A4-1 with formulas'!F266=0," ",'A4-1 with formulas'!F266)</f>
        <v xml:space="preserve"> </v>
      </c>
      <c r="G266" s="34">
        <f>IF(($F266=" "),0,ROUND('A4-1 with formulas'!$E266*(VLOOKUP($F266,Ratio,6)),0))</f>
        <v>0</v>
      </c>
      <c r="H266" s="34">
        <f>IF(($F266=" "),0,ROUND('A4-1 with formulas'!$E266*(VLOOKUP($F266,Ratio,7)),0))</f>
        <v>0</v>
      </c>
      <c r="I266" s="34">
        <f>IF(($F266=" "),0,ROUND('A4-1 with formulas'!$E266*(VLOOKUP($F266,Ratio,8)),0))</f>
        <v>0</v>
      </c>
      <c r="J266" s="34">
        <f>IF(($F266=" "),0,ROUND('A4-1 with formulas'!$E266*(VLOOKUP($F266,Ratio,9)),0))</f>
        <v>0</v>
      </c>
      <c r="K266" s="34">
        <f>IF(($F266=" "),0,ROUND('A4-1 with formulas'!$E266*(VLOOKUP($F266,Ratio,10)),0))</f>
        <v>0</v>
      </c>
      <c r="L266" s="34">
        <f>IF(($F266=" "),0,ROUND('A4-1 with formulas'!$E266*(VLOOKUP($F266,Ratio,11)),0))</f>
        <v>0</v>
      </c>
      <c r="M266" s="105"/>
    </row>
    <row r="267" spans="1:13">
      <c r="A267" s="314">
        <v>17005</v>
      </c>
      <c r="B267" s="46"/>
      <c r="C267" s="298" t="s">
        <v>1007</v>
      </c>
      <c r="D267" s="58" t="s">
        <v>1024</v>
      </c>
      <c r="E267" s="34">
        <f>'A4-1 with formulas'!$K267</f>
        <v>0</v>
      </c>
      <c r="F267" s="215" t="str">
        <f>IF('A4-1 with formulas'!F267=0," ",'A4-1 with formulas'!F267)</f>
        <v>Actual</v>
      </c>
      <c r="G267" s="35"/>
      <c r="H267" s="35"/>
      <c r="I267" s="35"/>
      <c r="J267" s="35"/>
      <c r="K267" s="35"/>
      <c r="L267" s="35"/>
      <c r="M267" s="105"/>
    </row>
    <row r="268" spans="1:13">
      <c r="A268" s="297"/>
      <c r="B268" s="46"/>
      <c r="C268" s="298" t="s">
        <v>1007</v>
      </c>
      <c r="D268" s="58" t="s">
        <v>1024</v>
      </c>
      <c r="E268" s="34">
        <f>'A4-1 with formulas'!$K268</f>
        <v>0</v>
      </c>
      <c r="F268" s="215" t="str">
        <f>IF('A4-1 with formulas'!F268=0," ",'A4-1 with formulas'!F268)</f>
        <v xml:space="preserve"> </v>
      </c>
      <c r="G268" s="34">
        <f>IF(($F268=" "),0,ROUND('A4-1 with formulas'!$E268*(VLOOKUP($F268,Ratio,6)),0))</f>
        <v>0</v>
      </c>
      <c r="H268" s="34">
        <f>IF(($F268=" "),0,ROUND('A4-1 with formulas'!$E268*(VLOOKUP($F268,Ratio,7)),0))</f>
        <v>0</v>
      </c>
      <c r="I268" s="34">
        <f>IF(($F268=" "),0,ROUND('A4-1 with formulas'!$E268*(VLOOKUP($F268,Ratio,8)),0))</f>
        <v>0</v>
      </c>
      <c r="J268" s="34">
        <f>IF(($F268=" "),0,ROUND('A4-1 with formulas'!$E268*(VLOOKUP($F268,Ratio,9)),0))</f>
        <v>0</v>
      </c>
      <c r="K268" s="34">
        <f>IF(($F268=" "),0,ROUND('A4-1 with formulas'!$E268*(VLOOKUP($F268,Ratio,10)),0))</f>
        <v>0</v>
      </c>
      <c r="L268" s="34">
        <f>IF(($F268=" "),0,ROUND('A4-1 with formulas'!$E268*(VLOOKUP($F268,Ratio,11)),0))</f>
        <v>0</v>
      </c>
      <c r="M268" s="105"/>
    </row>
    <row r="269" spans="1:13">
      <c r="A269" s="297">
        <v>17020</v>
      </c>
      <c r="B269" s="46">
        <v>6040</v>
      </c>
      <c r="C269" s="46" t="s">
        <v>224</v>
      </c>
      <c r="D269" s="58" t="s">
        <v>225</v>
      </c>
      <c r="E269" s="34">
        <f>'A4-1 with formulas'!$K269</f>
        <v>0</v>
      </c>
      <c r="F269" s="215" t="str">
        <f>IF('A4-1 with formulas'!F269=0," ",'A4-1 with formulas'!F269)</f>
        <v>Actual</v>
      </c>
      <c r="G269" s="35"/>
      <c r="H269" s="35"/>
      <c r="I269" s="35"/>
      <c r="J269" s="35"/>
      <c r="K269" s="35"/>
      <c r="L269" s="35"/>
      <c r="M269" s="105"/>
    </row>
    <row r="270" spans="1:13">
      <c r="A270" s="297"/>
      <c r="B270" s="46"/>
      <c r="C270" s="46" t="s">
        <v>226</v>
      </c>
      <c r="D270" s="58" t="s">
        <v>225</v>
      </c>
      <c r="E270" s="34">
        <f>'A4-1 with formulas'!$K270</f>
        <v>0</v>
      </c>
      <c r="F270" s="215" t="str">
        <f>IF('A4-1 with formulas'!F270=0," ",'A4-1 with formulas'!F270)</f>
        <v xml:space="preserve"> </v>
      </c>
      <c r="G270" s="34">
        <f>IF(($F270=" "),0,ROUND('A4-1 with formulas'!$E270*(VLOOKUP($F270,Ratio,6)),0))</f>
        <v>0</v>
      </c>
      <c r="H270" s="34">
        <f>IF(($F270=" "),0,ROUND('A4-1 with formulas'!$E270*(VLOOKUP($F270,Ratio,7)),0))</f>
        <v>0</v>
      </c>
      <c r="I270" s="34">
        <f>IF(($F270=" "),0,ROUND('A4-1 with formulas'!$E270*(VLOOKUP($F270,Ratio,8)),0))</f>
        <v>0</v>
      </c>
      <c r="J270" s="34">
        <f>IF(($F270=" "),0,ROUND('A4-1 with formulas'!$E270*(VLOOKUP($F270,Ratio,9)),0))</f>
        <v>0</v>
      </c>
      <c r="K270" s="34">
        <f>IF(($F270=" "),0,ROUND('A4-1 with formulas'!$E270*(VLOOKUP($F270,Ratio,10)),0))</f>
        <v>0</v>
      </c>
      <c r="L270" s="34">
        <f>IF(($F270=" "),0,ROUND('A4-1 with formulas'!$E270*(VLOOKUP($F270,Ratio,11)),0))</f>
        <v>0</v>
      </c>
      <c r="M270" s="105"/>
    </row>
    <row r="271" spans="1:13">
      <c r="A271" s="297">
        <v>17040</v>
      </c>
      <c r="B271" s="46">
        <v>6050</v>
      </c>
      <c r="C271" s="46" t="s">
        <v>180</v>
      </c>
      <c r="D271" s="58" t="s">
        <v>227</v>
      </c>
      <c r="E271" s="34">
        <f>'A4-1 with formulas'!$K271</f>
        <v>0</v>
      </c>
      <c r="F271" s="215" t="str">
        <f>IF('A4-1 with formulas'!F271=0," ",'A4-1 with formulas'!F271)</f>
        <v>Actual</v>
      </c>
      <c r="G271" s="35"/>
      <c r="H271" s="35"/>
      <c r="I271" s="35"/>
      <c r="J271" s="35"/>
      <c r="K271" s="35"/>
      <c r="L271" s="35"/>
      <c r="M271" s="105"/>
    </row>
    <row r="272" spans="1:13">
      <c r="A272" s="297"/>
      <c r="B272" s="46"/>
      <c r="C272" s="46" t="s">
        <v>228</v>
      </c>
      <c r="D272" s="58" t="s">
        <v>227</v>
      </c>
      <c r="E272" s="34">
        <f>'A4-1 with formulas'!$K272</f>
        <v>0</v>
      </c>
      <c r="F272" s="215" t="str">
        <f>IF('A4-1 with formulas'!F272=0," ",'A4-1 with formulas'!F272)</f>
        <v xml:space="preserve"> </v>
      </c>
      <c r="G272" s="34">
        <f>IF(($F272=" "),0,ROUND('A4-1 with formulas'!$E272*(VLOOKUP($F272,Ratio,6)),0))</f>
        <v>0</v>
      </c>
      <c r="H272" s="34">
        <f>IF(($F272=" "),0,ROUND('A4-1 with formulas'!$E272*(VLOOKUP($F272,Ratio,7)),0))</f>
        <v>0</v>
      </c>
      <c r="I272" s="34">
        <f>IF(($F272=" "),0,ROUND('A4-1 with formulas'!$E272*(VLOOKUP($F272,Ratio,8)),0))</f>
        <v>0</v>
      </c>
      <c r="J272" s="34">
        <f>IF(($F272=" "),0,ROUND('A4-1 with formulas'!$E272*(VLOOKUP($F272,Ratio,9)),0))</f>
        <v>0</v>
      </c>
      <c r="K272" s="34">
        <f>IF(($F272=" "),0,ROUND('A4-1 with formulas'!$E272*(VLOOKUP($F272,Ratio,10)),0))</f>
        <v>0</v>
      </c>
      <c r="L272" s="34">
        <f>IF(($F272=" "),0,ROUND('A4-1 with formulas'!$E272*(VLOOKUP($F272,Ratio,11)),0))</f>
        <v>0</v>
      </c>
      <c r="M272" s="105"/>
    </row>
    <row r="273" spans="1:13">
      <c r="A273" s="297">
        <v>17060</v>
      </c>
      <c r="B273" s="46">
        <v>6060</v>
      </c>
      <c r="C273" s="46" t="s">
        <v>89</v>
      </c>
      <c r="D273" s="58" t="s">
        <v>229</v>
      </c>
      <c r="E273" s="34">
        <f>'A4-1 with formulas'!$K273</f>
        <v>0</v>
      </c>
      <c r="F273" s="215" t="str">
        <f>IF('A4-1 with formulas'!F273=0," ",'A4-1 with formulas'!F273)</f>
        <v>Actual</v>
      </c>
      <c r="G273" s="35"/>
      <c r="H273" s="35"/>
      <c r="I273" s="35"/>
      <c r="J273" s="35"/>
      <c r="K273" s="35"/>
      <c r="L273" s="35"/>
      <c r="M273" s="105"/>
    </row>
    <row r="274" spans="1:13">
      <c r="A274" s="297"/>
      <c r="B274" s="46"/>
      <c r="C274" s="46" t="s">
        <v>91</v>
      </c>
      <c r="D274" s="58" t="s">
        <v>229</v>
      </c>
      <c r="E274" s="34">
        <f>'A4-1 with formulas'!$K274</f>
        <v>0</v>
      </c>
      <c r="F274" s="215" t="str">
        <f>IF('A4-1 with formulas'!F274=0," ",'A4-1 with formulas'!F274)</f>
        <v xml:space="preserve"> </v>
      </c>
      <c r="G274" s="34">
        <f>IF(($F274=" "),0,ROUND('A4-1 with formulas'!$E274*(VLOOKUP($F274,Ratio,6)),0))</f>
        <v>0</v>
      </c>
      <c r="H274" s="34">
        <f>IF(($F274=" "),0,ROUND('A4-1 with formulas'!$E274*(VLOOKUP($F274,Ratio,7)),0))</f>
        <v>0</v>
      </c>
      <c r="I274" s="34">
        <f>IF(($F274=" "),0,ROUND('A4-1 with formulas'!$E274*(VLOOKUP($F274,Ratio,8)),0))</f>
        <v>0</v>
      </c>
      <c r="J274" s="34">
        <f>IF(($F274=" "),0,ROUND('A4-1 with formulas'!$E274*(VLOOKUP($F274,Ratio,9)),0))</f>
        <v>0</v>
      </c>
      <c r="K274" s="34">
        <f>IF(($F274=" "),0,ROUND('A4-1 with formulas'!$E274*(VLOOKUP($F274,Ratio,10)),0))</f>
        <v>0</v>
      </c>
      <c r="L274" s="34">
        <f>IF(($F274=" "),0,ROUND('A4-1 with formulas'!$E274*(VLOOKUP($F274,Ratio,11)),0))</f>
        <v>0</v>
      </c>
      <c r="M274" s="105"/>
    </row>
    <row r="275" spans="1:13">
      <c r="A275" s="297">
        <v>17080</v>
      </c>
      <c r="B275" s="46">
        <v>6070</v>
      </c>
      <c r="C275" s="46" t="s">
        <v>230</v>
      </c>
      <c r="D275" s="58" t="s">
        <v>231</v>
      </c>
      <c r="E275" s="34">
        <f>'A4-1 with formulas'!$K275</f>
        <v>0</v>
      </c>
      <c r="F275" s="215" t="str">
        <f>IF('A4-1 with formulas'!F275=0," ",'A4-1 with formulas'!F275)</f>
        <v>Actual</v>
      </c>
      <c r="G275" s="35"/>
      <c r="H275" s="35"/>
      <c r="I275" s="35"/>
      <c r="J275" s="35"/>
      <c r="K275" s="35"/>
      <c r="L275" s="35"/>
      <c r="M275" s="105"/>
    </row>
    <row r="276" spans="1:13">
      <c r="A276" s="297"/>
      <c r="B276" s="46"/>
      <c r="C276" s="46" t="s">
        <v>232</v>
      </c>
      <c r="D276" s="58" t="s">
        <v>231</v>
      </c>
      <c r="E276" s="34">
        <f>'A4-1 with formulas'!$K276</f>
        <v>0</v>
      </c>
      <c r="F276" s="215" t="str">
        <f>IF('A4-1 with formulas'!F276=0," ",'A4-1 with formulas'!F276)</f>
        <v xml:space="preserve"> </v>
      </c>
      <c r="G276" s="34">
        <f>IF(($F276=" "),0,ROUND('A4-1 with formulas'!$E276*(VLOOKUP($F276,Ratio,6)),0))</f>
        <v>0</v>
      </c>
      <c r="H276" s="34">
        <f>IF(($F276=" "),0,ROUND('A4-1 with formulas'!$E276*(VLOOKUP($F276,Ratio,7)),0))</f>
        <v>0</v>
      </c>
      <c r="I276" s="34">
        <f>IF(($F276=" "),0,ROUND('A4-1 with formulas'!$E276*(VLOOKUP($F276,Ratio,8)),0))</f>
        <v>0</v>
      </c>
      <c r="J276" s="34">
        <f>IF(($F276=" "),0,ROUND('A4-1 with formulas'!$E276*(VLOOKUP($F276,Ratio,9)),0))</f>
        <v>0</v>
      </c>
      <c r="K276" s="34">
        <f>IF(($F276=" "),0,ROUND('A4-1 with formulas'!$E276*(VLOOKUP($F276,Ratio,10)),0))</f>
        <v>0</v>
      </c>
      <c r="L276" s="34">
        <f>IF(($F276=" "),0,ROUND('A4-1 with formulas'!$E276*(VLOOKUP($F276,Ratio,11)),0))</f>
        <v>0</v>
      </c>
      <c r="M276" s="105"/>
    </row>
    <row r="277" spans="1:13">
      <c r="A277" s="297">
        <v>17100</v>
      </c>
      <c r="B277" s="46">
        <v>6080</v>
      </c>
      <c r="C277" s="59" t="s">
        <v>233</v>
      </c>
      <c r="D277" s="213"/>
      <c r="E277" s="34">
        <f>SUM(E265:E276)</f>
        <v>0</v>
      </c>
      <c r="F277" s="150"/>
      <c r="G277" s="34">
        <f t="shared" ref="G277:L277" si="14">SUM(G265:G276)</f>
        <v>0</v>
      </c>
      <c r="H277" s="34">
        <f t="shared" si="14"/>
        <v>0</v>
      </c>
      <c r="I277" s="34">
        <f t="shared" si="14"/>
        <v>0</v>
      </c>
      <c r="J277" s="34">
        <f t="shared" si="14"/>
        <v>0</v>
      </c>
      <c r="K277" s="34">
        <f t="shared" si="14"/>
        <v>0</v>
      </c>
      <c r="L277" s="34">
        <f t="shared" si="14"/>
        <v>0</v>
      </c>
      <c r="M277" s="105"/>
    </row>
    <row r="278" spans="1:13">
      <c r="A278" s="297"/>
      <c r="B278" s="46"/>
      <c r="C278" s="59" t="s">
        <v>234</v>
      </c>
      <c r="D278" s="214"/>
      <c r="E278" s="33"/>
      <c r="F278" s="150"/>
      <c r="G278" s="33"/>
      <c r="H278" s="33"/>
      <c r="I278" s="33"/>
      <c r="J278" s="33"/>
      <c r="K278" s="33"/>
      <c r="L278" s="33"/>
      <c r="M278" s="105"/>
    </row>
    <row r="279" spans="1:13">
      <c r="A279" s="297">
        <v>17500</v>
      </c>
      <c r="B279" s="46">
        <v>6090</v>
      </c>
      <c r="C279" s="46" t="s">
        <v>221</v>
      </c>
      <c r="D279" s="58" t="s">
        <v>235</v>
      </c>
      <c r="E279" s="34">
        <f>'A4-1 with formulas'!$K279</f>
        <v>0</v>
      </c>
      <c r="F279" s="215" t="str">
        <f>IF('A4-1 with formulas'!F279=0," ",'A4-1 with formulas'!F279)</f>
        <v>Actual</v>
      </c>
      <c r="G279" s="35"/>
      <c r="H279" s="35"/>
      <c r="I279" s="35"/>
      <c r="J279" s="35"/>
      <c r="K279" s="35"/>
      <c r="L279" s="35"/>
      <c r="M279" s="105"/>
    </row>
    <row r="280" spans="1:13">
      <c r="A280" s="297"/>
      <c r="B280" s="46"/>
      <c r="C280" s="46" t="s">
        <v>223</v>
      </c>
      <c r="D280" s="58" t="s">
        <v>235</v>
      </c>
      <c r="E280" s="34">
        <f>'A4-1 with formulas'!$K280</f>
        <v>0</v>
      </c>
      <c r="F280" s="215" t="str">
        <f>IF('A4-1 with formulas'!F280=0," ",'A4-1 with formulas'!F280)</f>
        <v xml:space="preserve"> </v>
      </c>
      <c r="G280" s="34">
        <f>IF(($F280=" "),0,ROUND('A4-1 with formulas'!$E280*(VLOOKUP($F280,Ratio,6)),0))</f>
        <v>0</v>
      </c>
      <c r="H280" s="34">
        <f>IF(($F280=" "),0,ROUND('A4-1 with formulas'!$E280*(VLOOKUP($F280,Ratio,7)),0))</f>
        <v>0</v>
      </c>
      <c r="I280" s="34">
        <f>IF(($F280=" "),0,ROUND('A4-1 with formulas'!$E280*(VLOOKUP($F280,Ratio,8)),0))</f>
        <v>0</v>
      </c>
      <c r="J280" s="34">
        <f>IF(($F280=" "),0,ROUND('A4-1 with formulas'!$E280*(VLOOKUP($F280,Ratio,9)),0))</f>
        <v>0</v>
      </c>
      <c r="K280" s="34">
        <f>IF(($F280=" "),0,ROUND('A4-1 with formulas'!$E280*(VLOOKUP($F280,Ratio,10)),0))</f>
        <v>0</v>
      </c>
      <c r="L280" s="34">
        <f>IF(($F280=" "),0,ROUND('A4-1 with formulas'!$E280*(VLOOKUP($F280,Ratio,11)),0))</f>
        <v>0</v>
      </c>
      <c r="M280" s="105"/>
    </row>
    <row r="281" spans="1:13">
      <c r="A281" s="314">
        <v>17505</v>
      </c>
      <c r="B281" s="46"/>
      <c r="C281" s="298" t="s">
        <v>1007</v>
      </c>
      <c r="D281" s="58" t="s">
        <v>1025</v>
      </c>
      <c r="E281" s="34">
        <f>'A4-1 with formulas'!$K281</f>
        <v>0</v>
      </c>
      <c r="F281" s="215" t="str">
        <f>IF('A4-1 with formulas'!F281=0," ",'A4-1 with formulas'!F281)</f>
        <v>Actual</v>
      </c>
      <c r="G281" s="35"/>
      <c r="H281" s="35"/>
      <c r="I281" s="35"/>
      <c r="J281" s="35"/>
      <c r="K281" s="35"/>
      <c r="L281" s="35"/>
      <c r="M281" s="105"/>
    </row>
    <row r="282" spans="1:13">
      <c r="A282" s="297"/>
      <c r="B282" s="46"/>
      <c r="C282" s="298" t="s">
        <v>1007</v>
      </c>
      <c r="D282" s="58" t="s">
        <v>1025</v>
      </c>
      <c r="E282" s="34">
        <f>'A4-1 with formulas'!$K282</f>
        <v>0</v>
      </c>
      <c r="F282" s="215" t="str">
        <f>IF('A4-1 with formulas'!F282=0," ",'A4-1 with formulas'!F282)</f>
        <v xml:space="preserve"> </v>
      </c>
      <c r="G282" s="34">
        <f>IF(($F282=" "),0,ROUND('A4-1 with formulas'!$E282*(VLOOKUP($F282,Ratio,6)),0))</f>
        <v>0</v>
      </c>
      <c r="H282" s="34">
        <f>IF(($F282=" "),0,ROUND('A4-1 with formulas'!$E282*(VLOOKUP($F282,Ratio,7)),0))</f>
        <v>0</v>
      </c>
      <c r="I282" s="34">
        <f>IF(($F282=" "),0,ROUND('A4-1 with formulas'!$E282*(VLOOKUP($F282,Ratio,8)),0))</f>
        <v>0</v>
      </c>
      <c r="J282" s="34">
        <f>IF(($F282=" "),0,ROUND('A4-1 with formulas'!$E282*(VLOOKUP($F282,Ratio,9)),0))</f>
        <v>0</v>
      </c>
      <c r="K282" s="34">
        <f>IF(($F282=" "),0,ROUND('A4-1 with formulas'!$E282*(VLOOKUP($F282,Ratio,10)),0))</f>
        <v>0</v>
      </c>
      <c r="L282" s="34">
        <f>IF(($F282=" "),0,ROUND('A4-1 with formulas'!$E282*(VLOOKUP($F282,Ratio,11)),0))</f>
        <v>0</v>
      </c>
      <c r="M282" s="105"/>
    </row>
    <row r="283" spans="1:13">
      <c r="A283" s="297">
        <v>17520</v>
      </c>
      <c r="B283" s="46">
        <v>6100</v>
      </c>
      <c r="C283" s="46" t="s">
        <v>224</v>
      </c>
      <c r="D283" s="58" t="s">
        <v>236</v>
      </c>
      <c r="E283" s="34">
        <f>'A4-1 with formulas'!$K283</f>
        <v>0</v>
      </c>
      <c r="F283" s="215" t="str">
        <f>IF('A4-1 with formulas'!F283=0," ",'A4-1 with formulas'!F283)</f>
        <v>Actual</v>
      </c>
      <c r="G283" s="35"/>
      <c r="H283" s="35"/>
      <c r="I283" s="35"/>
      <c r="J283" s="35"/>
      <c r="K283" s="35"/>
      <c r="L283" s="35"/>
      <c r="M283" s="105"/>
    </row>
    <row r="284" spans="1:13">
      <c r="A284" s="297"/>
      <c r="B284" s="46"/>
      <c r="C284" s="46" t="s">
        <v>226</v>
      </c>
      <c r="D284" s="58" t="s">
        <v>236</v>
      </c>
      <c r="E284" s="34">
        <f>'A4-1 with formulas'!$K284</f>
        <v>0</v>
      </c>
      <c r="F284" s="215" t="str">
        <f>IF('A4-1 with formulas'!F284=0," ",'A4-1 with formulas'!F284)</f>
        <v xml:space="preserve"> </v>
      </c>
      <c r="G284" s="34">
        <f>IF(($F284=" "),0,ROUND('A4-1 with formulas'!$E284*(VLOOKUP($F284,Ratio,6)),0))</f>
        <v>0</v>
      </c>
      <c r="H284" s="34">
        <f>IF(($F284=" "),0,ROUND('A4-1 with formulas'!$E284*(VLOOKUP($F284,Ratio,7)),0))</f>
        <v>0</v>
      </c>
      <c r="I284" s="34">
        <f>IF(($F284=" "),0,ROUND('A4-1 with formulas'!$E284*(VLOOKUP($F284,Ratio,8)),0))</f>
        <v>0</v>
      </c>
      <c r="J284" s="34">
        <f>IF(($F284=" "),0,ROUND('A4-1 with formulas'!$E284*(VLOOKUP($F284,Ratio,9)),0))</f>
        <v>0</v>
      </c>
      <c r="K284" s="34">
        <f>IF(($F284=" "),0,ROUND('A4-1 with formulas'!$E284*(VLOOKUP($F284,Ratio,10)),0))</f>
        <v>0</v>
      </c>
      <c r="L284" s="34">
        <f>IF(($F284=" "),0,ROUND('A4-1 with formulas'!$E284*(VLOOKUP($F284,Ratio,11)),0))</f>
        <v>0</v>
      </c>
      <c r="M284" s="105"/>
    </row>
    <row r="285" spans="1:13">
      <c r="A285" s="297">
        <v>17540</v>
      </c>
      <c r="B285" s="46">
        <v>6110</v>
      </c>
      <c r="C285" s="46" t="s">
        <v>180</v>
      </c>
      <c r="D285" s="58" t="s">
        <v>237</v>
      </c>
      <c r="E285" s="34">
        <f>'A4-1 with formulas'!$K285</f>
        <v>0</v>
      </c>
      <c r="F285" s="215" t="str">
        <f>IF('A4-1 with formulas'!F285=0," ",'A4-1 with formulas'!F285)</f>
        <v>Actual</v>
      </c>
      <c r="G285" s="35"/>
      <c r="H285" s="35"/>
      <c r="I285" s="35"/>
      <c r="J285" s="35"/>
      <c r="K285" s="35"/>
      <c r="L285" s="35"/>
      <c r="M285" s="105"/>
    </row>
    <row r="286" spans="1:13">
      <c r="A286" s="297"/>
      <c r="B286" s="46"/>
      <c r="C286" s="46" t="s">
        <v>228</v>
      </c>
      <c r="D286" s="58" t="s">
        <v>237</v>
      </c>
      <c r="E286" s="34">
        <f>'A4-1 with formulas'!$K286</f>
        <v>0</v>
      </c>
      <c r="F286" s="215" t="str">
        <f>IF('A4-1 with formulas'!F286=0," ",'A4-1 with formulas'!F286)</f>
        <v xml:space="preserve"> </v>
      </c>
      <c r="G286" s="34">
        <f>IF(($F286=" "),0,ROUND('A4-1 with formulas'!$E286*(VLOOKUP($F286,Ratio,6)),0))</f>
        <v>0</v>
      </c>
      <c r="H286" s="34">
        <f>IF(($F286=" "),0,ROUND('A4-1 with formulas'!$E286*(VLOOKUP($F286,Ratio,7)),0))</f>
        <v>0</v>
      </c>
      <c r="I286" s="34">
        <f>IF(($F286=" "),0,ROUND('A4-1 with formulas'!$E286*(VLOOKUP($F286,Ratio,8)),0))</f>
        <v>0</v>
      </c>
      <c r="J286" s="34">
        <f>IF(($F286=" "),0,ROUND('A4-1 with formulas'!$E286*(VLOOKUP($F286,Ratio,9)),0))</f>
        <v>0</v>
      </c>
      <c r="K286" s="34">
        <f>IF(($F286=" "),0,ROUND('A4-1 with formulas'!$E286*(VLOOKUP($F286,Ratio,10)),0))</f>
        <v>0</v>
      </c>
      <c r="L286" s="34">
        <f>IF(($F286=" "),0,ROUND('A4-1 with formulas'!$E286*(VLOOKUP($F286,Ratio,11)),0))</f>
        <v>0</v>
      </c>
      <c r="M286" s="105"/>
    </row>
    <row r="287" spans="1:13">
      <c r="A287" s="297">
        <v>17560</v>
      </c>
      <c r="B287" s="46">
        <v>6120</v>
      </c>
      <c r="C287" s="46" t="s">
        <v>89</v>
      </c>
      <c r="D287" s="58" t="s">
        <v>238</v>
      </c>
      <c r="E287" s="34">
        <f>'A4-1 with formulas'!$K287</f>
        <v>0</v>
      </c>
      <c r="F287" s="215" t="str">
        <f>IF('A4-1 with formulas'!F287=0," ",'A4-1 with formulas'!F287)</f>
        <v>Actual</v>
      </c>
      <c r="G287" s="35"/>
      <c r="H287" s="35"/>
      <c r="I287" s="35"/>
      <c r="J287" s="35"/>
      <c r="K287" s="35"/>
      <c r="L287" s="35"/>
      <c r="M287" s="105"/>
    </row>
    <row r="288" spans="1:13">
      <c r="A288" s="297"/>
      <c r="B288" s="46"/>
      <c r="C288" s="46" t="s">
        <v>91</v>
      </c>
      <c r="D288" s="58" t="s">
        <v>238</v>
      </c>
      <c r="E288" s="34">
        <f>'A4-1 with formulas'!$K288</f>
        <v>0</v>
      </c>
      <c r="F288" s="215" t="str">
        <f>IF('A4-1 with formulas'!F288=0," ",'A4-1 with formulas'!F288)</f>
        <v xml:space="preserve"> </v>
      </c>
      <c r="G288" s="34">
        <f>IF(($F288=" "),0,ROUND('A4-1 with formulas'!$E288*(VLOOKUP($F288,Ratio,6)),0))</f>
        <v>0</v>
      </c>
      <c r="H288" s="34">
        <f>IF(($F288=" "),0,ROUND('A4-1 with formulas'!$E288*(VLOOKUP($F288,Ratio,7)),0))</f>
        <v>0</v>
      </c>
      <c r="I288" s="34">
        <f>IF(($F288=" "),0,ROUND('A4-1 with formulas'!$E288*(VLOOKUP($F288,Ratio,8)),0))</f>
        <v>0</v>
      </c>
      <c r="J288" s="34">
        <f>IF(($F288=" "),0,ROUND('A4-1 with formulas'!$E288*(VLOOKUP($F288,Ratio,9)),0))</f>
        <v>0</v>
      </c>
      <c r="K288" s="34">
        <f>IF(($F288=" "),0,ROUND('A4-1 with formulas'!$E288*(VLOOKUP($F288,Ratio,10)),0))</f>
        <v>0</v>
      </c>
      <c r="L288" s="34">
        <f>IF(($F288=" "),0,ROUND('A4-1 with formulas'!$E288*(VLOOKUP($F288,Ratio,11)),0))</f>
        <v>0</v>
      </c>
      <c r="M288" s="105"/>
    </row>
    <row r="289" spans="1:13">
      <c r="A289" s="297">
        <v>17580</v>
      </c>
      <c r="B289" s="46">
        <v>6130</v>
      </c>
      <c r="C289" s="46" t="s">
        <v>230</v>
      </c>
      <c r="D289" s="58" t="s">
        <v>239</v>
      </c>
      <c r="E289" s="34">
        <f>'A4-1 with formulas'!$K289</f>
        <v>0</v>
      </c>
      <c r="F289" s="215" t="str">
        <f>IF('A4-1 with formulas'!F289=0," ",'A4-1 with formulas'!F289)</f>
        <v>Actual</v>
      </c>
      <c r="G289" s="35"/>
      <c r="H289" s="35"/>
      <c r="I289" s="35"/>
      <c r="J289" s="35"/>
      <c r="K289" s="35"/>
      <c r="L289" s="35"/>
      <c r="M289" s="105"/>
    </row>
    <row r="290" spans="1:13">
      <c r="A290" s="297"/>
      <c r="B290" s="46"/>
      <c r="C290" s="46" t="s">
        <v>232</v>
      </c>
      <c r="D290" s="58" t="s">
        <v>239</v>
      </c>
      <c r="E290" s="34">
        <f>'A4-1 with formulas'!$K290</f>
        <v>0</v>
      </c>
      <c r="F290" s="215" t="str">
        <f>IF('A4-1 with formulas'!F290=0," ",'A4-1 with formulas'!F290)</f>
        <v xml:space="preserve"> </v>
      </c>
      <c r="G290" s="34">
        <f>IF(($F290=" "),0,ROUND('A4-1 with formulas'!$E290*(VLOOKUP($F290,Ratio,6)),0))</f>
        <v>0</v>
      </c>
      <c r="H290" s="34">
        <f>IF(($F290=" "),0,ROUND('A4-1 with formulas'!$E290*(VLOOKUP($F290,Ratio,7)),0))</f>
        <v>0</v>
      </c>
      <c r="I290" s="34">
        <f>IF(($F290=" "),0,ROUND('A4-1 with formulas'!$E290*(VLOOKUP($F290,Ratio,8)),0))</f>
        <v>0</v>
      </c>
      <c r="J290" s="34">
        <f>IF(($F290=" "),0,ROUND('A4-1 with formulas'!$E290*(VLOOKUP($F290,Ratio,9)),0))</f>
        <v>0</v>
      </c>
      <c r="K290" s="34">
        <f>IF(($F290=" "),0,ROUND('A4-1 with formulas'!$E290*(VLOOKUP($F290,Ratio,10)),0))</f>
        <v>0</v>
      </c>
      <c r="L290" s="34">
        <f>IF(($F290=" "),0,ROUND('A4-1 with formulas'!$E290*(VLOOKUP($F290,Ratio,11)),0))</f>
        <v>0</v>
      </c>
      <c r="M290" s="105"/>
    </row>
    <row r="291" spans="1:13">
      <c r="A291" s="297">
        <v>17600</v>
      </c>
      <c r="B291" s="46">
        <v>6140</v>
      </c>
      <c r="C291" s="59" t="s">
        <v>240</v>
      </c>
      <c r="D291" s="213"/>
      <c r="E291" s="34">
        <f>SUM(E279:E290)</f>
        <v>0</v>
      </c>
      <c r="F291" s="150"/>
      <c r="G291" s="34">
        <f t="shared" ref="G291:L291" si="15">SUM(G279:G290)</f>
        <v>0</v>
      </c>
      <c r="H291" s="34">
        <f t="shared" si="15"/>
        <v>0</v>
      </c>
      <c r="I291" s="34">
        <f t="shared" si="15"/>
        <v>0</v>
      </c>
      <c r="J291" s="34">
        <f t="shared" si="15"/>
        <v>0</v>
      </c>
      <c r="K291" s="34">
        <f t="shared" si="15"/>
        <v>0</v>
      </c>
      <c r="L291" s="34">
        <f t="shared" si="15"/>
        <v>0</v>
      </c>
      <c r="M291" s="105"/>
    </row>
    <row r="292" spans="1:13">
      <c r="A292" s="297"/>
      <c r="B292" s="46"/>
      <c r="C292" s="59" t="s">
        <v>241</v>
      </c>
      <c r="D292" s="214"/>
      <c r="E292" s="33"/>
      <c r="F292" s="150"/>
      <c r="G292" s="33"/>
      <c r="H292" s="33"/>
      <c r="I292" s="33"/>
      <c r="J292" s="33"/>
      <c r="K292" s="33"/>
      <c r="L292" s="33"/>
      <c r="M292" s="105"/>
    </row>
    <row r="293" spans="1:13">
      <c r="A293" s="297">
        <v>25000</v>
      </c>
      <c r="B293" s="46">
        <v>6150</v>
      </c>
      <c r="C293" s="46" t="s">
        <v>221</v>
      </c>
      <c r="D293" s="58" t="s">
        <v>242</v>
      </c>
      <c r="E293" s="34">
        <f>'A4-1 with formulas'!$K293</f>
        <v>0</v>
      </c>
      <c r="F293" s="215" t="str">
        <f>IF('A4-1 with formulas'!F293=0," ",'A4-1 with formulas'!F293)</f>
        <v>Actual</v>
      </c>
      <c r="G293" s="35"/>
      <c r="H293" s="35"/>
      <c r="I293" s="35"/>
      <c r="J293" s="35"/>
      <c r="K293" s="35"/>
      <c r="L293" s="35"/>
      <c r="M293" s="105"/>
    </row>
    <row r="294" spans="1:13">
      <c r="A294" s="297"/>
      <c r="B294" s="46"/>
      <c r="C294" s="46" t="s">
        <v>223</v>
      </c>
      <c r="D294" s="58" t="s">
        <v>242</v>
      </c>
      <c r="E294" s="34">
        <f>'A4-1 with formulas'!$K294</f>
        <v>0</v>
      </c>
      <c r="F294" s="215" t="str">
        <f>IF('A4-1 with formulas'!F294=0," ",'A4-1 with formulas'!F294)</f>
        <v xml:space="preserve"> </v>
      </c>
      <c r="G294" s="34">
        <f>IF(($F294=" "),0,ROUND('A4-1 with formulas'!$E294*(VLOOKUP($F294,Ratio,6)),0))</f>
        <v>0</v>
      </c>
      <c r="H294" s="34">
        <f>IF(($F294=" "),0,ROUND('A4-1 with formulas'!$E294*(VLOOKUP($F294,Ratio,7)),0))</f>
        <v>0</v>
      </c>
      <c r="I294" s="34">
        <f>IF(($F294=" "),0,ROUND('A4-1 with formulas'!$E294*(VLOOKUP($F294,Ratio,8)),0))</f>
        <v>0</v>
      </c>
      <c r="J294" s="34">
        <f>IF(($F294=" "),0,ROUND('A4-1 with formulas'!$E294*(VLOOKUP($F294,Ratio,9)),0))</f>
        <v>0</v>
      </c>
      <c r="K294" s="34">
        <f>IF(($F294=" "),0,ROUND('A4-1 with formulas'!$E294*(VLOOKUP($F294,Ratio,10)),0))</f>
        <v>0</v>
      </c>
      <c r="L294" s="34">
        <f>IF(($F294=" "),0,ROUND('A4-1 with formulas'!$E294*(VLOOKUP($F294,Ratio,11)),0))</f>
        <v>0</v>
      </c>
      <c r="M294" s="105"/>
    </row>
    <row r="295" spans="1:13">
      <c r="A295" s="314">
        <v>25005</v>
      </c>
      <c r="B295" s="46"/>
      <c r="C295" s="298" t="s">
        <v>1007</v>
      </c>
      <c r="D295" s="58" t="s">
        <v>1026</v>
      </c>
      <c r="E295" s="34">
        <f>'A4-1 with formulas'!$K295</f>
        <v>0</v>
      </c>
      <c r="F295" s="215" t="str">
        <f>IF('A4-1 with formulas'!F295=0," ",'A4-1 with formulas'!F295)</f>
        <v>Actual</v>
      </c>
      <c r="G295" s="35"/>
      <c r="H295" s="35"/>
      <c r="I295" s="35"/>
      <c r="J295" s="35"/>
      <c r="K295" s="35"/>
      <c r="L295" s="35"/>
      <c r="M295" s="105"/>
    </row>
    <row r="296" spans="1:13">
      <c r="A296" s="297"/>
      <c r="B296" s="46"/>
      <c r="C296" s="298" t="s">
        <v>1007</v>
      </c>
      <c r="D296" s="58" t="s">
        <v>1026</v>
      </c>
      <c r="E296" s="34">
        <f>'A4-1 with formulas'!$K296</f>
        <v>0</v>
      </c>
      <c r="F296" s="215" t="str">
        <f>IF('A4-1 with formulas'!F296=0," ",'A4-1 with formulas'!F296)</f>
        <v xml:space="preserve"> </v>
      </c>
      <c r="G296" s="34">
        <f>IF(($F296=" "),0,ROUND('A4-1 with formulas'!$E296*(VLOOKUP($F296,Ratio,6)),0))</f>
        <v>0</v>
      </c>
      <c r="H296" s="34">
        <f>IF(($F296=" "),0,ROUND('A4-1 with formulas'!$E296*(VLOOKUP($F296,Ratio,7)),0))</f>
        <v>0</v>
      </c>
      <c r="I296" s="34">
        <f>IF(($F296=" "),0,ROUND('A4-1 with formulas'!$E296*(VLOOKUP($F296,Ratio,8)),0))</f>
        <v>0</v>
      </c>
      <c r="J296" s="34">
        <f>IF(($F296=" "),0,ROUND('A4-1 with formulas'!$E296*(VLOOKUP($F296,Ratio,9)),0))</f>
        <v>0</v>
      </c>
      <c r="K296" s="34">
        <f>IF(($F296=" "),0,ROUND('A4-1 with formulas'!$E296*(VLOOKUP($F296,Ratio,10)),0))</f>
        <v>0</v>
      </c>
      <c r="L296" s="34">
        <f>IF(($F296=" "),0,ROUND('A4-1 with formulas'!$E296*(VLOOKUP($F296,Ratio,11)),0))</f>
        <v>0</v>
      </c>
      <c r="M296" s="105"/>
    </row>
    <row r="297" spans="1:13">
      <c r="A297" s="297">
        <v>25020</v>
      </c>
      <c r="B297" s="46">
        <v>6160</v>
      </c>
      <c r="C297" s="46" t="s">
        <v>224</v>
      </c>
      <c r="D297" s="58" t="s">
        <v>243</v>
      </c>
      <c r="E297" s="34">
        <f>'A4-1 with formulas'!$K297</f>
        <v>0</v>
      </c>
      <c r="F297" s="215" t="str">
        <f>IF('A4-1 with formulas'!F297=0," ",'A4-1 with formulas'!F297)</f>
        <v>Actual</v>
      </c>
      <c r="G297" s="35"/>
      <c r="H297" s="35"/>
      <c r="I297" s="35"/>
      <c r="J297" s="35"/>
      <c r="K297" s="35"/>
      <c r="L297" s="35"/>
      <c r="M297" s="105"/>
    </row>
    <row r="298" spans="1:13">
      <c r="A298" s="297"/>
      <c r="B298" s="46"/>
      <c r="C298" s="46" t="s">
        <v>226</v>
      </c>
      <c r="D298" s="58" t="s">
        <v>243</v>
      </c>
      <c r="E298" s="34">
        <f>'A4-1 with formulas'!$K298</f>
        <v>0</v>
      </c>
      <c r="F298" s="215" t="str">
        <f>IF('A4-1 with formulas'!F298=0," ",'A4-1 with formulas'!F298)</f>
        <v xml:space="preserve"> </v>
      </c>
      <c r="G298" s="34">
        <f>IF(($F298=" "),0,ROUND('A4-1 with formulas'!$E298*(VLOOKUP($F298,Ratio,6)),0))</f>
        <v>0</v>
      </c>
      <c r="H298" s="34">
        <f>IF(($F298=" "),0,ROUND('A4-1 with formulas'!$E298*(VLOOKUP($F298,Ratio,7)),0))</f>
        <v>0</v>
      </c>
      <c r="I298" s="34">
        <f>IF(($F298=" "),0,ROUND('A4-1 with formulas'!$E298*(VLOOKUP($F298,Ratio,8)),0))</f>
        <v>0</v>
      </c>
      <c r="J298" s="34">
        <f>IF(($F298=" "),0,ROUND('A4-1 with formulas'!$E298*(VLOOKUP($F298,Ratio,9)),0))</f>
        <v>0</v>
      </c>
      <c r="K298" s="34">
        <f>IF(($F298=" "),0,ROUND('A4-1 with formulas'!$E298*(VLOOKUP($F298,Ratio,10)),0))</f>
        <v>0</v>
      </c>
      <c r="L298" s="34">
        <f>IF(($F298=" "),0,ROUND('A4-1 with formulas'!$E298*(VLOOKUP($F298,Ratio,11)),0))</f>
        <v>0</v>
      </c>
      <c r="M298" s="105"/>
    </row>
    <row r="299" spans="1:13">
      <c r="A299" s="297">
        <v>25040</v>
      </c>
      <c r="B299" s="46">
        <v>6170</v>
      </c>
      <c r="C299" s="46" t="s">
        <v>180</v>
      </c>
      <c r="D299" s="58" t="s">
        <v>244</v>
      </c>
      <c r="E299" s="34">
        <f>'A4-1 with formulas'!$K299</f>
        <v>0</v>
      </c>
      <c r="F299" s="215" t="str">
        <f>IF('A4-1 with formulas'!F299=0," ",'A4-1 with formulas'!F299)</f>
        <v>Actual</v>
      </c>
      <c r="G299" s="35"/>
      <c r="H299" s="35"/>
      <c r="I299" s="35"/>
      <c r="J299" s="35"/>
      <c r="K299" s="35"/>
      <c r="L299" s="35"/>
      <c r="M299" s="105"/>
    </row>
    <row r="300" spans="1:13">
      <c r="A300" s="297"/>
      <c r="B300" s="46"/>
      <c r="C300" s="46" t="s">
        <v>228</v>
      </c>
      <c r="D300" s="58" t="s">
        <v>244</v>
      </c>
      <c r="E300" s="34">
        <f>'A4-1 with formulas'!$K300</f>
        <v>0</v>
      </c>
      <c r="F300" s="215" t="str">
        <f>IF('A4-1 with formulas'!F300=0," ",'A4-1 with formulas'!F300)</f>
        <v xml:space="preserve"> </v>
      </c>
      <c r="G300" s="34">
        <f>IF(($F300=" "),0,ROUND('A4-1 with formulas'!$E300*(VLOOKUP($F300,Ratio,6)),0))</f>
        <v>0</v>
      </c>
      <c r="H300" s="34">
        <f>IF(($F300=" "),0,ROUND('A4-1 with formulas'!$E300*(VLOOKUP($F300,Ratio,7)),0))</f>
        <v>0</v>
      </c>
      <c r="I300" s="34">
        <f>IF(($F300=" "),0,ROUND('A4-1 with formulas'!$E300*(VLOOKUP($F300,Ratio,8)),0))</f>
        <v>0</v>
      </c>
      <c r="J300" s="34">
        <f>IF(($F300=" "),0,ROUND('A4-1 with formulas'!$E300*(VLOOKUP($F300,Ratio,9)),0))</f>
        <v>0</v>
      </c>
      <c r="K300" s="34">
        <f>IF(($F300=" "),0,ROUND('A4-1 with formulas'!$E300*(VLOOKUP($F300,Ratio,10)),0))</f>
        <v>0</v>
      </c>
      <c r="L300" s="34">
        <f>IF(($F300=" "),0,ROUND('A4-1 with formulas'!$E300*(VLOOKUP($F300,Ratio,11)),0))</f>
        <v>0</v>
      </c>
      <c r="M300" s="105"/>
    </row>
    <row r="301" spans="1:13">
      <c r="A301" s="297">
        <v>25060</v>
      </c>
      <c r="B301" s="46">
        <v>6180</v>
      </c>
      <c r="C301" s="46" t="s">
        <v>89</v>
      </c>
      <c r="D301" s="58" t="s">
        <v>245</v>
      </c>
      <c r="E301" s="34">
        <f>'A4-1 with formulas'!$K301</f>
        <v>0</v>
      </c>
      <c r="F301" s="215" t="str">
        <f>IF('A4-1 with formulas'!F301=0," ",'A4-1 with formulas'!F301)</f>
        <v>Actual</v>
      </c>
      <c r="G301" s="35"/>
      <c r="H301" s="35"/>
      <c r="I301" s="35"/>
      <c r="J301" s="35"/>
      <c r="K301" s="35"/>
      <c r="L301" s="35"/>
      <c r="M301" s="105"/>
    </row>
    <row r="302" spans="1:13">
      <c r="A302" s="297"/>
      <c r="B302" s="46"/>
      <c r="C302" s="46" t="s">
        <v>91</v>
      </c>
      <c r="D302" s="58" t="s">
        <v>245</v>
      </c>
      <c r="E302" s="34">
        <f>'A4-1 with formulas'!$K302</f>
        <v>0</v>
      </c>
      <c r="F302" s="215" t="str">
        <f>IF('A4-1 with formulas'!F302=0," ",'A4-1 with formulas'!F302)</f>
        <v xml:space="preserve"> </v>
      </c>
      <c r="G302" s="34">
        <f>IF(($F302=" "),0,ROUND('A4-1 with formulas'!$E302*(VLOOKUP($F302,Ratio,6)),0))</f>
        <v>0</v>
      </c>
      <c r="H302" s="34">
        <f>IF(($F302=" "),0,ROUND('A4-1 with formulas'!$E302*(VLOOKUP($F302,Ratio,7)),0))</f>
        <v>0</v>
      </c>
      <c r="I302" s="34">
        <f>IF(($F302=" "),0,ROUND('A4-1 with formulas'!$E302*(VLOOKUP($F302,Ratio,8)),0))</f>
        <v>0</v>
      </c>
      <c r="J302" s="34">
        <f>IF(($F302=" "),0,ROUND('A4-1 with formulas'!$E302*(VLOOKUP($F302,Ratio,9)),0))</f>
        <v>0</v>
      </c>
      <c r="K302" s="34">
        <f>IF(($F302=" "),0,ROUND('A4-1 with formulas'!$E302*(VLOOKUP($F302,Ratio,10)),0))</f>
        <v>0</v>
      </c>
      <c r="L302" s="34">
        <f>IF(($F302=" "),0,ROUND('A4-1 with formulas'!$E302*(VLOOKUP($F302,Ratio,11)),0))</f>
        <v>0</v>
      </c>
      <c r="M302" s="105"/>
    </row>
    <row r="303" spans="1:13">
      <c r="A303" s="297">
        <v>25080</v>
      </c>
      <c r="B303" s="46">
        <v>6190</v>
      </c>
      <c r="C303" s="46" t="s">
        <v>230</v>
      </c>
      <c r="D303" s="58" t="s">
        <v>246</v>
      </c>
      <c r="E303" s="34">
        <f>'A4-1 with formulas'!$K303</f>
        <v>0</v>
      </c>
      <c r="F303" s="215" t="str">
        <f>IF('A4-1 with formulas'!F303=0," ",'A4-1 with formulas'!F303)</f>
        <v>Actual</v>
      </c>
      <c r="G303" s="35"/>
      <c r="H303" s="35"/>
      <c r="I303" s="35"/>
      <c r="J303" s="35"/>
      <c r="K303" s="35"/>
      <c r="L303" s="35"/>
      <c r="M303" s="105"/>
    </row>
    <row r="304" spans="1:13">
      <c r="A304" s="297"/>
      <c r="B304" s="46"/>
      <c r="C304" s="46" t="s">
        <v>232</v>
      </c>
      <c r="D304" s="58" t="s">
        <v>246</v>
      </c>
      <c r="E304" s="34">
        <f>'A4-1 with formulas'!$K304</f>
        <v>0</v>
      </c>
      <c r="F304" s="215" t="str">
        <f>IF('A4-1 with formulas'!F304=0," ",'A4-1 with formulas'!F304)</f>
        <v xml:space="preserve"> </v>
      </c>
      <c r="G304" s="34">
        <f>IF(($F304=" "),0,ROUND('A4-1 with formulas'!$E304*(VLOOKUP($F304,Ratio,6)),0))</f>
        <v>0</v>
      </c>
      <c r="H304" s="34">
        <f>IF(($F304=" "),0,ROUND('A4-1 with formulas'!$E304*(VLOOKUP($F304,Ratio,7)),0))</f>
        <v>0</v>
      </c>
      <c r="I304" s="34">
        <f>IF(($F304=" "),0,ROUND('A4-1 with formulas'!$E304*(VLOOKUP($F304,Ratio,8)),0))</f>
        <v>0</v>
      </c>
      <c r="J304" s="34">
        <f>IF(($F304=" "),0,ROUND('A4-1 with formulas'!$E304*(VLOOKUP($F304,Ratio,9)),0))</f>
        <v>0</v>
      </c>
      <c r="K304" s="34">
        <f>IF(($F304=" "),0,ROUND('A4-1 with formulas'!$E304*(VLOOKUP($F304,Ratio,10)),0))</f>
        <v>0</v>
      </c>
      <c r="L304" s="34">
        <f>IF(($F304=" "),0,ROUND('A4-1 with formulas'!$E304*(VLOOKUP($F304,Ratio,11)),0))</f>
        <v>0</v>
      </c>
      <c r="M304" s="105"/>
    </row>
    <row r="305" spans="1:13">
      <c r="A305" s="297">
        <v>25100</v>
      </c>
      <c r="B305" s="46">
        <v>6200</v>
      </c>
      <c r="C305" s="59" t="s">
        <v>247</v>
      </c>
      <c r="D305" s="213"/>
      <c r="E305" s="34">
        <f>SUM(E293:E304)</f>
        <v>0</v>
      </c>
      <c r="F305" s="150"/>
      <c r="G305" s="34">
        <f t="shared" ref="G305:L305" si="16">SUM(G293:G304)</f>
        <v>0</v>
      </c>
      <c r="H305" s="34">
        <f t="shared" si="16"/>
        <v>0</v>
      </c>
      <c r="I305" s="34">
        <f t="shared" si="16"/>
        <v>0</v>
      </c>
      <c r="J305" s="34">
        <f t="shared" si="16"/>
        <v>0</v>
      </c>
      <c r="K305" s="34">
        <f t="shared" si="16"/>
        <v>0</v>
      </c>
      <c r="L305" s="34">
        <f t="shared" si="16"/>
        <v>0</v>
      </c>
      <c r="M305" s="105"/>
    </row>
    <row r="306" spans="1:13">
      <c r="A306" s="316">
        <v>19620</v>
      </c>
      <c r="B306" s="274">
        <v>15160</v>
      </c>
      <c r="C306" s="59" t="s">
        <v>909</v>
      </c>
      <c r="D306" s="58" t="s">
        <v>919</v>
      </c>
      <c r="E306" s="40">
        <f>'A4-1 with formulas'!E306</f>
        <v>0</v>
      </c>
      <c r="F306" s="215" t="str">
        <f>IF('A4-1 with formulas'!F306=0," ",'A4-1 with formulas'!F306)</f>
        <v>Actual</v>
      </c>
      <c r="G306" s="40"/>
      <c r="H306" s="40"/>
      <c r="I306" s="40"/>
      <c r="J306" s="40"/>
      <c r="K306" s="40"/>
      <c r="L306" s="40"/>
      <c r="M306" s="105"/>
    </row>
    <row r="307" spans="1:13">
      <c r="A307" s="297"/>
      <c r="B307" s="274"/>
      <c r="C307" s="59" t="s">
        <v>909</v>
      </c>
      <c r="D307" s="58" t="s">
        <v>919</v>
      </c>
      <c r="E307" s="40">
        <f>'A4-1 with formulas'!E307</f>
        <v>0</v>
      </c>
      <c r="F307" s="215" t="str">
        <f>IF('A4-1 with formulas'!F307=0," ",'A4-1 with formulas'!F307)</f>
        <v xml:space="preserve"> </v>
      </c>
      <c r="G307" s="34">
        <f>IF(($F307=" "),0,ROUND('A4-1 with formulas'!$E307*(VLOOKUP($F307,Ratio,6)),0))</f>
        <v>0</v>
      </c>
      <c r="H307" s="34">
        <f>IF(($F307=" "),0,ROUND('A4-1 with formulas'!$E307*(VLOOKUP($F307,Ratio,7)),0))</f>
        <v>0</v>
      </c>
      <c r="I307" s="34">
        <f>IF(($F307=" "),0,ROUND('A4-1 with formulas'!$E307*(VLOOKUP($F307,Ratio,8)),0))</f>
        <v>0</v>
      </c>
      <c r="J307" s="34">
        <f>IF(($F307=" "),0,ROUND('A4-1 with formulas'!$E307*(VLOOKUP($F307,Ratio,9)),0))</f>
        <v>0</v>
      </c>
      <c r="K307" s="34">
        <f>IF(($F307=" "),0,ROUND('A4-1 with formulas'!$E307*(VLOOKUP($F307,Ratio,10)),0))</f>
        <v>0</v>
      </c>
      <c r="L307" s="34">
        <f>IF(($F307=" "),0,ROUND('A4-1 with formulas'!$E307*(VLOOKUP($F307,Ratio,11)),0))</f>
        <v>0</v>
      </c>
      <c r="M307" s="105"/>
    </row>
    <row r="308" spans="1:13">
      <c r="A308" s="316">
        <v>20620</v>
      </c>
      <c r="B308" s="274">
        <v>15360</v>
      </c>
      <c r="C308" s="59" t="s">
        <v>910</v>
      </c>
      <c r="D308" s="58" t="s">
        <v>920</v>
      </c>
      <c r="E308" s="40">
        <f>'A4-1 with formulas'!E308</f>
        <v>0</v>
      </c>
      <c r="F308" s="215" t="str">
        <f>IF('A4-1 with formulas'!F308=0," ",'A4-1 with formulas'!F308)</f>
        <v>Actual</v>
      </c>
      <c r="G308" s="40"/>
      <c r="H308" s="40"/>
      <c r="I308" s="40"/>
      <c r="J308" s="40"/>
      <c r="K308" s="40"/>
      <c r="L308" s="40"/>
      <c r="M308" s="105"/>
    </row>
    <row r="309" spans="1:13">
      <c r="A309" s="297"/>
      <c r="B309" s="274"/>
      <c r="C309" s="59" t="s">
        <v>910</v>
      </c>
      <c r="D309" s="58" t="s">
        <v>920</v>
      </c>
      <c r="E309" s="40">
        <f>'A4-1 with formulas'!E309</f>
        <v>0</v>
      </c>
      <c r="F309" s="215" t="str">
        <f>IF('A4-1 with formulas'!F309=0," ",'A4-1 with formulas'!F309)</f>
        <v xml:space="preserve"> </v>
      </c>
      <c r="G309" s="34">
        <f>IF(($F309=" "),0,ROUND('A4-1 with formulas'!$E309*(VLOOKUP($F309,Ratio,6)),0))</f>
        <v>0</v>
      </c>
      <c r="H309" s="34">
        <f>IF(($F309=" "),0,ROUND('A4-1 with formulas'!$E309*(VLOOKUP($F309,Ratio,7)),0))</f>
        <v>0</v>
      </c>
      <c r="I309" s="34">
        <f>IF(($F309=" "),0,ROUND('A4-1 with formulas'!$E309*(VLOOKUP($F309,Ratio,8)),0))</f>
        <v>0</v>
      </c>
      <c r="J309" s="34">
        <f>IF(($F309=" "),0,ROUND('A4-1 with formulas'!$E309*(VLOOKUP($F309,Ratio,9)),0))</f>
        <v>0</v>
      </c>
      <c r="K309" s="34">
        <f>IF(($F309=" "),0,ROUND('A4-1 with formulas'!$E309*(VLOOKUP($F309,Ratio,10)),0))</f>
        <v>0</v>
      </c>
      <c r="L309" s="34">
        <f>IF(($F309=" "),0,ROUND('A4-1 with formulas'!$E309*(VLOOKUP($F309,Ratio,11)),0))</f>
        <v>0</v>
      </c>
      <c r="M309" s="105"/>
    </row>
    <row r="310" spans="1:13">
      <c r="A310" s="316">
        <v>21620</v>
      </c>
      <c r="B310" s="274">
        <v>15560</v>
      </c>
      <c r="C310" s="59" t="s">
        <v>911</v>
      </c>
      <c r="D310" s="58" t="s">
        <v>921</v>
      </c>
      <c r="E310" s="40">
        <f>'A4-1 with formulas'!E310</f>
        <v>0</v>
      </c>
      <c r="F310" s="215" t="str">
        <f>IF('A4-1 with formulas'!F310=0," ",'A4-1 with formulas'!F310)</f>
        <v>Actual</v>
      </c>
      <c r="G310" s="40"/>
      <c r="H310" s="40"/>
      <c r="I310" s="40"/>
      <c r="J310" s="40"/>
      <c r="K310" s="40"/>
      <c r="L310" s="40"/>
      <c r="M310" s="105"/>
    </row>
    <row r="311" spans="1:13">
      <c r="A311" s="297"/>
      <c r="B311" s="274"/>
      <c r="C311" s="59" t="s">
        <v>911</v>
      </c>
      <c r="D311" s="58" t="s">
        <v>921</v>
      </c>
      <c r="E311" s="40">
        <f>'A4-1 with formulas'!E311</f>
        <v>0</v>
      </c>
      <c r="F311" s="215" t="str">
        <f>IF('A4-1 with formulas'!F311=0," ",'A4-1 with formulas'!F311)</f>
        <v xml:space="preserve"> </v>
      </c>
      <c r="G311" s="34">
        <f>IF(($F311=" "),0,ROUND('A4-1 with formulas'!$E311*(VLOOKUP($F311,Ratio,6)),0))</f>
        <v>0</v>
      </c>
      <c r="H311" s="34">
        <f>IF(($F311=" "),0,ROUND('A4-1 with formulas'!$E311*(VLOOKUP($F311,Ratio,7)),0))</f>
        <v>0</v>
      </c>
      <c r="I311" s="34">
        <f>IF(($F311=" "),0,ROUND('A4-1 with formulas'!$E311*(VLOOKUP($F311,Ratio,8)),0))</f>
        <v>0</v>
      </c>
      <c r="J311" s="34">
        <f>IF(($F311=" "),0,ROUND('A4-1 with formulas'!$E311*(VLOOKUP($F311,Ratio,9)),0))</f>
        <v>0</v>
      </c>
      <c r="K311" s="34">
        <f>IF(($F311=" "),0,ROUND('A4-1 with formulas'!$E311*(VLOOKUP($F311,Ratio,10)),0))</f>
        <v>0</v>
      </c>
      <c r="L311" s="34">
        <f>IF(($F311=" "),0,ROUND('A4-1 with formulas'!$E311*(VLOOKUP($F311,Ratio,11)),0))</f>
        <v>0</v>
      </c>
      <c r="M311" s="105"/>
    </row>
    <row r="312" spans="1:13">
      <c r="A312" s="316">
        <v>22620</v>
      </c>
      <c r="B312" s="274">
        <v>15760</v>
      </c>
      <c r="C312" s="59" t="s">
        <v>912</v>
      </c>
      <c r="D312" s="58" t="s">
        <v>922</v>
      </c>
      <c r="E312" s="40">
        <f>'A4-1 with formulas'!E312</f>
        <v>0</v>
      </c>
      <c r="F312" s="215" t="str">
        <f>IF('A4-1 with formulas'!F312=0," ",'A4-1 with formulas'!F312)</f>
        <v>Actual</v>
      </c>
      <c r="G312" s="40"/>
      <c r="H312" s="40"/>
      <c r="I312" s="40"/>
      <c r="J312" s="40"/>
      <c r="K312" s="40"/>
      <c r="L312" s="40"/>
      <c r="M312" s="105"/>
    </row>
    <row r="313" spans="1:13">
      <c r="A313" s="297"/>
      <c r="B313" s="245"/>
      <c r="C313" s="59" t="s">
        <v>912</v>
      </c>
      <c r="D313" s="58" t="s">
        <v>922</v>
      </c>
      <c r="E313" s="40">
        <f>'A4-1 with formulas'!E313</f>
        <v>0</v>
      </c>
      <c r="F313" s="215" t="str">
        <f>IF('A4-1 with formulas'!F313=0," ",'A4-1 with formulas'!F313)</f>
        <v xml:space="preserve"> </v>
      </c>
      <c r="G313" s="34">
        <f>IF(($F313=" "),0,ROUND('A4-1 with formulas'!$E313*(VLOOKUP($F313,Ratio,6)),0))</f>
        <v>0</v>
      </c>
      <c r="H313" s="34">
        <f>IF(($F313=" "),0,ROUND('A4-1 with formulas'!$E313*(VLOOKUP($F313,Ratio,7)),0))</f>
        <v>0</v>
      </c>
      <c r="I313" s="34">
        <f>IF(($F313=" "),0,ROUND('A4-1 with formulas'!$E313*(VLOOKUP($F313,Ratio,8)),0))</f>
        <v>0</v>
      </c>
      <c r="J313" s="34">
        <f>IF(($F313=" "),0,ROUND('A4-1 with formulas'!$E313*(VLOOKUP($F313,Ratio,9)),0))</f>
        <v>0</v>
      </c>
      <c r="K313" s="34">
        <f>IF(($F313=" "),0,ROUND('A4-1 with formulas'!$E313*(VLOOKUP($F313,Ratio,10)),0))</f>
        <v>0</v>
      </c>
      <c r="L313" s="34">
        <f>IF(($F313=" "),0,ROUND('A4-1 with formulas'!$E313*(VLOOKUP($F313,Ratio,11)),0))</f>
        <v>0</v>
      </c>
      <c r="M313" s="105"/>
    </row>
    <row r="314" spans="1:13">
      <c r="A314" s="297">
        <v>23620</v>
      </c>
      <c r="B314" s="297">
        <v>16160</v>
      </c>
      <c r="C314" s="322" t="s">
        <v>983</v>
      </c>
      <c r="D314" s="273" t="s">
        <v>982</v>
      </c>
      <c r="E314" s="40">
        <f>'A4-1 with formulas'!E314</f>
        <v>0</v>
      </c>
      <c r="F314" s="224" t="s">
        <v>63</v>
      </c>
      <c r="G314" s="34"/>
      <c r="H314" s="34"/>
      <c r="I314" s="34"/>
      <c r="J314" s="34"/>
      <c r="K314" s="34"/>
      <c r="L314" s="151"/>
      <c r="M314" s="33"/>
    </row>
    <row r="315" spans="1:13">
      <c r="A315" s="297"/>
      <c r="B315" s="245"/>
      <c r="C315" s="322" t="s">
        <v>983</v>
      </c>
      <c r="D315" s="273" t="s">
        <v>982</v>
      </c>
      <c r="E315" s="40">
        <f>'A4-1 with formulas'!E315</f>
        <v>0</v>
      </c>
      <c r="F315" s="224"/>
      <c r="G315" s="34"/>
      <c r="H315" s="34"/>
      <c r="I315" s="34"/>
      <c r="J315" s="34"/>
      <c r="K315" s="34"/>
      <c r="L315" s="11"/>
      <c r="M315" s="33"/>
    </row>
    <row r="316" spans="1:13">
      <c r="A316" s="297"/>
      <c r="B316" s="46"/>
      <c r="C316" s="59" t="s">
        <v>248</v>
      </c>
      <c r="D316" s="213"/>
      <c r="E316" s="33"/>
      <c r="F316" s="33"/>
      <c r="G316" s="33"/>
      <c r="H316" s="33"/>
      <c r="I316" s="33"/>
      <c r="J316" s="33"/>
      <c r="K316" s="33"/>
      <c r="L316" s="33"/>
      <c r="M316" s="105"/>
    </row>
    <row r="317" spans="1:13">
      <c r="A317" s="297">
        <v>27000</v>
      </c>
      <c r="B317" s="46">
        <v>6210</v>
      </c>
      <c r="C317" s="46" t="s">
        <v>221</v>
      </c>
      <c r="D317" s="58" t="s">
        <v>249</v>
      </c>
      <c r="E317" s="33"/>
      <c r="F317" s="33"/>
      <c r="G317" s="33"/>
      <c r="H317" s="33"/>
      <c r="I317" s="33"/>
      <c r="J317" s="33"/>
      <c r="K317" s="33"/>
      <c r="L317" s="33"/>
      <c r="M317" s="105"/>
    </row>
    <row r="318" spans="1:13">
      <c r="A318" s="314">
        <v>27005</v>
      </c>
      <c r="B318" s="46"/>
      <c r="C318" s="298" t="s">
        <v>1007</v>
      </c>
      <c r="D318" s="58" t="s">
        <v>1027</v>
      </c>
      <c r="E318" s="33"/>
      <c r="F318" s="33"/>
      <c r="G318" s="33"/>
      <c r="H318" s="33"/>
      <c r="I318" s="33"/>
      <c r="J318" s="33"/>
      <c r="K318" s="33"/>
      <c r="L318" s="33"/>
      <c r="M318" s="105"/>
    </row>
    <row r="319" spans="1:13">
      <c r="A319" s="297">
        <v>27020</v>
      </c>
      <c r="B319" s="46">
        <v>6220</v>
      </c>
      <c r="C319" s="46" t="s">
        <v>224</v>
      </c>
      <c r="D319" s="58" t="s">
        <v>250</v>
      </c>
      <c r="E319" s="33"/>
      <c r="F319" s="150"/>
      <c r="G319" s="33"/>
      <c r="H319" s="33"/>
      <c r="I319" s="33"/>
      <c r="J319" s="33"/>
      <c r="K319" s="33"/>
      <c r="L319" s="33"/>
      <c r="M319" s="105"/>
    </row>
    <row r="320" spans="1:13">
      <c r="A320" s="297">
        <v>27040</v>
      </c>
      <c r="B320" s="46">
        <v>6230</v>
      </c>
      <c r="C320" s="46" t="s">
        <v>180</v>
      </c>
      <c r="D320" s="58" t="s">
        <v>251</v>
      </c>
      <c r="E320" s="33"/>
      <c r="F320" s="150"/>
      <c r="G320" s="33"/>
      <c r="H320" s="33"/>
      <c r="I320" s="33"/>
      <c r="J320" s="33"/>
      <c r="K320" s="33"/>
      <c r="L320" s="33"/>
      <c r="M320" s="105"/>
    </row>
    <row r="321" spans="1:13">
      <c r="A321" s="297">
        <v>27060</v>
      </c>
      <c r="B321" s="46">
        <v>6240</v>
      </c>
      <c r="C321" s="46" t="s">
        <v>89</v>
      </c>
      <c r="D321" s="58" t="s">
        <v>252</v>
      </c>
      <c r="E321" s="33"/>
      <c r="F321" s="150"/>
      <c r="G321" s="33"/>
      <c r="H321" s="33"/>
      <c r="I321" s="33"/>
      <c r="J321" s="33"/>
      <c r="K321" s="33"/>
      <c r="L321" s="33"/>
      <c r="M321" s="105"/>
    </row>
    <row r="322" spans="1:13">
      <c r="A322" s="297">
        <v>27080</v>
      </c>
      <c r="B322" s="46">
        <v>6250</v>
      </c>
      <c r="C322" s="46" t="s">
        <v>253</v>
      </c>
      <c r="D322" s="58" t="s">
        <v>254</v>
      </c>
      <c r="E322" s="33"/>
      <c r="F322" s="150"/>
      <c r="G322" s="33"/>
      <c r="H322" s="33"/>
      <c r="I322" s="33"/>
      <c r="J322" s="33"/>
      <c r="K322" s="33"/>
      <c r="L322" s="33"/>
      <c r="M322" s="105"/>
    </row>
    <row r="323" spans="1:13">
      <c r="A323" s="297">
        <v>27100</v>
      </c>
      <c r="B323" s="46">
        <v>6260</v>
      </c>
      <c r="C323" s="59" t="s">
        <v>255</v>
      </c>
      <c r="D323" s="213"/>
      <c r="E323" s="33"/>
      <c r="F323" s="150"/>
      <c r="G323" s="33"/>
      <c r="H323" s="33"/>
      <c r="I323" s="33"/>
      <c r="J323" s="33"/>
      <c r="K323" s="33"/>
      <c r="L323" s="33"/>
      <c r="M323" s="105"/>
    </row>
    <row r="324" spans="1:13">
      <c r="A324" s="297"/>
      <c r="B324" s="46"/>
      <c r="C324" s="59" t="s">
        <v>256</v>
      </c>
      <c r="D324" s="213"/>
      <c r="E324" s="33"/>
      <c r="F324" s="150"/>
      <c r="G324" s="33"/>
      <c r="H324" s="33"/>
      <c r="I324" s="33"/>
      <c r="J324" s="33"/>
      <c r="K324" s="33"/>
      <c r="L324" s="33"/>
      <c r="M324" s="105"/>
    </row>
    <row r="325" spans="1:13">
      <c r="A325" s="297">
        <v>29000</v>
      </c>
      <c r="B325" s="46">
        <v>6270</v>
      </c>
      <c r="C325" s="46" t="s">
        <v>257</v>
      </c>
      <c r="D325" s="58" t="s">
        <v>258</v>
      </c>
      <c r="E325" s="33"/>
      <c r="F325" s="150"/>
      <c r="G325" s="33"/>
      <c r="H325" s="33"/>
      <c r="I325" s="33"/>
      <c r="J325" s="33"/>
      <c r="K325" s="33"/>
      <c r="L325" s="33"/>
      <c r="M325" s="105"/>
    </row>
    <row r="326" spans="1:13">
      <c r="A326" s="297">
        <v>29020</v>
      </c>
      <c r="B326" s="46">
        <v>6280</v>
      </c>
      <c r="C326" s="46" t="s">
        <v>259</v>
      </c>
      <c r="D326" s="58" t="s">
        <v>260</v>
      </c>
      <c r="E326" s="33"/>
      <c r="F326" s="150"/>
      <c r="G326" s="33"/>
      <c r="H326" s="33"/>
      <c r="I326" s="33"/>
      <c r="J326" s="33"/>
      <c r="K326" s="33"/>
      <c r="L326" s="33"/>
      <c r="M326" s="105"/>
    </row>
    <row r="327" spans="1:13">
      <c r="A327" s="297">
        <v>29040</v>
      </c>
      <c r="B327" s="46">
        <v>6290</v>
      </c>
      <c r="C327" s="46" t="s">
        <v>261</v>
      </c>
      <c r="D327" s="58" t="s">
        <v>262</v>
      </c>
      <c r="E327" s="33"/>
      <c r="F327" s="150"/>
      <c r="G327" s="33"/>
      <c r="H327" s="33"/>
      <c r="I327" s="33"/>
      <c r="J327" s="33"/>
      <c r="K327" s="33"/>
      <c r="L327" s="33"/>
      <c r="M327" s="105"/>
    </row>
    <row r="328" spans="1:13">
      <c r="A328" s="297">
        <v>29060</v>
      </c>
      <c r="B328" s="46">
        <v>6300</v>
      </c>
      <c r="C328" s="46" t="s">
        <v>263</v>
      </c>
      <c r="D328" s="58" t="s">
        <v>264</v>
      </c>
      <c r="E328" s="33"/>
      <c r="F328" s="150"/>
      <c r="G328" s="33"/>
      <c r="H328" s="33"/>
      <c r="I328" s="33"/>
      <c r="J328" s="33"/>
      <c r="K328" s="33"/>
      <c r="L328" s="33"/>
      <c r="M328" s="105"/>
    </row>
    <row r="329" spans="1:13">
      <c r="A329" s="297">
        <v>29080</v>
      </c>
      <c r="B329" s="46">
        <v>6310</v>
      </c>
      <c r="C329" s="46" t="s">
        <v>265</v>
      </c>
      <c r="D329" s="58" t="s">
        <v>266</v>
      </c>
      <c r="E329" s="33"/>
      <c r="F329" s="150"/>
      <c r="G329" s="33"/>
      <c r="H329" s="33"/>
      <c r="I329" s="33"/>
      <c r="J329" s="33"/>
      <c r="K329" s="33"/>
      <c r="L329" s="33"/>
      <c r="M329" s="105"/>
    </row>
    <row r="330" spans="1:13">
      <c r="A330" s="297">
        <v>29100</v>
      </c>
      <c r="B330" s="46">
        <v>6320</v>
      </c>
      <c r="C330" s="46" t="s">
        <v>271</v>
      </c>
      <c r="D330" s="58" t="s">
        <v>272</v>
      </c>
      <c r="E330" s="33"/>
      <c r="F330" s="150"/>
      <c r="G330" s="33"/>
      <c r="H330" s="33"/>
      <c r="I330" s="33"/>
      <c r="J330" s="33"/>
      <c r="K330" s="33"/>
      <c r="L330" s="33"/>
      <c r="M330" s="105"/>
    </row>
    <row r="331" spans="1:13">
      <c r="A331" s="297">
        <v>29120</v>
      </c>
      <c r="B331" s="46">
        <v>6330</v>
      </c>
      <c r="C331" s="46" t="s">
        <v>273</v>
      </c>
      <c r="D331" s="58" t="s">
        <v>274</v>
      </c>
      <c r="E331" s="33"/>
      <c r="F331" s="150"/>
      <c r="G331" s="33"/>
      <c r="H331" s="33"/>
      <c r="I331" s="33"/>
      <c r="J331" s="33"/>
      <c r="K331" s="33"/>
      <c r="L331" s="33"/>
      <c r="M331" s="105"/>
    </row>
    <row r="332" spans="1:13">
      <c r="A332" s="297">
        <v>29140</v>
      </c>
      <c r="B332" s="46">
        <v>6340</v>
      </c>
      <c r="C332" s="46" t="s">
        <v>275</v>
      </c>
      <c r="D332" s="58" t="s">
        <v>276</v>
      </c>
      <c r="E332" s="33"/>
      <c r="F332" s="150"/>
      <c r="G332" s="33"/>
      <c r="H332" s="33"/>
      <c r="I332" s="33"/>
      <c r="J332" s="33"/>
      <c r="K332" s="33"/>
      <c r="L332" s="33"/>
      <c r="M332" s="105"/>
    </row>
    <row r="333" spans="1:13">
      <c r="A333" s="297">
        <v>29160</v>
      </c>
      <c r="B333" s="46">
        <v>6350</v>
      </c>
      <c r="C333" s="46" t="s">
        <v>277</v>
      </c>
      <c r="D333" s="58" t="s">
        <v>278</v>
      </c>
      <c r="E333" s="33"/>
      <c r="F333" s="150"/>
      <c r="G333" s="33"/>
      <c r="H333" s="33"/>
      <c r="I333" s="33"/>
      <c r="J333" s="33"/>
      <c r="K333" s="33"/>
      <c r="L333" s="33"/>
      <c r="M333" s="105"/>
    </row>
    <row r="334" spans="1:13">
      <c r="A334" s="314">
        <v>29165</v>
      </c>
      <c r="B334" s="46"/>
      <c r="C334" s="298" t="s">
        <v>1029</v>
      </c>
      <c r="D334" s="58" t="s">
        <v>1028</v>
      </c>
      <c r="E334" s="33"/>
      <c r="F334" s="150"/>
      <c r="G334" s="33"/>
      <c r="H334" s="33"/>
      <c r="I334" s="33"/>
      <c r="J334" s="33"/>
      <c r="K334" s="33"/>
      <c r="L334" s="33"/>
      <c r="M334" s="105"/>
    </row>
    <row r="335" spans="1:13">
      <c r="A335" s="297">
        <v>29180</v>
      </c>
      <c r="B335" s="46">
        <v>6360</v>
      </c>
      <c r="C335" s="59" t="s">
        <v>279</v>
      </c>
      <c r="D335" s="213"/>
      <c r="E335" s="33"/>
      <c r="F335" s="150"/>
      <c r="G335" s="33"/>
      <c r="H335" s="33"/>
      <c r="I335" s="33"/>
      <c r="J335" s="33"/>
      <c r="K335" s="33"/>
      <c r="L335" s="33"/>
      <c r="M335" s="105"/>
    </row>
    <row r="336" spans="1:13">
      <c r="A336" s="297"/>
      <c r="B336" s="46"/>
      <c r="C336" s="59" t="s">
        <v>280</v>
      </c>
      <c r="D336" s="214"/>
      <c r="E336" s="33"/>
      <c r="F336" s="150"/>
      <c r="G336" s="33"/>
      <c r="H336" s="33"/>
      <c r="I336" s="33"/>
      <c r="J336" s="33"/>
      <c r="K336" s="33"/>
      <c r="L336" s="33"/>
      <c r="M336" s="105"/>
    </row>
    <row r="337" spans="1:13">
      <c r="A337" s="297">
        <v>29500</v>
      </c>
      <c r="B337" s="46">
        <v>6370</v>
      </c>
      <c r="C337" s="46" t="s">
        <v>221</v>
      </c>
      <c r="D337" s="58" t="s">
        <v>281</v>
      </c>
      <c r="E337" s="34">
        <f>'A4-1 with formulas'!$K337</f>
        <v>0</v>
      </c>
      <c r="F337" s="215" t="str">
        <f>IF('A4-1 with formulas'!F337=0," ",'A4-1 with formulas'!F337)</f>
        <v>Actual</v>
      </c>
      <c r="G337" s="35"/>
      <c r="H337" s="35"/>
      <c r="I337" s="35"/>
      <c r="J337" s="35"/>
      <c r="K337" s="35"/>
      <c r="L337" s="35"/>
      <c r="M337" s="105"/>
    </row>
    <row r="338" spans="1:13">
      <c r="A338" s="297"/>
      <c r="B338" s="46"/>
      <c r="C338" s="46" t="s">
        <v>223</v>
      </c>
      <c r="D338" s="58" t="s">
        <v>281</v>
      </c>
      <c r="E338" s="34">
        <f>'A4-1 with formulas'!$K338</f>
        <v>0</v>
      </c>
      <c r="F338" s="215" t="str">
        <f>IF('A4-1 with formulas'!F338=0," ",'A4-1 with formulas'!F338)</f>
        <v xml:space="preserve"> </v>
      </c>
      <c r="G338" s="34">
        <f>IF(($F338=" "),0,ROUND('A4-1 with formulas'!$E338*(VLOOKUP($F338,Ratio,6)),0))</f>
        <v>0</v>
      </c>
      <c r="H338" s="34">
        <f>IF(($F338=" "),0,ROUND('A4-1 with formulas'!$E338*(VLOOKUP($F338,Ratio,7)),0))</f>
        <v>0</v>
      </c>
      <c r="I338" s="34">
        <f>IF(($F338=" "),0,ROUND('A4-1 with formulas'!$E338*(VLOOKUP($F338,Ratio,8)),0))</f>
        <v>0</v>
      </c>
      <c r="J338" s="34">
        <f>IF(($F338=" "),0,ROUND('A4-1 with formulas'!$E338*(VLOOKUP($F338,Ratio,9)),0))</f>
        <v>0</v>
      </c>
      <c r="K338" s="34">
        <f>IF(($F338=" "),0,ROUND('A4-1 with formulas'!$E338*(VLOOKUP($F338,Ratio,10)),0))</f>
        <v>0</v>
      </c>
      <c r="L338" s="34">
        <f>IF(($F338=" "),0,ROUND('A4-1 with formulas'!$E338*(VLOOKUP($F338,Ratio,11)),0))</f>
        <v>0</v>
      </c>
      <c r="M338" s="105"/>
    </row>
    <row r="339" spans="1:13">
      <c r="A339" s="316">
        <v>29520</v>
      </c>
      <c r="B339" s="288">
        <v>6372</v>
      </c>
      <c r="C339" s="312" t="s">
        <v>933</v>
      </c>
      <c r="D339" s="311" t="s">
        <v>934</v>
      </c>
      <c r="E339" s="34">
        <f>'A4-1 with formulas'!$K339</f>
        <v>0</v>
      </c>
      <c r="F339" s="215" t="str">
        <f>IF('A4-1 with formulas'!F339=0," ",'A4-1 with formulas'!F339)</f>
        <v>Actual</v>
      </c>
      <c r="G339" s="34"/>
      <c r="H339" s="34"/>
      <c r="I339" s="34"/>
      <c r="J339" s="34"/>
      <c r="K339" s="34"/>
      <c r="L339" s="34"/>
      <c r="M339" s="105"/>
    </row>
    <row r="340" spans="1:13">
      <c r="A340" s="316"/>
      <c r="C340" s="312" t="s">
        <v>941</v>
      </c>
      <c r="D340" s="311" t="s">
        <v>934</v>
      </c>
      <c r="E340" s="34">
        <f>'A4-1 with formulas'!$K340</f>
        <v>0</v>
      </c>
      <c r="F340" s="215" t="str">
        <f>IF('A4-1 with formulas'!F340=0," ",'A4-1 with formulas'!F340)</f>
        <v xml:space="preserve"> </v>
      </c>
      <c r="G340" s="34">
        <f>IF(($F340=" "),0,ROUND('A4-1 with formulas'!$E340*(VLOOKUP($F340,Ratio,6)),0))</f>
        <v>0</v>
      </c>
      <c r="H340" s="34">
        <f>IF(($F340=" "),0,ROUND('A4-1 with formulas'!$E340*(VLOOKUP($F340,Ratio,7)),0))</f>
        <v>0</v>
      </c>
      <c r="I340" s="34">
        <f>IF(($F340=" "),0,ROUND('A4-1 with formulas'!$E340*(VLOOKUP($F340,Ratio,8)),0))</f>
        <v>0</v>
      </c>
      <c r="J340" s="34">
        <f>IF(($F340=" "),0,ROUND('A4-1 with formulas'!$E340*(VLOOKUP($F340,Ratio,9)),0))</f>
        <v>0</v>
      </c>
      <c r="K340" s="34">
        <f>IF(($F340=" "),0,ROUND('A4-1 with formulas'!$E340*(VLOOKUP($F340,Ratio,10)),0))</f>
        <v>0</v>
      </c>
      <c r="L340" s="34">
        <f>IF(($F340=" "),0,ROUND('A4-1 with formulas'!$E340*(VLOOKUP($F340,Ratio,11)),0))</f>
        <v>0</v>
      </c>
      <c r="M340" s="105"/>
    </row>
    <row r="341" spans="1:13">
      <c r="A341" s="316">
        <v>29540</v>
      </c>
      <c r="B341" s="288">
        <v>6373</v>
      </c>
      <c r="C341" s="312" t="s">
        <v>935</v>
      </c>
      <c r="D341" s="311" t="s">
        <v>936</v>
      </c>
      <c r="E341" s="34">
        <f>'A4-1 with formulas'!$K341</f>
        <v>0</v>
      </c>
      <c r="F341" s="215" t="str">
        <f>IF('A4-1 with formulas'!F341=0," ",'A4-1 with formulas'!F341)</f>
        <v>Actual</v>
      </c>
      <c r="G341" s="34"/>
      <c r="H341" s="34"/>
      <c r="I341" s="34"/>
      <c r="J341" s="34"/>
      <c r="K341" s="34"/>
      <c r="L341" s="34"/>
      <c r="M341" s="105"/>
    </row>
    <row r="342" spans="1:13">
      <c r="A342" s="316"/>
      <c r="C342" s="312" t="s">
        <v>942</v>
      </c>
      <c r="D342" s="311" t="s">
        <v>936</v>
      </c>
      <c r="E342" s="34">
        <f>'A4-1 with formulas'!$K342</f>
        <v>0</v>
      </c>
      <c r="F342" s="215" t="str">
        <f>IF('A4-1 with formulas'!F342=0," ",'A4-1 with formulas'!F342)</f>
        <v xml:space="preserve"> </v>
      </c>
      <c r="G342" s="34">
        <f>IF(($F342=" "),0,ROUND('A4-1 with formulas'!$E342*(VLOOKUP($F342,Ratio,6)),0))</f>
        <v>0</v>
      </c>
      <c r="H342" s="34">
        <f>IF(($F342=" "),0,ROUND('A4-1 with formulas'!$E342*(VLOOKUP($F342,Ratio,7)),0))</f>
        <v>0</v>
      </c>
      <c r="I342" s="34">
        <f>IF(($F342=" "),0,ROUND('A4-1 with formulas'!$E342*(VLOOKUP($F342,Ratio,8)),0))</f>
        <v>0</v>
      </c>
      <c r="J342" s="34">
        <f>IF(($F342=" "),0,ROUND('A4-1 with formulas'!$E342*(VLOOKUP($F342,Ratio,9)),0))</f>
        <v>0</v>
      </c>
      <c r="K342" s="34">
        <f>IF(($F342=" "),0,ROUND('A4-1 with formulas'!$E342*(VLOOKUP($F342,Ratio,10)),0))</f>
        <v>0</v>
      </c>
      <c r="L342" s="34">
        <f>IF(($F342=" "),0,ROUND('A4-1 with formulas'!$E342*(VLOOKUP($F342,Ratio,11)),0))</f>
        <v>0</v>
      </c>
      <c r="M342" s="105"/>
    </row>
    <row r="343" spans="1:13">
      <c r="A343" s="316">
        <v>29560</v>
      </c>
      <c r="B343" s="288">
        <v>6374</v>
      </c>
      <c r="C343" s="312" t="s">
        <v>937</v>
      </c>
      <c r="D343" s="311" t="s">
        <v>938</v>
      </c>
      <c r="E343" s="34">
        <f>'A4-1 with formulas'!$K343</f>
        <v>0</v>
      </c>
      <c r="F343" s="215" t="str">
        <f>IF('A4-1 with formulas'!F343=0," ",'A4-1 with formulas'!F343)</f>
        <v>Actual</v>
      </c>
      <c r="G343" s="34"/>
      <c r="H343" s="34"/>
      <c r="I343" s="34"/>
      <c r="J343" s="34"/>
      <c r="K343" s="34"/>
      <c r="L343" s="34"/>
      <c r="M343" s="105"/>
    </row>
    <row r="344" spans="1:13">
      <c r="A344" s="316"/>
      <c r="B344" s="245"/>
      <c r="C344" s="312" t="s">
        <v>943</v>
      </c>
      <c r="D344" s="311" t="s">
        <v>938</v>
      </c>
      <c r="E344" s="34">
        <f>'A4-1 with formulas'!$K344</f>
        <v>0</v>
      </c>
      <c r="F344" s="215" t="str">
        <f>IF('A4-1 with formulas'!F344=0," ",'A4-1 with formulas'!F344)</f>
        <v xml:space="preserve"> </v>
      </c>
      <c r="G344" s="34">
        <f>IF(($F344=" "),0,ROUND('A4-1 with formulas'!$E344*(VLOOKUP($F344,Ratio,6)),0))</f>
        <v>0</v>
      </c>
      <c r="H344" s="34">
        <f>IF(($F344=" "),0,ROUND('A4-1 with formulas'!$E344*(VLOOKUP($F344,Ratio,7)),0))</f>
        <v>0</v>
      </c>
      <c r="I344" s="34">
        <f>IF(($F344=" "),0,ROUND('A4-1 with formulas'!$E344*(VLOOKUP($F344,Ratio,8)),0))</f>
        <v>0</v>
      </c>
      <c r="J344" s="34">
        <f>IF(($F344=" "),0,ROUND('A4-1 with formulas'!$E344*(VLOOKUP($F344,Ratio,9)),0))</f>
        <v>0</v>
      </c>
      <c r="K344" s="34">
        <f>IF(($F344=" "),0,ROUND('A4-1 with formulas'!$E344*(VLOOKUP($F344,Ratio,10)),0))</f>
        <v>0</v>
      </c>
      <c r="L344" s="34">
        <f>IF(($F344=" "),0,ROUND('A4-1 with formulas'!$E344*(VLOOKUP($F344,Ratio,11)),0))</f>
        <v>0</v>
      </c>
      <c r="M344" s="105"/>
    </row>
    <row r="345" spans="1:13">
      <c r="A345" s="316">
        <v>29580</v>
      </c>
      <c r="B345" s="288">
        <v>6375</v>
      </c>
      <c r="C345" s="312" t="s">
        <v>939</v>
      </c>
      <c r="D345" s="311" t="s">
        <v>940</v>
      </c>
      <c r="E345" s="34">
        <f>'A4-1 with formulas'!$K345</f>
        <v>0</v>
      </c>
      <c r="F345" s="215" t="str">
        <f>IF('A4-1 with formulas'!F345=0," ",'A4-1 with formulas'!F345)</f>
        <v>Actual</v>
      </c>
      <c r="G345" s="34"/>
      <c r="H345" s="34"/>
      <c r="I345" s="34"/>
      <c r="J345" s="34"/>
      <c r="K345" s="34"/>
      <c r="L345" s="34"/>
      <c r="M345" s="105"/>
    </row>
    <row r="346" spans="1:13">
      <c r="A346" s="316"/>
      <c r="B346" s="245"/>
      <c r="C346" s="312" t="s">
        <v>944</v>
      </c>
      <c r="D346" s="311" t="s">
        <v>940</v>
      </c>
      <c r="E346" s="34">
        <f>'A4-1 with formulas'!$K346</f>
        <v>0</v>
      </c>
      <c r="F346" s="215" t="str">
        <f>IF('A4-1 with formulas'!F346=0," ",'A4-1 with formulas'!F346)</f>
        <v xml:space="preserve"> </v>
      </c>
      <c r="G346" s="34">
        <f>IF(($F346=" "),0,ROUND('A4-1 with formulas'!$E346*(VLOOKUP($F346,Ratio,6)),0))</f>
        <v>0</v>
      </c>
      <c r="H346" s="34">
        <f>IF(($F346=" "),0,ROUND('A4-1 with formulas'!$E346*(VLOOKUP($F346,Ratio,7)),0))</f>
        <v>0</v>
      </c>
      <c r="I346" s="34">
        <f>IF(($F346=" "),0,ROUND('A4-1 with formulas'!$E346*(VLOOKUP($F346,Ratio,8)),0))</f>
        <v>0</v>
      </c>
      <c r="J346" s="34">
        <f>IF(($F346=" "),0,ROUND('A4-1 with formulas'!$E346*(VLOOKUP($F346,Ratio,9)),0))</f>
        <v>0</v>
      </c>
      <c r="K346" s="34">
        <f>IF(($F346=" "),0,ROUND('A4-1 with formulas'!$E346*(VLOOKUP($F346,Ratio,10)),0))</f>
        <v>0</v>
      </c>
      <c r="L346" s="34">
        <f>IF(($F346=" "),0,ROUND('A4-1 with formulas'!$E346*(VLOOKUP($F346,Ratio,11)),0))</f>
        <v>0</v>
      </c>
      <c r="M346" s="105"/>
    </row>
    <row r="347" spans="1:13">
      <c r="A347" s="341">
        <v>29585</v>
      </c>
      <c r="B347" s="245"/>
      <c r="C347" s="298" t="s">
        <v>1007</v>
      </c>
      <c r="D347" s="311" t="s">
        <v>1030</v>
      </c>
      <c r="E347" s="34">
        <f>'A4-1 with formulas'!$K347</f>
        <v>0</v>
      </c>
      <c r="F347" s="215" t="str">
        <f>IF('A4-1 with formulas'!F347=0," ",'A4-1 with formulas'!F347)</f>
        <v>Actual</v>
      </c>
      <c r="G347" s="34"/>
      <c r="H347" s="34"/>
      <c r="I347" s="34"/>
      <c r="J347" s="34"/>
      <c r="K347" s="34"/>
      <c r="L347" s="34"/>
      <c r="M347" s="105"/>
    </row>
    <row r="348" spans="1:13">
      <c r="A348" s="316"/>
      <c r="B348" s="245"/>
      <c r="C348" s="298" t="s">
        <v>1007</v>
      </c>
      <c r="D348" s="311" t="s">
        <v>1030</v>
      </c>
      <c r="E348" s="34">
        <f>'A4-1 with formulas'!$K348</f>
        <v>0</v>
      </c>
      <c r="F348" s="215" t="str">
        <f>IF('A4-1 with formulas'!F348=0," ",'A4-1 with formulas'!F348)</f>
        <v xml:space="preserve"> </v>
      </c>
      <c r="G348" s="34">
        <f>IF(($F348=" "),0,ROUND('A4-1 with formulas'!$E348*(VLOOKUP($F348,Ratio,6)),0))</f>
        <v>0</v>
      </c>
      <c r="H348" s="34">
        <f>IF(($F348=" "),0,ROUND('A4-1 with formulas'!$E348*(VLOOKUP($F348,Ratio,7)),0))</f>
        <v>0</v>
      </c>
      <c r="I348" s="34">
        <f>IF(($F348=" "),0,ROUND('A4-1 with formulas'!$E348*(VLOOKUP($F348,Ratio,8)),0))</f>
        <v>0</v>
      </c>
      <c r="J348" s="34">
        <f>IF(($F348=" "),0,ROUND('A4-1 with formulas'!$E348*(VLOOKUP($F348,Ratio,9)),0))</f>
        <v>0</v>
      </c>
      <c r="K348" s="34">
        <f>IF(($F348=" "),0,ROUND('A4-1 with formulas'!$E348*(VLOOKUP($F348,Ratio,10)),0))</f>
        <v>0</v>
      </c>
      <c r="L348" s="34">
        <f>IF(($F348=" "),0,ROUND('A4-1 with formulas'!$E348*(VLOOKUP($F348,Ratio,11)),0))</f>
        <v>0</v>
      </c>
      <c r="M348" s="105"/>
    </row>
    <row r="349" spans="1:13">
      <c r="A349" s="297">
        <v>29600</v>
      </c>
      <c r="B349" s="46">
        <v>6380</v>
      </c>
      <c r="C349" s="46" t="s">
        <v>282</v>
      </c>
      <c r="D349" s="58" t="s">
        <v>283</v>
      </c>
      <c r="E349" s="34">
        <f>'A4-1 with formulas'!$K349</f>
        <v>0</v>
      </c>
      <c r="F349" s="215" t="str">
        <f>IF('A4-1 with formulas'!F349=0," ",'A4-1 with formulas'!F349)</f>
        <v>Actual</v>
      </c>
      <c r="G349" s="35"/>
      <c r="H349" s="35"/>
      <c r="I349" s="35"/>
      <c r="J349" s="35"/>
      <c r="K349" s="35"/>
      <c r="L349" s="35"/>
      <c r="M349" s="105"/>
    </row>
    <row r="350" spans="1:13">
      <c r="A350" s="297"/>
      <c r="B350" s="46"/>
      <c r="C350" s="46" t="s">
        <v>284</v>
      </c>
      <c r="D350" s="58" t="s">
        <v>283</v>
      </c>
      <c r="E350" s="34">
        <f>'A4-1 with formulas'!$K350</f>
        <v>0</v>
      </c>
      <c r="F350" s="215" t="str">
        <f>IF('A4-1 with formulas'!F350=0," ",'A4-1 with formulas'!F350)</f>
        <v xml:space="preserve"> </v>
      </c>
      <c r="G350" s="34">
        <f>IF(($F350=" "),0,ROUND('A4-1 with formulas'!$E350*(VLOOKUP($F350,Ratio,6)),0))</f>
        <v>0</v>
      </c>
      <c r="H350" s="34">
        <f>IF(($F350=" "),0,ROUND('A4-1 with formulas'!$E350*(VLOOKUP($F350,Ratio,7)),0))</f>
        <v>0</v>
      </c>
      <c r="I350" s="34">
        <f>IF(($F350=" "),0,ROUND('A4-1 with formulas'!$E350*(VLOOKUP($F350,Ratio,8)),0))</f>
        <v>0</v>
      </c>
      <c r="J350" s="34">
        <f>IF(($F350=" "),0,ROUND('A4-1 with formulas'!$E350*(VLOOKUP($F350,Ratio,9)),0))</f>
        <v>0</v>
      </c>
      <c r="K350" s="34">
        <f>IF(($F350=" "),0,ROUND('A4-1 with formulas'!$E350*(VLOOKUP($F350,Ratio,10)),0))</f>
        <v>0</v>
      </c>
      <c r="L350" s="34">
        <f>IF(($F350=" "),0,ROUND('A4-1 with formulas'!$E350*(VLOOKUP($F350,Ratio,11)),0))</f>
        <v>0</v>
      </c>
      <c r="M350" s="105"/>
    </row>
    <row r="351" spans="1:13">
      <c r="A351" s="297">
        <v>29620</v>
      </c>
      <c r="B351" s="46">
        <v>6390</v>
      </c>
      <c r="C351" s="46" t="s">
        <v>80</v>
      </c>
      <c r="D351" s="58" t="s">
        <v>285</v>
      </c>
      <c r="E351" s="34">
        <f>'A4-1 with formulas'!$K351</f>
        <v>0</v>
      </c>
      <c r="F351" s="215" t="str">
        <f>IF('A4-1 with formulas'!F351=0," ",'A4-1 with formulas'!F351)</f>
        <v>Actual</v>
      </c>
      <c r="G351" s="35"/>
      <c r="H351" s="35"/>
      <c r="I351" s="35"/>
      <c r="J351" s="35"/>
      <c r="K351" s="35"/>
      <c r="L351" s="35"/>
      <c r="M351" s="105"/>
    </row>
    <row r="352" spans="1:13">
      <c r="A352" s="297"/>
      <c r="B352" s="46"/>
      <c r="C352" s="46" t="s">
        <v>82</v>
      </c>
      <c r="D352" s="58" t="s">
        <v>285</v>
      </c>
      <c r="E352" s="34">
        <f>'A4-1 with formulas'!$K352</f>
        <v>0</v>
      </c>
      <c r="F352" s="215" t="str">
        <f>IF('A4-1 with formulas'!F352=0," ",'A4-1 with formulas'!F352)</f>
        <v xml:space="preserve"> </v>
      </c>
      <c r="G352" s="34">
        <f>IF(($F352=" "),0,ROUND('A4-1 with formulas'!$E352*(VLOOKUP($F352,Ratio,6)),0))</f>
        <v>0</v>
      </c>
      <c r="H352" s="34">
        <f>IF(($F352=" "),0,ROUND('A4-1 with formulas'!$E352*(VLOOKUP($F352,Ratio,7)),0))</f>
        <v>0</v>
      </c>
      <c r="I352" s="34">
        <f>IF(($F352=" "),0,ROUND('A4-1 with formulas'!$E352*(VLOOKUP($F352,Ratio,8)),0))</f>
        <v>0</v>
      </c>
      <c r="J352" s="34">
        <f>IF(($F352=" "),0,ROUND('A4-1 with formulas'!$E352*(VLOOKUP($F352,Ratio,9)),0))</f>
        <v>0</v>
      </c>
      <c r="K352" s="34">
        <f>IF(($F352=" "),0,ROUND('A4-1 with formulas'!$E352*(VLOOKUP($F352,Ratio,10)),0))</f>
        <v>0</v>
      </c>
      <c r="L352" s="34">
        <f>IF(($F352=" "),0,ROUND('A4-1 with formulas'!$E352*(VLOOKUP($F352,Ratio,11)),0))</f>
        <v>0</v>
      </c>
      <c r="M352" s="105"/>
    </row>
    <row r="353" spans="1:13">
      <c r="A353" s="297">
        <v>29640</v>
      </c>
      <c r="B353" s="46">
        <v>6400</v>
      </c>
      <c r="C353" s="46" t="s">
        <v>180</v>
      </c>
      <c r="D353" s="58" t="s">
        <v>286</v>
      </c>
      <c r="E353" s="34">
        <f>'A4-1 with formulas'!$K353</f>
        <v>0</v>
      </c>
      <c r="F353" s="215" t="str">
        <f>IF('A4-1 with formulas'!F353=0," ",'A4-1 with formulas'!F353)</f>
        <v>Actual</v>
      </c>
      <c r="G353" s="35"/>
      <c r="H353" s="35"/>
      <c r="I353" s="35"/>
      <c r="J353" s="35"/>
      <c r="K353" s="35"/>
      <c r="L353" s="35"/>
      <c r="M353" s="105"/>
    </row>
    <row r="354" spans="1:13">
      <c r="A354" s="297"/>
      <c r="B354" s="46"/>
      <c r="C354" s="46" t="s">
        <v>228</v>
      </c>
      <c r="D354" s="58" t="s">
        <v>286</v>
      </c>
      <c r="E354" s="34">
        <f>'A4-1 with formulas'!$K354</f>
        <v>0</v>
      </c>
      <c r="F354" s="215" t="str">
        <f>IF('A4-1 with formulas'!F354=0," ",'A4-1 with formulas'!F354)</f>
        <v xml:space="preserve"> </v>
      </c>
      <c r="G354" s="34">
        <f>IF(($F354=" "),0,ROUND('A4-1 with formulas'!$E354*(VLOOKUP($F354,Ratio,6)),0))</f>
        <v>0</v>
      </c>
      <c r="H354" s="34">
        <f>IF(($F354=" "),0,ROUND('A4-1 with formulas'!$E354*(VLOOKUP($F354,Ratio,7)),0))</f>
        <v>0</v>
      </c>
      <c r="I354" s="34">
        <f>IF(($F354=" "),0,ROUND('A4-1 with formulas'!$E354*(VLOOKUP($F354,Ratio,8)),0))</f>
        <v>0</v>
      </c>
      <c r="J354" s="34">
        <f>IF(($F354=" "),0,ROUND('A4-1 with formulas'!$E354*(VLOOKUP($F354,Ratio,9)),0))</f>
        <v>0</v>
      </c>
      <c r="K354" s="34">
        <f>IF(($F354=" "),0,ROUND('A4-1 with formulas'!$E354*(VLOOKUP($F354,Ratio,10)),0))</f>
        <v>0</v>
      </c>
      <c r="L354" s="34">
        <f>IF(($F354=" "),0,ROUND('A4-1 with formulas'!$E354*(VLOOKUP($F354,Ratio,11)),0))</f>
        <v>0</v>
      </c>
      <c r="M354" s="105"/>
    </row>
    <row r="355" spans="1:13">
      <c r="A355" s="297">
        <v>29660</v>
      </c>
      <c r="B355" s="46">
        <v>6410</v>
      </c>
      <c r="C355" s="46" t="s">
        <v>89</v>
      </c>
      <c r="D355" s="58" t="s">
        <v>287</v>
      </c>
      <c r="E355" s="34">
        <f>'A4-1 with formulas'!$K355</f>
        <v>0</v>
      </c>
      <c r="F355" s="215" t="str">
        <f>IF('A4-1 with formulas'!F355=0," ",'A4-1 with formulas'!F355)</f>
        <v>Actual</v>
      </c>
      <c r="G355" s="35"/>
      <c r="H355" s="35"/>
      <c r="I355" s="35"/>
      <c r="J355" s="35"/>
      <c r="K355" s="35"/>
      <c r="L355" s="35"/>
      <c r="M355" s="105"/>
    </row>
    <row r="356" spans="1:13">
      <c r="A356" s="297"/>
      <c r="B356" s="46"/>
      <c r="C356" s="46" t="s">
        <v>91</v>
      </c>
      <c r="D356" s="58" t="s">
        <v>287</v>
      </c>
      <c r="E356" s="34">
        <f>'A4-1 with formulas'!$K356</f>
        <v>0</v>
      </c>
      <c r="F356" s="215" t="str">
        <f>IF('A4-1 with formulas'!F356=0," ",'A4-1 with formulas'!F356)</f>
        <v xml:space="preserve"> </v>
      </c>
      <c r="G356" s="34">
        <f>IF(($F356=" "),0,ROUND('A4-1 with formulas'!$E356*(VLOOKUP($F356,Ratio,6)),0))</f>
        <v>0</v>
      </c>
      <c r="H356" s="34">
        <f>IF(($F356=" "),0,ROUND('A4-1 with formulas'!$E356*(VLOOKUP($F356,Ratio,7)),0))</f>
        <v>0</v>
      </c>
      <c r="I356" s="34">
        <f>IF(($F356=" "),0,ROUND('A4-1 with formulas'!$E356*(VLOOKUP($F356,Ratio,8)),0))</f>
        <v>0</v>
      </c>
      <c r="J356" s="34">
        <f>IF(($F356=" "),0,ROUND('A4-1 with formulas'!$E356*(VLOOKUP($F356,Ratio,9)),0))</f>
        <v>0</v>
      </c>
      <c r="K356" s="34">
        <f>IF(($F356=" "),0,ROUND('A4-1 with formulas'!$E356*(VLOOKUP($F356,Ratio,10)),0))</f>
        <v>0</v>
      </c>
      <c r="L356" s="34">
        <f>IF(($F356=" "),0,ROUND('A4-1 with formulas'!$E356*(VLOOKUP($F356,Ratio,11)),0))</f>
        <v>0</v>
      </c>
      <c r="M356" s="105"/>
    </row>
    <row r="357" spans="1:13">
      <c r="A357" s="297">
        <v>29680</v>
      </c>
      <c r="B357" s="46">
        <v>6420</v>
      </c>
      <c r="C357" s="59" t="s">
        <v>288</v>
      </c>
      <c r="D357" s="213"/>
      <c r="E357" s="34">
        <f>SUM(E337:E356)</f>
        <v>0</v>
      </c>
      <c r="F357" s="150"/>
      <c r="G357" s="34">
        <f t="shared" ref="G357:L357" si="17">SUM(G337:G356)</f>
        <v>0</v>
      </c>
      <c r="H357" s="34">
        <f t="shared" si="17"/>
        <v>0</v>
      </c>
      <c r="I357" s="34">
        <f t="shared" si="17"/>
        <v>0</v>
      </c>
      <c r="J357" s="34">
        <f t="shared" si="17"/>
        <v>0</v>
      </c>
      <c r="K357" s="34">
        <f t="shared" si="17"/>
        <v>0</v>
      </c>
      <c r="L357" s="34">
        <f t="shared" si="17"/>
        <v>0</v>
      </c>
      <c r="M357" s="105"/>
    </row>
    <row r="358" spans="1:13">
      <c r="A358" s="297"/>
      <c r="B358" s="46"/>
      <c r="C358" s="59" t="s">
        <v>289</v>
      </c>
      <c r="D358" s="214"/>
      <c r="E358" s="33"/>
      <c r="F358" s="150"/>
      <c r="G358" s="33"/>
      <c r="H358" s="33"/>
      <c r="I358" s="33"/>
      <c r="J358" s="33"/>
      <c r="K358" s="33"/>
      <c r="L358" s="33"/>
      <c r="M358" s="105"/>
    </row>
    <row r="359" spans="1:13">
      <c r="A359" s="297">
        <v>30500</v>
      </c>
      <c r="B359" s="46">
        <v>6430</v>
      </c>
      <c r="C359" s="46" t="s">
        <v>221</v>
      </c>
      <c r="D359" s="58" t="s">
        <v>290</v>
      </c>
      <c r="E359" s="34">
        <f>'A4-1 with formulas'!$K359</f>
        <v>0</v>
      </c>
      <c r="F359" s="215" t="str">
        <f>IF('A4-1 with formulas'!F349=0," ",'A4-1 with formulas'!F349)</f>
        <v>Actual</v>
      </c>
      <c r="G359" s="35"/>
      <c r="H359" s="35"/>
      <c r="I359" s="35"/>
      <c r="J359" s="35"/>
      <c r="K359" s="35"/>
      <c r="L359" s="35"/>
      <c r="M359" s="105"/>
    </row>
    <row r="360" spans="1:13">
      <c r="A360" s="297"/>
      <c r="B360" s="46"/>
      <c r="C360" s="46" t="s">
        <v>223</v>
      </c>
      <c r="D360" s="58" t="s">
        <v>290</v>
      </c>
      <c r="E360" s="34">
        <f>'A4-1 with formulas'!$K360</f>
        <v>0</v>
      </c>
      <c r="F360" s="215" t="str">
        <f>IF('A4-1 with formulas'!F350=0," ",'A4-1 with formulas'!F350)</f>
        <v xml:space="preserve"> </v>
      </c>
      <c r="G360" s="34">
        <f>IF(($F360=" "),0,ROUND('A4-1 with formulas'!$E360*(VLOOKUP($F360,Ratio,6)),0))</f>
        <v>0</v>
      </c>
      <c r="H360" s="34">
        <f>IF(($F360=" "),0,ROUND('A4-1 with formulas'!$E360*(VLOOKUP($F360,Ratio,7)),0))</f>
        <v>0</v>
      </c>
      <c r="I360" s="34">
        <f>IF(($F360=" "),0,ROUND('A4-1 with formulas'!$E360*(VLOOKUP($F360,Ratio,8)),0))</f>
        <v>0</v>
      </c>
      <c r="J360" s="34">
        <f>IF(($F360=" "),0,ROUND('A4-1 with formulas'!$E360*(VLOOKUP($F360,Ratio,9)),0))</f>
        <v>0</v>
      </c>
      <c r="K360" s="34">
        <f>IF(($F360=" "),0,ROUND('A4-1 with formulas'!$E360*(VLOOKUP($F360,Ratio,10)),0))</f>
        <v>0</v>
      </c>
      <c r="L360" s="34">
        <f>IF(($F360=" "),0,ROUND('A4-1 with formulas'!$E360*(VLOOKUP($F360,Ratio,11)),0))</f>
        <v>0</v>
      </c>
      <c r="M360" s="105"/>
    </row>
    <row r="361" spans="1:13">
      <c r="A361" s="316">
        <v>30520</v>
      </c>
      <c r="B361" s="288">
        <v>6435</v>
      </c>
      <c r="C361" s="312" t="s">
        <v>945</v>
      </c>
      <c r="D361" s="311" t="s">
        <v>946</v>
      </c>
      <c r="E361" s="34">
        <f>'A4-1 with formulas'!$K361</f>
        <v>0</v>
      </c>
      <c r="F361" s="215" t="str">
        <f>IF('A4-1 with formulas'!F351=0," ",'A4-1 with formulas'!F351)</f>
        <v>Actual</v>
      </c>
      <c r="G361" s="34"/>
      <c r="H361" s="34"/>
      <c r="I361" s="34"/>
      <c r="J361" s="34"/>
      <c r="K361" s="34"/>
      <c r="L361" s="34"/>
      <c r="M361" s="105"/>
    </row>
    <row r="362" spans="1:13">
      <c r="A362" s="316"/>
      <c r="B362" s="245"/>
      <c r="C362" s="312" t="s">
        <v>947</v>
      </c>
      <c r="D362" s="311" t="s">
        <v>946</v>
      </c>
      <c r="E362" s="34">
        <f>'A4-1 with formulas'!$K362</f>
        <v>0</v>
      </c>
      <c r="F362" s="215" t="str">
        <f>IF('A4-1 with formulas'!F352=0," ",'A4-1 with formulas'!F352)</f>
        <v xml:space="preserve"> </v>
      </c>
      <c r="G362" s="34">
        <f>IF(($F362=" "),0,ROUND('A4-1 with formulas'!$E362*(VLOOKUP($F362,Ratio,6)),0))</f>
        <v>0</v>
      </c>
      <c r="H362" s="34">
        <f>IF(($F362=" "),0,ROUND('A4-1 with formulas'!$E362*(VLOOKUP($F362,Ratio,7)),0))</f>
        <v>0</v>
      </c>
      <c r="I362" s="34">
        <f>IF(($F362=" "),0,ROUND('A4-1 with formulas'!$E362*(VLOOKUP($F362,Ratio,8)),0))</f>
        <v>0</v>
      </c>
      <c r="J362" s="34">
        <f>IF(($F362=" "),0,ROUND('A4-1 with formulas'!$E362*(VLOOKUP($F362,Ratio,9)),0))</f>
        <v>0</v>
      </c>
      <c r="K362" s="34">
        <f>IF(($F362=" "),0,ROUND('A4-1 with formulas'!$E362*(VLOOKUP($F362,Ratio,10)),0))</f>
        <v>0</v>
      </c>
      <c r="L362" s="34">
        <f>IF(($F362=" "),0,ROUND('A4-1 with formulas'!$E362*(VLOOKUP($F362,Ratio,11)),0))</f>
        <v>0</v>
      </c>
      <c r="M362" s="105"/>
    </row>
    <row r="363" spans="1:13">
      <c r="A363" s="341">
        <v>30525</v>
      </c>
      <c r="B363" s="245"/>
      <c r="C363" s="298" t="s">
        <v>1007</v>
      </c>
      <c r="D363" s="311" t="s">
        <v>1031</v>
      </c>
      <c r="E363" s="34">
        <f>'A4-1 with formulas'!$K363</f>
        <v>0</v>
      </c>
      <c r="F363" s="215" t="str">
        <f>IF('A4-1 with formulas'!F353=0," ",'A4-1 with formulas'!F353)</f>
        <v>Actual</v>
      </c>
      <c r="G363" s="34"/>
      <c r="H363" s="34"/>
      <c r="I363" s="34"/>
      <c r="J363" s="34"/>
      <c r="K363" s="34"/>
      <c r="L363" s="34"/>
      <c r="M363" s="105"/>
    </row>
    <row r="364" spans="1:13">
      <c r="A364" s="316"/>
      <c r="B364" s="245"/>
      <c r="C364" s="298" t="s">
        <v>1007</v>
      </c>
      <c r="D364" s="311" t="s">
        <v>1031</v>
      </c>
      <c r="E364" s="34">
        <f>'A4-1 with formulas'!$K364</f>
        <v>0</v>
      </c>
      <c r="F364" s="215" t="str">
        <f>IF('A4-1 with formulas'!F354=0," ",'A4-1 with formulas'!F354)</f>
        <v xml:space="preserve"> </v>
      </c>
      <c r="G364" s="34">
        <f>IF(($F364=" "),0,ROUND('A4-1 with formulas'!$E364*(VLOOKUP($F364,Ratio,6)),0))</f>
        <v>0</v>
      </c>
      <c r="H364" s="34">
        <f>IF(($F364=" "),0,ROUND('A4-1 with formulas'!$E364*(VLOOKUP($F364,Ratio,7)),0))</f>
        <v>0</v>
      </c>
      <c r="I364" s="34">
        <f>IF(($F364=" "),0,ROUND('A4-1 with formulas'!$E364*(VLOOKUP($F364,Ratio,8)),0))</f>
        <v>0</v>
      </c>
      <c r="J364" s="34">
        <f>IF(($F364=" "),0,ROUND('A4-1 with formulas'!$E364*(VLOOKUP($F364,Ratio,9)),0))</f>
        <v>0</v>
      </c>
      <c r="K364" s="34">
        <f>IF(($F364=" "),0,ROUND('A4-1 with formulas'!$E364*(VLOOKUP($F364,Ratio,10)),0))</f>
        <v>0</v>
      </c>
      <c r="L364" s="34">
        <f>IF(($F364=" "),0,ROUND('A4-1 with formulas'!$E364*(VLOOKUP($F364,Ratio,11)),0))</f>
        <v>0</v>
      </c>
      <c r="M364" s="105"/>
    </row>
    <row r="365" spans="1:13">
      <c r="A365" s="297">
        <v>30540</v>
      </c>
      <c r="B365" s="46">
        <v>6440</v>
      </c>
      <c r="C365" s="46" t="s">
        <v>282</v>
      </c>
      <c r="D365" s="58" t="s">
        <v>291</v>
      </c>
      <c r="E365" s="34">
        <f>'A4-1 with formulas'!$K365</f>
        <v>0</v>
      </c>
      <c r="F365" s="215" t="str">
        <f>IF('A4-1 with formulas'!F351=0," ",'A4-1 with formulas'!F351)</f>
        <v>Actual</v>
      </c>
      <c r="G365" s="35"/>
      <c r="H365" s="35"/>
      <c r="I365" s="35"/>
      <c r="J365" s="35"/>
      <c r="K365" s="35"/>
      <c r="L365" s="35"/>
      <c r="M365" s="105"/>
    </row>
    <row r="366" spans="1:13">
      <c r="A366" s="297"/>
      <c r="B366" s="46"/>
      <c r="C366" s="46" t="s">
        <v>284</v>
      </c>
      <c r="D366" s="58" t="s">
        <v>291</v>
      </c>
      <c r="E366" s="34">
        <f>'A4-1 with formulas'!$K366</f>
        <v>0</v>
      </c>
      <c r="F366" s="215" t="str">
        <f>IF('A4-1 with formulas'!F352=0," ",'A4-1 with formulas'!F352)</f>
        <v xml:space="preserve"> </v>
      </c>
      <c r="G366" s="34">
        <f>IF(($F366=" "),0,ROUND('A4-1 with formulas'!$E366*(VLOOKUP($F366,Ratio,6)),0))</f>
        <v>0</v>
      </c>
      <c r="H366" s="34">
        <f>IF(($F366=" "),0,ROUND('A4-1 with formulas'!$E366*(VLOOKUP($F366,Ratio,7)),0))</f>
        <v>0</v>
      </c>
      <c r="I366" s="34">
        <f>IF(($F366=" "),0,ROUND('A4-1 with formulas'!$E366*(VLOOKUP($F366,Ratio,8)),0))</f>
        <v>0</v>
      </c>
      <c r="J366" s="34">
        <f>IF(($F366=" "),0,ROUND('A4-1 with formulas'!$E366*(VLOOKUP($F366,Ratio,9)),0))</f>
        <v>0</v>
      </c>
      <c r="K366" s="34">
        <f>IF(($F366=" "),0,ROUND('A4-1 with formulas'!$E366*(VLOOKUP($F366,Ratio,10)),0))</f>
        <v>0</v>
      </c>
      <c r="L366" s="34">
        <f>IF(($F366=" "),0,ROUND('A4-1 with formulas'!$E366*(VLOOKUP($F366,Ratio,11)),0))</f>
        <v>0</v>
      </c>
      <c r="M366" s="105"/>
    </row>
    <row r="367" spans="1:13">
      <c r="A367" s="297">
        <v>30560</v>
      </c>
      <c r="B367" s="46">
        <v>6450</v>
      </c>
      <c r="C367" s="46" t="s">
        <v>80</v>
      </c>
      <c r="D367" s="58" t="s">
        <v>292</v>
      </c>
      <c r="E367" s="34">
        <f>'A4-1 with formulas'!$K367</f>
        <v>0</v>
      </c>
      <c r="F367" s="215" t="str">
        <f>IF('A4-1 with formulas'!F353=0," ",'A4-1 with formulas'!F353)</f>
        <v>Actual</v>
      </c>
      <c r="G367" s="35"/>
      <c r="H367" s="35"/>
      <c r="I367" s="35"/>
      <c r="J367" s="35"/>
      <c r="K367" s="35"/>
      <c r="L367" s="35"/>
      <c r="M367" s="105"/>
    </row>
    <row r="368" spans="1:13">
      <c r="A368" s="297"/>
      <c r="B368" s="46"/>
      <c r="C368" s="46" t="s">
        <v>82</v>
      </c>
      <c r="D368" s="58" t="s">
        <v>292</v>
      </c>
      <c r="E368" s="34">
        <f>'A4-1 with formulas'!$K368</f>
        <v>0</v>
      </c>
      <c r="F368" s="215" t="str">
        <f>IF('A4-1 with formulas'!F354=0," ",'A4-1 with formulas'!F354)</f>
        <v xml:space="preserve"> </v>
      </c>
      <c r="G368" s="34">
        <f>IF(($F368=" "),0,ROUND('A4-1 with formulas'!$E368*(VLOOKUP($F368,Ratio,6)),0))</f>
        <v>0</v>
      </c>
      <c r="H368" s="34">
        <f>IF(($F368=" "),0,ROUND('A4-1 with formulas'!$E368*(VLOOKUP($F368,Ratio,7)),0))</f>
        <v>0</v>
      </c>
      <c r="I368" s="34">
        <f>IF(($F368=" "),0,ROUND('A4-1 with formulas'!$E368*(VLOOKUP($F368,Ratio,8)),0))</f>
        <v>0</v>
      </c>
      <c r="J368" s="34">
        <f>IF(($F368=" "),0,ROUND('A4-1 with formulas'!$E368*(VLOOKUP($F368,Ratio,9)),0))</f>
        <v>0</v>
      </c>
      <c r="K368" s="34">
        <f>IF(($F368=" "),0,ROUND('A4-1 with formulas'!$E368*(VLOOKUP($F368,Ratio,10)),0))</f>
        <v>0</v>
      </c>
      <c r="L368" s="34">
        <f>IF(($F368=" "),0,ROUND('A4-1 with formulas'!$E368*(VLOOKUP($F368,Ratio,11)),0))</f>
        <v>0</v>
      </c>
      <c r="M368" s="105"/>
    </row>
    <row r="369" spans="1:13">
      <c r="A369" s="297">
        <v>30580</v>
      </c>
      <c r="B369" s="46">
        <v>6460</v>
      </c>
      <c r="C369" s="46" t="s">
        <v>180</v>
      </c>
      <c r="D369" s="58" t="s">
        <v>293</v>
      </c>
      <c r="E369" s="34">
        <f>'A4-1 with formulas'!$K369</f>
        <v>0</v>
      </c>
      <c r="F369" s="215" t="str">
        <f>IF('A4-1 with formulas'!F355=0," ",'A4-1 with formulas'!F355)</f>
        <v>Actual</v>
      </c>
      <c r="G369" s="35"/>
      <c r="H369" s="35"/>
      <c r="I369" s="35"/>
      <c r="J369" s="35"/>
      <c r="K369" s="35"/>
      <c r="L369" s="35"/>
      <c r="M369" s="105"/>
    </row>
    <row r="370" spans="1:13">
      <c r="A370" s="297"/>
      <c r="B370" s="46"/>
      <c r="C370" s="46" t="s">
        <v>228</v>
      </c>
      <c r="D370" s="58" t="s">
        <v>293</v>
      </c>
      <c r="E370" s="34">
        <f>'A4-1 with formulas'!$K370</f>
        <v>0</v>
      </c>
      <c r="F370" s="215" t="str">
        <f>IF('A4-1 with formulas'!F356=0," ",'A4-1 with formulas'!F356)</f>
        <v xml:space="preserve"> </v>
      </c>
      <c r="G370" s="34">
        <f>IF(($F370=" "),0,ROUND('A4-1 with formulas'!$E370*(VLOOKUP($F370,Ratio,6)),0))</f>
        <v>0</v>
      </c>
      <c r="H370" s="34">
        <f>IF(($F370=" "),0,ROUND('A4-1 with formulas'!$E370*(VLOOKUP($F370,Ratio,7)),0))</f>
        <v>0</v>
      </c>
      <c r="I370" s="34">
        <f>IF(($F370=" "),0,ROUND('A4-1 with formulas'!$E370*(VLOOKUP($F370,Ratio,8)),0))</f>
        <v>0</v>
      </c>
      <c r="J370" s="34">
        <f>IF(($F370=" "),0,ROUND('A4-1 with formulas'!$E370*(VLOOKUP($F370,Ratio,9)),0))</f>
        <v>0</v>
      </c>
      <c r="K370" s="34">
        <f>IF(($F370=" "),0,ROUND('A4-1 with formulas'!$E370*(VLOOKUP($F370,Ratio,10)),0))</f>
        <v>0</v>
      </c>
      <c r="L370" s="34">
        <f>IF(($F370=" "),0,ROUND('A4-1 with formulas'!$E370*(VLOOKUP($F370,Ratio,11)),0))</f>
        <v>0</v>
      </c>
      <c r="M370" s="105"/>
    </row>
    <row r="371" spans="1:13">
      <c r="A371" s="297">
        <v>30600</v>
      </c>
      <c r="B371" s="46">
        <v>6470</v>
      </c>
      <c r="C371" s="46" t="s">
        <v>89</v>
      </c>
      <c r="D371" s="58" t="s">
        <v>294</v>
      </c>
      <c r="E371" s="34">
        <f>'A4-1 with formulas'!$K371</f>
        <v>0</v>
      </c>
      <c r="F371" s="215" t="str">
        <f>IF('A4-1 with formulas'!F357=0," ",'A4-1 with formulas'!F357)</f>
        <v xml:space="preserve"> </v>
      </c>
      <c r="G371" s="35"/>
      <c r="H371" s="35"/>
      <c r="I371" s="35"/>
      <c r="J371" s="35"/>
      <c r="K371" s="35"/>
      <c r="L371" s="35"/>
      <c r="M371" s="105"/>
    </row>
    <row r="372" spans="1:13">
      <c r="A372" s="297"/>
      <c r="B372" s="46"/>
      <c r="C372" s="46" t="s">
        <v>91</v>
      </c>
      <c r="D372" s="58" t="s">
        <v>294</v>
      </c>
      <c r="E372" s="34">
        <f>'A4-1 with formulas'!$K372</f>
        <v>0</v>
      </c>
      <c r="F372" s="215" t="str">
        <f>IF('A4-1 with formulas'!F358=0," ",'A4-1 with formulas'!F358)</f>
        <v xml:space="preserve"> </v>
      </c>
      <c r="G372" s="34">
        <f>IF(($F372=" "),0,ROUND('A4-1 with formulas'!$E316*(VLOOKUP($F372,Ratio,6)),0))</f>
        <v>0</v>
      </c>
      <c r="H372" s="34">
        <f>IF(($F372=" "),0,ROUND('A4-1 with formulas'!$E316*(VLOOKUP($F372,Ratio,7)),0))</f>
        <v>0</v>
      </c>
      <c r="I372" s="34">
        <f>IF(($F372=" "),0,ROUND('A4-1 with formulas'!$E316*(VLOOKUP($F372,Ratio,8)),0))</f>
        <v>0</v>
      </c>
      <c r="J372" s="34">
        <f>IF(($F372=" "),0,ROUND('A4-1 with formulas'!$E316*(VLOOKUP($F372,Ratio,9)),0))</f>
        <v>0</v>
      </c>
      <c r="K372" s="34">
        <f>IF(($F372=" "),0,ROUND('A4-1 with formulas'!$E316*(VLOOKUP($F372,Ratio,10)),0))</f>
        <v>0</v>
      </c>
      <c r="L372" s="34">
        <f>IF(($F372=" "),0,ROUND('A4-1 with formulas'!$E316*(VLOOKUP($F372,Ratio,11)),0))</f>
        <v>0</v>
      </c>
      <c r="M372" s="105"/>
    </row>
    <row r="373" spans="1:13">
      <c r="A373" s="297">
        <v>30620</v>
      </c>
      <c r="B373" s="46">
        <v>6480</v>
      </c>
      <c r="C373" s="59" t="s">
        <v>295</v>
      </c>
      <c r="D373" s="213"/>
      <c r="E373" s="34">
        <f>SUM(E359:E372)</f>
        <v>0</v>
      </c>
      <c r="F373" s="150"/>
      <c r="G373" s="34">
        <f t="shared" ref="G373:L373" si="18">SUM(G359:G372)</f>
        <v>0</v>
      </c>
      <c r="H373" s="34">
        <f t="shared" si="18"/>
        <v>0</v>
      </c>
      <c r="I373" s="34">
        <f t="shared" si="18"/>
        <v>0</v>
      </c>
      <c r="J373" s="34">
        <f t="shared" si="18"/>
        <v>0</v>
      </c>
      <c r="K373" s="34">
        <f t="shared" si="18"/>
        <v>0</v>
      </c>
      <c r="L373" s="34">
        <f t="shared" si="18"/>
        <v>0</v>
      </c>
      <c r="M373" s="105"/>
    </row>
    <row r="374" spans="1:13">
      <c r="A374" s="297"/>
      <c r="B374" s="46"/>
      <c r="C374" s="59" t="s">
        <v>595</v>
      </c>
      <c r="D374" s="213"/>
      <c r="E374" s="140"/>
      <c r="F374" s="149"/>
      <c r="G374" s="140"/>
      <c r="H374" s="140"/>
      <c r="I374" s="140"/>
      <c r="J374" s="140"/>
      <c r="K374" s="140"/>
      <c r="L374" s="140"/>
      <c r="M374" s="141"/>
    </row>
    <row r="375" spans="1:13">
      <c r="A375" s="297">
        <v>40500</v>
      </c>
      <c r="B375" s="46">
        <v>6481</v>
      </c>
      <c r="C375" s="46" t="s">
        <v>221</v>
      </c>
      <c r="D375" s="214" t="s">
        <v>596</v>
      </c>
      <c r="E375" s="34">
        <f>'A4-1 with formulas'!$K375</f>
        <v>0</v>
      </c>
      <c r="F375" s="215" t="str">
        <f>IF('A4-1 with formulas'!F375=0," ",'A4-1 with formulas'!F375)</f>
        <v>Actual</v>
      </c>
      <c r="G375" s="34"/>
      <c r="H375" s="34"/>
      <c r="I375" s="34"/>
      <c r="J375" s="34"/>
      <c r="K375" s="34"/>
      <c r="L375" s="34"/>
      <c r="M375" s="105"/>
    </row>
    <row r="376" spans="1:13">
      <c r="A376" s="297"/>
      <c r="B376" s="46"/>
      <c r="C376" s="46" t="s">
        <v>223</v>
      </c>
      <c r="D376" s="214" t="s">
        <v>596</v>
      </c>
      <c r="E376" s="34">
        <f>'A4-1 with formulas'!$K376</f>
        <v>0</v>
      </c>
      <c r="F376" s="215" t="str">
        <f>IF('A4-1 with formulas'!F376=0," ",'A4-1 with formulas'!F376)</f>
        <v xml:space="preserve"> </v>
      </c>
      <c r="G376" s="34">
        <f>IF(($F376=" "),0,ROUND('A4-1 with formulas'!$E376*(VLOOKUP($F376,Ratio,6)),0))</f>
        <v>0</v>
      </c>
      <c r="H376" s="34">
        <f>IF(($F376=" "),0,ROUND('A4-1 with formulas'!$E376*(VLOOKUP($F376,Ratio,7)),0))</f>
        <v>0</v>
      </c>
      <c r="I376" s="34">
        <f>IF(($F376=" "),0,ROUND('A4-1 with formulas'!$E376*(VLOOKUP($F376,Ratio,8)),0))</f>
        <v>0</v>
      </c>
      <c r="J376" s="34">
        <f>IF(($F376=" "),0,ROUND('A4-1 with formulas'!$E376*(VLOOKUP($F376,Ratio,9)),0))</f>
        <v>0</v>
      </c>
      <c r="K376" s="34">
        <f>IF(($F376=" "),0,ROUND('A4-1 with formulas'!$E376*(VLOOKUP($F376,Ratio,10)),0))</f>
        <v>0</v>
      </c>
      <c r="L376" s="34">
        <f>IF(($F376=" "),0,ROUND('A4-1 with formulas'!$E376*(VLOOKUP($F376,Ratio,11)),0))</f>
        <v>0</v>
      </c>
      <c r="M376" s="105"/>
    </row>
    <row r="377" spans="1:13">
      <c r="A377" s="314">
        <v>40505</v>
      </c>
      <c r="B377" s="46"/>
      <c r="C377" s="298" t="s">
        <v>1007</v>
      </c>
      <c r="D377" s="214" t="s">
        <v>1032</v>
      </c>
      <c r="E377" s="34">
        <f>'A4-1 with formulas'!$K377</f>
        <v>0</v>
      </c>
      <c r="F377" s="215" t="str">
        <f>IF('A4-1 with formulas'!F377=0," ",'A4-1 with formulas'!F377)</f>
        <v>Actual</v>
      </c>
      <c r="G377" s="34"/>
      <c r="H377" s="34"/>
      <c r="I377" s="34"/>
      <c r="J377" s="34"/>
      <c r="K377" s="34"/>
      <c r="L377" s="34"/>
      <c r="M377" s="105"/>
    </row>
    <row r="378" spans="1:13">
      <c r="A378" s="297"/>
      <c r="B378" s="46"/>
      <c r="C378" s="298" t="s">
        <v>1007</v>
      </c>
      <c r="D378" s="214" t="s">
        <v>1032</v>
      </c>
      <c r="E378" s="34">
        <f>'A4-1 with formulas'!$K378</f>
        <v>0</v>
      </c>
      <c r="F378" s="215" t="str">
        <f>IF('A4-1 with formulas'!F378=0," ",'A4-1 with formulas'!F378)</f>
        <v xml:space="preserve"> </v>
      </c>
      <c r="G378" s="34">
        <f>IF(($F378=" "),0,ROUND('A4-1 with formulas'!$E378*(VLOOKUP($F378,Ratio,6)),0))</f>
        <v>0</v>
      </c>
      <c r="H378" s="34">
        <f>IF(($F378=" "),0,ROUND('A4-1 with formulas'!$E378*(VLOOKUP($F378,Ratio,7)),0))</f>
        <v>0</v>
      </c>
      <c r="I378" s="34">
        <f>IF(($F378=" "),0,ROUND('A4-1 with formulas'!$E378*(VLOOKUP($F378,Ratio,8)),0))</f>
        <v>0</v>
      </c>
      <c r="J378" s="34">
        <f>IF(($F378=" "),0,ROUND('A4-1 with formulas'!$E378*(VLOOKUP($F378,Ratio,9)),0))</f>
        <v>0</v>
      </c>
      <c r="K378" s="34">
        <f>IF(($F378=" "),0,ROUND('A4-1 with formulas'!$E378*(VLOOKUP($F378,Ratio,10)),0))</f>
        <v>0</v>
      </c>
      <c r="L378" s="34">
        <f>IF(($F378=" "),0,ROUND('A4-1 with formulas'!$E378*(VLOOKUP($F378,Ratio,11)),0))</f>
        <v>0</v>
      </c>
      <c r="M378" s="105"/>
    </row>
    <row r="379" spans="1:13">
      <c r="A379" s="297">
        <v>40520</v>
      </c>
      <c r="B379" s="46">
        <v>6482</v>
      </c>
      <c r="C379" s="46" t="s">
        <v>306</v>
      </c>
      <c r="D379" s="214" t="s">
        <v>597</v>
      </c>
      <c r="E379" s="34">
        <f>'A4-1 with formulas'!$K379</f>
        <v>0</v>
      </c>
      <c r="F379" s="215" t="str">
        <f>IF('A4-1 with formulas'!F379=0," ",'A4-1 with formulas'!F379)</f>
        <v>Actual</v>
      </c>
      <c r="G379" s="34"/>
      <c r="H379" s="34"/>
      <c r="I379" s="34"/>
      <c r="J379" s="34"/>
      <c r="K379" s="34"/>
      <c r="L379" s="34"/>
      <c r="M379" s="105"/>
    </row>
    <row r="380" spans="1:13">
      <c r="A380" s="297"/>
      <c r="B380" s="46"/>
      <c r="C380" s="46" t="s">
        <v>308</v>
      </c>
      <c r="D380" s="214" t="s">
        <v>597</v>
      </c>
      <c r="E380" s="34">
        <f>'A4-1 with formulas'!$K380</f>
        <v>0</v>
      </c>
      <c r="F380" s="215" t="str">
        <f>IF('A4-1 with formulas'!F380=0," ",'A4-1 with formulas'!F380)</f>
        <v xml:space="preserve"> </v>
      </c>
      <c r="G380" s="34">
        <f>IF(($F380=" "),0,ROUND('A4-1 with formulas'!$E380*(VLOOKUP($F380,Ratio,6)),0))</f>
        <v>0</v>
      </c>
      <c r="H380" s="34">
        <f>IF(($F380=" "),0,ROUND('A4-1 with formulas'!$E380*(VLOOKUP($F380,Ratio,7)),0))</f>
        <v>0</v>
      </c>
      <c r="I380" s="34">
        <f>IF(($F380=" "),0,ROUND('A4-1 with formulas'!$E380*(VLOOKUP($F380,Ratio,8)),0))</f>
        <v>0</v>
      </c>
      <c r="J380" s="34">
        <f>IF(($F380=" "),0,ROUND('A4-1 with formulas'!$E380*(VLOOKUP($F380,Ratio,9)),0))</f>
        <v>0</v>
      </c>
      <c r="K380" s="34">
        <f>IF(($F380=" "),0,ROUND('A4-1 with formulas'!$E380*(VLOOKUP($F380,Ratio,10)),0))</f>
        <v>0</v>
      </c>
      <c r="L380" s="34">
        <f>IF(($F380=" "),0,ROUND('A4-1 with formulas'!$E380*(VLOOKUP($F380,Ratio,11)),0))</f>
        <v>0</v>
      </c>
      <c r="M380" s="105"/>
    </row>
    <row r="381" spans="1:13">
      <c r="A381" s="297">
        <v>40540</v>
      </c>
      <c r="B381" s="46">
        <v>6483</v>
      </c>
      <c r="C381" s="46" t="s">
        <v>180</v>
      </c>
      <c r="D381" s="214" t="s">
        <v>598</v>
      </c>
      <c r="E381" s="34">
        <f>'A4-1 with formulas'!$K381</f>
        <v>0</v>
      </c>
      <c r="F381" s="215" t="str">
        <f>IF('A4-1 with formulas'!F381=0," ",'A4-1 with formulas'!F381)</f>
        <v>Actual</v>
      </c>
      <c r="G381" s="34"/>
      <c r="H381" s="34"/>
      <c r="I381" s="34"/>
      <c r="J381" s="34"/>
      <c r="K381" s="34"/>
      <c r="L381" s="34"/>
      <c r="M381" s="105"/>
    </row>
    <row r="382" spans="1:13">
      <c r="A382" s="297"/>
      <c r="B382" s="46"/>
      <c r="C382" s="46" t="s">
        <v>228</v>
      </c>
      <c r="D382" s="214" t="s">
        <v>598</v>
      </c>
      <c r="E382" s="34">
        <f>'A4-1 with formulas'!$K382</f>
        <v>0</v>
      </c>
      <c r="F382" s="215" t="str">
        <f>IF('A4-1 with formulas'!F382=0," ",'A4-1 with formulas'!F382)</f>
        <v xml:space="preserve"> </v>
      </c>
      <c r="G382" s="34">
        <f>IF(($F382=" "),0,ROUND('A4-1 with formulas'!$E382*(VLOOKUP($F382,Ratio,6)),0))</f>
        <v>0</v>
      </c>
      <c r="H382" s="34">
        <f>IF(($F382=" "),0,ROUND('A4-1 with formulas'!$E382*(VLOOKUP($F382,Ratio,7)),0))</f>
        <v>0</v>
      </c>
      <c r="I382" s="34">
        <f>IF(($F382=" "),0,ROUND('A4-1 with formulas'!$E382*(VLOOKUP($F382,Ratio,8)),0))</f>
        <v>0</v>
      </c>
      <c r="J382" s="34">
        <f>IF(($F382=" "),0,ROUND('A4-1 with formulas'!$E382*(VLOOKUP($F382,Ratio,9)),0))</f>
        <v>0</v>
      </c>
      <c r="K382" s="34">
        <f>IF(($F382=" "),0,ROUND('A4-1 with formulas'!$E382*(VLOOKUP($F382,Ratio,10)),0))</f>
        <v>0</v>
      </c>
      <c r="L382" s="34">
        <f>IF(($F382=" "),0,ROUND('A4-1 with formulas'!$E382*(VLOOKUP($F382,Ratio,11)),0))</f>
        <v>0</v>
      </c>
      <c r="M382" s="105"/>
    </row>
    <row r="383" spans="1:13">
      <c r="A383" s="297">
        <v>40560</v>
      </c>
      <c r="B383" s="46">
        <v>6484</v>
      </c>
      <c r="C383" s="46" t="s">
        <v>89</v>
      </c>
      <c r="D383" s="214" t="s">
        <v>599</v>
      </c>
      <c r="E383" s="34">
        <f>'A4-1 with formulas'!$K383</f>
        <v>0</v>
      </c>
      <c r="F383" s="215" t="str">
        <f>IF('A4-1 with formulas'!F383=0," ",'A4-1 with formulas'!F383)</f>
        <v>Actual</v>
      </c>
      <c r="G383" s="34"/>
      <c r="H383" s="34"/>
      <c r="I383" s="34"/>
      <c r="J383" s="34"/>
      <c r="K383" s="34"/>
      <c r="L383" s="34"/>
      <c r="M383" s="105"/>
    </row>
    <row r="384" spans="1:13">
      <c r="A384" s="297"/>
      <c r="B384" s="46"/>
      <c r="C384" s="46" t="s">
        <v>91</v>
      </c>
      <c r="D384" s="214" t="s">
        <v>599</v>
      </c>
      <c r="E384" s="34">
        <f>'A4-1 with formulas'!$K384</f>
        <v>0</v>
      </c>
      <c r="F384" s="215" t="str">
        <f>IF('A4-1 with formulas'!F384=0," ",'A4-1 with formulas'!F384)</f>
        <v xml:space="preserve"> </v>
      </c>
      <c r="G384" s="34">
        <f>IF(($F384=" "),0,ROUND('A4-1 with formulas'!$E384*(VLOOKUP($F384,Ratio,6)),0))</f>
        <v>0</v>
      </c>
      <c r="H384" s="34">
        <f>IF(($F384=" "),0,ROUND('A4-1 with formulas'!$E384*(VLOOKUP($F384,Ratio,7)),0))</f>
        <v>0</v>
      </c>
      <c r="I384" s="34">
        <f>IF(($F384=" "),0,ROUND('A4-1 with formulas'!$E384*(VLOOKUP($F384,Ratio,8)),0))</f>
        <v>0</v>
      </c>
      <c r="J384" s="34">
        <f>IF(($F384=" "),0,ROUND('A4-1 with formulas'!$E384*(VLOOKUP($F384,Ratio,9)),0))</f>
        <v>0</v>
      </c>
      <c r="K384" s="34">
        <f>IF(($F384=" "),0,ROUND('A4-1 with formulas'!$E384*(VLOOKUP($F384,Ratio,10)),0))</f>
        <v>0</v>
      </c>
      <c r="L384" s="34">
        <f>IF(($F384=" "),0,ROUND('A4-1 with formulas'!$E384*(VLOOKUP($F384,Ratio,11)),0))</f>
        <v>0</v>
      </c>
      <c r="M384" s="105"/>
    </row>
    <row r="385" spans="1:13">
      <c r="A385" s="297">
        <v>40580</v>
      </c>
      <c r="B385" s="46">
        <v>6485</v>
      </c>
      <c r="C385" s="59" t="s">
        <v>600</v>
      </c>
      <c r="D385" s="213"/>
      <c r="E385" s="34">
        <f>SUM(E375:E384)</f>
        <v>0</v>
      </c>
      <c r="F385" s="150"/>
      <c r="G385" s="34">
        <f t="shared" ref="G385:L385" si="19">SUM(G375:G384)</f>
        <v>0</v>
      </c>
      <c r="H385" s="34">
        <f t="shared" si="19"/>
        <v>0</v>
      </c>
      <c r="I385" s="34">
        <f t="shared" si="19"/>
        <v>0</v>
      </c>
      <c r="J385" s="34">
        <f t="shared" si="19"/>
        <v>0</v>
      </c>
      <c r="K385" s="34">
        <f t="shared" si="19"/>
        <v>0</v>
      </c>
      <c r="L385" s="34">
        <f t="shared" si="19"/>
        <v>0</v>
      </c>
      <c r="M385" s="105"/>
    </row>
    <row r="386" spans="1:13">
      <c r="A386" s="297"/>
      <c r="B386" s="46"/>
      <c r="C386" s="59" t="s">
        <v>601</v>
      </c>
      <c r="D386" s="217"/>
      <c r="E386" s="140"/>
      <c r="F386" s="149"/>
      <c r="G386" s="140"/>
      <c r="H386" s="140"/>
      <c r="I386" s="140"/>
      <c r="J386" s="140"/>
      <c r="K386" s="140"/>
      <c r="L386" s="140"/>
      <c r="M386" s="105"/>
    </row>
    <row r="387" spans="1:13">
      <c r="A387" s="297">
        <v>41000</v>
      </c>
      <c r="B387" s="46">
        <v>6701</v>
      </c>
      <c r="C387" s="46" t="s">
        <v>221</v>
      </c>
      <c r="D387" s="214" t="s">
        <v>603</v>
      </c>
      <c r="E387" s="34">
        <f>'A4-1 with formulas'!$K387</f>
        <v>0</v>
      </c>
      <c r="F387" s="149" t="str">
        <f>IF('A4-1 with formulas'!F330=0," ",'A4-1 with formulas'!F330)</f>
        <v xml:space="preserve"> </v>
      </c>
      <c r="G387" s="140"/>
      <c r="H387" s="140"/>
      <c r="I387" s="140"/>
      <c r="J387" s="140"/>
      <c r="K387" s="140"/>
      <c r="L387" s="140"/>
      <c r="M387" s="34">
        <f>'A4-2 with formulas'!$E387</f>
        <v>0</v>
      </c>
    </row>
    <row r="388" spans="1:13">
      <c r="A388" s="314">
        <v>41005</v>
      </c>
      <c r="B388" s="46"/>
      <c r="C388" s="298" t="s">
        <v>1007</v>
      </c>
      <c r="D388" s="214" t="s">
        <v>1033</v>
      </c>
      <c r="E388" s="34">
        <v>0</v>
      </c>
      <c r="F388" s="149"/>
      <c r="G388" s="140"/>
      <c r="H388" s="140"/>
      <c r="I388" s="140"/>
      <c r="J388" s="140"/>
      <c r="K388" s="140"/>
      <c r="L388" s="140"/>
      <c r="M388" s="34"/>
    </row>
    <row r="389" spans="1:13">
      <c r="A389" s="297">
        <v>41020</v>
      </c>
      <c r="B389" s="46">
        <v>6702</v>
      </c>
      <c r="C389" s="46" t="s">
        <v>306</v>
      </c>
      <c r="D389" s="214" t="s">
        <v>604</v>
      </c>
      <c r="E389" s="34">
        <f>'A4-1 with formulas'!$K389</f>
        <v>0</v>
      </c>
      <c r="F389" s="149" t="str">
        <f>IF('A4-1 with formulas'!F331=0," ",'A4-1 with formulas'!F331)</f>
        <v xml:space="preserve"> </v>
      </c>
      <c r="G389" s="140"/>
      <c r="H389" s="140"/>
      <c r="I389" s="140"/>
      <c r="J389" s="140"/>
      <c r="K389" s="140"/>
      <c r="L389" s="140"/>
      <c r="M389" s="34">
        <f>'A4-2 with formulas'!$E389</f>
        <v>0</v>
      </c>
    </row>
    <row r="390" spans="1:13">
      <c r="A390" s="297">
        <v>41040</v>
      </c>
      <c r="B390" s="46">
        <v>6703</v>
      </c>
      <c r="C390" s="46" t="s">
        <v>180</v>
      </c>
      <c r="D390" s="214" t="s">
        <v>605</v>
      </c>
      <c r="E390" s="34">
        <f>'A4-1 with formulas'!$K390</f>
        <v>0</v>
      </c>
      <c r="F390" s="149" t="str">
        <f>IF('A4-1 with formulas'!F332=0," ",'A4-1 with formulas'!F332)</f>
        <v xml:space="preserve"> </v>
      </c>
      <c r="G390" s="140"/>
      <c r="H390" s="140"/>
      <c r="I390" s="140"/>
      <c r="J390" s="140"/>
      <c r="K390" s="140"/>
      <c r="L390" s="140"/>
      <c r="M390" s="34">
        <f>'A4-2 with formulas'!$E390</f>
        <v>0</v>
      </c>
    </row>
    <row r="391" spans="1:13">
      <c r="A391" s="297">
        <v>41060</v>
      </c>
      <c r="B391" s="46">
        <v>6704</v>
      </c>
      <c r="C391" s="46" t="s">
        <v>89</v>
      </c>
      <c r="D391" s="214" t="s">
        <v>606</v>
      </c>
      <c r="E391" s="34">
        <f>'A4-1 with formulas'!$K391</f>
        <v>0</v>
      </c>
      <c r="F391" s="149" t="str">
        <f>IF('A4-1 with formulas'!F333=0," ",'A4-1 with formulas'!F333)</f>
        <v xml:space="preserve"> </v>
      </c>
      <c r="G391" s="140"/>
      <c r="H391" s="140"/>
      <c r="I391" s="140"/>
      <c r="J391" s="140"/>
      <c r="K391" s="140"/>
      <c r="L391" s="140"/>
      <c r="M391" s="34">
        <f>'A4-2 with formulas'!$E391</f>
        <v>0</v>
      </c>
    </row>
    <row r="392" spans="1:13">
      <c r="A392" s="297">
        <v>41080</v>
      </c>
      <c r="B392" s="46">
        <v>6705</v>
      </c>
      <c r="C392" s="59" t="s">
        <v>602</v>
      </c>
      <c r="D392" s="213"/>
      <c r="E392" s="34">
        <f>SUM(E387:E391)</f>
        <v>0</v>
      </c>
      <c r="F392" s="149"/>
      <c r="G392" s="140"/>
      <c r="H392" s="140"/>
      <c r="I392" s="140"/>
      <c r="J392" s="140"/>
      <c r="K392" s="140"/>
      <c r="L392" s="140"/>
      <c r="M392" s="40">
        <f>SUM(M387:M391)</f>
        <v>0</v>
      </c>
    </row>
    <row r="393" spans="1:13">
      <c r="A393" s="297"/>
      <c r="B393" s="46"/>
      <c r="C393" s="59" t="s">
        <v>296</v>
      </c>
      <c r="D393" s="217"/>
      <c r="E393" s="33"/>
      <c r="F393" s="150"/>
      <c r="G393" s="33"/>
      <c r="H393" s="33"/>
      <c r="I393" s="33"/>
      <c r="J393" s="33"/>
      <c r="K393" s="33"/>
      <c r="L393" s="33"/>
      <c r="M393" s="105"/>
    </row>
    <row r="394" spans="1:13">
      <c r="A394" s="297">
        <v>41500</v>
      </c>
      <c r="B394" s="46">
        <v>6490</v>
      </c>
      <c r="C394" s="46" t="s">
        <v>297</v>
      </c>
      <c r="D394" s="58" t="s">
        <v>298</v>
      </c>
      <c r="E394" s="33"/>
      <c r="F394" s="150"/>
      <c r="G394" s="33"/>
      <c r="H394" s="33"/>
      <c r="I394" s="33"/>
      <c r="J394" s="33"/>
      <c r="K394" s="33"/>
      <c r="L394" s="33"/>
      <c r="M394" s="105"/>
    </row>
    <row r="395" spans="1:13">
      <c r="A395" s="297"/>
      <c r="B395" s="46"/>
      <c r="C395" s="46" t="s">
        <v>299</v>
      </c>
      <c r="D395" s="58" t="s">
        <v>298</v>
      </c>
      <c r="E395" s="33"/>
      <c r="F395" s="150"/>
      <c r="G395" s="33"/>
      <c r="H395" s="33"/>
      <c r="I395" s="33"/>
      <c r="J395" s="33"/>
      <c r="K395" s="33"/>
      <c r="L395" s="33"/>
      <c r="M395" s="105"/>
    </row>
    <row r="396" spans="1:13">
      <c r="A396" s="297">
        <v>41520</v>
      </c>
      <c r="B396" s="46">
        <v>6500</v>
      </c>
      <c r="C396" s="46" t="s">
        <v>300</v>
      </c>
      <c r="D396" s="58" t="s">
        <v>301</v>
      </c>
      <c r="E396" s="33"/>
      <c r="F396" s="150"/>
      <c r="G396" s="33"/>
      <c r="H396" s="33"/>
      <c r="I396" s="33"/>
      <c r="J396" s="33"/>
      <c r="K396" s="33"/>
      <c r="L396" s="33"/>
      <c r="M396" s="105"/>
    </row>
    <row r="397" spans="1:13">
      <c r="A397" s="297"/>
      <c r="B397" s="46"/>
      <c r="C397" s="46" t="s">
        <v>302</v>
      </c>
      <c r="D397" s="58" t="s">
        <v>301</v>
      </c>
      <c r="E397" s="33"/>
      <c r="F397" s="150"/>
      <c r="G397" s="33"/>
      <c r="H397" s="33"/>
      <c r="I397" s="33"/>
      <c r="J397" s="33"/>
      <c r="K397" s="33"/>
      <c r="L397" s="33"/>
      <c r="M397" s="105"/>
    </row>
    <row r="398" spans="1:13">
      <c r="A398" s="297">
        <v>41540</v>
      </c>
      <c r="B398" s="46">
        <v>6510</v>
      </c>
      <c r="C398" s="46" t="s">
        <v>303</v>
      </c>
      <c r="D398" s="58" t="s">
        <v>304</v>
      </c>
      <c r="E398" s="33"/>
      <c r="F398" s="150"/>
      <c r="G398" s="33"/>
      <c r="H398" s="33"/>
      <c r="I398" s="33"/>
      <c r="J398" s="33"/>
      <c r="K398" s="33"/>
      <c r="L398" s="33"/>
      <c r="M398" s="105"/>
    </row>
    <row r="399" spans="1:13">
      <c r="A399" s="297"/>
      <c r="B399" s="46"/>
      <c r="C399" s="46" t="s">
        <v>305</v>
      </c>
      <c r="D399" s="58" t="s">
        <v>304</v>
      </c>
      <c r="E399" s="33"/>
      <c r="F399" s="150"/>
      <c r="G399" s="33"/>
      <c r="H399" s="33"/>
      <c r="I399" s="33"/>
      <c r="J399" s="33"/>
      <c r="K399" s="33"/>
      <c r="L399" s="33"/>
      <c r="M399" s="105"/>
    </row>
    <row r="400" spans="1:13">
      <c r="A400" s="314">
        <v>41545</v>
      </c>
      <c r="B400" s="46"/>
      <c r="C400" s="298" t="s">
        <v>1007</v>
      </c>
      <c r="D400" s="58" t="s">
        <v>1034</v>
      </c>
      <c r="E400" s="33"/>
      <c r="F400" s="150"/>
      <c r="G400" s="33"/>
      <c r="H400" s="33"/>
      <c r="I400" s="33"/>
      <c r="J400" s="33"/>
      <c r="K400" s="33"/>
      <c r="L400" s="33"/>
      <c r="M400" s="105"/>
    </row>
    <row r="401" spans="1:13">
      <c r="A401" s="297"/>
      <c r="B401" s="46"/>
      <c r="C401" s="298" t="s">
        <v>1007</v>
      </c>
      <c r="D401" s="58" t="s">
        <v>1034</v>
      </c>
      <c r="E401" s="33"/>
      <c r="F401" s="150"/>
      <c r="G401" s="33"/>
      <c r="H401" s="33"/>
      <c r="I401" s="33"/>
      <c r="J401" s="33"/>
      <c r="K401" s="33"/>
      <c r="L401" s="33"/>
      <c r="M401" s="105"/>
    </row>
    <row r="402" spans="1:13">
      <c r="A402" s="297">
        <v>41560</v>
      </c>
      <c r="B402" s="46">
        <v>6520</v>
      </c>
      <c r="C402" s="46" t="s">
        <v>306</v>
      </c>
      <c r="D402" s="58" t="s">
        <v>307</v>
      </c>
      <c r="E402" s="33"/>
      <c r="F402" s="150"/>
      <c r="G402" s="33"/>
      <c r="H402" s="33"/>
      <c r="I402" s="33"/>
      <c r="J402" s="33"/>
      <c r="K402" s="33"/>
      <c r="L402" s="33"/>
      <c r="M402" s="105"/>
    </row>
    <row r="403" spans="1:13">
      <c r="A403" s="297"/>
      <c r="B403" s="46"/>
      <c r="C403" s="46" t="s">
        <v>308</v>
      </c>
      <c r="D403" s="58" t="s">
        <v>307</v>
      </c>
      <c r="E403" s="33"/>
      <c r="F403" s="150"/>
      <c r="G403" s="33"/>
      <c r="H403" s="33"/>
      <c r="I403" s="33"/>
      <c r="J403" s="33"/>
      <c r="K403" s="33"/>
      <c r="L403" s="33"/>
      <c r="M403" s="105"/>
    </row>
    <row r="404" spans="1:13">
      <c r="A404" s="297">
        <v>41580</v>
      </c>
      <c r="B404" s="46">
        <v>6530</v>
      </c>
      <c r="C404" s="46" t="s">
        <v>309</v>
      </c>
      <c r="D404" s="58" t="s">
        <v>310</v>
      </c>
      <c r="E404" s="33"/>
      <c r="F404" s="150"/>
      <c r="G404" s="33"/>
      <c r="H404" s="33"/>
      <c r="I404" s="33"/>
      <c r="J404" s="33"/>
      <c r="K404" s="33"/>
      <c r="L404" s="33"/>
      <c r="M404" s="105"/>
    </row>
    <row r="405" spans="1:13">
      <c r="A405" s="297"/>
      <c r="B405" s="46"/>
      <c r="C405" s="46" t="s">
        <v>311</v>
      </c>
      <c r="D405" s="58" t="s">
        <v>310</v>
      </c>
      <c r="E405" s="33"/>
      <c r="F405" s="150"/>
      <c r="G405" s="33"/>
      <c r="H405" s="33"/>
      <c r="I405" s="33"/>
      <c r="J405" s="33"/>
      <c r="K405" s="33"/>
      <c r="L405" s="33"/>
      <c r="M405" s="105"/>
    </row>
    <row r="406" spans="1:13">
      <c r="A406" s="297">
        <v>41600</v>
      </c>
      <c r="B406" s="46">
        <v>6540</v>
      </c>
      <c r="C406" s="46" t="s">
        <v>80</v>
      </c>
      <c r="D406" s="58" t="s">
        <v>312</v>
      </c>
      <c r="E406" s="33"/>
      <c r="F406" s="150"/>
      <c r="G406" s="33"/>
      <c r="H406" s="33"/>
      <c r="I406" s="33"/>
      <c r="J406" s="33"/>
      <c r="K406" s="33"/>
      <c r="L406" s="33"/>
      <c r="M406" s="105"/>
    </row>
    <row r="407" spans="1:13">
      <c r="A407" s="297"/>
      <c r="B407" s="46"/>
      <c r="C407" s="46" t="s">
        <v>82</v>
      </c>
      <c r="D407" s="58" t="s">
        <v>312</v>
      </c>
      <c r="E407" s="33"/>
      <c r="F407" s="150"/>
      <c r="G407" s="33"/>
      <c r="H407" s="33"/>
      <c r="I407" s="33"/>
      <c r="J407" s="33"/>
      <c r="K407" s="33"/>
      <c r="L407" s="33"/>
      <c r="M407" s="105"/>
    </row>
    <row r="408" spans="1:13">
      <c r="A408" s="297">
        <v>41620</v>
      </c>
      <c r="B408" s="46">
        <v>6550</v>
      </c>
      <c r="C408" s="46" t="s">
        <v>180</v>
      </c>
      <c r="D408" s="58" t="s">
        <v>313</v>
      </c>
      <c r="E408" s="33"/>
      <c r="F408" s="150"/>
      <c r="G408" s="33"/>
      <c r="H408" s="33"/>
      <c r="I408" s="33"/>
      <c r="J408" s="33"/>
      <c r="K408" s="33"/>
      <c r="L408" s="33"/>
      <c r="M408" s="105"/>
    </row>
    <row r="409" spans="1:13">
      <c r="A409" s="297"/>
      <c r="B409" s="46"/>
      <c r="C409" s="46" t="s">
        <v>228</v>
      </c>
      <c r="D409" s="58" t="s">
        <v>313</v>
      </c>
      <c r="E409" s="33"/>
      <c r="F409" s="150"/>
      <c r="G409" s="33"/>
      <c r="H409" s="33"/>
      <c r="I409" s="33"/>
      <c r="J409" s="33"/>
      <c r="K409" s="33"/>
      <c r="L409" s="33"/>
      <c r="M409" s="105"/>
    </row>
    <row r="410" spans="1:13">
      <c r="A410" s="297">
        <v>41640</v>
      </c>
      <c r="B410" s="46">
        <v>6560</v>
      </c>
      <c r="C410" s="46" t="s">
        <v>89</v>
      </c>
      <c r="D410" s="58" t="s">
        <v>314</v>
      </c>
      <c r="E410" s="33"/>
      <c r="F410" s="150"/>
      <c r="G410" s="33"/>
      <c r="H410" s="33"/>
      <c r="I410" s="33"/>
      <c r="J410" s="33"/>
      <c r="K410" s="33"/>
      <c r="L410" s="33"/>
      <c r="M410" s="105"/>
    </row>
    <row r="411" spans="1:13">
      <c r="A411" s="297"/>
      <c r="B411" s="46"/>
      <c r="C411" s="46" t="s">
        <v>91</v>
      </c>
      <c r="D411" s="58" t="s">
        <v>314</v>
      </c>
      <c r="E411" s="33"/>
      <c r="F411" s="150"/>
      <c r="G411" s="33"/>
      <c r="H411" s="33"/>
      <c r="I411" s="33"/>
      <c r="J411" s="33"/>
      <c r="K411" s="33"/>
      <c r="L411" s="33"/>
      <c r="M411" s="105"/>
    </row>
    <row r="412" spans="1:13">
      <c r="A412" s="297">
        <v>41660</v>
      </c>
      <c r="B412" s="46">
        <v>6570</v>
      </c>
      <c r="C412" s="59" t="s">
        <v>315</v>
      </c>
      <c r="D412" s="213"/>
      <c r="E412" s="33"/>
      <c r="F412" s="150"/>
      <c r="G412" s="33"/>
      <c r="H412" s="33"/>
      <c r="I412" s="33"/>
      <c r="J412" s="33"/>
      <c r="K412" s="33"/>
      <c r="L412" s="33"/>
      <c r="M412" s="105"/>
    </row>
    <row r="413" spans="1:13">
      <c r="A413" s="297"/>
      <c r="B413" s="46"/>
      <c r="C413" s="59" t="s">
        <v>316</v>
      </c>
      <c r="D413" s="217"/>
      <c r="E413" s="33"/>
      <c r="F413" s="150"/>
      <c r="G413" s="33"/>
      <c r="H413" s="33"/>
      <c r="I413" s="33"/>
      <c r="J413" s="33"/>
      <c r="K413" s="33"/>
      <c r="L413" s="33"/>
      <c r="M413" s="105"/>
    </row>
    <row r="414" spans="1:13">
      <c r="A414" s="297">
        <v>42000</v>
      </c>
      <c r="B414" s="46">
        <v>6580</v>
      </c>
      <c r="C414" s="46" t="s">
        <v>297</v>
      </c>
      <c r="D414" s="58" t="s">
        <v>317</v>
      </c>
      <c r="E414" s="34">
        <f>'A4-1 with formulas'!$K414</f>
        <v>0</v>
      </c>
      <c r="F414" s="215" t="str">
        <f>IF('A4-1 with formulas'!F414=0," ",'A4-1 with formulas'!F414)</f>
        <v>Actual</v>
      </c>
      <c r="G414" s="35"/>
      <c r="H414" s="35"/>
      <c r="I414" s="35"/>
      <c r="J414" s="35"/>
      <c r="K414" s="35"/>
      <c r="L414" s="35"/>
      <c r="M414" s="105"/>
    </row>
    <row r="415" spans="1:13">
      <c r="A415" s="297"/>
      <c r="B415" s="46"/>
      <c r="C415" s="46" t="s">
        <v>299</v>
      </c>
      <c r="D415" s="58" t="s">
        <v>317</v>
      </c>
      <c r="E415" s="34">
        <f>'A4-1 with formulas'!$K415</f>
        <v>0</v>
      </c>
      <c r="F415" s="215" t="str">
        <f>IF('A4-1 with formulas'!F415=0," ",'A4-1 with formulas'!F415)</f>
        <v xml:space="preserve"> </v>
      </c>
      <c r="G415" s="34">
        <f>IF(($F415=" "),0,ROUND('A4-1 with formulas'!$E415*(VLOOKUP($F415,Ratio,6)),0))</f>
        <v>0</v>
      </c>
      <c r="H415" s="34">
        <f>IF(($F415=" "),0,ROUND('A4-1 with formulas'!$E415*(VLOOKUP($F415,Ratio,7)),0))</f>
        <v>0</v>
      </c>
      <c r="I415" s="34">
        <f>IF(($F415=" "),0,ROUND('A4-1 with formulas'!$E415*(VLOOKUP($F415,Ratio,8)),0))</f>
        <v>0</v>
      </c>
      <c r="J415" s="34">
        <f>IF(($F415=" "),0,ROUND('A4-1 with formulas'!$E415*(VLOOKUP($F415,Ratio,9)),0))</f>
        <v>0</v>
      </c>
      <c r="K415" s="34">
        <f>IF(($F415=" "),0,ROUND('A4-1 with formulas'!$E415*(VLOOKUP($F415,Ratio,10)),0))</f>
        <v>0</v>
      </c>
      <c r="L415" s="34">
        <f>IF(($F415=" "),0,ROUND('A4-1 with formulas'!$E415*(VLOOKUP($F415,Ratio,11)),0))</f>
        <v>0</v>
      </c>
      <c r="M415" s="105"/>
    </row>
    <row r="416" spans="1:13">
      <c r="A416" s="297">
        <v>42020</v>
      </c>
      <c r="B416" s="46">
        <v>6590</v>
      </c>
      <c r="C416" s="46" t="s">
        <v>300</v>
      </c>
      <c r="D416" s="58" t="s">
        <v>318</v>
      </c>
      <c r="E416" s="34">
        <f>'A4-1 with formulas'!$K416</f>
        <v>0</v>
      </c>
      <c r="F416" s="215" t="str">
        <f>IF('A4-1 with formulas'!F416=0," ",'A4-1 with formulas'!F416)</f>
        <v>Actual</v>
      </c>
      <c r="G416" s="35"/>
      <c r="H416" s="35"/>
      <c r="I416" s="35"/>
      <c r="J416" s="35"/>
      <c r="K416" s="35"/>
      <c r="L416" s="35"/>
      <c r="M416" s="105"/>
    </row>
    <row r="417" spans="1:13">
      <c r="A417" s="297"/>
      <c r="B417" s="46"/>
      <c r="C417" s="46" t="s">
        <v>302</v>
      </c>
      <c r="D417" s="58" t="s">
        <v>318</v>
      </c>
      <c r="E417" s="34">
        <f>'A4-1 with formulas'!$K417</f>
        <v>0</v>
      </c>
      <c r="F417" s="215" t="str">
        <f>IF('A4-1 with formulas'!F417=0," ",'A4-1 with formulas'!F417)</f>
        <v xml:space="preserve"> </v>
      </c>
      <c r="G417" s="34">
        <f>IF(($F417=" "),0,ROUND('A4-1 with formulas'!$E417*(VLOOKUP($F417,Ratio,6)),0))</f>
        <v>0</v>
      </c>
      <c r="H417" s="34">
        <f>IF(($F417=" "),0,ROUND('A4-1 with formulas'!$E417*(VLOOKUP($F417,Ratio,7)),0))</f>
        <v>0</v>
      </c>
      <c r="I417" s="34">
        <f>IF(($F417=" "),0,ROUND('A4-1 with formulas'!$E417*(VLOOKUP($F417,Ratio,8)),0))</f>
        <v>0</v>
      </c>
      <c r="J417" s="34">
        <f>IF(($F417=" "),0,ROUND('A4-1 with formulas'!$E417*(VLOOKUP($F417,Ratio,9)),0))</f>
        <v>0</v>
      </c>
      <c r="K417" s="34">
        <f>IF(($F417=" "),0,ROUND('A4-1 with formulas'!$E417*(VLOOKUP($F417,Ratio,10)),0))</f>
        <v>0</v>
      </c>
      <c r="L417" s="34">
        <f>IF(($F417=" "),0,ROUND('A4-1 with formulas'!$E417*(VLOOKUP($F417,Ratio,11)),0))</f>
        <v>0</v>
      </c>
      <c r="M417" s="105"/>
    </row>
    <row r="418" spans="1:13">
      <c r="A418" s="297">
        <v>42040</v>
      </c>
      <c r="B418" s="46">
        <v>6600</v>
      </c>
      <c r="C418" s="46" t="s">
        <v>303</v>
      </c>
      <c r="D418" s="58" t="s">
        <v>319</v>
      </c>
      <c r="E418" s="34">
        <f>'A4-1 with formulas'!$K418</f>
        <v>0</v>
      </c>
      <c r="F418" s="215" t="str">
        <f>IF('A4-1 with formulas'!F418=0," ",'A4-1 with formulas'!F418)</f>
        <v>Actual</v>
      </c>
      <c r="G418" s="35"/>
      <c r="H418" s="35"/>
      <c r="I418" s="35"/>
      <c r="J418" s="35"/>
      <c r="K418" s="35"/>
      <c r="L418" s="35"/>
      <c r="M418" s="105"/>
    </row>
    <row r="419" spans="1:13">
      <c r="A419" s="297"/>
      <c r="B419" s="46"/>
      <c r="C419" s="46" t="s">
        <v>305</v>
      </c>
      <c r="D419" s="58" t="s">
        <v>319</v>
      </c>
      <c r="E419" s="34">
        <f>'A4-1 with formulas'!$K419</f>
        <v>0</v>
      </c>
      <c r="F419" s="215" t="str">
        <f>IF('A4-1 with formulas'!F419=0," ",'A4-1 with formulas'!F419)</f>
        <v xml:space="preserve"> </v>
      </c>
      <c r="G419" s="34">
        <f>IF(($F419=" "),0,ROUND('A4-1 with formulas'!$E419*(VLOOKUP($F419,Ratio,6)),0))</f>
        <v>0</v>
      </c>
      <c r="H419" s="34">
        <f>IF(($F419=" "),0,ROUND('A4-1 with formulas'!$E419*(VLOOKUP($F419,Ratio,7)),0))</f>
        <v>0</v>
      </c>
      <c r="I419" s="34">
        <f>IF(($F419=" "),0,ROUND('A4-1 with formulas'!$E419*(VLOOKUP($F419,Ratio,8)),0))</f>
        <v>0</v>
      </c>
      <c r="J419" s="34">
        <f>IF(($F419=" "),0,ROUND('A4-1 with formulas'!$E419*(VLOOKUP($F419,Ratio,9)),0))</f>
        <v>0</v>
      </c>
      <c r="K419" s="34">
        <f>IF(($F419=" "),0,ROUND('A4-1 with formulas'!$E419*(VLOOKUP($F419,Ratio,10)),0))</f>
        <v>0</v>
      </c>
      <c r="L419" s="34">
        <f>IF(($F419=" "),0,ROUND('A4-1 with formulas'!$E419*(VLOOKUP($F419,Ratio,11)),0))</f>
        <v>0</v>
      </c>
      <c r="M419" s="105"/>
    </row>
    <row r="420" spans="1:13">
      <c r="A420" s="314">
        <v>42045</v>
      </c>
      <c r="B420" s="46"/>
      <c r="C420" s="298" t="s">
        <v>1007</v>
      </c>
      <c r="D420" s="58" t="s">
        <v>1035</v>
      </c>
      <c r="E420" s="34">
        <f>'A4-1 with formulas'!$K420</f>
        <v>0</v>
      </c>
      <c r="F420" s="215" t="str">
        <f>IF('A4-1 with formulas'!F420=0," ",'A4-1 with formulas'!F420)</f>
        <v>Actual</v>
      </c>
      <c r="G420" s="35"/>
      <c r="H420" s="35"/>
      <c r="I420" s="35"/>
      <c r="J420" s="35"/>
      <c r="K420" s="35"/>
      <c r="L420" s="35"/>
      <c r="M420" s="105"/>
    </row>
    <row r="421" spans="1:13">
      <c r="A421" s="297"/>
      <c r="B421" s="46"/>
      <c r="C421" s="298" t="s">
        <v>1007</v>
      </c>
      <c r="D421" s="58" t="s">
        <v>1035</v>
      </c>
      <c r="E421" s="34">
        <f>'A4-1 with formulas'!$K421</f>
        <v>0</v>
      </c>
      <c r="F421" s="215" t="str">
        <f>IF('A4-1 with formulas'!F421=0," ",'A4-1 with formulas'!F421)</f>
        <v xml:space="preserve"> </v>
      </c>
      <c r="G421" s="34">
        <f>IF(($F421=" "),0,ROUND('A4-1 with formulas'!$E421*(VLOOKUP($F421,Ratio,6)),0))</f>
        <v>0</v>
      </c>
      <c r="H421" s="34">
        <f>IF(($F421=" "),0,ROUND('A4-1 with formulas'!$E421*(VLOOKUP($F421,Ratio,7)),0))</f>
        <v>0</v>
      </c>
      <c r="I421" s="34">
        <f>IF(($F421=" "),0,ROUND('A4-1 with formulas'!$E421*(VLOOKUP($F421,Ratio,8)),0))</f>
        <v>0</v>
      </c>
      <c r="J421" s="34">
        <f>IF(($F421=" "),0,ROUND('A4-1 with formulas'!$E421*(VLOOKUP($F421,Ratio,9)),0))</f>
        <v>0</v>
      </c>
      <c r="K421" s="34">
        <f>IF(($F421=" "),0,ROUND('A4-1 with formulas'!$E421*(VLOOKUP($F421,Ratio,10)),0))</f>
        <v>0</v>
      </c>
      <c r="L421" s="34">
        <f>IF(($F421=" "),0,ROUND('A4-1 with formulas'!$E421*(VLOOKUP($F421,Ratio,11)),0))</f>
        <v>0</v>
      </c>
      <c r="M421" s="105"/>
    </row>
    <row r="422" spans="1:13">
      <c r="A422" s="297">
        <v>42060</v>
      </c>
      <c r="B422" s="46">
        <v>6610</v>
      </c>
      <c r="C422" s="46" t="s">
        <v>306</v>
      </c>
      <c r="D422" s="58" t="s">
        <v>320</v>
      </c>
      <c r="E422" s="34">
        <f>'A4-1 with formulas'!$K422</f>
        <v>0</v>
      </c>
      <c r="F422" s="215" t="str">
        <f>IF('A4-1 with formulas'!F422=0," ",'A4-1 with formulas'!F422)</f>
        <v>Actual</v>
      </c>
      <c r="G422" s="35"/>
      <c r="H422" s="35"/>
      <c r="I422" s="35"/>
      <c r="J422" s="35"/>
      <c r="K422" s="35"/>
      <c r="L422" s="35"/>
      <c r="M422" s="105"/>
    </row>
    <row r="423" spans="1:13">
      <c r="A423" s="297"/>
      <c r="B423" s="46"/>
      <c r="C423" s="46" t="s">
        <v>308</v>
      </c>
      <c r="D423" s="58" t="s">
        <v>320</v>
      </c>
      <c r="E423" s="34">
        <f>'A4-1 with formulas'!$K423</f>
        <v>0</v>
      </c>
      <c r="F423" s="215" t="str">
        <f>IF('A4-1 with formulas'!F423=0," ",'A4-1 with formulas'!F423)</f>
        <v xml:space="preserve"> </v>
      </c>
      <c r="G423" s="34">
        <f>IF(($F423=" "),0,ROUND('A4-1 with formulas'!$E423*(VLOOKUP($F423,Ratio,6)),0))</f>
        <v>0</v>
      </c>
      <c r="H423" s="34">
        <f>IF(($F423=" "),0,ROUND('A4-1 with formulas'!$E423*(VLOOKUP($F423,Ratio,7)),0))</f>
        <v>0</v>
      </c>
      <c r="I423" s="34">
        <f>IF(($F423=" "),0,ROUND('A4-1 with formulas'!$E423*(VLOOKUP($F423,Ratio,8)),0))</f>
        <v>0</v>
      </c>
      <c r="J423" s="34">
        <f>IF(($F423=" "),0,ROUND('A4-1 with formulas'!$E423*(VLOOKUP($F423,Ratio,9)),0))</f>
        <v>0</v>
      </c>
      <c r="K423" s="34">
        <f>IF(($F423=" "),0,ROUND('A4-1 with formulas'!$E423*(VLOOKUP($F423,Ratio,10)),0))</f>
        <v>0</v>
      </c>
      <c r="L423" s="34">
        <f>IF(($F423=" "),0,ROUND('A4-1 with formulas'!$E423*(VLOOKUP($F423,Ratio,11)),0))</f>
        <v>0</v>
      </c>
      <c r="M423" s="105"/>
    </row>
    <row r="424" spans="1:13">
      <c r="A424" s="297">
        <v>42080</v>
      </c>
      <c r="B424" s="46">
        <v>6620</v>
      </c>
      <c r="C424" s="46" t="s">
        <v>309</v>
      </c>
      <c r="D424" s="58" t="s">
        <v>321</v>
      </c>
      <c r="E424" s="34">
        <f>'A4-1 with formulas'!$K424</f>
        <v>0</v>
      </c>
      <c r="F424" s="215" t="str">
        <f>IF('A4-1 with formulas'!F424=0," ",'A4-1 with formulas'!F424)</f>
        <v>Actual</v>
      </c>
      <c r="G424" s="35"/>
      <c r="H424" s="35"/>
      <c r="I424" s="35"/>
      <c r="J424" s="35"/>
      <c r="K424" s="35"/>
      <c r="L424" s="35"/>
      <c r="M424" s="105"/>
    </row>
    <row r="425" spans="1:13">
      <c r="A425" s="297"/>
      <c r="B425" s="46"/>
      <c r="C425" s="46" t="s">
        <v>311</v>
      </c>
      <c r="D425" s="58" t="s">
        <v>321</v>
      </c>
      <c r="E425" s="34">
        <f>'A4-1 with formulas'!$K425</f>
        <v>0</v>
      </c>
      <c r="F425" s="215" t="str">
        <f>IF('A4-1 with formulas'!F425=0," ",'A4-1 with formulas'!F425)</f>
        <v xml:space="preserve"> </v>
      </c>
      <c r="G425" s="34">
        <f>IF(($F425=" "),0,ROUND('A4-1 with formulas'!$E425*(VLOOKUP($F425,Ratio,6)),0))</f>
        <v>0</v>
      </c>
      <c r="H425" s="34">
        <f>IF(($F425=" "),0,ROUND('A4-1 with formulas'!$E425*(VLOOKUP($F425,Ratio,7)),0))</f>
        <v>0</v>
      </c>
      <c r="I425" s="34">
        <f>IF(($F425=" "),0,ROUND('A4-1 with formulas'!$E425*(VLOOKUP($F425,Ratio,8)),0))</f>
        <v>0</v>
      </c>
      <c r="J425" s="34">
        <f>IF(($F425=" "),0,ROUND('A4-1 with formulas'!$E425*(VLOOKUP($F425,Ratio,9)),0))</f>
        <v>0</v>
      </c>
      <c r="K425" s="34">
        <f>IF(($F425=" "),0,ROUND('A4-1 with formulas'!$E425*(VLOOKUP($F425,Ratio,10)),0))</f>
        <v>0</v>
      </c>
      <c r="L425" s="34">
        <f>IF(($F425=" "),0,ROUND('A4-1 with formulas'!$E425*(VLOOKUP($F425,Ratio,11)),0))</f>
        <v>0</v>
      </c>
      <c r="M425" s="105"/>
    </row>
    <row r="426" spans="1:13">
      <c r="A426" s="297">
        <v>42120</v>
      </c>
      <c r="B426" s="46">
        <v>6640</v>
      </c>
      <c r="C426" s="46" t="s">
        <v>322</v>
      </c>
      <c r="D426" s="58" t="s">
        <v>323</v>
      </c>
      <c r="E426" s="34">
        <f>'A4-1 with formulas'!$K426</f>
        <v>0</v>
      </c>
      <c r="F426" s="215" t="str">
        <f>IF('A4-1 with formulas'!F426=0," ",'A4-1 with formulas'!F426)</f>
        <v xml:space="preserve"> </v>
      </c>
      <c r="G426" s="60"/>
      <c r="H426" s="60"/>
      <c r="I426" s="60"/>
      <c r="J426" s="60"/>
      <c r="K426" s="60"/>
      <c r="L426" s="60"/>
      <c r="M426" s="105"/>
    </row>
    <row r="427" spans="1:13">
      <c r="A427" s="297">
        <v>42140</v>
      </c>
      <c r="B427" s="46">
        <v>6650</v>
      </c>
      <c r="C427" s="46" t="s">
        <v>324</v>
      </c>
      <c r="D427" s="58" t="s">
        <v>325</v>
      </c>
      <c r="E427" s="34">
        <f>'A4-1 with formulas'!$K427</f>
        <v>0</v>
      </c>
      <c r="F427" s="215" t="str">
        <f>IF('A4-1 with formulas'!F427=0," ",'A4-1 with formulas'!F427)</f>
        <v>Actual</v>
      </c>
      <c r="G427" s="35"/>
      <c r="H427" s="35"/>
      <c r="I427" s="35"/>
      <c r="J427" s="35"/>
      <c r="K427" s="35"/>
      <c r="L427" s="35"/>
      <c r="M427" s="105"/>
    </row>
    <row r="428" spans="1:13">
      <c r="A428" s="297"/>
      <c r="B428" s="46"/>
      <c r="C428" s="46" t="s">
        <v>326</v>
      </c>
      <c r="D428" s="58" t="s">
        <v>325</v>
      </c>
      <c r="E428" s="34">
        <f>'A4-1 with formulas'!$K428</f>
        <v>0</v>
      </c>
      <c r="F428" s="215" t="str">
        <f>IF('A4-1 with formulas'!F428=0," ",'A4-1 with formulas'!F428)</f>
        <v xml:space="preserve"> </v>
      </c>
      <c r="G428" s="34">
        <f>IF(($F428=" "),0,ROUND('A4-1 with formulas'!$E428*(VLOOKUP($F428,Ratio,6)),0))</f>
        <v>0</v>
      </c>
      <c r="H428" s="34">
        <f>IF(($F428=" "),0,ROUND('A4-1 with formulas'!$E428*(VLOOKUP($F428,Ratio,7)),0))</f>
        <v>0</v>
      </c>
      <c r="I428" s="34">
        <f>IF(($F428=" "),0,ROUND('A4-1 with formulas'!$E428*(VLOOKUP($F428,Ratio,8)),0))</f>
        <v>0</v>
      </c>
      <c r="J428" s="34">
        <f>IF(($F428=" "),0,ROUND('A4-1 with formulas'!$E428*(VLOOKUP($F428,Ratio,9)),0))</f>
        <v>0</v>
      </c>
      <c r="K428" s="34">
        <f>IF(($F428=" "),0,ROUND('A4-1 with formulas'!$E428*(VLOOKUP($F428,Ratio,10)),0))</f>
        <v>0</v>
      </c>
      <c r="L428" s="34">
        <f>IF(($F428=" "),0,ROUND('A4-1 with formulas'!$E428*(VLOOKUP($F428,Ratio,11)),0))</f>
        <v>0</v>
      </c>
      <c r="M428" s="105"/>
    </row>
    <row r="429" spans="1:13">
      <c r="A429" s="297">
        <v>42160</v>
      </c>
      <c r="B429" s="46">
        <v>6660</v>
      </c>
      <c r="C429" s="46" t="s">
        <v>180</v>
      </c>
      <c r="D429" s="58" t="s">
        <v>327</v>
      </c>
      <c r="E429" s="34">
        <f>'A4-1 with formulas'!$K429</f>
        <v>0</v>
      </c>
      <c r="F429" s="215" t="str">
        <f>IF('A4-1 with formulas'!F429=0," ",'A4-1 with formulas'!F429)</f>
        <v>Actual</v>
      </c>
      <c r="G429" s="35"/>
      <c r="H429" s="35"/>
      <c r="I429" s="35"/>
      <c r="J429" s="35"/>
      <c r="K429" s="35"/>
      <c r="L429" s="35"/>
      <c r="M429" s="105"/>
    </row>
    <row r="430" spans="1:13">
      <c r="A430" s="297"/>
      <c r="B430" s="46"/>
      <c r="C430" s="46" t="s">
        <v>228</v>
      </c>
      <c r="D430" s="58" t="s">
        <v>327</v>
      </c>
      <c r="E430" s="34">
        <f>'A4-1 with formulas'!$K430</f>
        <v>0</v>
      </c>
      <c r="F430" s="215" t="str">
        <f>IF('A4-1 with formulas'!F430=0," ",'A4-1 with formulas'!F430)</f>
        <v xml:space="preserve"> </v>
      </c>
      <c r="G430" s="34">
        <f>IF(($F430=" "),0,ROUND('A4-1 with formulas'!$E430*(VLOOKUP($F430,Ratio,6)),0))</f>
        <v>0</v>
      </c>
      <c r="H430" s="34">
        <f>IF(($F430=" "),0,ROUND('A4-1 with formulas'!$E430*(VLOOKUP($F430,Ratio,7)),0))</f>
        <v>0</v>
      </c>
      <c r="I430" s="34">
        <f>IF(($F430=" "),0,ROUND('A4-1 with formulas'!$E430*(VLOOKUP($F430,Ratio,8)),0))</f>
        <v>0</v>
      </c>
      <c r="J430" s="34">
        <f>IF(($F430=" "),0,ROUND('A4-1 with formulas'!$E430*(VLOOKUP($F430,Ratio,9)),0))</f>
        <v>0</v>
      </c>
      <c r="K430" s="34">
        <f>IF(($F430=" "),0,ROUND('A4-1 with formulas'!$E430*(VLOOKUP($F430,Ratio,10)),0))</f>
        <v>0</v>
      </c>
      <c r="L430" s="34">
        <f>IF(($F430=" "),0,ROUND('A4-1 with formulas'!$E430*(VLOOKUP($F430,Ratio,11)),0))</f>
        <v>0</v>
      </c>
      <c r="M430" s="105"/>
    </row>
    <row r="431" spans="1:13">
      <c r="A431" s="297">
        <v>42180</v>
      </c>
      <c r="B431" s="46">
        <v>6670</v>
      </c>
      <c r="C431" s="46" t="s">
        <v>89</v>
      </c>
      <c r="D431" s="58" t="s">
        <v>328</v>
      </c>
      <c r="E431" s="34">
        <f>'A4-1 with formulas'!$K431</f>
        <v>0</v>
      </c>
      <c r="F431" s="215" t="str">
        <f>IF('A4-1 with formulas'!F431=0," ",'A4-1 with formulas'!F431)</f>
        <v>Actual</v>
      </c>
      <c r="G431" s="35"/>
      <c r="H431" s="35"/>
      <c r="I431" s="35"/>
      <c r="J431" s="35"/>
      <c r="K431" s="35"/>
      <c r="L431" s="35"/>
      <c r="M431" s="105"/>
    </row>
    <row r="432" spans="1:13">
      <c r="A432" s="297"/>
      <c r="B432" s="46"/>
      <c r="C432" s="46" t="s">
        <v>91</v>
      </c>
      <c r="D432" s="58" t="s">
        <v>328</v>
      </c>
      <c r="E432" s="34">
        <f>'A4-1 with formulas'!$K432</f>
        <v>0</v>
      </c>
      <c r="F432" s="215" t="str">
        <f>IF('A4-1 with formulas'!F432=0," ",'A4-1 with formulas'!F432)</f>
        <v xml:space="preserve"> </v>
      </c>
      <c r="G432" s="34">
        <f>IF(($F432=" "),0,ROUND('A4-1 with formulas'!$E432*(VLOOKUP($F432,Ratio,6)),0))</f>
        <v>0</v>
      </c>
      <c r="H432" s="34">
        <f>IF(($F432=" "),0,ROUND('A4-1 with formulas'!$E432*(VLOOKUP($F432,Ratio,7)),0))</f>
        <v>0</v>
      </c>
      <c r="I432" s="34">
        <f>IF(($F432=" "),0,ROUND('A4-1 with formulas'!$E432*(VLOOKUP($F432,Ratio,8)),0))</f>
        <v>0</v>
      </c>
      <c r="J432" s="34">
        <f>IF(($F432=" "),0,ROUND('A4-1 with formulas'!$E432*(VLOOKUP($F432,Ratio,9)),0))</f>
        <v>0</v>
      </c>
      <c r="K432" s="34">
        <f>IF(($F432=" "),0,ROUND('A4-1 with formulas'!$E432*(VLOOKUP($F432,Ratio,10)),0))</f>
        <v>0</v>
      </c>
      <c r="L432" s="34">
        <f>IF(($F432=" "),0,ROUND('A4-1 with formulas'!$E432*(VLOOKUP($F432,Ratio,11)),0))</f>
        <v>0</v>
      </c>
      <c r="M432" s="105"/>
    </row>
    <row r="433" spans="1:13">
      <c r="A433" s="297">
        <v>42200</v>
      </c>
      <c r="B433" s="46">
        <v>6680</v>
      </c>
      <c r="C433" s="59" t="s">
        <v>329</v>
      </c>
      <c r="D433" s="213"/>
      <c r="E433" s="34">
        <f>SUM(E414:E432)</f>
        <v>0</v>
      </c>
      <c r="F433" s="215"/>
      <c r="G433" s="34">
        <f t="shared" ref="G433:L433" si="20">SUM(G414:G432)</f>
        <v>0</v>
      </c>
      <c r="H433" s="34">
        <f t="shared" si="20"/>
        <v>0</v>
      </c>
      <c r="I433" s="34">
        <f t="shared" si="20"/>
        <v>0</v>
      </c>
      <c r="J433" s="34">
        <f t="shared" si="20"/>
        <v>0</v>
      </c>
      <c r="K433" s="34">
        <f t="shared" si="20"/>
        <v>0</v>
      </c>
      <c r="L433" s="34">
        <f t="shared" si="20"/>
        <v>0</v>
      </c>
      <c r="M433" s="105"/>
    </row>
    <row r="434" spans="1:13">
      <c r="A434" s="297"/>
      <c r="B434" s="46"/>
      <c r="C434" s="59" t="s">
        <v>330</v>
      </c>
      <c r="D434" s="217"/>
      <c r="E434" s="33"/>
      <c r="F434" s="33"/>
      <c r="G434" s="33"/>
      <c r="H434" s="33"/>
      <c r="I434" s="33"/>
      <c r="J434" s="33"/>
      <c r="K434" s="33"/>
      <c r="L434" s="33"/>
      <c r="M434" s="105"/>
    </row>
    <row r="435" spans="1:13">
      <c r="A435" s="297">
        <v>43000</v>
      </c>
      <c r="B435" s="46">
        <v>6750</v>
      </c>
      <c r="C435" s="46" t="s">
        <v>331</v>
      </c>
      <c r="D435" s="58" t="s">
        <v>332</v>
      </c>
      <c r="E435" s="34">
        <f>'A4-1 with formulas'!$K435</f>
        <v>0</v>
      </c>
      <c r="F435" s="215" t="str">
        <f>IF('A4-1 with formulas'!F435=0," ",'A4-1 with formulas'!F435)</f>
        <v>Actual</v>
      </c>
      <c r="G435" s="35"/>
      <c r="H435" s="35"/>
      <c r="I435" s="35"/>
      <c r="J435" s="35"/>
      <c r="K435" s="35"/>
      <c r="L435" s="35"/>
      <c r="M435" s="105"/>
    </row>
    <row r="436" spans="1:13">
      <c r="A436" s="297"/>
      <c r="B436" s="46"/>
      <c r="C436" s="46" t="s">
        <v>333</v>
      </c>
      <c r="D436" s="58" t="s">
        <v>332</v>
      </c>
      <c r="E436" s="34">
        <f>'A4-1 with formulas'!$K436</f>
        <v>0</v>
      </c>
      <c r="F436" s="215" t="str">
        <f>IF('A4-1 with formulas'!F436=0," ",'A4-1 with formulas'!F436)</f>
        <v xml:space="preserve"> </v>
      </c>
      <c r="G436" s="34">
        <f>IF(($F436=" "),0,ROUND('A4-1 with formulas'!$E436*(VLOOKUP($F436,Ratio,6)),0))</f>
        <v>0</v>
      </c>
      <c r="H436" s="34">
        <f>IF(($F436=" "),0,ROUND('A4-1 with formulas'!$E436*(VLOOKUP($F436,Ratio,7)),0))</f>
        <v>0</v>
      </c>
      <c r="I436" s="34">
        <f>IF(($F436=" "),0,ROUND('A4-1 with formulas'!$E436*(VLOOKUP($F436,Ratio,8)),0))</f>
        <v>0</v>
      </c>
      <c r="J436" s="34">
        <f>IF(($F436=" "),0,ROUND('A4-1 with formulas'!$E436*(VLOOKUP($F436,Ratio,9)),0))</f>
        <v>0</v>
      </c>
      <c r="K436" s="34">
        <f>IF(($F436=" "),0,ROUND('A4-1 with formulas'!$E436*(VLOOKUP($F436,Ratio,10)),0))</f>
        <v>0</v>
      </c>
      <c r="L436" s="34">
        <f>IF(($F436=" "),0,ROUND('A4-1 with formulas'!$E436*(VLOOKUP($F436,Ratio,11)),0))</f>
        <v>0</v>
      </c>
      <c r="M436" s="105"/>
    </row>
    <row r="437" spans="1:13">
      <c r="A437" s="297">
        <v>43020</v>
      </c>
      <c r="B437" s="46">
        <v>6760</v>
      </c>
      <c r="C437" s="46" t="s">
        <v>297</v>
      </c>
      <c r="D437" s="58" t="s">
        <v>334</v>
      </c>
      <c r="E437" s="34">
        <f>'A4-1 with formulas'!$K437</f>
        <v>0</v>
      </c>
      <c r="F437" s="215" t="str">
        <f>IF('A4-1 with formulas'!F437=0," ",'A4-1 with formulas'!F437)</f>
        <v>Actual</v>
      </c>
      <c r="G437" s="35"/>
      <c r="H437" s="35"/>
      <c r="I437" s="35"/>
      <c r="J437" s="35"/>
      <c r="K437" s="35"/>
      <c r="L437" s="35"/>
      <c r="M437" s="105"/>
    </row>
    <row r="438" spans="1:13">
      <c r="A438" s="297"/>
      <c r="B438" s="46"/>
      <c r="C438" s="46" t="s">
        <v>299</v>
      </c>
      <c r="D438" s="58" t="s">
        <v>334</v>
      </c>
      <c r="E438" s="34">
        <f>'A4-1 with formulas'!$K438</f>
        <v>0</v>
      </c>
      <c r="F438" s="215" t="str">
        <f>IF('A4-1 with formulas'!F438=0," ",'A4-1 with formulas'!F438)</f>
        <v xml:space="preserve"> </v>
      </c>
      <c r="G438" s="34">
        <f>IF(($F438=" "),0,ROUND('A4-1 with formulas'!$E438*(VLOOKUP($F438,Ratio,6)),0))</f>
        <v>0</v>
      </c>
      <c r="H438" s="34">
        <f>IF(($F438=" "),0,ROUND('A4-1 with formulas'!$E438*(VLOOKUP($F438,Ratio,7)),0))</f>
        <v>0</v>
      </c>
      <c r="I438" s="34">
        <f>IF(($F438=" "),0,ROUND('A4-1 with formulas'!$E438*(VLOOKUP($F438,Ratio,8)),0))</f>
        <v>0</v>
      </c>
      <c r="J438" s="34">
        <f>IF(($F438=" "),0,ROUND('A4-1 with formulas'!$E438*(VLOOKUP($F438,Ratio,9)),0))</f>
        <v>0</v>
      </c>
      <c r="K438" s="34">
        <f>IF(($F438=" "),0,ROUND('A4-1 with formulas'!$E438*(VLOOKUP($F438,Ratio,10)),0))</f>
        <v>0</v>
      </c>
      <c r="L438" s="34">
        <f>IF(($F438=" "),0,ROUND('A4-1 with formulas'!$E438*(VLOOKUP($F438,Ratio,11)),0))</f>
        <v>0</v>
      </c>
      <c r="M438" s="105"/>
    </row>
    <row r="439" spans="1:13">
      <c r="A439" s="297">
        <v>43040</v>
      </c>
      <c r="B439" s="46">
        <v>6770</v>
      </c>
      <c r="C439" s="46" t="s">
        <v>300</v>
      </c>
      <c r="D439" s="58" t="s">
        <v>335</v>
      </c>
      <c r="E439" s="34">
        <f>'A4-1 with formulas'!$K439</f>
        <v>0</v>
      </c>
      <c r="F439" s="215" t="str">
        <f>IF('A4-1 with formulas'!F439=0," ",'A4-1 with formulas'!F439)</f>
        <v>Actual</v>
      </c>
      <c r="G439" s="35"/>
      <c r="H439" s="35"/>
      <c r="I439" s="35"/>
      <c r="J439" s="35"/>
      <c r="K439" s="35"/>
      <c r="L439" s="35"/>
      <c r="M439" s="105"/>
    </row>
    <row r="440" spans="1:13">
      <c r="A440" s="297"/>
      <c r="B440" s="46"/>
      <c r="C440" s="46" t="s">
        <v>302</v>
      </c>
      <c r="D440" s="58" t="s">
        <v>335</v>
      </c>
      <c r="E440" s="34">
        <f>'A4-1 with formulas'!$K440</f>
        <v>0</v>
      </c>
      <c r="F440" s="215" t="str">
        <f>IF('A4-1 with formulas'!F440=0," ",'A4-1 with formulas'!F440)</f>
        <v xml:space="preserve"> </v>
      </c>
      <c r="G440" s="34">
        <f>IF(($F440=" "),0,ROUND('A4-1 with formulas'!$E440*(VLOOKUP($F440,Ratio,6)),0))</f>
        <v>0</v>
      </c>
      <c r="H440" s="34">
        <f>IF(($F440=" "),0,ROUND('A4-1 with formulas'!$E440*(VLOOKUP($F440,Ratio,7)),0))</f>
        <v>0</v>
      </c>
      <c r="I440" s="34">
        <f>IF(($F440=" "),0,ROUND('A4-1 with formulas'!$E440*(VLOOKUP($F440,Ratio,8)),0))</f>
        <v>0</v>
      </c>
      <c r="J440" s="34">
        <f>IF(($F440=" "),0,ROUND('A4-1 with formulas'!$E440*(VLOOKUP($F440,Ratio,9)),0))</f>
        <v>0</v>
      </c>
      <c r="K440" s="34">
        <f>IF(($F440=" "),0,ROUND('A4-1 with formulas'!$E440*(VLOOKUP($F440,Ratio,10)),0))</f>
        <v>0</v>
      </c>
      <c r="L440" s="34">
        <f>IF(($F440=" "),0,ROUND('A4-1 with formulas'!$E440*(VLOOKUP($F440,Ratio,11)),0))</f>
        <v>0</v>
      </c>
      <c r="M440" s="105"/>
    </row>
    <row r="441" spans="1:13">
      <c r="A441" s="297">
        <v>43060</v>
      </c>
      <c r="B441" s="46">
        <v>6780</v>
      </c>
      <c r="C441" s="46" t="s">
        <v>303</v>
      </c>
      <c r="D441" s="58" t="s">
        <v>336</v>
      </c>
      <c r="E441" s="34">
        <f>'A4-1 with formulas'!$K441</f>
        <v>0</v>
      </c>
      <c r="F441" s="215" t="str">
        <f>IF('A4-1 with formulas'!F441=0," ",'A4-1 with formulas'!F441)</f>
        <v>Actual</v>
      </c>
      <c r="G441" s="35"/>
      <c r="H441" s="35"/>
      <c r="I441" s="35"/>
      <c r="J441" s="35"/>
      <c r="K441" s="35"/>
      <c r="L441" s="35"/>
      <c r="M441" s="105"/>
    </row>
    <row r="442" spans="1:13">
      <c r="A442" s="297"/>
      <c r="B442" s="46"/>
      <c r="C442" s="46" t="s">
        <v>305</v>
      </c>
      <c r="D442" s="58" t="s">
        <v>336</v>
      </c>
      <c r="E442" s="34">
        <f>'A4-1 with formulas'!$K442</f>
        <v>0</v>
      </c>
      <c r="F442" s="215" t="str">
        <f>IF('A4-1 with formulas'!F442=0," ",'A4-1 with formulas'!F442)</f>
        <v xml:space="preserve"> </v>
      </c>
      <c r="G442" s="34">
        <f>IF(($F442=" "),0,ROUND('A4-1 with formulas'!$E442*(VLOOKUP($F442,Ratio,6)),0))</f>
        <v>0</v>
      </c>
      <c r="H442" s="34">
        <f>IF(($F442=" "),0,ROUND('A4-1 with formulas'!$E442*(VLOOKUP($F442,Ratio,7)),0))</f>
        <v>0</v>
      </c>
      <c r="I442" s="34">
        <f>IF(($F442=" "),0,ROUND('A4-1 with formulas'!$E442*(VLOOKUP($F442,Ratio,8)),0))</f>
        <v>0</v>
      </c>
      <c r="J442" s="34">
        <f>IF(($F442=" "),0,ROUND('A4-1 with formulas'!$E442*(VLOOKUP($F442,Ratio,9)),0))</f>
        <v>0</v>
      </c>
      <c r="K442" s="34">
        <f>IF(($F442=" "),0,ROUND('A4-1 with formulas'!$E442*(VLOOKUP($F442,Ratio,10)),0))</f>
        <v>0</v>
      </c>
      <c r="L442" s="34">
        <f>IF(($F442=" "),0,ROUND('A4-1 with formulas'!$E442*(VLOOKUP($F442,Ratio,11)),0))</f>
        <v>0</v>
      </c>
      <c r="M442" s="105"/>
    </row>
    <row r="443" spans="1:13">
      <c r="A443" s="314">
        <v>43065</v>
      </c>
      <c r="B443" s="63"/>
      <c r="C443" s="298" t="s">
        <v>1007</v>
      </c>
      <c r="D443" s="58" t="s">
        <v>1036</v>
      </c>
      <c r="E443" s="34">
        <f>'A4-1 with formulas'!$K443</f>
        <v>0</v>
      </c>
      <c r="F443" s="215" t="str">
        <f>IF('A4-1 with formulas'!F443=0," ",'A4-1 with formulas'!F443)</f>
        <v>Actual</v>
      </c>
      <c r="G443" s="35"/>
      <c r="H443" s="35"/>
      <c r="I443" s="35"/>
      <c r="J443" s="35"/>
      <c r="K443" s="35"/>
      <c r="L443" s="35"/>
      <c r="M443" s="105"/>
    </row>
    <row r="444" spans="1:13">
      <c r="A444" s="297"/>
      <c r="B444" s="63"/>
      <c r="C444" s="298" t="s">
        <v>1007</v>
      </c>
      <c r="D444" s="58" t="s">
        <v>1036</v>
      </c>
      <c r="E444" s="34">
        <f>'A4-1 with formulas'!$K444</f>
        <v>0</v>
      </c>
      <c r="F444" s="215" t="str">
        <f>IF('A4-1 with formulas'!F444=0," ",'A4-1 with formulas'!F444)</f>
        <v xml:space="preserve"> </v>
      </c>
      <c r="G444" s="34">
        <f>IF(($F444=" "),0,ROUND('A4-1 with formulas'!$E444*(VLOOKUP($F444,Ratio,6)),0))</f>
        <v>0</v>
      </c>
      <c r="H444" s="34">
        <f>IF(($F444=" "),0,ROUND('A4-1 with formulas'!$E444*(VLOOKUP($F444,Ratio,7)),0))</f>
        <v>0</v>
      </c>
      <c r="I444" s="34">
        <f>IF(($F444=" "),0,ROUND('A4-1 with formulas'!$E444*(VLOOKUP($F444,Ratio,8)),0))</f>
        <v>0</v>
      </c>
      <c r="J444" s="34">
        <f>IF(($F444=" "),0,ROUND('A4-1 with formulas'!$E444*(VLOOKUP($F444,Ratio,9)),0))</f>
        <v>0</v>
      </c>
      <c r="K444" s="34">
        <f>IF(($F444=" "),0,ROUND('A4-1 with formulas'!$E444*(VLOOKUP($F444,Ratio,10)),0))</f>
        <v>0</v>
      </c>
      <c r="L444" s="34">
        <f>IF(($F444=" "),0,ROUND('A4-1 with formulas'!$E444*(VLOOKUP($F444,Ratio,11)),0))</f>
        <v>0</v>
      </c>
      <c r="M444" s="105"/>
    </row>
    <row r="445" spans="1:13">
      <c r="A445" s="316">
        <v>43080</v>
      </c>
      <c r="B445" s="288">
        <v>6785</v>
      </c>
      <c r="C445" s="312" t="s">
        <v>955</v>
      </c>
      <c r="D445" s="311" t="s">
        <v>956</v>
      </c>
      <c r="E445" s="34">
        <f>'A4-1 with formulas'!$K445</f>
        <v>0</v>
      </c>
      <c r="F445" s="215" t="str">
        <f>IF('A4-1 with formulas'!F445=0," ",'A4-1 with formulas'!F445)</f>
        <v>Actual</v>
      </c>
      <c r="G445" s="34"/>
      <c r="H445" s="34"/>
      <c r="I445" s="34"/>
      <c r="J445" s="34"/>
      <c r="K445" s="34"/>
      <c r="L445" s="34"/>
      <c r="M445" s="105"/>
    </row>
    <row r="446" spans="1:13">
      <c r="A446" s="316"/>
      <c r="B446" s="245"/>
      <c r="C446" s="312" t="s">
        <v>955</v>
      </c>
      <c r="D446" s="311" t="s">
        <v>956</v>
      </c>
      <c r="E446" s="34">
        <f>'A4-1 with formulas'!$K446</f>
        <v>0</v>
      </c>
      <c r="F446" s="215" t="str">
        <f>IF('A4-1 with formulas'!F446=0," ",'A4-1 with formulas'!F446)</f>
        <v xml:space="preserve"> </v>
      </c>
      <c r="G446" s="34">
        <f>IF(($F446=" "),0,ROUND('A4-1 with formulas'!$E446*(VLOOKUP($F446,Ratio,6)),0))</f>
        <v>0</v>
      </c>
      <c r="H446" s="34">
        <f>IF(($F446=" "),0,ROUND('A4-1 with formulas'!$E446*(VLOOKUP($F446,Ratio,7)),0))</f>
        <v>0</v>
      </c>
      <c r="I446" s="34">
        <f>IF(($F446=" "),0,ROUND('A4-1 with formulas'!$E446*(VLOOKUP($F446,Ratio,8)),0))</f>
        <v>0</v>
      </c>
      <c r="J446" s="34">
        <f>IF(($F446=" "),0,ROUND('A4-1 with formulas'!$E446*(VLOOKUP($F446,Ratio,9)),0))</f>
        <v>0</v>
      </c>
      <c r="K446" s="34">
        <f>IF(($F446=" "),0,ROUND('A4-1 with formulas'!$E446*(VLOOKUP($F446,Ratio,10)),0))</f>
        <v>0</v>
      </c>
      <c r="L446" s="34">
        <f>IF(($F446=" "),0,ROUND('A4-1 with formulas'!$E446*(VLOOKUP($F446,Ratio,11)),0))</f>
        <v>0</v>
      </c>
      <c r="M446" s="105"/>
    </row>
    <row r="447" spans="1:13">
      <c r="A447" s="297">
        <v>43100</v>
      </c>
      <c r="B447" s="46">
        <v>6790</v>
      </c>
      <c r="C447" s="46" t="s">
        <v>306</v>
      </c>
      <c r="D447" s="58" t="s">
        <v>337</v>
      </c>
      <c r="E447" s="34">
        <f>'A4-1 with formulas'!$K447</f>
        <v>0</v>
      </c>
      <c r="F447" s="215" t="str">
        <f>IF('A4-1 with formulas'!F447=0," ",'A4-1 with formulas'!F447)</f>
        <v>Actual</v>
      </c>
      <c r="G447" s="35"/>
      <c r="H447" s="35"/>
      <c r="I447" s="35"/>
      <c r="J447" s="35"/>
      <c r="K447" s="35"/>
      <c r="L447" s="35"/>
      <c r="M447" s="105"/>
    </row>
    <row r="448" spans="1:13">
      <c r="A448" s="297"/>
      <c r="B448" s="46"/>
      <c r="C448" s="46" t="s">
        <v>308</v>
      </c>
      <c r="D448" s="58" t="s">
        <v>337</v>
      </c>
      <c r="E448" s="34">
        <f>'A4-1 with formulas'!$K448</f>
        <v>0</v>
      </c>
      <c r="F448" s="215" t="str">
        <f>IF('A4-1 with formulas'!F448=0," ",'A4-1 with formulas'!F448)</f>
        <v xml:space="preserve"> </v>
      </c>
      <c r="G448" s="34">
        <f>IF(($F448=" "),0,ROUND('A4-1 with formulas'!$E448*(VLOOKUP($F448,Ratio,6)),0))</f>
        <v>0</v>
      </c>
      <c r="H448" s="34">
        <f>IF(($F448=" "),0,ROUND('A4-1 with formulas'!$E448*(VLOOKUP($F448,Ratio,7)),0))</f>
        <v>0</v>
      </c>
      <c r="I448" s="34">
        <f>IF(($F448=" "),0,ROUND('A4-1 with formulas'!$E448*(VLOOKUP($F448,Ratio,8)),0))</f>
        <v>0</v>
      </c>
      <c r="J448" s="34">
        <f>IF(($F448=" "),0,ROUND('A4-1 with formulas'!$E448*(VLOOKUP($F448,Ratio,9)),0))</f>
        <v>0</v>
      </c>
      <c r="K448" s="34">
        <f>IF(($F448=" "),0,ROUND('A4-1 with formulas'!$E448*(VLOOKUP($F448,Ratio,10)),0))</f>
        <v>0</v>
      </c>
      <c r="L448" s="34">
        <f>IF(($F448=" "),0,ROUND('A4-1 with formulas'!$E448*(VLOOKUP($F448,Ratio,11)),0))</f>
        <v>0</v>
      </c>
      <c r="M448" s="105"/>
    </row>
    <row r="449" spans="1:13">
      <c r="A449" s="297">
        <v>43120</v>
      </c>
      <c r="B449" s="46">
        <v>6800</v>
      </c>
      <c r="C449" s="46" t="s">
        <v>309</v>
      </c>
      <c r="D449" s="58" t="s">
        <v>338</v>
      </c>
      <c r="E449" s="34">
        <f>'A4-1 with formulas'!$K449</f>
        <v>0</v>
      </c>
      <c r="F449" s="215" t="str">
        <f>IF('A4-1 with formulas'!F449=0," ",'A4-1 with formulas'!F449)</f>
        <v>Actual</v>
      </c>
      <c r="G449" s="35"/>
      <c r="H449" s="35"/>
      <c r="I449" s="35"/>
      <c r="J449" s="35"/>
      <c r="K449" s="35"/>
      <c r="L449" s="35"/>
      <c r="M449" s="105"/>
    </row>
    <row r="450" spans="1:13">
      <c r="A450" s="297"/>
      <c r="B450" s="46"/>
      <c r="C450" s="46" t="s">
        <v>311</v>
      </c>
      <c r="D450" s="58" t="s">
        <v>338</v>
      </c>
      <c r="E450" s="34">
        <f>'A4-1 with formulas'!$K450</f>
        <v>0</v>
      </c>
      <c r="F450" s="215" t="str">
        <f>IF('A4-1 with formulas'!F450=0," ",'A4-1 with formulas'!F450)</f>
        <v xml:space="preserve"> </v>
      </c>
      <c r="G450" s="34">
        <f>IF(($F450=" "),0,ROUND('A4-1 with formulas'!$E450*(VLOOKUP($F450,Ratio,6)),0))</f>
        <v>0</v>
      </c>
      <c r="H450" s="34">
        <f>IF(($F450=" "),0,ROUND('A4-1 with formulas'!$E450*(VLOOKUP($F450,Ratio,7)),0))</f>
        <v>0</v>
      </c>
      <c r="I450" s="34">
        <f>IF(($F450=" "),0,ROUND('A4-1 with formulas'!$E450*(VLOOKUP($F450,Ratio,8)),0))</f>
        <v>0</v>
      </c>
      <c r="J450" s="34">
        <f>IF(($F450=" "),0,ROUND('A4-1 with formulas'!$E450*(VLOOKUP($F450,Ratio,9)),0))</f>
        <v>0</v>
      </c>
      <c r="K450" s="34">
        <f>IF(($F450=" "),0,ROUND('A4-1 with formulas'!$E450*(VLOOKUP($F450,Ratio,10)),0))</f>
        <v>0</v>
      </c>
      <c r="L450" s="34">
        <f>IF(($F450=" "),0,ROUND('A4-1 with formulas'!$E450*(VLOOKUP($F450,Ratio,11)),0))</f>
        <v>0</v>
      </c>
      <c r="M450" s="105"/>
    </row>
    <row r="451" spans="1:13">
      <c r="A451" s="297">
        <v>43140</v>
      </c>
      <c r="B451" s="46">
        <v>6810</v>
      </c>
      <c r="C451" s="46" t="s">
        <v>80</v>
      </c>
      <c r="D451" s="58" t="s">
        <v>339</v>
      </c>
      <c r="E451" s="34">
        <f>'A4-1 with formulas'!$K451</f>
        <v>0</v>
      </c>
      <c r="F451" s="215" t="str">
        <f>IF('A4-1 with formulas'!F451=0," ",'A4-1 with formulas'!F451)</f>
        <v>Actual</v>
      </c>
      <c r="G451" s="35"/>
      <c r="H451" s="35"/>
      <c r="I451" s="35"/>
      <c r="J451" s="35"/>
      <c r="K451" s="35"/>
      <c r="L451" s="35"/>
      <c r="M451" s="105"/>
    </row>
    <row r="452" spans="1:13">
      <c r="A452" s="297"/>
      <c r="B452" s="46"/>
      <c r="C452" s="46" t="s">
        <v>82</v>
      </c>
      <c r="D452" s="58" t="s">
        <v>339</v>
      </c>
      <c r="E452" s="34">
        <f>'A4-1 with formulas'!$K452</f>
        <v>0</v>
      </c>
      <c r="F452" s="215" t="str">
        <f>IF('A4-1 with formulas'!F452=0," ",'A4-1 with formulas'!F452)</f>
        <v xml:space="preserve"> </v>
      </c>
      <c r="G452" s="34">
        <f>IF(($F452=" "),0,ROUND('A4-1 with formulas'!$E452*(VLOOKUP($F452,Ratio,6)),0))</f>
        <v>0</v>
      </c>
      <c r="H452" s="34">
        <f>IF(($F452=" "),0,ROUND('A4-1 with formulas'!$E452*(VLOOKUP($F452,Ratio,7)),0))</f>
        <v>0</v>
      </c>
      <c r="I452" s="34">
        <f>IF(($F452=" "),0,ROUND('A4-1 with formulas'!$E452*(VLOOKUP($F452,Ratio,8)),0))</f>
        <v>0</v>
      </c>
      <c r="J452" s="34">
        <f>IF(($F452=" "),0,ROUND('A4-1 with formulas'!$E452*(VLOOKUP($F452,Ratio,9)),0))</f>
        <v>0</v>
      </c>
      <c r="K452" s="34">
        <f>IF(($F452=" "),0,ROUND('A4-1 with formulas'!$E452*(VLOOKUP($F452,Ratio,10)),0))</f>
        <v>0</v>
      </c>
      <c r="L452" s="34">
        <f>IF(($F452=" "),0,ROUND('A4-1 with formulas'!$E452*(VLOOKUP($F452,Ratio,11)),0))</f>
        <v>0</v>
      </c>
      <c r="M452" s="105"/>
    </row>
    <row r="453" spans="1:13">
      <c r="A453" s="297">
        <v>43160</v>
      </c>
      <c r="B453" s="46">
        <v>6820</v>
      </c>
      <c r="C453" s="46" t="s">
        <v>180</v>
      </c>
      <c r="D453" s="58" t="s">
        <v>340</v>
      </c>
      <c r="E453" s="34">
        <f>'A4-1 with formulas'!$K453</f>
        <v>0</v>
      </c>
      <c r="F453" s="215" t="str">
        <f>IF('A4-1 with formulas'!F453=0," ",'A4-1 with formulas'!F453)</f>
        <v>Actual</v>
      </c>
      <c r="G453" s="35"/>
      <c r="H453" s="35"/>
      <c r="I453" s="35"/>
      <c r="J453" s="35"/>
      <c r="K453" s="35"/>
      <c r="L453" s="35"/>
      <c r="M453" s="105"/>
    </row>
    <row r="454" spans="1:13">
      <c r="A454" s="297"/>
      <c r="B454" s="46"/>
      <c r="C454" s="46" t="s">
        <v>228</v>
      </c>
      <c r="D454" s="58" t="s">
        <v>340</v>
      </c>
      <c r="E454" s="34">
        <f>'A4-1 with formulas'!$K454</f>
        <v>0</v>
      </c>
      <c r="F454" s="215" t="str">
        <f>IF('A4-1 with formulas'!F454=0," ",'A4-1 with formulas'!F454)</f>
        <v xml:space="preserve"> </v>
      </c>
      <c r="G454" s="34">
        <f>IF(($F454=" "),0,ROUND('A4-1 with formulas'!$E454*(VLOOKUP($F454,Ratio,6)),0))</f>
        <v>0</v>
      </c>
      <c r="H454" s="34">
        <f>IF(($F454=" "),0,ROUND('A4-1 with formulas'!$E454*(VLOOKUP($F454,Ratio,7)),0))</f>
        <v>0</v>
      </c>
      <c r="I454" s="34">
        <f>IF(($F454=" "),0,ROUND('A4-1 with formulas'!$E454*(VLOOKUP($F454,Ratio,8)),0))</f>
        <v>0</v>
      </c>
      <c r="J454" s="34">
        <f>IF(($F454=" "),0,ROUND('A4-1 with formulas'!$E454*(VLOOKUP($F454,Ratio,9)),0))</f>
        <v>0</v>
      </c>
      <c r="K454" s="34">
        <f>IF(($F454=" "),0,ROUND('A4-1 with formulas'!$E454*(VLOOKUP($F454,Ratio,10)),0))</f>
        <v>0</v>
      </c>
      <c r="L454" s="34">
        <f>IF(($F454=" "),0,ROUND('A4-1 with formulas'!$E454*(VLOOKUP($F454,Ratio,11)),0))</f>
        <v>0</v>
      </c>
      <c r="M454" s="105"/>
    </row>
    <row r="455" spans="1:13">
      <c r="A455" s="297">
        <v>43180</v>
      </c>
      <c r="B455" s="46">
        <v>6830</v>
      </c>
      <c r="C455" s="46" t="s">
        <v>89</v>
      </c>
      <c r="D455" s="58" t="s">
        <v>341</v>
      </c>
      <c r="E455" s="34">
        <f>'A4-1 with formulas'!$K455</f>
        <v>0</v>
      </c>
      <c r="F455" s="215" t="str">
        <f>IF('A4-1 with formulas'!F455=0," ",'A4-1 with formulas'!F455)</f>
        <v>Actual</v>
      </c>
      <c r="G455" s="35"/>
      <c r="H455" s="35"/>
      <c r="I455" s="35"/>
      <c r="J455" s="35"/>
      <c r="K455" s="35"/>
      <c r="L455" s="35"/>
      <c r="M455" s="105"/>
    </row>
    <row r="456" spans="1:13">
      <c r="A456" s="297"/>
      <c r="B456" s="46"/>
      <c r="C456" s="46" t="s">
        <v>91</v>
      </c>
      <c r="D456" s="58" t="s">
        <v>341</v>
      </c>
      <c r="E456" s="34">
        <f>'A4-1 with formulas'!$K456</f>
        <v>0</v>
      </c>
      <c r="F456" s="215" t="str">
        <f>IF('A4-1 with formulas'!F456=0," ",'A4-1 with formulas'!F456)</f>
        <v xml:space="preserve"> </v>
      </c>
      <c r="G456" s="34">
        <f>IF(($F456=" "),0,ROUND('A4-1 with formulas'!$E456*(VLOOKUP($F456,Ratio,6)),0))</f>
        <v>0</v>
      </c>
      <c r="H456" s="34">
        <f>IF(($F456=" "),0,ROUND('A4-1 with formulas'!$E456*(VLOOKUP($F456,Ratio,7)),0))</f>
        <v>0</v>
      </c>
      <c r="I456" s="34">
        <f>IF(($F456=" "),0,ROUND('A4-1 with formulas'!$E456*(VLOOKUP($F456,Ratio,8)),0))</f>
        <v>0</v>
      </c>
      <c r="J456" s="34">
        <f>IF(($F456=" "),0,ROUND('A4-1 with formulas'!$E456*(VLOOKUP($F456,Ratio,9)),0))</f>
        <v>0</v>
      </c>
      <c r="K456" s="34">
        <f>IF(($F456=" "),0,ROUND('A4-1 with formulas'!$E456*(VLOOKUP($F456,Ratio,10)),0))</f>
        <v>0</v>
      </c>
      <c r="L456" s="34">
        <f>IF(($F456=" "),0,ROUND('A4-1 with formulas'!$E456*(VLOOKUP($F456,Ratio,11)),0))</f>
        <v>0</v>
      </c>
      <c r="M456" s="105"/>
    </row>
    <row r="457" spans="1:13">
      <c r="A457" s="297">
        <v>43200</v>
      </c>
      <c r="B457" s="46">
        <v>6840</v>
      </c>
      <c r="C457" s="59" t="s">
        <v>342</v>
      </c>
      <c r="D457" s="213"/>
      <c r="E457" s="34">
        <f>SUM(E435:E456)</f>
        <v>0</v>
      </c>
      <c r="F457" s="215"/>
      <c r="G457" s="34">
        <f t="shared" ref="G457:L457" si="21">SUM(G435:G456)</f>
        <v>0</v>
      </c>
      <c r="H457" s="34">
        <f t="shared" si="21"/>
        <v>0</v>
      </c>
      <c r="I457" s="34">
        <f t="shared" si="21"/>
        <v>0</v>
      </c>
      <c r="J457" s="34">
        <f t="shared" si="21"/>
        <v>0</v>
      </c>
      <c r="K457" s="34">
        <f t="shared" si="21"/>
        <v>0</v>
      </c>
      <c r="L457" s="34">
        <f t="shared" si="21"/>
        <v>0</v>
      </c>
      <c r="M457" s="105"/>
    </row>
    <row r="458" spans="1:13">
      <c r="A458" s="297"/>
      <c r="B458" s="46"/>
      <c r="C458" s="59" t="s">
        <v>343</v>
      </c>
      <c r="D458" s="217"/>
      <c r="E458" s="33"/>
      <c r="F458" s="33"/>
      <c r="G458" s="33"/>
      <c r="H458" s="33"/>
      <c r="I458" s="33"/>
      <c r="J458" s="33"/>
      <c r="K458" s="33"/>
      <c r="L458" s="33"/>
      <c r="M458" s="105"/>
    </row>
    <row r="459" spans="1:13">
      <c r="A459" s="297">
        <v>43500</v>
      </c>
      <c r="B459" s="46">
        <v>6850</v>
      </c>
      <c r="C459" s="46" t="s">
        <v>221</v>
      </c>
      <c r="D459" s="58" t="s">
        <v>344</v>
      </c>
      <c r="E459" s="34">
        <f>'A4-1 with formulas'!$K459</f>
        <v>0</v>
      </c>
      <c r="F459" s="215" t="str">
        <f>IF('A4-1 with formulas'!F459=0," ",'A4-1 with formulas'!F459)</f>
        <v>Actual</v>
      </c>
      <c r="G459" s="35"/>
      <c r="H459" s="35"/>
      <c r="I459" s="35"/>
      <c r="J459" s="35"/>
      <c r="K459" s="35"/>
      <c r="L459" s="35"/>
      <c r="M459" s="105"/>
    </row>
    <row r="460" spans="1:13">
      <c r="A460" s="297"/>
      <c r="B460" s="46"/>
      <c r="C460" s="46" t="s">
        <v>223</v>
      </c>
      <c r="D460" s="58" t="s">
        <v>344</v>
      </c>
      <c r="E460" s="34">
        <f>'A4-1 with formulas'!$K460</f>
        <v>0</v>
      </c>
      <c r="F460" s="215" t="str">
        <f>IF('A4-1 with formulas'!F460=0," ",'A4-1 with formulas'!F460)</f>
        <v xml:space="preserve"> </v>
      </c>
      <c r="G460" s="34">
        <f>IF(($F460=" "),0,ROUND('A4-1 with formulas'!$E460*(VLOOKUP($F460,Ratio,6)),0))</f>
        <v>0</v>
      </c>
      <c r="H460" s="34">
        <f>IF(($F460=" "),0,ROUND('A4-1 with formulas'!$E460*(VLOOKUP($F460,Ratio,7)),0))</f>
        <v>0</v>
      </c>
      <c r="I460" s="34">
        <f>IF(($F460=" "),0,ROUND('A4-1 with formulas'!$E460*(VLOOKUP($F460,Ratio,8)),0))</f>
        <v>0</v>
      </c>
      <c r="J460" s="34">
        <f>IF(($F460=" "),0,ROUND('A4-1 with formulas'!$E460*(VLOOKUP($F460,Ratio,9)),0))</f>
        <v>0</v>
      </c>
      <c r="K460" s="34">
        <f>IF(($F460=" "),0,ROUND('A4-1 with formulas'!$E460*(VLOOKUP($F460,Ratio,10)),0))</f>
        <v>0</v>
      </c>
      <c r="L460" s="34">
        <f>IF(($F460=" "),0,ROUND('A4-1 with formulas'!$E460*(VLOOKUP($F460,Ratio,11)),0))</f>
        <v>0</v>
      </c>
      <c r="M460" s="105"/>
    </row>
    <row r="461" spans="1:13">
      <c r="A461" s="316">
        <v>43520</v>
      </c>
      <c r="B461" s="288">
        <v>6855</v>
      </c>
      <c r="C461" s="312" t="s">
        <v>957</v>
      </c>
      <c r="D461" s="311" t="s">
        <v>958</v>
      </c>
      <c r="E461" s="34">
        <f>'A4-1 with formulas'!$K461</f>
        <v>0</v>
      </c>
      <c r="F461" s="215" t="str">
        <f>IF('A4-1 with formulas'!F461=0," ",'A4-1 with formulas'!F461)</f>
        <v>Actual</v>
      </c>
      <c r="G461" s="34"/>
      <c r="H461" s="34"/>
      <c r="I461" s="34"/>
      <c r="J461" s="34"/>
      <c r="K461" s="34"/>
      <c r="L461" s="34"/>
      <c r="M461" s="105"/>
    </row>
    <row r="462" spans="1:13">
      <c r="A462" s="316"/>
      <c r="B462" s="245"/>
      <c r="C462" s="312" t="s">
        <v>959</v>
      </c>
      <c r="D462" s="311" t="s">
        <v>958</v>
      </c>
      <c r="E462" s="34">
        <f>'A4-1 with formulas'!$K462</f>
        <v>0</v>
      </c>
      <c r="F462" s="215" t="str">
        <f>IF('A4-1 with formulas'!F462=0," ",'A4-1 with formulas'!F462)</f>
        <v xml:space="preserve"> </v>
      </c>
      <c r="G462" s="34">
        <f>IF(($F462=" "),0,ROUND('A4-1 with formulas'!$E462*(VLOOKUP($F462,Ratio,6)),0))</f>
        <v>0</v>
      </c>
      <c r="H462" s="34">
        <f>IF(($F462=" "),0,ROUND('A4-1 with formulas'!$E462*(VLOOKUP($F462,Ratio,7)),0))</f>
        <v>0</v>
      </c>
      <c r="I462" s="34">
        <f>IF(($F462=" "),0,ROUND('A4-1 with formulas'!$E462*(VLOOKUP($F462,Ratio,8)),0))</f>
        <v>0</v>
      </c>
      <c r="J462" s="34">
        <f>IF(($F462=" "),0,ROUND('A4-1 with formulas'!$E462*(VLOOKUP($F462,Ratio,9)),0))</f>
        <v>0</v>
      </c>
      <c r="K462" s="34">
        <f>IF(($F462=" "),0,ROUND('A4-1 with formulas'!$E462*(VLOOKUP($F462,Ratio,10)),0))</f>
        <v>0</v>
      </c>
      <c r="L462" s="34">
        <f>IF(($F462=" "),0,ROUND('A4-1 with formulas'!$E462*(VLOOKUP($F462,Ratio,11)),0))</f>
        <v>0</v>
      </c>
      <c r="M462" s="105"/>
    </row>
    <row r="463" spans="1:13">
      <c r="A463" s="341">
        <v>43525</v>
      </c>
      <c r="B463" s="245"/>
      <c r="C463" s="298" t="s">
        <v>1007</v>
      </c>
      <c r="D463" s="311" t="s">
        <v>1037</v>
      </c>
      <c r="E463" s="34">
        <f>'A4-1 with formulas'!$K463</f>
        <v>0</v>
      </c>
      <c r="F463" s="215" t="str">
        <f>IF('A4-1 with formulas'!F463=0," ",'A4-1 with formulas'!F463)</f>
        <v>Actual</v>
      </c>
      <c r="G463" s="34"/>
      <c r="H463" s="34"/>
      <c r="I463" s="34"/>
      <c r="J463" s="34"/>
      <c r="K463" s="34"/>
      <c r="L463" s="34"/>
      <c r="M463" s="105"/>
    </row>
    <row r="464" spans="1:13">
      <c r="A464" s="316"/>
      <c r="B464" s="245"/>
      <c r="C464" s="298" t="s">
        <v>1007</v>
      </c>
      <c r="D464" s="311" t="s">
        <v>1037</v>
      </c>
      <c r="E464" s="34">
        <f>'A4-1 with formulas'!$K464</f>
        <v>0</v>
      </c>
      <c r="F464" s="215" t="str">
        <f>IF('A4-1 with formulas'!F464=0," ",'A4-1 with formulas'!F464)</f>
        <v xml:space="preserve"> </v>
      </c>
      <c r="G464" s="34">
        <f>IF(($F464=" "),0,ROUND('A4-1 with formulas'!$E464*(VLOOKUP($F464,Ratio,6)),0))</f>
        <v>0</v>
      </c>
      <c r="H464" s="34">
        <f>IF(($F464=" "),0,ROUND('A4-1 with formulas'!$E464*(VLOOKUP($F464,Ratio,7)),0))</f>
        <v>0</v>
      </c>
      <c r="I464" s="34">
        <f>IF(($F464=" "),0,ROUND('A4-1 with formulas'!$E464*(VLOOKUP($F464,Ratio,8)),0))</f>
        <v>0</v>
      </c>
      <c r="J464" s="34">
        <f>IF(($F464=" "),0,ROUND('A4-1 with formulas'!$E464*(VLOOKUP($F464,Ratio,9)),0))</f>
        <v>0</v>
      </c>
      <c r="K464" s="34">
        <f>IF(($F464=" "),0,ROUND('A4-1 with formulas'!$E464*(VLOOKUP($F464,Ratio,10)),0))</f>
        <v>0</v>
      </c>
      <c r="L464" s="34">
        <f>IF(($F464=" "),0,ROUND('A4-1 with formulas'!$E464*(VLOOKUP($F464,Ratio,11)),0))</f>
        <v>0</v>
      </c>
      <c r="M464" s="105"/>
    </row>
    <row r="465" spans="1:13">
      <c r="A465" s="297">
        <v>43540</v>
      </c>
      <c r="B465" s="46">
        <v>6860</v>
      </c>
      <c r="C465" s="46" t="s">
        <v>282</v>
      </c>
      <c r="D465" s="58" t="s">
        <v>345</v>
      </c>
      <c r="E465" s="34">
        <f>'A4-1 with formulas'!$K465</f>
        <v>0</v>
      </c>
      <c r="F465" s="215" t="str">
        <f>IF('A4-1 with formulas'!F465=0," ",'A4-1 with formulas'!F465)</f>
        <v>Actual</v>
      </c>
      <c r="G465" s="35"/>
      <c r="H465" s="35"/>
      <c r="I465" s="35"/>
      <c r="J465" s="35"/>
      <c r="K465" s="35"/>
      <c r="L465" s="35"/>
      <c r="M465" s="105"/>
    </row>
    <row r="466" spans="1:13">
      <c r="A466" s="297"/>
      <c r="B466" s="46"/>
      <c r="C466" s="46" t="s">
        <v>284</v>
      </c>
      <c r="D466" s="58" t="s">
        <v>345</v>
      </c>
      <c r="E466" s="34">
        <f>'A4-1 with formulas'!$K466</f>
        <v>0</v>
      </c>
      <c r="F466" s="215" t="str">
        <f>IF('A4-1 with formulas'!F466=0," ",'A4-1 with formulas'!F466)</f>
        <v xml:space="preserve"> </v>
      </c>
      <c r="G466" s="34">
        <f>IF(($F466=" "),0,ROUND('A4-1 with formulas'!$E466*(VLOOKUP($F466,Ratio,6)),0))</f>
        <v>0</v>
      </c>
      <c r="H466" s="34">
        <f>IF(($F466=" "),0,ROUND('A4-1 with formulas'!$E466*(VLOOKUP($F466,Ratio,7)),0))</f>
        <v>0</v>
      </c>
      <c r="I466" s="34">
        <f>IF(($F466=" "),0,ROUND('A4-1 with formulas'!$E466*(VLOOKUP($F466,Ratio,8)),0))</f>
        <v>0</v>
      </c>
      <c r="J466" s="34">
        <f>IF(($F466=" "),0,ROUND('A4-1 with formulas'!$E466*(VLOOKUP($F466,Ratio,9)),0))</f>
        <v>0</v>
      </c>
      <c r="K466" s="34">
        <f>IF(($F466=" "),0,ROUND('A4-1 with formulas'!$E466*(VLOOKUP($F466,Ratio,10)),0))</f>
        <v>0</v>
      </c>
      <c r="L466" s="34">
        <f>IF(($F466=" "),0,ROUND('A4-1 with formulas'!$E466*(VLOOKUP($F466,Ratio,11)),0))</f>
        <v>0</v>
      </c>
      <c r="M466" s="105"/>
    </row>
    <row r="467" spans="1:13">
      <c r="A467" s="297">
        <v>43560</v>
      </c>
      <c r="B467" s="46">
        <v>6870</v>
      </c>
      <c r="C467" s="46" t="s">
        <v>80</v>
      </c>
      <c r="D467" s="58" t="s">
        <v>346</v>
      </c>
      <c r="E467" s="34">
        <f>'A4-1 with formulas'!$K467</f>
        <v>0</v>
      </c>
      <c r="F467" s="215" t="str">
        <f>IF('A4-1 with formulas'!F467=0," ",'A4-1 with formulas'!F467)</f>
        <v>Actual</v>
      </c>
      <c r="G467" s="35"/>
      <c r="H467" s="35"/>
      <c r="I467" s="35"/>
      <c r="J467" s="35"/>
      <c r="K467" s="35"/>
      <c r="L467" s="35"/>
      <c r="M467" s="105"/>
    </row>
    <row r="468" spans="1:13">
      <c r="A468" s="297"/>
      <c r="B468" s="46"/>
      <c r="C468" s="46" t="s">
        <v>82</v>
      </c>
      <c r="D468" s="58" t="s">
        <v>346</v>
      </c>
      <c r="E468" s="34">
        <f>'A4-1 with formulas'!$K468</f>
        <v>0</v>
      </c>
      <c r="F468" s="215" t="str">
        <f>IF('A4-1 with formulas'!F468=0," ",'A4-1 with formulas'!F468)</f>
        <v xml:space="preserve"> </v>
      </c>
      <c r="G468" s="34">
        <f>IF(($F468=" "),0,ROUND('A4-1 with formulas'!$E468*(VLOOKUP($F468,Ratio,6)),0))</f>
        <v>0</v>
      </c>
      <c r="H468" s="34">
        <f>IF(($F468=" "),0,ROUND('A4-1 with formulas'!$E468*(VLOOKUP($F468,Ratio,7)),0))</f>
        <v>0</v>
      </c>
      <c r="I468" s="34">
        <f>IF(($F468=" "),0,ROUND('A4-1 with formulas'!$E468*(VLOOKUP($F468,Ratio,8)),0))</f>
        <v>0</v>
      </c>
      <c r="J468" s="34">
        <f>IF(($F468=" "),0,ROUND('A4-1 with formulas'!$E468*(VLOOKUP($F468,Ratio,9)),0))</f>
        <v>0</v>
      </c>
      <c r="K468" s="34">
        <f>IF(($F468=" "),0,ROUND('A4-1 with formulas'!$E468*(VLOOKUP($F468,Ratio,10)),0))</f>
        <v>0</v>
      </c>
      <c r="L468" s="34">
        <f>IF(($F468=" "),0,ROUND('A4-1 with formulas'!$E468*(VLOOKUP($F468,Ratio,11)),0))</f>
        <v>0</v>
      </c>
      <c r="M468" s="105"/>
    </row>
    <row r="469" spans="1:13">
      <c r="A469" s="297">
        <v>43580</v>
      </c>
      <c r="B469" s="46">
        <v>6880</v>
      </c>
      <c r="C469" s="46" t="s">
        <v>180</v>
      </c>
      <c r="D469" s="58" t="s">
        <v>347</v>
      </c>
      <c r="E469" s="34">
        <f>'A4-1 with formulas'!$K469</f>
        <v>0</v>
      </c>
      <c r="F469" s="215" t="str">
        <f>IF('A4-1 with formulas'!F469=0," ",'A4-1 with formulas'!F469)</f>
        <v>Actual</v>
      </c>
      <c r="G469" s="35"/>
      <c r="H469" s="35"/>
      <c r="I469" s="35"/>
      <c r="J469" s="35"/>
      <c r="K469" s="35"/>
      <c r="L469" s="35"/>
      <c r="M469" s="105"/>
    </row>
    <row r="470" spans="1:13">
      <c r="A470" s="297"/>
      <c r="B470" s="46"/>
      <c r="C470" s="46" t="s">
        <v>228</v>
      </c>
      <c r="D470" s="58" t="s">
        <v>347</v>
      </c>
      <c r="E470" s="34">
        <f>'A4-1 with formulas'!$K470</f>
        <v>0</v>
      </c>
      <c r="F470" s="215" t="str">
        <f>IF('A4-1 with formulas'!F470=0," ",'A4-1 with formulas'!F470)</f>
        <v xml:space="preserve"> </v>
      </c>
      <c r="G470" s="34">
        <f>IF(($F470=" "),0,ROUND('A4-1 with formulas'!$E470*(VLOOKUP($F470,Ratio,6)),0))</f>
        <v>0</v>
      </c>
      <c r="H470" s="34">
        <f>IF(($F470=" "),0,ROUND('A4-1 with formulas'!$E470*(VLOOKUP($F470,Ratio,7)),0))</f>
        <v>0</v>
      </c>
      <c r="I470" s="34">
        <f>IF(($F470=" "),0,ROUND('A4-1 with formulas'!$E470*(VLOOKUP($F470,Ratio,8)),0))</f>
        <v>0</v>
      </c>
      <c r="J470" s="34">
        <f>IF(($F470=" "),0,ROUND('A4-1 with formulas'!$E470*(VLOOKUP($F470,Ratio,9)),0))</f>
        <v>0</v>
      </c>
      <c r="K470" s="34">
        <f>IF(($F470=" "),0,ROUND('A4-1 with formulas'!$E470*(VLOOKUP($F470,Ratio,10)),0))</f>
        <v>0</v>
      </c>
      <c r="L470" s="34">
        <f>IF(($F470=" "),0,ROUND('A4-1 with formulas'!$E470*(VLOOKUP($F470,Ratio,11)),0))</f>
        <v>0</v>
      </c>
      <c r="M470" s="105"/>
    </row>
    <row r="471" spans="1:13">
      <c r="A471" s="297">
        <v>43600</v>
      </c>
      <c r="B471" s="46">
        <v>6890</v>
      </c>
      <c r="C471" s="46" t="s">
        <v>89</v>
      </c>
      <c r="D471" s="58" t="s">
        <v>348</v>
      </c>
      <c r="E471" s="34">
        <f>'A4-1 with formulas'!$K471</f>
        <v>0</v>
      </c>
      <c r="F471" s="215" t="str">
        <f>IF('A4-1 with formulas'!F471=0," ",'A4-1 with formulas'!F471)</f>
        <v>Actual</v>
      </c>
      <c r="G471" s="35"/>
      <c r="H471" s="35"/>
      <c r="I471" s="35"/>
      <c r="J471" s="35"/>
      <c r="K471" s="35"/>
      <c r="L471" s="35"/>
      <c r="M471" s="105"/>
    </row>
    <row r="472" spans="1:13">
      <c r="A472" s="297"/>
      <c r="B472" s="46"/>
      <c r="C472" s="46" t="s">
        <v>91</v>
      </c>
      <c r="D472" s="58" t="s">
        <v>348</v>
      </c>
      <c r="E472" s="34">
        <f>'A4-1 with formulas'!$K472</f>
        <v>0</v>
      </c>
      <c r="F472" s="215" t="str">
        <f>IF('A4-1 with formulas'!F472=0," ",'A4-1 with formulas'!F472)</f>
        <v xml:space="preserve"> </v>
      </c>
      <c r="G472" s="34">
        <f>IF(($F472=" "),0,ROUND('A4-1 with formulas'!$E472*(VLOOKUP($F472,Ratio,6)),0))</f>
        <v>0</v>
      </c>
      <c r="H472" s="34">
        <f>IF(($F472=" "),0,ROUND('A4-1 with formulas'!$E472*(VLOOKUP($F472,Ratio,7)),0))</f>
        <v>0</v>
      </c>
      <c r="I472" s="34">
        <f>IF(($F472=" "),0,ROUND('A4-1 with formulas'!$E472*(VLOOKUP($F472,Ratio,8)),0))</f>
        <v>0</v>
      </c>
      <c r="J472" s="34">
        <f>IF(($F472=" "),0,ROUND('A4-1 with formulas'!$E472*(VLOOKUP($F472,Ratio,9)),0))</f>
        <v>0</v>
      </c>
      <c r="K472" s="34">
        <f>IF(($F472=" "),0,ROUND('A4-1 with formulas'!$E472*(VLOOKUP($F472,Ratio,10)),0))</f>
        <v>0</v>
      </c>
      <c r="L472" s="34">
        <f>IF(($F472=" "),0,ROUND('A4-1 with formulas'!$E472*(VLOOKUP($F472,Ratio,11)),0))</f>
        <v>0</v>
      </c>
      <c r="M472" s="105"/>
    </row>
    <row r="473" spans="1:13">
      <c r="A473" s="297">
        <v>43620</v>
      </c>
      <c r="B473" s="46">
        <v>6900</v>
      </c>
      <c r="C473" s="59" t="s">
        <v>349</v>
      </c>
      <c r="D473" s="213"/>
      <c r="E473" s="34">
        <f>SUM(E459:E472)</f>
        <v>0</v>
      </c>
      <c r="F473" s="215"/>
      <c r="G473" s="34">
        <f t="shared" ref="G473:L473" si="22">SUM(G459:G472)</f>
        <v>0</v>
      </c>
      <c r="H473" s="34">
        <f t="shared" si="22"/>
        <v>0</v>
      </c>
      <c r="I473" s="34">
        <f t="shared" si="22"/>
        <v>0</v>
      </c>
      <c r="J473" s="34">
        <f t="shared" si="22"/>
        <v>0</v>
      </c>
      <c r="K473" s="34">
        <f t="shared" si="22"/>
        <v>0</v>
      </c>
      <c r="L473" s="34">
        <f t="shared" si="22"/>
        <v>0</v>
      </c>
      <c r="M473" s="105"/>
    </row>
    <row r="474" spans="1:13">
      <c r="A474" s="297"/>
      <c r="B474" s="46"/>
      <c r="C474" s="59" t="s">
        <v>607</v>
      </c>
      <c r="D474" s="213"/>
      <c r="E474" s="140"/>
      <c r="F474" s="140"/>
      <c r="G474" s="140"/>
      <c r="H474" s="140"/>
      <c r="I474" s="140"/>
      <c r="J474" s="140"/>
      <c r="K474" s="140"/>
      <c r="L474" s="140"/>
      <c r="M474" s="105"/>
    </row>
    <row r="475" spans="1:13">
      <c r="A475" s="297">
        <v>44000</v>
      </c>
      <c r="B475" s="46">
        <v>7601</v>
      </c>
      <c r="C475" s="46" t="s">
        <v>331</v>
      </c>
      <c r="D475" s="58" t="s">
        <v>608</v>
      </c>
      <c r="E475" s="34">
        <f>'A4-1 with formulas'!$K475</f>
        <v>0</v>
      </c>
      <c r="F475" s="215" t="str">
        <f>IF('A4-1 with formulas'!F475=0," ",'A4-1 with formulas'!F475)</f>
        <v>Actual</v>
      </c>
      <c r="G475" s="34"/>
      <c r="H475" s="34"/>
      <c r="I475" s="34"/>
      <c r="J475" s="34"/>
      <c r="K475" s="34"/>
      <c r="L475" s="34"/>
      <c r="M475" s="105"/>
    </row>
    <row r="476" spans="1:13">
      <c r="A476" s="297"/>
      <c r="B476" s="46"/>
      <c r="C476" s="46" t="s">
        <v>333</v>
      </c>
      <c r="D476" s="58" t="s">
        <v>608</v>
      </c>
      <c r="E476" s="34">
        <f>'A4-1 with formulas'!$K476</f>
        <v>0</v>
      </c>
      <c r="F476" s="215" t="str">
        <f>IF('A4-1 with formulas'!F476=0," ",'A4-1 with formulas'!F476)</f>
        <v xml:space="preserve"> </v>
      </c>
      <c r="G476" s="34">
        <f>IF(($F476=" "),0,ROUND('A4-1 with formulas'!$E476*(VLOOKUP($F476,Ratio,6)),0))</f>
        <v>0</v>
      </c>
      <c r="H476" s="34">
        <f>IF(($F476=" "),0,ROUND('A4-1 with formulas'!$E476*(VLOOKUP($F476,Ratio,7)),0))</f>
        <v>0</v>
      </c>
      <c r="I476" s="34">
        <f>IF(($F476=" "),0,ROUND('A4-1 with formulas'!$E476*(VLOOKUP($F476,Ratio,8)),0))</f>
        <v>0</v>
      </c>
      <c r="J476" s="34">
        <f>IF(($F476=" "),0,ROUND('A4-1 with formulas'!$E476*(VLOOKUP($F476,Ratio,9)),0))</f>
        <v>0</v>
      </c>
      <c r="K476" s="34">
        <f>IF(($F476=" "),0,ROUND('A4-1 with formulas'!$E476*(VLOOKUP($F476,Ratio,10)),0))</f>
        <v>0</v>
      </c>
      <c r="L476" s="34">
        <f>IF(($F476=" "),0,ROUND('A4-1 with formulas'!$E476*(VLOOKUP($F476,Ratio,11)),0))</f>
        <v>0</v>
      </c>
      <c r="M476" s="105"/>
    </row>
    <row r="477" spans="1:13">
      <c r="A477" s="297">
        <v>44020</v>
      </c>
      <c r="B477" s="46">
        <v>7602</v>
      </c>
      <c r="C477" s="46" t="s">
        <v>297</v>
      </c>
      <c r="D477" s="58" t="s">
        <v>609</v>
      </c>
      <c r="E477" s="34">
        <f>'A4-1 with formulas'!$K477</f>
        <v>0</v>
      </c>
      <c r="F477" s="215" t="str">
        <f>IF('A4-1 with formulas'!F477=0," ",'A4-1 with formulas'!F477)</f>
        <v>Actual</v>
      </c>
      <c r="G477" s="34"/>
      <c r="H477" s="34"/>
      <c r="I477" s="34"/>
      <c r="J477" s="34"/>
      <c r="K477" s="34"/>
      <c r="L477" s="34"/>
      <c r="M477" s="105"/>
    </row>
    <row r="478" spans="1:13">
      <c r="A478" s="297"/>
      <c r="B478" s="46"/>
      <c r="C478" s="46" t="s">
        <v>299</v>
      </c>
      <c r="D478" s="58" t="s">
        <v>609</v>
      </c>
      <c r="E478" s="34">
        <f>'A4-1 with formulas'!$K478</f>
        <v>0</v>
      </c>
      <c r="F478" s="215" t="str">
        <f>IF('A4-1 with formulas'!F478=0," ",'A4-1 with formulas'!F478)</f>
        <v xml:space="preserve"> </v>
      </c>
      <c r="G478" s="34">
        <f>IF(($F478=" "),0,ROUND('A4-1 with formulas'!$E478*(VLOOKUP($F478,Ratio,6)),0))</f>
        <v>0</v>
      </c>
      <c r="H478" s="34">
        <f>IF(($F478=" "),0,ROUND('A4-1 with formulas'!$E478*(VLOOKUP($F478,Ratio,7)),0))</f>
        <v>0</v>
      </c>
      <c r="I478" s="34">
        <f>IF(($F478=" "),0,ROUND('A4-1 with formulas'!$E478*(VLOOKUP($F478,Ratio,8)),0))</f>
        <v>0</v>
      </c>
      <c r="J478" s="34">
        <f>IF(($F478=" "),0,ROUND('A4-1 with formulas'!$E478*(VLOOKUP($F478,Ratio,9)),0))</f>
        <v>0</v>
      </c>
      <c r="K478" s="34">
        <f>IF(($F478=" "),0,ROUND('A4-1 with formulas'!$E478*(VLOOKUP($F478,Ratio,10)),0))</f>
        <v>0</v>
      </c>
      <c r="L478" s="34">
        <f>IF(($F478=" "),0,ROUND('A4-1 with formulas'!$E478*(VLOOKUP($F478,Ratio,11)),0))</f>
        <v>0</v>
      </c>
      <c r="M478" s="105"/>
    </row>
    <row r="479" spans="1:13">
      <c r="A479" s="297">
        <v>44040</v>
      </c>
      <c r="B479" s="46">
        <v>7603</v>
      </c>
      <c r="C479" s="46" t="s">
        <v>300</v>
      </c>
      <c r="D479" s="58" t="s">
        <v>610</v>
      </c>
      <c r="E479" s="34">
        <f>'A4-1 with formulas'!$K479</f>
        <v>0</v>
      </c>
      <c r="F479" s="215" t="str">
        <f>IF('A4-1 with formulas'!F479=0," ",'A4-1 with formulas'!F479)</f>
        <v>Actual</v>
      </c>
      <c r="G479" s="34"/>
      <c r="H479" s="34"/>
      <c r="I479" s="34"/>
      <c r="J479" s="34"/>
      <c r="K479" s="34"/>
      <c r="L479" s="34"/>
      <c r="M479" s="105"/>
    </row>
    <row r="480" spans="1:13">
      <c r="A480" s="297"/>
      <c r="B480" s="46"/>
      <c r="C480" s="46" t="s">
        <v>302</v>
      </c>
      <c r="D480" s="58" t="s">
        <v>610</v>
      </c>
      <c r="E480" s="34">
        <f>'A4-1 with formulas'!$K480</f>
        <v>0</v>
      </c>
      <c r="F480" s="215" t="str">
        <f>IF('A4-1 with formulas'!F480=0," ",'A4-1 with formulas'!F480)</f>
        <v xml:space="preserve"> </v>
      </c>
      <c r="G480" s="34">
        <f>IF(($F480=" "),0,ROUND('A4-1 with formulas'!$E480*(VLOOKUP($F480,Ratio,6)),0))</f>
        <v>0</v>
      </c>
      <c r="H480" s="34">
        <f>IF(($F480=" "),0,ROUND('A4-1 with formulas'!$E480*(VLOOKUP($F480,Ratio,7)),0))</f>
        <v>0</v>
      </c>
      <c r="I480" s="34">
        <f>IF(($F480=" "),0,ROUND('A4-1 with formulas'!$E480*(VLOOKUP($F480,Ratio,8)),0))</f>
        <v>0</v>
      </c>
      <c r="J480" s="34">
        <f>IF(($F480=" "),0,ROUND('A4-1 with formulas'!$E480*(VLOOKUP($F480,Ratio,9)),0))</f>
        <v>0</v>
      </c>
      <c r="K480" s="34">
        <f>IF(($F480=" "),0,ROUND('A4-1 with formulas'!$E480*(VLOOKUP($F480,Ratio,10)),0))</f>
        <v>0</v>
      </c>
      <c r="L480" s="34">
        <f>IF(($F480=" "),0,ROUND('A4-1 with formulas'!$E480*(VLOOKUP($F480,Ratio,11)),0))</f>
        <v>0</v>
      </c>
      <c r="M480" s="105"/>
    </row>
    <row r="481" spans="1:13">
      <c r="A481" s="297">
        <v>44060</v>
      </c>
      <c r="B481" s="46">
        <v>7604</v>
      </c>
      <c r="C481" s="46" t="s">
        <v>303</v>
      </c>
      <c r="D481" s="58" t="s">
        <v>611</v>
      </c>
      <c r="E481" s="34">
        <f>'A4-1 with formulas'!$K481</f>
        <v>0</v>
      </c>
      <c r="F481" s="215" t="str">
        <f>IF('A4-1 with formulas'!F481=0," ",'A4-1 with formulas'!F481)</f>
        <v>Actual</v>
      </c>
      <c r="G481" s="34"/>
      <c r="H481" s="34"/>
      <c r="I481" s="34"/>
      <c r="J481" s="34"/>
      <c r="K481" s="34"/>
      <c r="L481" s="34"/>
      <c r="M481" s="105"/>
    </row>
    <row r="482" spans="1:13">
      <c r="A482" s="297"/>
      <c r="B482" s="46"/>
      <c r="C482" s="46" t="s">
        <v>305</v>
      </c>
      <c r="D482" s="58" t="s">
        <v>611</v>
      </c>
      <c r="E482" s="34">
        <f>'A4-1 with formulas'!$K482</f>
        <v>0</v>
      </c>
      <c r="F482" s="215" t="str">
        <f>IF('A4-1 with formulas'!F482=0," ",'A4-1 with formulas'!F482)</f>
        <v xml:space="preserve"> </v>
      </c>
      <c r="G482" s="34">
        <f>IF(($F482=" "),0,ROUND('A4-1 with formulas'!$E482*(VLOOKUP($F482,Ratio,6)),0))</f>
        <v>0</v>
      </c>
      <c r="H482" s="34">
        <f>IF(($F482=" "),0,ROUND('A4-1 with formulas'!$E482*(VLOOKUP($F482,Ratio,7)),0))</f>
        <v>0</v>
      </c>
      <c r="I482" s="34">
        <f>IF(($F482=" "),0,ROUND('A4-1 with formulas'!$E482*(VLOOKUP($F482,Ratio,8)),0))</f>
        <v>0</v>
      </c>
      <c r="J482" s="34">
        <f>IF(($F482=" "),0,ROUND('A4-1 with formulas'!$E482*(VLOOKUP($F482,Ratio,9)),0))</f>
        <v>0</v>
      </c>
      <c r="K482" s="34">
        <f>IF(($F482=" "),0,ROUND('A4-1 with formulas'!$E482*(VLOOKUP($F482,Ratio,10)),0))</f>
        <v>0</v>
      </c>
      <c r="L482" s="34">
        <f>IF(($F482=" "),0,ROUND('A4-1 with formulas'!$E482*(VLOOKUP($F482,Ratio,11)),0))</f>
        <v>0</v>
      </c>
      <c r="M482" s="105"/>
    </row>
    <row r="483" spans="1:13">
      <c r="A483" s="314">
        <v>44065</v>
      </c>
      <c r="B483" s="46"/>
      <c r="C483" s="298" t="s">
        <v>1007</v>
      </c>
      <c r="D483" s="58" t="s">
        <v>1038</v>
      </c>
      <c r="E483" s="34">
        <f>'A4-1 with formulas'!$K483</f>
        <v>0</v>
      </c>
      <c r="F483" s="215" t="str">
        <f>IF('A4-1 with formulas'!F483=0," ",'A4-1 with formulas'!F483)</f>
        <v>Actual</v>
      </c>
      <c r="G483" s="34"/>
      <c r="H483" s="34"/>
      <c r="I483" s="34"/>
      <c r="J483" s="34"/>
      <c r="K483" s="34"/>
      <c r="L483" s="34"/>
      <c r="M483" s="105"/>
    </row>
    <row r="484" spans="1:13">
      <c r="A484" s="297"/>
      <c r="B484" s="46"/>
      <c r="C484" s="298" t="s">
        <v>1007</v>
      </c>
      <c r="D484" s="58" t="s">
        <v>1038</v>
      </c>
      <c r="E484" s="34">
        <f>'A4-1 with formulas'!$K484</f>
        <v>0</v>
      </c>
      <c r="F484" s="215" t="str">
        <f>IF('A4-1 with formulas'!F484=0," ",'A4-1 with formulas'!F484)</f>
        <v xml:space="preserve"> </v>
      </c>
      <c r="G484" s="34">
        <f>IF(($F484=" "),0,ROUND('A4-1 with formulas'!$E484*(VLOOKUP($F484,Ratio,6)),0))</f>
        <v>0</v>
      </c>
      <c r="H484" s="34">
        <f>IF(($F484=" "),0,ROUND('A4-1 with formulas'!$E484*(VLOOKUP($F484,Ratio,7)),0))</f>
        <v>0</v>
      </c>
      <c r="I484" s="34">
        <f>IF(($F484=" "),0,ROUND('A4-1 with formulas'!$E484*(VLOOKUP($F484,Ratio,8)),0))</f>
        <v>0</v>
      </c>
      <c r="J484" s="34">
        <f>IF(($F484=" "),0,ROUND('A4-1 with formulas'!$E484*(VLOOKUP($F484,Ratio,9)),0))</f>
        <v>0</v>
      </c>
      <c r="K484" s="34">
        <f>IF(($F484=" "),0,ROUND('A4-1 with formulas'!$E484*(VLOOKUP($F484,Ratio,10)),0))</f>
        <v>0</v>
      </c>
      <c r="L484" s="34">
        <f>IF(($F484=" "),0,ROUND('A4-1 with formulas'!$E484*(VLOOKUP($F484,Ratio,11)),0))</f>
        <v>0</v>
      </c>
      <c r="M484" s="105"/>
    </row>
    <row r="485" spans="1:13">
      <c r="A485" s="297">
        <v>44080</v>
      </c>
      <c r="B485" s="46">
        <v>7605</v>
      </c>
      <c r="C485" s="46" t="s">
        <v>306</v>
      </c>
      <c r="D485" s="58" t="s">
        <v>612</v>
      </c>
      <c r="E485" s="34">
        <f>'A4-1 with formulas'!$K485</f>
        <v>0</v>
      </c>
      <c r="F485" s="215" t="str">
        <f>IF('A4-1 with formulas'!F485=0," ",'A4-1 with formulas'!F485)</f>
        <v>Actual</v>
      </c>
      <c r="G485" s="34"/>
      <c r="H485" s="34"/>
      <c r="I485" s="34"/>
      <c r="J485" s="34"/>
      <c r="K485" s="34"/>
      <c r="L485" s="34"/>
      <c r="M485" s="105"/>
    </row>
    <row r="486" spans="1:13">
      <c r="A486" s="297"/>
      <c r="B486" s="46"/>
      <c r="C486" s="46" t="s">
        <v>308</v>
      </c>
      <c r="D486" s="58" t="s">
        <v>612</v>
      </c>
      <c r="E486" s="34">
        <f>'A4-1 with formulas'!$K486</f>
        <v>0</v>
      </c>
      <c r="F486" s="215" t="str">
        <f>IF('A4-1 with formulas'!F486=0," ",'A4-1 with formulas'!F486)</f>
        <v xml:space="preserve"> </v>
      </c>
      <c r="G486" s="34">
        <f>IF(($F486=" "),0,ROUND('A4-1 with formulas'!$E486*(VLOOKUP($F486,Ratio,6)),0))</f>
        <v>0</v>
      </c>
      <c r="H486" s="34">
        <f>IF(($F486=" "),0,ROUND('A4-1 with formulas'!$E486*(VLOOKUP($F486,Ratio,7)),0))</f>
        <v>0</v>
      </c>
      <c r="I486" s="34">
        <f>IF(($F486=" "),0,ROUND('A4-1 with formulas'!$E486*(VLOOKUP($F486,Ratio,8)),0))</f>
        <v>0</v>
      </c>
      <c r="J486" s="34">
        <f>IF(($F486=" "),0,ROUND('A4-1 with formulas'!$E486*(VLOOKUP($F486,Ratio,9)),0))</f>
        <v>0</v>
      </c>
      <c r="K486" s="34">
        <f>IF(($F486=" "),0,ROUND('A4-1 with formulas'!$E486*(VLOOKUP($F486,Ratio,10)),0))</f>
        <v>0</v>
      </c>
      <c r="L486" s="34">
        <f>IF(($F486=" "),0,ROUND('A4-1 with formulas'!$E486*(VLOOKUP($F486,Ratio,11)),0))</f>
        <v>0</v>
      </c>
      <c r="M486" s="105"/>
    </row>
    <row r="487" spans="1:13">
      <c r="A487" s="297">
        <v>44100</v>
      </c>
      <c r="B487" s="46">
        <v>7606</v>
      </c>
      <c r="C487" s="46" t="s">
        <v>309</v>
      </c>
      <c r="D487" s="58" t="s">
        <v>613</v>
      </c>
      <c r="E487" s="34">
        <f>'A4-1 with formulas'!$K487</f>
        <v>0</v>
      </c>
      <c r="F487" s="215" t="str">
        <f>IF('A4-1 with formulas'!F487=0," ",'A4-1 with formulas'!F487)</f>
        <v>Actual</v>
      </c>
      <c r="G487" s="34"/>
      <c r="H487" s="34"/>
      <c r="I487" s="34"/>
      <c r="J487" s="34"/>
      <c r="K487" s="34"/>
      <c r="L487" s="34"/>
      <c r="M487" s="105"/>
    </row>
    <row r="488" spans="1:13">
      <c r="A488" s="297"/>
      <c r="B488" s="46"/>
      <c r="C488" s="46" t="s">
        <v>311</v>
      </c>
      <c r="D488" s="58" t="s">
        <v>613</v>
      </c>
      <c r="E488" s="34">
        <f>'A4-1 with formulas'!$K488</f>
        <v>0</v>
      </c>
      <c r="F488" s="215" t="str">
        <f>IF('A4-1 with formulas'!F488=0," ",'A4-1 with formulas'!F488)</f>
        <v xml:space="preserve"> </v>
      </c>
      <c r="G488" s="34">
        <f>IF(($F488=" "),0,ROUND('A4-1 with formulas'!$E488*(VLOOKUP($F488,Ratio,6)),0))</f>
        <v>0</v>
      </c>
      <c r="H488" s="34">
        <f>IF(($F488=" "),0,ROUND('A4-1 with formulas'!$E488*(VLOOKUP($F488,Ratio,7)),0))</f>
        <v>0</v>
      </c>
      <c r="I488" s="34">
        <f>IF(($F488=" "),0,ROUND('A4-1 with formulas'!$E488*(VLOOKUP($F488,Ratio,8)),0))</f>
        <v>0</v>
      </c>
      <c r="J488" s="34">
        <f>IF(($F488=" "),0,ROUND('A4-1 with formulas'!$E488*(VLOOKUP($F488,Ratio,9)),0))</f>
        <v>0</v>
      </c>
      <c r="K488" s="34">
        <f>IF(($F488=" "),0,ROUND('A4-1 with formulas'!$E488*(VLOOKUP($F488,Ratio,10)),0))</f>
        <v>0</v>
      </c>
      <c r="L488" s="34">
        <f>IF(($F488=" "),0,ROUND('A4-1 with formulas'!$E488*(VLOOKUP($F488,Ratio,11)),0))</f>
        <v>0</v>
      </c>
      <c r="M488" s="105"/>
    </row>
    <row r="489" spans="1:13">
      <c r="A489" s="297">
        <v>44120</v>
      </c>
      <c r="B489" s="46">
        <v>7607</v>
      </c>
      <c r="C489" s="46" t="s">
        <v>80</v>
      </c>
      <c r="D489" s="58" t="s">
        <v>614</v>
      </c>
      <c r="E489" s="34">
        <f>'A4-1 with formulas'!$K489</f>
        <v>0</v>
      </c>
      <c r="F489" s="215" t="str">
        <f>IF('A4-1 with formulas'!F489=0," ",'A4-1 with formulas'!F489)</f>
        <v>Actual</v>
      </c>
      <c r="G489" s="34"/>
      <c r="H489" s="34"/>
      <c r="I489" s="34"/>
      <c r="J489" s="34"/>
      <c r="K489" s="34"/>
      <c r="L489" s="34"/>
      <c r="M489" s="105"/>
    </row>
    <row r="490" spans="1:13">
      <c r="A490" s="297"/>
      <c r="B490" s="46"/>
      <c r="C490" s="46" t="s">
        <v>82</v>
      </c>
      <c r="D490" s="58" t="s">
        <v>614</v>
      </c>
      <c r="E490" s="34">
        <f>'A4-1 with formulas'!$K490</f>
        <v>0</v>
      </c>
      <c r="F490" s="215" t="str">
        <f>IF('A4-1 with formulas'!F490=0," ",'A4-1 with formulas'!F490)</f>
        <v xml:space="preserve"> </v>
      </c>
      <c r="G490" s="34">
        <f>IF(($F490=" "),0,ROUND('A4-1 with formulas'!$E490*(VLOOKUP($F490,Ratio,6)),0))</f>
        <v>0</v>
      </c>
      <c r="H490" s="34">
        <f>IF(($F490=" "),0,ROUND('A4-1 with formulas'!$E490*(VLOOKUP($F490,Ratio,7)),0))</f>
        <v>0</v>
      </c>
      <c r="I490" s="34">
        <f>IF(($F490=" "),0,ROUND('A4-1 with formulas'!$E490*(VLOOKUP($F490,Ratio,8)),0))</f>
        <v>0</v>
      </c>
      <c r="J490" s="34">
        <f>IF(($F490=" "),0,ROUND('A4-1 with formulas'!$E490*(VLOOKUP($F490,Ratio,9)),0))</f>
        <v>0</v>
      </c>
      <c r="K490" s="34">
        <f>IF(($F490=" "),0,ROUND('A4-1 with formulas'!$E490*(VLOOKUP($F490,Ratio,10)),0))</f>
        <v>0</v>
      </c>
      <c r="L490" s="34">
        <f>IF(($F490=" "),0,ROUND('A4-1 with formulas'!$E490*(VLOOKUP($F490,Ratio,11)),0))</f>
        <v>0</v>
      </c>
      <c r="M490" s="105"/>
    </row>
    <row r="491" spans="1:13">
      <c r="A491" s="297">
        <v>44140</v>
      </c>
      <c r="B491" s="46">
        <v>7608</v>
      </c>
      <c r="C491" s="46" t="s">
        <v>180</v>
      </c>
      <c r="D491" s="58" t="s">
        <v>615</v>
      </c>
      <c r="E491" s="34">
        <f>'A4-1 with formulas'!$K491</f>
        <v>0</v>
      </c>
      <c r="F491" s="215" t="str">
        <f>IF('A4-1 with formulas'!F491=0," ",'A4-1 with formulas'!F491)</f>
        <v>Actual</v>
      </c>
      <c r="G491" s="34"/>
      <c r="H491" s="34"/>
      <c r="I491" s="34"/>
      <c r="J491" s="34"/>
      <c r="K491" s="34"/>
      <c r="L491" s="34"/>
      <c r="M491" s="105"/>
    </row>
    <row r="492" spans="1:13">
      <c r="A492" s="297"/>
      <c r="B492" s="46"/>
      <c r="C492" s="46" t="s">
        <v>228</v>
      </c>
      <c r="D492" s="58" t="s">
        <v>615</v>
      </c>
      <c r="E492" s="34">
        <f>'A4-1 with formulas'!$K492</f>
        <v>0</v>
      </c>
      <c r="F492" s="215" t="str">
        <f>IF('A4-1 with formulas'!F492=0," ",'A4-1 with formulas'!F492)</f>
        <v xml:space="preserve"> </v>
      </c>
      <c r="G492" s="34">
        <f>IF(($F492=" "),0,ROUND('A4-1 with formulas'!$E492*(VLOOKUP($F492,Ratio,6)),0))</f>
        <v>0</v>
      </c>
      <c r="H492" s="34">
        <f>IF(($F492=" "),0,ROUND('A4-1 with formulas'!$E492*(VLOOKUP($F492,Ratio,7)),0))</f>
        <v>0</v>
      </c>
      <c r="I492" s="34">
        <f>IF(($F492=" "),0,ROUND('A4-1 with formulas'!$E492*(VLOOKUP($F492,Ratio,8)),0))</f>
        <v>0</v>
      </c>
      <c r="J492" s="34">
        <f>IF(($F492=" "),0,ROUND('A4-1 with formulas'!$E492*(VLOOKUP($F492,Ratio,9)),0))</f>
        <v>0</v>
      </c>
      <c r="K492" s="34">
        <f>IF(($F492=" "),0,ROUND('A4-1 with formulas'!$E492*(VLOOKUP($F492,Ratio,10)),0))</f>
        <v>0</v>
      </c>
      <c r="L492" s="34">
        <f>IF(($F492=" "),0,ROUND('A4-1 with formulas'!$E492*(VLOOKUP($F492,Ratio,11)),0))</f>
        <v>0</v>
      </c>
      <c r="M492" s="105"/>
    </row>
    <row r="493" spans="1:13">
      <c r="A493" s="297">
        <v>44160</v>
      </c>
      <c r="B493" s="46">
        <v>7609</v>
      </c>
      <c r="C493" s="46" t="s">
        <v>89</v>
      </c>
      <c r="D493" s="58" t="s">
        <v>616</v>
      </c>
      <c r="E493" s="34">
        <f>'A4-1 with formulas'!$K493</f>
        <v>0</v>
      </c>
      <c r="F493" s="215" t="str">
        <f>IF('A4-1 with formulas'!F493=0," ",'A4-1 with formulas'!F493)</f>
        <v>Actual</v>
      </c>
      <c r="G493" s="34"/>
      <c r="H493" s="34"/>
      <c r="I493" s="34"/>
      <c r="J493" s="34"/>
      <c r="K493" s="34"/>
      <c r="L493" s="34"/>
      <c r="M493" s="105"/>
    </row>
    <row r="494" spans="1:13">
      <c r="A494" s="297"/>
      <c r="B494" s="46"/>
      <c r="C494" s="46" t="s">
        <v>91</v>
      </c>
      <c r="D494" s="58" t="s">
        <v>616</v>
      </c>
      <c r="E494" s="34">
        <f>'A4-1 with formulas'!$K494</f>
        <v>0</v>
      </c>
      <c r="F494" s="215" t="str">
        <f>IF('A4-1 with formulas'!F494=0," ",'A4-1 with formulas'!F494)</f>
        <v xml:space="preserve"> </v>
      </c>
      <c r="G494" s="34">
        <f>IF(($F494=" "),0,ROUND('A4-1 with formulas'!$E494*(VLOOKUP($F494,Ratio,6)),0))</f>
        <v>0</v>
      </c>
      <c r="H494" s="34">
        <f>IF(($F494=" "),0,ROUND('A4-1 with formulas'!$E494*(VLOOKUP($F494,Ratio,7)),0))</f>
        <v>0</v>
      </c>
      <c r="I494" s="34">
        <f>IF(($F494=" "),0,ROUND('A4-1 with formulas'!$E494*(VLOOKUP($F494,Ratio,8)),0))</f>
        <v>0</v>
      </c>
      <c r="J494" s="34">
        <f>IF(($F494=" "),0,ROUND('A4-1 with formulas'!$E494*(VLOOKUP($F494,Ratio,9)),0))</f>
        <v>0</v>
      </c>
      <c r="K494" s="34">
        <f>IF(($F494=" "),0,ROUND('A4-1 with formulas'!$E494*(VLOOKUP($F494,Ratio,10)),0))</f>
        <v>0</v>
      </c>
      <c r="L494" s="34">
        <f>IF(($F494=" "),0,ROUND('A4-1 with formulas'!$E494*(VLOOKUP($F494,Ratio,11)),0))</f>
        <v>0</v>
      </c>
      <c r="M494" s="105"/>
    </row>
    <row r="495" spans="1:13">
      <c r="A495" s="297">
        <v>44180</v>
      </c>
      <c r="B495" s="46">
        <v>7610</v>
      </c>
      <c r="C495" s="59" t="s">
        <v>617</v>
      </c>
      <c r="D495" s="213"/>
      <c r="E495" s="34">
        <f>SUM(E475:E494)</f>
        <v>0</v>
      </c>
      <c r="F495" s="215"/>
      <c r="G495" s="34">
        <f t="shared" ref="G495:L495" si="23">SUM(G475:G494)</f>
        <v>0</v>
      </c>
      <c r="H495" s="34">
        <f t="shared" si="23"/>
        <v>0</v>
      </c>
      <c r="I495" s="34">
        <f t="shared" si="23"/>
        <v>0</v>
      </c>
      <c r="J495" s="34">
        <f t="shared" si="23"/>
        <v>0</v>
      </c>
      <c r="K495" s="34">
        <f t="shared" si="23"/>
        <v>0</v>
      </c>
      <c r="L495" s="34">
        <f t="shared" si="23"/>
        <v>0</v>
      </c>
      <c r="M495" s="105"/>
    </row>
    <row r="496" spans="1:13">
      <c r="A496" s="297"/>
      <c r="B496" s="46"/>
      <c r="C496" s="59" t="s">
        <v>350</v>
      </c>
      <c r="D496" s="213"/>
      <c r="E496" s="33"/>
      <c r="F496" s="33"/>
      <c r="G496" s="33"/>
      <c r="H496" s="33"/>
      <c r="I496" s="33"/>
      <c r="J496" s="33"/>
      <c r="K496" s="33"/>
      <c r="L496" s="33"/>
      <c r="M496" s="105"/>
    </row>
    <row r="497" spans="1:13">
      <c r="A497" s="297">
        <v>45000</v>
      </c>
      <c r="B497" s="46">
        <v>6910</v>
      </c>
      <c r="C497" s="46" t="s">
        <v>223</v>
      </c>
      <c r="D497" s="58" t="s">
        <v>351</v>
      </c>
      <c r="E497" s="34">
        <f>'A4-1 with formulas'!$K497</f>
        <v>0</v>
      </c>
      <c r="F497" s="215" t="str">
        <f>IF('A4-1 with formulas'!F497=0," ",'A4-1 with formulas'!F497)</f>
        <v xml:space="preserve"> </v>
      </c>
      <c r="G497" s="34">
        <f>IF(($F497=" "),0,ROUND('A4-1 with formulas'!$E497*(VLOOKUP($F497,Ratio,6)),0))</f>
        <v>0</v>
      </c>
      <c r="H497" s="34">
        <f>IF(($F497=" "),0,ROUND('A4-1 with formulas'!$E497*(VLOOKUP($F497,Ratio,7)),0))</f>
        <v>0</v>
      </c>
      <c r="I497" s="34">
        <f>IF(($F497=" "),0,ROUND('A4-1 with formulas'!$E497*(VLOOKUP($F497,Ratio,8)),0))</f>
        <v>0</v>
      </c>
      <c r="J497" s="34">
        <f>IF(($F497=" "),0,ROUND('A4-1 with formulas'!$E497*(VLOOKUP($F497,Ratio,9)),0))</f>
        <v>0</v>
      </c>
      <c r="K497" s="34">
        <f>IF(($F497=" "),0,ROUND('A4-1 with formulas'!$E497*(VLOOKUP($F497,Ratio,10)),0))</f>
        <v>0</v>
      </c>
      <c r="L497" s="34">
        <f>IF(($F497=" "),0,ROUND('A4-1 with formulas'!$E497*(VLOOKUP($F497,Ratio,11)),0))</f>
        <v>0</v>
      </c>
      <c r="M497" s="105"/>
    </row>
    <row r="498" spans="1:13">
      <c r="A498" s="316">
        <v>45020</v>
      </c>
      <c r="B498" s="336">
        <v>6915</v>
      </c>
      <c r="C498" s="312" t="s">
        <v>963</v>
      </c>
      <c r="D498" s="311" t="s">
        <v>960</v>
      </c>
      <c r="E498" s="34">
        <f>'A4-1 with formulas'!$K498</f>
        <v>0</v>
      </c>
      <c r="F498" s="215" t="str">
        <f>IF('A4-1 with formulas'!F498=0," ",'A4-1 with formulas'!F498)</f>
        <v xml:space="preserve"> </v>
      </c>
      <c r="G498" s="34">
        <f>IF(($F498=" "),0,ROUND('A4-1 with formulas'!$E498*(VLOOKUP($F498,Ratio,6)),0))</f>
        <v>0</v>
      </c>
      <c r="H498" s="34">
        <f>IF(($F498=" "),0,ROUND('A4-1 with formulas'!$E498*(VLOOKUP($F498,Ratio,7)),0))</f>
        <v>0</v>
      </c>
      <c r="I498" s="34">
        <f>IF(($F498=" "),0,ROUND('A4-1 with formulas'!$E498*(VLOOKUP($F498,Ratio,8)),0))</f>
        <v>0</v>
      </c>
      <c r="J498" s="34">
        <f>IF(($F498=" "),0,ROUND('A4-1 with formulas'!$E498*(VLOOKUP($F498,Ratio,9)),0))</f>
        <v>0</v>
      </c>
      <c r="K498" s="34">
        <f>IF(($F498=" "),0,ROUND('A4-1 with formulas'!$E498*(VLOOKUP($F498,Ratio,10)),0))</f>
        <v>0</v>
      </c>
      <c r="L498" s="34">
        <f>IF(($F498=" "),0,ROUND('A4-1 with formulas'!$E498*(VLOOKUP($F498,Ratio,11)),0))</f>
        <v>0</v>
      </c>
      <c r="M498" s="105"/>
    </row>
    <row r="499" spans="1:13">
      <c r="A499" s="342">
        <v>45025</v>
      </c>
      <c r="B499" s="327"/>
      <c r="C499" s="298" t="s">
        <v>1007</v>
      </c>
      <c r="D499" s="316" t="s">
        <v>1039</v>
      </c>
      <c r="E499" s="34">
        <f>'A4-1 with formulas'!$K499</f>
        <v>0</v>
      </c>
      <c r="F499" s="215" t="str">
        <f>IF('A4-1 with formulas'!F499=0," ",'A4-1 with formulas'!F499)</f>
        <v xml:space="preserve"> </v>
      </c>
      <c r="G499" s="34">
        <f>IF(($F499=" "),0,ROUND('A4-1 with formulas'!$E499*(VLOOKUP($F499,Ratio,6)),0))</f>
        <v>0</v>
      </c>
      <c r="H499" s="34">
        <f>IF(($F499=" "),0,ROUND('A4-1 with formulas'!$E499*(VLOOKUP($F499,Ratio,7)),0))</f>
        <v>0</v>
      </c>
      <c r="I499" s="34">
        <f>IF(($F499=" "),0,ROUND('A4-1 with formulas'!$E499*(VLOOKUP($F499,Ratio,8)),0))</f>
        <v>0</v>
      </c>
      <c r="J499" s="34">
        <f>IF(($F499=" "),0,ROUND('A4-1 with formulas'!$E499*(VLOOKUP($F499,Ratio,9)),0))</f>
        <v>0</v>
      </c>
      <c r="K499" s="34">
        <f>IF(($F499=" "),0,ROUND('A4-1 with formulas'!$E499*(VLOOKUP($F499,Ratio,10)),0))</f>
        <v>0</v>
      </c>
      <c r="L499" s="34">
        <f>IF(($F499=" "),0,ROUND('A4-1 with formulas'!$E499*(VLOOKUP($F499,Ratio,11)),0))</f>
        <v>0</v>
      </c>
      <c r="M499" s="105"/>
    </row>
    <row r="500" spans="1:13">
      <c r="A500" s="335">
        <v>45030</v>
      </c>
      <c r="B500" s="338" t="s">
        <v>991</v>
      </c>
      <c r="C500" s="328" t="s">
        <v>992</v>
      </c>
      <c r="D500" s="329" t="s">
        <v>993</v>
      </c>
      <c r="E500" s="34">
        <f>'A4-1 with formulas'!$K500</f>
        <v>0</v>
      </c>
      <c r="F500" s="215" t="str">
        <f>IF('A4-1 with formulas'!F500=0," ",'A4-1 with formulas'!F500)</f>
        <v xml:space="preserve"> </v>
      </c>
      <c r="G500" s="34">
        <f>IF(($F500=" "),0,ROUND('A4-1 with formulas'!$E500*(VLOOKUP($F500,Ratio,6)),0))</f>
        <v>0</v>
      </c>
      <c r="H500" s="34">
        <f>IF(($F500=" "),0,ROUND('A4-1 with formulas'!$E500*(VLOOKUP($F500,Ratio,7)),0))</f>
        <v>0</v>
      </c>
      <c r="I500" s="34">
        <f>IF(($F500=" "),0,ROUND('A4-1 with formulas'!$E500*(VLOOKUP($F500,Ratio,8)),0))</f>
        <v>0</v>
      </c>
      <c r="J500" s="34">
        <f>IF(($F500=" "),0,ROUND('A4-1 with formulas'!$E500*(VLOOKUP($F500,Ratio,9)),0))</f>
        <v>0</v>
      </c>
      <c r="K500" s="34">
        <f>IF(($F500=" "),0,ROUND('A4-1 with formulas'!$E500*(VLOOKUP($F500,Ratio,10)),0))</f>
        <v>0</v>
      </c>
      <c r="L500" s="34">
        <f>IF(($F500=" "),0,ROUND('A4-1 with formulas'!$E500*(VLOOKUP($F500,Ratio,11)),0))</f>
        <v>0</v>
      </c>
      <c r="M500" s="105"/>
    </row>
    <row r="501" spans="1:13">
      <c r="A501" s="342">
        <v>45035</v>
      </c>
      <c r="B501" s="340"/>
      <c r="C501" s="328" t="s">
        <v>994</v>
      </c>
      <c r="D501" s="329" t="s">
        <v>995</v>
      </c>
      <c r="E501" s="34">
        <f>'A4-1 with formulas'!$K501</f>
        <v>0</v>
      </c>
      <c r="F501" s="215" t="str">
        <f>IF('A4-1 with formulas'!F501=0," ",'A4-1 with formulas'!F501)</f>
        <v xml:space="preserve"> </v>
      </c>
      <c r="G501" s="34">
        <f>IF(($F501=" "),0,ROUND('A4-1 with formulas'!$E501*(VLOOKUP($F501,Ratio,6)),0))</f>
        <v>0</v>
      </c>
      <c r="H501" s="34">
        <f>IF(($F501=" "),0,ROUND('A4-1 with formulas'!$E501*(VLOOKUP($F501,Ratio,7)),0))</f>
        <v>0</v>
      </c>
      <c r="I501" s="34">
        <f>IF(($F501=" "),0,ROUND('A4-1 with formulas'!$E501*(VLOOKUP($F501,Ratio,8)),0))</f>
        <v>0</v>
      </c>
      <c r="J501" s="34">
        <f>IF(($F501=" "),0,ROUND('A4-1 with formulas'!$E501*(VLOOKUP($F501,Ratio,9)),0))</f>
        <v>0</v>
      </c>
      <c r="K501" s="34">
        <f>IF(($F501=" "),0,ROUND('A4-1 with formulas'!$E501*(VLOOKUP($F501,Ratio,10)),0))</f>
        <v>0</v>
      </c>
      <c r="L501" s="34">
        <f>IF(($F501=" "),0,ROUND('A4-1 with formulas'!$E501*(VLOOKUP($F501,Ratio,11)),0))</f>
        <v>0</v>
      </c>
      <c r="M501" s="105"/>
    </row>
    <row r="502" spans="1:13">
      <c r="A502" s="335">
        <v>45031</v>
      </c>
      <c r="B502" s="339" t="s">
        <v>991</v>
      </c>
      <c r="C502" s="328" t="s">
        <v>996</v>
      </c>
      <c r="D502" s="329" t="s">
        <v>997</v>
      </c>
      <c r="E502" s="34">
        <f>'A4-1 with formulas'!$K502</f>
        <v>0</v>
      </c>
      <c r="F502" s="215" t="str">
        <f>IF('A4-1 with formulas'!F501=0," ",'A4-1 with formulas'!F501)</f>
        <v xml:space="preserve"> </v>
      </c>
      <c r="G502" s="34">
        <f>IF(($F502=" "),0,ROUND('A4-1 with formulas'!$E501*(VLOOKUP($F502,Ratio,6)),0))</f>
        <v>0</v>
      </c>
      <c r="H502" s="34">
        <f>IF(($F502=" "),0,ROUND('A4-1 with formulas'!$E501*(VLOOKUP($F502,Ratio,7)),0))</f>
        <v>0</v>
      </c>
      <c r="I502" s="34">
        <f>IF(($F502=" "),0,ROUND('A4-1 with formulas'!$E501*(VLOOKUP($F502,Ratio,8)),0))</f>
        <v>0</v>
      </c>
      <c r="J502" s="34">
        <f>IF(($F502=" "),0,ROUND('A4-1 with formulas'!$E501*(VLOOKUP($F502,Ratio,9)),0))</f>
        <v>0</v>
      </c>
      <c r="K502" s="34">
        <f>IF(($F502=" "),0,ROUND('A4-1 with formulas'!$E501*(VLOOKUP($F502,Ratio,10)),0))</f>
        <v>0</v>
      </c>
      <c r="L502" s="34">
        <f>IF(($F502=" "),0,ROUND('A4-1 with formulas'!$E501*(VLOOKUP($F502,Ratio,11)),0))</f>
        <v>0</v>
      </c>
      <c r="M502" s="105"/>
    </row>
    <row r="503" spans="1:13">
      <c r="A503" s="335">
        <v>45032</v>
      </c>
      <c r="B503" s="337" t="s">
        <v>991</v>
      </c>
      <c r="C503" s="298" t="s">
        <v>1007</v>
      </c>
      <c r="D503" s="329" t="s">
        <v>1040</v>
      </c>
      <c r="E503" s="34">
        <f>'A4-1 with formulas'!$K503</f>
        <v>0</v>
      </c>
      <c r="F503" s="215" t="str">
        <f>IF('A4-1 with formulas'!F502=0," ",'A4-1 with formulas'!F502)</f>
        <v xml:space="preserve"> </v>
      </c>
      <c r="G503" s="34">
        <f>IF(($F503=" "),0,ROUND('A4-1 with formulas'!$E502*(VLOOKUP($F503,Ratio,6)),0))</f>
        <v>0</v>
      </c>
      <c r="H503" s="34">
        <f>IF(($F503=" "),0,ROUND('A4-1 with formulas'!$E502*(VLOOKUP($F503,Ratio,7)),0))</f>
        <v>0</v>
      </c>
      <c r="I503" s="34">
        <f>IF(($F503=" "),0,ROUND('A4-1 with formulas'!$E502*(VLOOKUP($F503,Ratio,8)),0))</f>
        <v>0</v>
      </c>
      <c r="J503" s="34">
        <f>IF(($F503=" "),0,ROUND('A4-1 with formulas'!$E502*(VLOOKUP($F503,Ratio,9)),0))</f>
        <v>0</v>
      </c>
      <c r="K503" s="34">
        <f>IF(($F503=" "),0,ROUND('A4-1 with formulas'!$E502*(VLOOKUP($F503,Ratio,10)),0))</f>
        <v>0</v>
      </c>
      <c r="L503" s="34">
        <f>IF(($F503=" "),0,ROUND('A4-1 with formulas'!$E502*(VLOOKUP($F503,Ratio,11)),0))</f>
        <v>0</v>
      </c>
      <c r="M503" s="105"/>
    </row>
    <row r="504" spans="1:13">
      <c r="A504" s="297">
        <v>45040</v>
      </c>
      <c r="B504" s="46">
        <v>6920</v>
      </c>
      <c r="C504" s="46" t="s">
        <v>352</v>
      </c>
      <c r="D504" s="58" t="s">
        <v>353</v>
      </c>
      <c r="E504" s="34">
        <f>'A4-1 with formulas'!$K504</f>
        <v>0</v>
      </c>
      <c r="F504" s="215" t="str">
        <f>IF('A4-1 with formulas'!F504=0," ",'A4-1 with formulas'!F504)</f>
        <v xml:space="preserve"> </v>
      </c>
      <c r="G504" s="34">
        <f>IF(($F504=" "),0,ROUND('A4-1 with formulas'!$E504*(VLOOKUP($F504,Ratio,6)),0))</f>
        <v>0</v>
      </c>
      <c r="H504" s="34">
        <f>IF(($F504=" "),0,ROUND('A4-1 with formulas'!$E504*(VLOOKUP($F504,Ratio,7)),0))</f>
        <v>0</v>
      </c>
      <c r="I504" s="34">
        <f>IF(($F504=" "),0,ROUND('A4-1 with formulas'!$E504*(VLOOKUP($F504,Ratio,8)),0))</f>
        <v>0</v>
      </c>
      <c r="J504" s="34">
        <f>IF(($F504=" "),0,ROUND('A4-1 with formulas'!$E504*(VLOOKUP($F504,Ratio,9)),0))</f>
        <v>0</v>
      </c>
      <c r="K504" s="34">
        <f>IF(($F504=" "),0,ROUND('A4-1 with formulas'!$E504*(VLOOKUP($F504,Ratio,10)),0))</f>
        <v>0</v>
      </c>
      <c r="L504" s="34">
        <f>IF(($F504=" "),0,ROUND('A4-1 with formulas'!$E504*(VLOOKUP($F504,Ratio,11)),0))</f>
        <v>0</v>
      </c>
      <c r="M504" s="105"/>
    </row>
    <row r="505" spans="1:13">
      <c r="A505" s="297">
        <v>45060</v>
      </c>
      <c r="B505" s="245">
        <v>6921</v>
      </c>
      <c r="C505" s="46" t="s">
        <v>805</v>
      </c>
      <c r="D505" s="58" t="s">
        <v>804</v>
      </c>
      <c r="E505" s="34">
        <f>'A4-1 with formulas'!$K505</f>
        <v>0</v>
      </c>
      <c r="F505" s="215" t="str">
        <f>IF('A4-1 with formulas'!F505=0," ",'A4-1 with formulas'!F505)</f>
        <v xml:space="preserve"> </v>
      </c>
      <c r="G505" s="34">
        <f>IF(($F505=" "),0,ROUND('A4-1 with formulas'!$E505*(VLOOKUP($F505,Ratio,6)),0))</f>
        <v>0</v>
      </c>
      <c r="H505" s="34">
        <f>IF(($F505=" "),0,ROUND('A4-1 with formulas'!$E505*(VLOOKUP($F505,Ratio,7)),0))</f>
        <v>0</v>
      </c>
      <c r="I505" s="34">
        <f>IF(($F505=" "),0,ROUND('A4-1 with formulas'!$E505*(VLOOKUP($F505,Ratio,8)),0))</f>
        <v>0</v>
      </c>
      <c r="J505" s="34">
        <f>IF(($F505=" "),0,ROUND('A4-1 with formulas'!$E505*(VLOOKUP($F505,Ratio,9)),0))</f>
        <v>0</v>
      </c>
      <c r="K505" s="34">
        <f>IF(($F505=" "),0,ROUND('A4-1 with formulas'!$E505*(VLOOKUP($F505,Ratio,10)),0))</f>
        <v>0</v>
      </c>
      <c r="L505" s="34">
        <f>IF(($F505=" "),0,ROUND('A4-1 with formulas'!$E505*(VLOOKUP($F505,Ratio,11)),0))</f>
        <v>0</v>
      </c>
      <c r="M505" s="105"/>
    </row>
    <row r="506" spans="1:13">
      <c r="A506" s="297">
        <v>45070</v>
      </c>
      <c r="B506" s="288">
        <v>6922</v>
      </c>
      <c r="C506" s="312" t="s">
        <v>962</v>
      </c>
      <c r="D506" s="311" t="s">
        <v>961</v>
      </c>
      <c r="E506" s="34">
        <f>'A4-1 with formulas'!$K506</f>
        <v>0</v>
      </c>
      <c r="F506" s="215" t="str">
        <f>IF('A4-1 with formulas'!F506=0," ",'A4-1 with formulas'!F506)</f>
        <v xml:space="preserve"> </v>
      </c>
      <c r="G506" s="34">
        <f>IF(($F506=" "),0,ROUND('A4-1 with formulas'!$E506*(VLOOKUP($F506,Ratio,6)),0))</f>
        <v>0</v>
      </c>
      <c r="H506" s="34">
        <f>IF(($F506=" "),0,ROUND('A4-1 with formulas'!$E506*(VLOOKUP($F506,Ratio,7)),0))</f>
        <v>0</v>
      </c>
      <c r="I506" s="34">
        <f>IF(($F506=" "),0,ROUND('A4-1 with formulas'!$E506*(VLOOKUP($F506,Ratio,8)),0))</f>
        <v>0</v>
      </c>
      <c r="J506" s="34">
        <f>IF(($F506=" "),0,ROUND('A4-1 with formulas'!$E506*(VLOOKUP($F506,Ratio,9)),0))</f>
        <v>0</v>
      </c>
      <c r="K506" s="34">
        <f>IF(($F506=" "),0,ROUND('A4-1 with formulas'!$E506*(VLOOKUP($F506,Ratio,10)),0))</f>
        <v>0</v>
      </c>
      <c r="L506" s="34">
        <f>IF(($F506=" "),0,ROUND('A4-1 with formulas'!$E506*(VLOOKUP($F506,Ratio,11)),0))</f>
        <v>0</v>
      </c>
      <c r="M506" s="105"/>
    </row>
    <row r="507" spans="1:13">
      <c r="A507" s="316">
        <v>45080</v>
      </c>
      <c r="B507" s="288">
        <v>6923</v>
      </c>
      <c r="C507" s="312" t="s">
        <v>954</v>
      </c>
      <c r="D507" s="311" t="s">
        <v>964</v>
      </c>
      <c r="E507" s="34">
        <f>'A4-1 with formulas'!$K507</f>
        <v>0</v>
      </c>
      <c r="F507" s="215" t="str">
        <f>IF('A4-1 with formulas'!F507=0," ",'A4-1 with formulas'!F507)</f>
        <v xml:space="preserve"> </v>
      </c>
      <c r="G507" s="34">
        <f>IF(($F507=" "),0,ROUND('A4-1 with formulas'!$E507*(VLOOKUP($F507,Ratio,6)),0))</f>
        <v>0</v>
      </c>
      <c r="H507" s="34">
        <f>IF(($F507=" "),0,ROUND('A4-1 with formulas'!$E507*(VLOOKUP($F507,Ratio,7)),0))</f>
        <v>0</v>
      </c>
      <c r="I507" s="34">
        <f>IF(($F507=" "),0,ROUND('A4-1 with formulas'!$E507*(VLOOKUP($F507,Ratio,8)),0))</f>
        <v>0</v>
      </c>
      <c r="J507" s="34">
        <f>IF(($F507=" "),0,ROUND('A4-1 with formulas'!$E507*(VLOOKUP($F507,Ratio,9)),0))</f>
        <v>0</v>
      </c>
      <c r="K507" s="34">
        <f>IF(($F507=" "),0,ROUND('A4-1 with formulas'!$E507*(VLOOKUP($F507,Ratio,10)),0))</f>
        <v>0</v>
      </c>
      <c r="L507" s="34">
        <f>IF(($F507=" "),0,ROUND('A4-1 with formulas'!$E507*(VLOOKUP($F507,Ratio,11)),0))</f>
        <v>0</v>
      </c>
      <c r="M507" s="105"/>
    </row>
    <row r="508" spans="1:13">
      <c r="A508" s="297">
        <v>45100</v>
      </c>
      <c r="B508" s="46">
        <v>6930</v>
      </c>
      <c r="C508" s="46" t="s">
        <v>354</v>
      </c>
      <c r="D508" s="58" t="s">
        <v>355</v>
      </c>
      <c r="E508" s="34">
        <f>'A4-1 with formulas'!$K508</f>
        <v>0</v>
      </c>
      <c r="F508" s="215" t="str">
        <f>IF('A4-1 with formulas'!F508=0," ",'A4-1 with formulas'!F508)</f>
        <v xml:space="preserve"> </v>
      </c>
      <c r="G508" s="34">
        <f>IF(($F508=" "),0,ROUND('A4-1 with formulas'!$E508*(VLOOKUP($F508,Ratio,6)),0))</f>
        <v>0</v>
      </c>
      <c r="H508" s="34">
        <f>IF(($F508=" "),0,ROUND('A4-1 with formulas'!$E508*(VLOOKUP($F508,Ratio,7)),0))</f>
        <v>0</v>
      </c>
      <c r="I508" s="34">
        <f>IF(($F508=" "),0,ROUND('A4-1 with formulas'!$E508*(VLOOKUP($F508,Ratio,8)),0))</f>
        <v>0</v>
      </c>
      <c r="J508" s="34">
        <f>IF(($F508=" "),0,ROUND('A4-1 with formulas'!$E508*(VLOOKUP($F508,Ratio,9)),0))</f>
        <v>0</v>
      </c>
      <c r="K508" s="34">
        <f>IF(($F508=" "),0,ROUND('A4-1 with formulas'!$E508*(VLOOKUP($F508,Ratio,10)),0))</f>
        <v>0</v>
      </c>
      <c r="L508" s="34">
        <f>IF(($F508=" "),0,ROUND('A4-1 with formulas'!$E508*(VLOOKUP($F508,Ratio,11)),0))</f>
        <v>0</v>
      </c>
      <c r="M508" s="105"/>
    </row>
    <row r="509" spans="1:13">
      <c r="A509" s="297">
        <v>45120</v>
      </c>
      <c r="B509" s="46">
        <v>6940</v>
      </c>
      <c r="C509" s="46" t="s">
        <v>79</v>
      </c>
      <c r="D509" s="58" t="s">
        <v>356</v>
      </c>
      <c r="E509" s="34">
        <f>'A4-1 with formulas'!$K509</f>
        <v>0</v>
      </c>
      <c r="F509" s="215" t="str">
        <f>IF('A4-1 with formulas'!F509=0," ",'A4-1 with formulas'!F509)</f>
        <v xml:space="preserve"> </v>
      </c>
      <c r="G509" s="34">
        <f>IF(($F509=" "),0,ROUND('A4-1 with formulas'!$E509*(VLOOKUP($F509,Ratio,6)),0))</f>
        <v>0</v>
      </c>
      <c r="H509" s="34">
        <f>IF(($F509=" "),0,ROUND('A4-1 with formulas'!$E509*(VLOOKUP($F509,Ratio,7)),0))</f>
        <v>0</v>
      </c>
      <c r="I509" s="34">
        <f>IF(($F509=" "),0,ROUND('A4-1 with formulas'!$E509*(VLOOKUP($F509,Ratio,8)),0))</f>
        <v>0</v>
      </c>
      <c r="J509" s="34">
        <f>IF(($F509=" "),0,ROUND('A4-1 with formulas'!$E509*(VLOOKUP($F509,Ratio,9)),0))</f>
        <v>0</v>
      </c>
      <c r="K509" s="34">
        <f>IF(($F509=" "),0,ROUND('A4-1 with formulas'!$E509*(VLOOKUP($F509,Ratio,10)),0))</f>
        <v>0</v>
      </c>
      <c r="L509" s="34">
        <f>IF(($F509=" "),0,ROUND('A4-1 with formulas'!$E509*(VLOOKUP($F509,Ratio,11)),0))</f>
        <v>0</v>
      </c>
      <c r="M509" s="105"/>
    </row>
    <row r="510" spans="1:13">
      <c r="A510" s="297">
        <v>45140</v>
      </c>
      <c r="B510" s="46">
        <v>6950</v>
      </c>
      <c r="C510" s="46" t="s">
        <v>357</v>
      </c>
      <c r="D510" s="58" t="s">
        <v>358</v>
      </c>
      <c r="E510" s="34">
        <f>'A4-1 with formulas'!$K510</f>
        <v>0</v>
      </c>
      <c r="F510" s="215" t="str">
        <f>IF('A4-1 with formulas'!F510=0," ",'A4-1 with formulas'!F510)</f>
        <v xml:space="preserve"> </v>
      </c>
      <c r="G510" s="34">
        <f>IF(($F510=" "),0,ROUND('A4-1 with formulas'!$E510*(VLOOKUP($F510,Ratio,6)),0))</f>
        <v>0</v>
      </c>
      <c r="H510" s="34">
        <f>IF(($F510=" "),0,ROUND('A4-1 with formulas'!$E510*(VLOOKUP($F510,Ratio,7)),0))</f>
        <v>0</v>
      </c>
      <c r="I510" s="34">
        <f>IF(($F510=" "),0,ROUND('A4-1 with formulas'!$E510*(VLOOKUP($F510,Ratio,8)),0))</f>
        <v>0</v>
      </c>
      <c r="J510" s="34">
        <f>IF(($F510=" "),0,ROUND('A4-1 with formulas'!$E510*(VLOOKUP($F510,Ratio,9)),0))</f>
        <v>0</v>
      </c>
      <c r="K510" s="34">
        <f>IF(($F510=" "),0,ROUND('A4-1 with formulas'!$E510*(VLOOKUP($F510,Ratio,10)),0))</f>
        <v>0</v>
      </c>
      <c r="L510" s="34">
        <f>IF(($F510=" "),0,ROUND('A4-1 with formulas'!$E510*(VLOOKUP($F510,Ratio,11)),0))</f>
        <v>0</v>
      </c>
      <c r="M510" s="105"/>
    </row>
    <row r="511" spans="1:13">
      <c r="A511" s="297">
        <v>45160</v>
      </c>
      <c r="B511" s="245">
        <v>6955</v>
      </c>
      <c r="C511" s="46" t="s">
        <v>806</v>
      </c>
      <c r="D511" s="58" t="s">
        <v>807</v>
      </c>
      <c r="E511" s="34">
        <f>'A4-1 with formulas'!$K511</f>
        <v>0</v>
      </c>
      <c r="F511" s="215" t="str">
        <f>IF('A4-1 with formulas'!F511=0," ",'A4-1 with formulas'!F511)</f>
        <v xml:space="preserve"> </v>
      </c>
      <c r="G511" s="34">
        <f>IF(($F511=" "),0,ROUND('A4-1 with formulas'!$E511*(VLOOKUP($F511,Ratio,6)),0))</f>
        <v>0</v>
      </c>
      <c r="H511" s="34">
        <f>IF(($F511=" "),0,ROUND('A4-1 with formulas'!$E511*(VLOOKUP($F511,Ratio,7)),0))</f>
        <v>0</v>
      </c>
      <c r="I511" s="34">
        <f>IF(($F511=" "),0,ROUND('A4-1 with formulas'!$E511*(VLOOKUP($F511,Ratio,8)),0))</f>
        <v>0</v>
      </c>
      <c r="J511" s="34">
        <f>IF(($F511=" "),0,ROUND('A4-1 with formulas'!$E511*(VLOOKUP($F511,Ratio,9)),0))</f>
        <v>0</v>
      </c>
      <c r="K511" s="34">
        <f>IF(($F511=" "),0,ROUND('A4-1 with formulas'!$E511*(VLOOKUP($F511,Ratio,10)),0))</f>
        <v>0</v>
      </c>
      <c r="L511" s="34">
        <f>IF(($F511=" "),0,ROUND('A4-1 with formulas'!$E511*(VLOOKUP($F511,Ratio,11)),0))</f>
        <v>0</v>
      </c>
      <c r="M511" s="105"/>
    </row>
    <row r="512" spans="1:13">
      <c r="A512" s="297">
        <v>45180</v>
      </c>
      <c r="B512" s="46">
        <v>6960</v>
      </c>
      <c r="C512" s="46" t="s">
        <v>359</v>
      </c>
      <c r="D512" s="58" t="s">
        <v>360</v>
      </c>
      <c r="E512" s="34">
        <f>'A4-1 with formulas'!$K512</f>
        <v>0</v>
      </c>
      <c r="F512" s="215" t="str">
        <f>IF('A4-1 with formulas'!F512=0," ",'A4-1 with formulas'!F512)</f>
        <v xml:space="preserve"> </v>
      </c>
      <c r="G512" s="34">
        <f>IF(($F512=" "),0,ROUND('A4-1 with formulas'!$E512*(VLOOKUP($F512,Ratio,6)),0))</f>
        <v>0</v>
      </c>
      <c r="H512" s="34">
        <f>IF(($F512=" "),0,ROUND('A4-1 with formulas'!$E512*(VLOOKUP($F512,Ratio,7)),0))</f>
        <v>0</v>
      </c>
      <c r="I512" s="34">
        <f>IF(($F512=" "),0,ROUND('A4-1 with formulas'!$E512*(VLOOKUP($F512,Ratio,8)),0))</f>
        <v>0</v>
      </c>
      <c r="J512" s="34">
        <f>IF(($F512=" "),0,ROUND('A4-1 with formulas'!$E512*(VLOOKUP($F512,Ratio,9)),0))</f>
        <v>0</v>
      </c>
      <c r="K512" s="34">
        <f>IF(($F512=" "),0,ROUND('A4-1 with formulas'!$E512*(VLOOKUP($F512,Ratio,10)),0))</f>
        <v>0</v>
      </c>
      <c r="L512" s="34">
        <f>IF(($F512=" "),0,ROUND('A4-1 with formulas'!$E512*(VLOOKUP($F512,Ratio,11)),0))</f>
        <v>0</v>
      </c>
      <c r="M512" s="105"/>
    </row>
    <row r="513" spans="1:13">
      <c r="A513" s="297">
        <v>45200</v>
      </c>
      <c r="B513" s="245">
        <v>6975</v>
      </c>
      <c r="C513" s="46" t="s">
        <v>83</v>
      </c>
      <c r="D513" s="58" t="s">
        <v>809</v>
      </c>
      <c r="E513" s="34">
        <f>'A4-1 with formulas'!$K513</f>
        <v>0</v>
      </c>
      <c r="F513" s="215" t="str">
        <f>IF('A4-1 with formulas'!F513=0," ",'A4-1 with formulas'!F513)</f>
        <v xml:space="preserve"> </v>
      </c>
      <c r="G513" s="34">
        <f>IF(($F513=" "),0,ROUND('A4-1 with formulas'!$E513*(VLOOKUP($F513,Ratio,6)),0))</f>
        <v>0</v>
      </c>
      <c r="H513" s="34">
        <f>IF(($F513=" "),0,ROUND('A4-1 with formulas'!$E513*(VLOOKUP($F513,Ratio,7)),0))</f>
        <v>0</v>
      </c>
      <c r="I513" s="34">
        <f>IF(($F513=" "),0,ROUND('A4-1 with formulas'!$E513*(VLOOKUP($F513,Ratio,8)),0))</f>
        <v>0</v>
      </c>
      <c r="J513" s="34">
        <f>IF(($F513=" "),0,ROUND('A4-1 with formulas'!$E513*(VLOOKUP($F513,Ratio,9)),0))</f>
        <v>0</v>
      </c>
      <c r="K513" s="34">
        <f>IF(($F513=" "),0,ROUND('A4-1 with formulas'!$E513*(VLOOKUP($F513,Ratio,10)),0))</f>
        <v>0</v>
      </c>
      <c r="L513" s="34">
        <f>IF(($F513=" "),0,ROUND('A4-1 with formulas'!$E513*(VLOOKUP($F513,Ratio,11)),0))</f>
        <v>0</v>
      </c>
      <c r="M513" s="105"/>
    </row>
    <row r="514" spans="1:13">
      <c r="A514" s="297">
        <v>45220</v>
      </c>
      <c r="B514" s="245">
        <v>6976</v>
      </c>
      <c r="C514" s="46" t="s">
        <v>808</v>
      </c>
      <c r="D514" s="58" t="s">
        <v>810</v>
      </c>
      <c r="E514" s="34">
        <f>'A4-1 with formulas'!$K514</f>
        <v>0</v>
      </c>
      <c r="F514" s="215" t="str">
        <f>IF('A4-1 with formulas'!F514=0," ",'A4-1 with formulas'!F514)</f>
        <v xml:space="preserve"> </v>
      </c>
      <c r="G514" s="34">
        <f>IF(($F514=" "),0,ROUND('A4-1 with formulas'!$E514*(VLOOKUP($F514,Ratio,6)),0))</f>
        <v>0</v>
      </c>
      <c r="H514" s="34">
        <f>IF(($F514=" "),0,ROUND('A4-1 with formulas'!$E514*(VLOOKUP($F514,Ratio,7)),0))</f>
        <v>0</v>
      </c>
      <c r="I514" s="34">
        <f>IF(($F514=" "),0,ROUND('A4-1 with formulas'!$E514*(VLOOKUP($F514,Ratio,8)),0))</f>
        <v>0</v>
      </c>
      <c r="J514" s="34">
        <f>IF(($F514=" "),0,ROUND('A4-1 with formulas'!$E514*(VLOOKUP($F514,Ratio,9)),0))</f>
        <v>0</v>
      </c>
      <c r="K514" s="34">
        <f>IF(($F514=" "),0,ROUND('A4-1 with formulas'!$E514*(VLOOKUP($F514,Ratio,10)),0))</f>
        <v>0</v>
      </c>
      <c r="L514" s="34">
        <f>IF(($F514=" "),0,ROUND('A4-1 with formulas'!$E514*(VLOOKUP($F514,Ratio,11)),0))</f>
        <v>0</v>
      </c>
      <c r="M514" s="105"/>
    </row>
    <row r="515" spans="1:13">
      <c r="A515" s="297">
        <v>45240</v>
      </c>
      <c r="B515" s="46">
        <v>6980</v>
      </c>
      <c r="C515" s="46" t="s">
        <v>361</v>
      </c>
      <c r="D515" s="58" t="s">
        <v>362</v>
      </c>
      <c r="E515" s="34">
        <f>'A4-1 with formulas'!$K515</f>
        <v>0</v>
      </c>
      <c r="F515" s="215" t="str">
        <f>IF('A4-1 with formulas'!F515=0," ",'A4-1 with formulas'!F515)</f>
        <v xml:space="preserve"> </v>
      </c>
      <c r="G515" s="34">
        <f>IF(($F515=" "),0,ROUND('A4-1 with formulas'!$E515*(VLOOKUP($F515,Ratio,6)),0))</f>
        <v>0</v>
      </c>
      <c r="H515" s="34">
        <f>IF(($F515=" "),0,ROUND('A4-1 with formulas'!$E515*(VLOOKUP($F515,Ratio,7)),0))</f>
        <v>0</v>
      </c>
      <c r="I515" s="34">
        <f>IF(($F515=" "),0,ROUND('A4-1 with formulas'!$E515*(VLOOKUP($F515,Ratio,8)),0))</f>
        <v>0</v>
      </c>
      <c r="J515" s="34">
        <f>IF(($F515=" "),0,ROUND('A4-1 with formulas'!$E515*(VLOOKUP($F515,Ratio,9)),0))</f>
        <v>0</v>
      </c>
      <c r="K515" s="34">
        <f>IF(($F515=" "),0,ROUND('A4-1 with formulas'!$E515*(VLOOKUP($F515,Ratio,10)),0))</f>
        <v>0</v>
      </c>
      <c r="L515" s="34">
        <f>IF(($F515=" "),0,ROUND('A4-1 with formulas'!$E515*(VLOOKUP($F515,Ratio,11)),0))</f>
        <v>0</v>
      </c>
      <c r="M515" s="105"/>
    </row>
    <row r="516" spans="1:13">
      <c r="A516" s="297">
        <v>45260</v>
      </c>
      <c r="B516" s="46">
        <v>6990</v>
      </c>
      <c r="C516" s="46" t="s">
        <v>363</v>
      </c>
      <c r="D516" s="58" t="s">
        <v>364</v>
      </c>
      <c r="E516" s="34">
        <f>'A4-1 with formulas'!$K516</f>
        <v>0</v>
      </c>
      <c r="F516" s="215" t="str">
        <f>IF('A4-1 with formulas'!F516=0," ",'A4-1 with formulas'!F516)</f>
        <v xml:space="preserve"> </v>
      </c>
      <c r="G516" s="34">
        <f>IF(($F516=" "),0,ROUND('A4-1 with formulas'!$E516*(VLOOKUP($F516,Ratio,6)),0))</f>
        <v>0</v>
      </c>
      <c r="H516" s="34">
        <f>IF(($F516=" "),0,ROUND('A4-1 with formulas'!$E516*(VLOOKUP($F516,Ratio,7)),0))</f>
        <v>0</v>
      </c>
      <c r="I516" s="34">
        <f>IF(($F516=" "),0,ROUND('A4-1 with formulas'!$E516*(VLOOKUP($F516,Ratio,8)),0))</f>
        <v>0</v>
      </c>
      <c r="J516" s="34">
        <f>IF(($F516=" "),0,ROUND('A4-1 with formulas'!$E516*(VLOOKUP($F516,Ratio,9)),0))</f>
        <v>0</v>
      </c>
      <c r="K516" s="34">
        <f>IF(($F516=" "),0,ROUND('A4-1 with formulas'!$E516*(VLOOKUP($F516,Ratio,10)),0))</f>
        <v>0</v>
      </c>
      <c r="L516" s="34">
        <f>IF(($F516=" "),0,ROUND('A4-1 with formulas'!$E516*(VLOOKUP($F516,Ratio,11)),0))</f>
        <v>0</v>
      </c>
      <c r="M516" s="105"/>
    </row>
    <row r="517" spans="1:13">
      <c r="A517" s="297">
        <v>45280</v>
      </c>
      <c r="B517" s="46">
        <v>6995</v>
      </c>
      <c r="C517" s="46" t="s">
        <v>811</v>
      </c>
      <c r="D517" s="58" t="s">
        <v>812</v>
      </c>
      <c r="E517" s="34">
        <f>'A4-1 with formulas'!$K517</f>
        <v>0</v>
      </c>
      <c r="F517" s="215" t="str">
        <f>IF('A4-1 with formulas'!F517=0," ",'A4-1 with formulas'!F517)</f>
        <v xml:space="preserve"> </v>
      </c>
      <c r="G517" s="34">
        <f>IF(($F517=" "),0,ROUND('A4-1 with formulas'!$E517*(VLOOKUP($F517,Ratio,6)),0))</f>
        <v>0</v>
      </c>
      <c r="H517" s="34">
        <f>IF(($F517=" "),0,ROUND('A4-1 with formulas'!$E517*(VLOOKUP($F517,Ratio,7)),0))</f>
        <v>0</v>
      </c>
      <c r="I517" s="34">
        <f>IF(($F517=" "),0,ROUND('A4-1 with formulas'!$E517*(VLOOKUP($F517,Ratio,8)),0))</f>
        <v>0</v>
      </c>
      <c r="J517" s="34">
        <f>IF(($F517=" "),0,ROUND('A4-1 with formulas'!$E517*(VLOOKUP($F517,Ratio,9)),0))</f>
        <v>0</v>
      </c>
      <c r="K517" s="34">
        <f>IF(($F517=" "),0,ROUND('A4-1 with formulas'!$E517*(VLOOKUP($F517,Ratio,10)),0))</f>
        <v>0</v>
      </c>
      <c r="L517" s="34">
        <f>IF(($F517=" "),0,ROUND('A4-1 with formulas'!$E517*(VLOOKUP($F517,Ratio,11)),0))</f>
        <v>0</v>
      </c>
      <c r="M517" s="105"/>
    </row>
    <row r="518" spans="1:13">
      <c r="A518" s="297">
        <v>45300</v>
      </c>
      <c r="B518" s="46">
        <v>7000</v>
      </c>
      <c r="C518" s="59" t="s">
        <v>365</v>
      </c>
      <c r="D518" s="213"/>
      <c r="E518" s="34">
        <f>SUM(E497:E517)</f>
        <v>0</v>
      </c>
      <c r="F518" s="215"/>
      <c r="G518" s="34">
        <f t="shared" ref="G518:L518" si="24">SUM(G497:G517)</f>
        <v>0</v>
      </c>
      <c r="H518" s="34">
        <f t="shared" si="24"/>
        <v>0</v>
      </c>
      <c r="I518" s="34">
        <f t="shared" si="24"/>
        <v>0</v>
      </c>
      <c r="J518" s="34">
        <f t="shared" si="24"/>
        <v>0</v>
      </c>
      <c r="K518" s="34">
        <f t="shared" si="24"/>
        <v>0</v>
      </c>
      <c r="L518" s="34">
        <f t="shared" si="24"/>
        <v>0</v>
      </c>
      <c r="M518" s="105"/>
    </row>
    <row r="519" spans="1:13">
      <c r="A519" s="297"/>
      <c r="B519" s="46"/>
      <c r="C519" s="59" t="s">
        <v>366</v>
      </c>
      <c r="D519" s="217"/>
      <c r="E519" s="33"/>
      <c r="F519" s="33"/>
      <c r="G519" s="33"/>
      <c r="H519" s="33"/>
      <c r="I519" s="33"/>
      <c r="J519" s="33"/>
      <c r="K519" s="33"/>
      <c r="L519" s="33"/>
      <c r="M519" s="105"/>
    </row>
    <row r="520" spans="1:13">
      <c r="A520" s="297">
        <v>46000</v>
      </c>
      <c r="B520" s="46">
        <v>7010</v>
      </c>
      <c r="C520" s="46" t="s">
        <v>367</v>
      </c>
      <c r="D520" s="58" t="s">
        <v>368</v>
      </c>
      <c r="E520" s="34">
        <f>'A4-1 with formulas'!$K520</f>
        <v>0</v>
      </c>
      <c r="F520" s="215" t="str">
        <f>IF('A4-1 with formulas'!F520=0," ",'A4-1 with formulas'!F520)</f>
        <v>Actual</v>
      </c>
      <c r="G520" s="35"/>
      <c r="H520" s="35"/>
      <c r="I520" s="35"/>
      <c r="J520" s="35"/>
      <c r="K520" s="35"/>
      <c r="L520" s="35"/>
      <c r="M520" s="105"/>
    </row>
    <row r="521" spans="1:13">
      <c r="A521" s="297"/>
      <c r="B521" s="46"/>
      <c r="C521" s="46" t="s">
        <v>369</v>
      </c>
      <c r="D521" s="58" t="s">
        <v>368</v>
      </c>
      <c r="E521" s="34">
        <f>'A4-1 with formulas'!$K521</f>
        <v>0</v>
      </c>
      <c r="F521" s="215" t="str">
        <f>IF('A4-1 with formulas'!F521=0," ",'A4-1 with formulas'!F521)</f>
        <v xml:space="preserve"> </v>
      </c>
      <c r="G521" s="34">
        <f>IF(($F521=" "),0,ROUND('A4-1 with formulas'!$E521*(VLOOKUP($F521,Ratio,6)),0))</f>
        <v>0</v>
      </c>
      <c r="H521" s="34">
        <f>IF(($F521=" "),0,ROUND('A4-1 with formulas'!$E521*(VLOOKUP($F521,Ratio,7)),0))</f>
        <v>0</v>
      </c>
      <c r="I521" s="34">
        <f>IF(($F521=" "),0,ROUND('A4-1 with formulas'!$E521*(VLOOKUP($F521,Ratio,8)),0))</f>
        <v>0</v>
      </c>
      <c r="J521" s="34">
        <f>IF(($F521=" "),0,ROUND('A4-1 with formulas'!$E521*(VLOOKUP($F521,Ratio,9)),0))</f>
        <v>0</v>
      </c>
      <c r="K521" s="34">
        <f>IF(($F521=" "),0,ROUND('A4-1 with formulas'!$E521*(VLOOKUP($F521,Ratio,10)),0))</f>
        <v>0</v>
      </c>
      <c r="L521" s="34">
        <f>IF(($F521=" "),0,ROUND('A4-1 with formulas'!$E521*(VLOOKUP($F521,Ratio,11)),0))</f>
        <v>0</v>
      </c>
      <c r="M521" s="105"/>
    </row>
    <row r="522" spans="1:13">
      <c r="A522" s="297">
        <v>46020</v>
      </c>
      <c r="B522" s="46">
        <v>7020</v>
      </c>
      <c r="C522" s="46" t="s">
        <v>297</v>
      </c>
      <c r="D522" s="58" t="s">
        <v>370</v>
      </c>
      <c r="E522" s="34">
        <f>'A4-1 with formulas'!$K522</f>
        <v>0</v>
      </c>
      <c r="F522" s="215" t="str">
        <f>IF('A4-1 with formulas'!F522=0," ",'A4-1 with formulas'!F522)</f>
        <v>Actual</v>
      </c>
      <c r="G522" s="35"/>
      <c r="H522" s="35"/>
      <c r="I522" s="35"/>
      <c r="J522" s="35"/>
      <c r="K522" s="35"/>
      <c r="L522" s="35"/>
      <c r="M522" s="105"/>
    </row>
    <row r="523" spans="1:13">
      <c r="A523" s="297"/>
      <c r="B523" s="46"/>
      <c r="C523" s="46" t="s">
        <v>299</v>
      </c>
      <c r="D523" s="58" t="s">
        <v>370</v>
      </c>
      <c r="E523" s="34">
        <f>'A4-1 with formulas'!$K523</f>
        <v>0</v>
      </c>
      <c r="F523" s="215" t="str">
        <f>IF('A4-1 with formulas'!F523=0," ",'A4-1 with formulas'!F523)</f>
        <v xml:space="preserve"> </v>
      </c>
      <c r="G523" s="34">
        <f>IF(($F523=" "),0,ROUND('A4-1 with formulas'!$E523*(VLOOKUP($F523,Ratio,6)),0))</f>
        <v>0</v>
      </c>
      <c r="H523" s="34">
        <f>IF(($F523=" "),0,ROUND('A4-1 with formulas'!$E523*(VLOOKUP($F523,Ratio,7)),0))</f>
        <v>0</v>
      </c>
      <c r="I523" s="34">
        <f>IF(($F523=" "),0,ROUND('A4-1 with formulas'!$E523*(VLOOKUP($F523,Ratio,8)),0))</f>
        <v>0</v>
      </c>
      <c r="J523" s="34">
        <f>IF(($F523=" "),0,ROUND('A4-1 with formulas'!$E523*(VLOOKUP($F523,Ratio,9)),0))</f>
        <v>0</v>
      </c>
      <c r="K523" s="34">
        <f>IF(($F523=" "),0,ROUND('A4-1 with formulas'!$E523*(VLOOKUP($F523,Ratio,10)),0))</f>
        <v>0</v>
      </c>
      <c r="L523" s="34">
        <f>IF(($F523=" "),0,ROUND('A4-1 with formulas'!$E523*(VLOOKUP($F523,Ratio,11)),0))</f>
        <v>0</v>
      </c>
      <c r="M523" s="105"/>
    </row>
    <row r="524" spans="1:13">
      <c r="A524" s="297">
        <v>46040</v>
      </c>
      <c r="B524" s="46">
        <v>7030</v>
      </c>
      <c r="C524" s="46" t="s">
        <v>300</v>
      </c>
      <c r="D524" s="58" t="s">
        <v>371</v>
      </c>
      <c r="E524" s="34">
        <f>'A4-1 with formulas'!$K524</f>
        <v>0</v>
      </c>
      <c r="F524" s="215" t="str">
        <f>IF('A4-1 with formulas'!F524=0," ",'A4-1 with formulas'!F524)</f>
        <v>Actual</v>
      </c>
      <c r="G524" s="35"/>
      <c r="H524" s="35"/>
      <c r="I524" s="35"/>
      <c r="J524" s="35"/>
      <c r="K524" s="35"/>
      <c r="L524" s="35"/>
      <c r="M524" s="105"/>
    </row>
    <row r="525" spans="1:13">
      <c r="A525" s="297"/>
      <c r="B525" s="46"/>
      <c r="C525" s="46" t="s">
        <v>302</v>
      </c>
      <c r="D525" s="58" t="s">
        <v>371</v>
      </c>
      <c r="E525" s="34">
        <f>'A4-1 with formulas'!$K525</f>
        <v>0</v>
      </c>
      <c r="F525" s="215" t="str">
        <f>IF('A4-1 with formulas'!F525=0," ",'A4-1 with formulas'!F525)</f>
        <v xml:space="preserve"> </v>
      </c>
      <c r="G525" s="34">
        <f>IF(($F525=" "),0,ROUND('A4-1 with formulas'!$E525*(VLOOKUP($F525,Ratio,6)),0))</f>
        <v>0</v>
      </c>
      <c r="H525" s="34">
        <f>IF(($F525=" "),0,ROUND('A4-1 with formulas'!$E525*(VLOOKUP($F525,Ratio,7)),0))</f>
        <v>0</v>
      </c>
      <c r="I525" s="34">
        <f>IF(($F525=" "),0,ROUND('A4-1 with formulas'!$E525*(VLOOKUP($F525,Ratio,8)),0))</f>
        <v>0</v>
      </c>
      <c r="J525" s="34">
        <f>IF(($F525=" "),0,ROUND('A4-1 with formulas'!$E525*(VLOOKUP($F525,Ratio,9)),0))</f>
        <v>0</v>
      </c>
      <c r="K525" s="34">
        <f>IF(($F525=" "),0,ROUND('A4-1 with formulas'!$E525*(VLOOKUP($F525,Ratio,10)),0))</f>
        <v>0</v>
      </c>
      <c r="L525" s="34">
        <f>IF(($F525=" "),0,ROUND('A4-1 with formulas'!$E525*(VLOOKUP($F525,Ratio,11)),0))</f>
        <v>0</v>
      </c>
      <c r="M525" s="105"/>
    </row>
    <row r="526" spans="1:13">
      <c r="A526" s="297">
        <v>46060</v>
      </c>
      <c r="B526" s="46">
        <v>7040</v>
      </c>
      <c r="C526" s="46" t="s">
        <v>303</v>
      </c>
      <c r="D526" s="58" t="s">
        <v>372</v>
      </c>
      <c r="E526" s="34">
        <f>'A4-1 with formulas'!$K526</f>
        <v>0</v>
      </c>
      <c r="F526" s="215" t="str">
        <f>IF('A4-1 with formulas'!F526=0," ",'A4-1 with formulas'!F526)</f>
        <v>Actual</v>
      </c>
      <c r="G526" s="35"/>
      <c r="H526" s="35"/>
      <c r="I526" s="35"/>
      <c r="J526" s="35"/>
      <c r="K526" s="35"/>
      <c r="L526" s="35"/>
      <c r="M526" s="105"/>
    </row>
    <row r="527" spans="1:13">
      <c r="A527" s="297"/>
      <c r="B527" s="46"/>
      <c r="C527" s="46" t="s">
        <v>305</v>
      </c>
      <c r="D527" s="58" t="s">
        <v>372</v>
      </c>
      <c r="E527" s="34">
        <f>'A4-1 with formulas'!$K527</f>
        <v>0</v>
      </c>
      <c r="F527" s="215" t="str">
        <f>IF('A4-1 with formulas'!F527=0," ",'A4-1 with formulas'!F527)</f>
        <v xml:space="preserve"> </v>
      </c>
      <c r="G527" s="34">
        <f>IF(($F527=" "),0,ROUND('A4-1 with formulas'!$E527*(VLOOKUP($F527,Ratio,6)),0))</f>
        <v>0</v>
      </c>
      <c r="H527" s="34">
        <f>IF(($F527=" "),0,ROUND('A4-1 with formulas'!$E527*(VLOOKUP($F527,Ratio,7)),0))</f>
        <v>0</v>
      </c>
      <c r="I527" s="34">
        <f>IF(($F527=" "),0,ROUND('A4-1 with formulas'!$E527*(VLOOKUP($F527,Ratio,8)),0))</f>
        <v>0</v>
      </c>
      <c r="J527" s="34">
        <f>IF(($F527=" "),0,ROUND('A4-1 with formulas'!$E527*(VLOOKUP($F527,Ratio,9)),0))</f>
        <v>0</v>
      </c>
      <c r="K527" s="34">
        <f>IF(($F527=" "),0,ROUND('A4-1 with formulas'!$E527*(VLOOKUP($F527,Ratio,10)),0))</f>
        <v>0</v>
      </c>
      <c r="L527" s="34">
        <f>IF(($F527=" "),0,ROUND('A4-1 with formulas'!$E527*(VLOOKUP($F527,Ratio,11)),0))</f>
        <v>0</v>
      </c>
      <c r="M527" s="105"/>
    </row>
    <row r="528" spans="1:13">
      <c r="A528" s="314">
        <v>46065</v>
      </c>
      <c r="B528" s="46"/>
      <c r="C528" s="298" t="s">
        <v>1007</v>
      </c>
      <c r="D528" s="297" t="s">
        <v>1041</v>
      </c>
      <c r="E528" s="34">
        <f>'A4-1 with formulas'!$K528</f>
        <v>0</v>
      </c>
      <c r="F528" s="215" t="str">
        <f>IF('A4-1 with formulas'!F528=0," ",'A4-1 with formulas'!F528)</f>
        <v>Actual</v>
      </c>
      <c r="G528" s="35"/>
      <c r="H528" s="35"/>
      <c r="I528" s="35"/>
      <c r="J528" s="35"/>
      <c r="K528" s="35"/>
      <c r="L528" s="35"/>
      <c r="M528" s="105"/>
    </row>
    <row r="529" spans="1:13">
      <c r="A529" s="297"/>
      <c r="B529" s="46"/>
      <c r="C529" s="298" t="s">
        <v>1007</v>
      </c>
      <c r="D529" s="297" t="s">
        <v>1041</v>
      </c>
      <c r="E529" s="34">
        <f>'A4-1 with formulas'!$K529</f>
        <v>0</v>
      </c>
      <c r="F529" s="215" t="str">
        <f>IF('A4-1 with formulas'!F529=0," ",'A4-1 with formulas'!F529)</f>
        <v xml:space="preserve"> </v>
      </c>
      <c r="G529" s="34">
        <f>IF(($F529=" "),0,ROUND('A4-1 with formulas'!$E529*(VLOOKUP($F529,Ratio,6)),0))</f>
        <v>0</v>
      </c>
      <c r="H529" s="34">
        <f>IF(($F529=" "),0,ROUND('A4-1 with formulas'!$E529*(VLOOKUP($F529,Ratio,7)),0))</f>
        <v>0</v>
      </c>
      <c r="I529" s="34">
        <f>IF(($F529=" "),0,ROUND('A4-1 with formulas'!$E529*(VLOOKUP($F529,Ratio,8)),0))</f>
        <v>0</v>
      </c>
      <c r="J529" s="34">
        <f>IF(($F529=" "),0,ROUND('A4-1 with formulas'!$E529*(VLOOKUP($F529,Ratio,9)),0))</f>
        <v>0</v>
      </c>
      <c r="K529" s="34">
        <f>IF(($F529=" "),0,ROUND('A4-1 with formulas'!$E529*(VLOOKUP($F529,Ratio,10)),0))</f>
        <v>0</v>
      </c>
      <c r="L529" s="34">
        <f>IF(($F529=" "),0,ROUND('A4-1 with formulas'!$E529*(VLOOKUP($F529,Ratio,11)),0))</f>
        <v>0</v>
      </c>
      <c r="M529" s="105"/>
    </row>
    <row r="530" spans="1:13">
      <c r="A530" s="297">
        <v>46080</v>
      </c>
      <c r="B530" s="46">
        <v>7050</v>
      </c>
      <c r="C530" s="46" t="s">
        <v>282</v>
      </c>
      <c r="D530" s="58" t="s">
        <v>373</v>
      </c>
      <c r="E530" s="34">
        <f>'A4-1 with formulas'!$K530</f>
        <v>0</v>
      </c>
      <c r="F530" s="215" t="str">
        <f>IF('A4-1 with formulas'!F530=0," ",'A4-1 with formulas'!F530)</f>
        <v>Actual</v>
      </c>
      <c r="G530" s="35"/>
      <c r="H530" s="35"/>
      <c r="I530" s="35"/>
      <c r="J530" s="35"/>
      <c r="K530" s="35"/>
      <c r="L530" s="35"/>
      <c r="M530" s="105"/>
    </row>
    <row r="531" spans="1:13">
      <c r="A531" s="297"/>
      <c r="B531" s="46"/>
      <c r="C531" s="46" t="s">
        <v>284</v>
      </c>
      <c r="D531" s="58" t="s">
        <v>373</v>
      </c>
      <c r="E531" s="34">
        <f>'A4-1 with formulas'!$K531</f>
        <v>0</v>
      </c>
      <c r="F531" s="215" t="str">
        <f>IF('A4-1 with formulas'!F531=0," ",'A4-1 with formulas'!F531)</f>
        <v xml:space="preserve"> </v>
      </c>
      <c r="G531" s="34">
        <f>IF(($F531=" "),0,ROUND('A4-1 with formulas'!$E531*(VLOOKUP($F531,Ratio,6)),0))</f>
        <v>0</v>
      </c>
      <c r="H531" s="34">
        <f>IF(($F531=" "),0,ROUND('A4-1 with formulas'!$E531*(VLOOKUP($F531,Ratio,7)),0))</f>
        <v>0</v>
      </c>
      <c r="I531" s="34">
        <f>IF(($F531=" "),0,ROUND('A4-1 with formulas'!$E531*(VLOOKUP($F531,Ratio,8)),0))</f>
        <v>0</v>
      </c>
      <c r="J531" s="34">
        <f>IF(($F531=" "),0,ROUND('A4-1 with formulas'!$E531*(VLOOKUP($F531,Ratio,9)),0))</f>
        <v>0</v>
      </c>
      <c r="K531" s="34">
        <f>IF(($F531=" "),0,ROUND('A4-1 with formulas'!$E531*(VLOOKUP($F531,Ratio,10)),0))</f>
        <v>0</v>
      </c>
      <c r="L531" s="34">
        <f>IF(($F531=" "),0,ROUND('A4-1 with formulas'!$E531*(VLOOKUP($F531,Ratio,11)),0))</f>
        <v>0</v>
      </c>
      <c r="M531" s="105"/>
    </row>
    <row r="532" spans="1:13">
      <c r="A532" s="297">
        <v>46100</v>
      </c>
      <c r="B532" s="46">
        <v>7060</v>
      </c>
      <c r="C532" s="46" t="s">
        <v>80</v>
      </c>
      <c r="D532" s="58" t="s">
        <v>374</v>
      </c>
      <c r="E532" s="34">
        <f>'A4-1 with formulas'!$K532</f>
        <v>0</v>
      </c>
      <c r="F532" s="215" t="str">
        <f>IF('A4-1 with formulas'!F532=0," ",'A4-1 with formulas'!F532)</f>
        <v>Actual</v>
      </c>
      <c r="G532" s="35"/>
      <c r="H532" s="35"/>
      <c r="I532" s="35"/>
      <c r="J532" s="35"/>
      <c r="K532" s="35"/>
      <c r="L532" s="35"/>
      <c r="M532" s="105"/>
    </row>
    <row r="533" spans="1:13">
      <c r="A533" s="297"/>
      <c r="B533" s="46"/>
      <c r="C533" s="46" t="s">
        <v>82</v>
      </c>
      <c r="D533" s="58" t="s">
        <v>374</v>
      </c>
      <c r="E533" s="34">
        <f>'A4-1 with formulas'!$K533</f>
        <v>0</v>
      </c>
      <c r="F533" s="215" t="str">
        <f>IF('A4-1 with formulas'!F533=0," ",'A4-1 with formulas'!F533)</f>
        <v xml:space="preserve"> </v>
      </c>
      <c r="G533" s="34">
        <f>IF(($F533=" "),0,ROUND('A4-1 with formulas'!$E533*(VLOOKUP($F533,Ratio,6)),0))</f>
        <v>0</v>
      </c>
      <c r="H533" s="34">
        <f>IF(($F533=" "),0,ROUND('A4-1 with formulas'!$E533*(VLOOKUP($F533,Ratio,7)),0))</f>
        <v>0</v>
      </c>
      <c r="I533" s="34">
        <f>IF(($F533=" "),0,ROUND('A4-1 with formulas'!$E533*(VLOOKUP($F533,Ratio,8)),0))</f>
        <v>0</v>
      </c>
      <c r="J533" s="34">
        <f>IF(($F533=" "),0,ROUND('A4-1 with formulas'!$E533*(VLOOKUP($F533,Ratio,9)),0))</f>
        <v>0</v>
      </c>
      <c r="K533" s="34">
        <f>IF(($F533=" "),0,ROUND('A4-1 with formulas'!$E533*(VLOOKUP($F533,Ratio,10)),0))</f>
        <v>0</v>
      </c>
      <c r="L533" s="34">
        <f>IF(($F533=" "),0,ROUND('A4-1 with formulas'!$E533*(VLOOKUP($F533,Ratio,11)),0))</f>
        <v>0</v>
      </c>
      <c r="M533" s="105"/>
    </row>
    <row r="534" spans="1:13">
      <c r="A534" s="297">
        <v>46120</v>
      </c>
      <c r="B534" s="46">
        <v>7070</v>
      </c>
      <c r="C534" s="46" t="s">
        <v>180</v>
      </c>
      <c r="D534" s="58" t="s">
        <v>375</v>
      </c>
      <c r="E534" s="34">
        <f>'A4-1 with formulas'!$K534</f>
        <v>0</v>
      </c>
      <c r="F534" s="215" t="str">
        <f>IF('A4-1 with formulas'!F534=0," ",'A4-1 with formulas'!F534)</f>
        <v>Actual</v>
      </c>
      <c r="G534" s="35"/>
      <c r="H534" s="35"/>
      <c r="I534" s="35"/>
      <c r="J534" s="35"/>
      <c r="K534" s="35"/>
      <c r="L534" s="35"/>
      <c r="M534" s="105"/>
    </row>
    <row r="535" spans="1:13">
      <c r="A535" s="297"/>
      <c r="B535" s="46"/>
      <c r="C535" s="46" t="s">
        <v>228</v>
      </c>
      <c r="D535" s="58" t="s">
        <v>375</v>
      </c>
      <c r="E535" s="34">
        <f>'A4-1 with formulas'!$K535</f>
        <v>0</v>
      </c>
      <c r="F535" s="215" t="str">
        <f>IF('A4-1 with formulas'!F535=0," ",'A4-1 with formulas'!F535)</f>
        <v xml:space="preserve"> </v>
      </c>
      <c r="G535" s="34">
        <f>IF(($F535=" "),0,ROUND('A4-1 with formulas'!$E535*(VLOOKUP($F535,Ratio,6)),0))</f>
        <v>0</v>
      </c>
      <c r="H535" s="34">
        <f>IF(($F535=" "),0,ROUND('A4-1 with formulas'!$E535*(VLOOKUP($F535,Ratio,7)),0))</f>
        <v>0</v>
      </c>
      <c r="I535" s="34">
        <f>IF(($F535=" "),0,ROUND('A4-1 with formulas'!$E535*(VLOOKUP($F535,Ratio,8)),0))</f>
        <v>0</v>
      </c>
      <c r="J535" s="34">
        <f>IF(($F535=" "),0,ROUND('A4-1 with formulas'!$E535*(VLOOKUP($F535,Ratio,9)),0))</f>
        <v>0</v>
      </c>
      <c r="K535" s="34">
        <f>IF(($F535=" "),0,ROUND('A4-1 with formulas'!$E535*(VLOOKUP($F535,Ratio,10)),0))</f>
        <v>0</v>
      </c>
      <c r="L535" s="34">
        <f>IF(($F535=" "),0,ROUND('A4-1 with formulas'!$E535*(VLOOKUP($F535,Ratio,11)),0))</f>
        <v>0</v>
      </c>
      <c r="M535" s="105"/>
    </row>
    <row r="536" spans="1:13">
      <c r="A536" s="297">
        <v>46140</v>
      </c>
      <c r="B536" s="46">
        <v>7080</v>
      </c>
      <c r="C536" s="46" t="s">
        <v>89</v>
      </c>
      <c r="D536" s="58" t="s">
        <v>376</v>
      </c>
      <c r="E536" s="34">
        <f>'A4-1 with formulas'!$K536</f>
        <v>0</v>
      </c>
      <c r="F536" s="215" t="str">
        <f>IF('A4-1 with formulas'!F536=0," ",'A4-1 with formulas'!F536)</f>
        <v>Actual</v>
      </c>
      <c r="G536" s="35"/>
      <c r="H536" s="35"/>
      <c r="I536" s="35"/>
      <c r="J536" s="35"/>
      <c r="K536" s="35"/>
      <c r="L536" s="35"/>
      <c r="M536" s="105"/>
    </row>
    <row r="537" spans="1:13">
      <c r="A537" s="297"/>
      <c r="B537" s="46"/>
      <c r="C537" s="46" t="s">
        <v>91</v>
      </c>
      <c r="D537" s="58" t="s">
        <v>376</v>
      </c>
      <c r="E537" s="34">
        <f>'A4-1 with formulas'!$K537</f>
        <v>0</v>
      </c>
      <c r="F537" s="215" t="str">
        <f>IF('A4-1 with formulas'!F537=0," ",'A4-1 with formulas'!F537)</f>
        <v xml:space="preserve"> </v>
      </c>
      <c r="G537" s="34">
        <f>IF(($F537=" "),0,ROUND('A4-1 with formulas'!$E537*(VLOOKUP($F537,Ratio,6)),0))</f>
        <v>0</v>
      </c>
      <c r="H537" s="34">
        <f>IF(($F537=" "),0,ROUND('A4-1 with formulas'!$E537*(VLOOKUP($F537,Ratio,7)),0))</f>
        <v>0</v>
      </c>
      <c r="I537" s="34">
        <f>IF(($F537=" "),0,ROUND('A4-1 with formulas'!$E537*(VLOOKUP($F537,Ratio,8)),0))</f>
        <v>0</v>
      </c>
      <c r="J537" s="34">
        <f>IF(($F537=" "),0,ROUND('A4-1 with formulas'!$E537*(VLOOKUP($F537,Ratio,9)),0))</f>
        <v>0</v>
      </c>
      <c r="K537" s="34">
        <f>IF(($F537=" "),0,ROUND('A4-1 with formulas'!$E537*(VLOOKUP($F537,Ratio,10)),0))</f>
        <v>0</v>
      </c>
      <c r="L537" s="34">
        <f>IF(($F537=" "),0,ROUND('A4-1 with formulas'!$E537*(VLOOKUP($F537,Ratio,11)),0))</f>
        <v>0</v>
      </c>
      <c r="M537" s="105"/>
    </row>
    <row r="538" spans="1:13">
      <c r="A538" s="297">
        <v>46160</v>
      </c>
      <c r="B538" s="46">
        <v>7090</v>
      </c>
      <c r="C538" s="59" t="s">
        <v>377</v>
      </c>
      <c r="D538" s="213"/>
      <c r="E538" s="34">
        <f>SUM(E520:E537)</f>
        <v>0</v>
      </c>
      <c r="F538" s="215"/>
      <c r="G538" s="34">
        <f t="shared" ref="G538:L538" si="25">SUM(G520:G537)</f>
        <v>0</v>
      </c>
      <c r="H538" s="34">
        <f t="shared" si="25"/>
        <v>0</v>
      </c>
      <c r="I538" s="34">
        <f t="shared" si="25"/>
        <v>0</v>
      </c>
      <c r="J538" s="34">
        <f t="shared" si="25"/>
        <v>0</v>
      </c>
      <c r="K538" s="34">
        <f t="shared" si="25"/>
        <v>0</v>
      </c>
      <c r="L538" s="34">
        <f t="shared" si="25"/>
        <v>0</v>
      </c>
      <c r="M538" s="105"/>
    </row>
    <row r="539" spans="1:13">
      <c r="A539" s="297"/>
      <c r="B539" s="255"/>
      <c r="C539" s="256" t="s">
        <v>813</v>
      </c>
      <c r="D539" s="258"/>
      <c r="E539" s="140"/>
      <c r="F539" s="149"/>
      <c r="G539" s="140"/>
      <c r="H539" s="140"/>
      <c r="I539" s="140"/>
      <c r="J539" s="140"/>
      <c r="K539" s="140"/>
      <c r="L539" s="140"/>
      <c r="M539" s="105"/>
    </row>
    <row r="540" spans="1:13">
      <c r="A540" s="297">
        <v>47000</v>
      </c>
      <c r="B540" s="259">
        <v>7100</v>
      </c>
      <c r="C540" s="257" t="s">
        <v>814</v>
      </c>
      <c r="D540" s="255" t="s">
        <v>815</v>
      </c>
      <c r="E540" s="34">
        <f>'A4-1 with formulas'!$K540</f>
        <v>0</v>
      </c>
      <c r="F540" s="215" t="str">
        <f>IF('A4-1 with formulas'!F540=0," ",'A4-1 with formulas'!F540)</f>
        <v>Actual</v>
      </c>
      <c r="G540" s="34"/>
      <c r="H540" s="34"/>
      <c r="I540" s="34"/>
      <c r="J540" s="34"/>
      <c r="K540" s="34"/>
      <c r="L540" s="34"/>
      <c r="M540" s="105"/>
    </row>
    <row r="541" spans="1:13">
      <c r="A541" s="297"/>
      <c r="B541" s="259"/>
      <c r="C541" s="257" t="s">
        <v>844</v>
      </c>
      <c r="D541" s="255" t="s">
        <v>815</v>
      </c>
      <c r="E541" s="34">
        <f>'A4-1 with formulas'!$K541</f>
        <v>0</v>
      </c>
      <c r="F541" s="215" t="str">
        <f>IF('A4-1 with formulas'!F541=0," ",'A4-1 with formulas'!F541)</f>
        <v xml:space="preserve"> </v>
      </c>
      <c r="G541" s="34">
        <f>IF(($F541=" "),0,ROUND('A4-1 with formulas'!$E541*(VLOOKUP($F541,Ratio,6)),0))</f>
        <v>0</v>
      </c>
      <c r="H541" s="34">
        <f>IF(($F541=" "),0,ROUND('A4-1 with formulas'!$E541*(VLOOKUP($F541,Ratio,7)),0))</f>
        <v>0</v>
      </c>
      <c r="I541" s="34">
        <f>IF(($F541=" "),0,ROUND('A4-1 with formulas'!$E541*(VLOOKUP($F541,Ratio,8)),0))</f>
        <v>0</v>
      </c>
      <c r="J541" s="34">
        <f>IF(($F541=" "),0,ROUND('A4-1 with formulas'!$E541*(VLOOKUP($F541,Ratio,9)),0))</f>
        <v>0</v>
      </c>
      <c r="K541" s="34">
        <f>IF(($F541=" "),0,ROUND('A4-1 with formulas'!$E541*(VLOOKUP($F541,Ratio,10)),0))</f>
        <v>0</v>
      </c>
      <c r="L541" s="34">
        <f>IF(($F541=" "),0,ROUND('A4-1 with formulas'!$E541*(VLOOKUP($F541,Ratio,11)),0))</f>
        <v>0</v>
      </c>
      <c r="M541" s="105"/>
    </row>
    <row r="542" spans="1:13">
      <c r="A542" s="314">
        <v>47005</v>
      </c>
      <c r="B542" s="259"/>
      <c r="C542" s="298" t="s">
        <v>1007</v>
      </c>
      <c r="D542" s="297" t="s">
        <v>1042</v>
      </c>
      <c r="E542" s="34">
        <f>'A4-1 with formulas'!$K542</f>
        <v>0</v>
      </c>
      <c r="F542" s="215" t="str">
        <f>IF('A4-1 with formulas'!F542=0," ",'A4-1 with formulas'!F542)</f>
        <v>Actual</v>
      </c>
      <c r="G542" s="35"/>
      <c r="H542" s="35"/>
      <c r="I542" s="35"/>
      <c r="J542" s="35"/>
      <c r="K542" s="35"/>
      <c r="L542" s="35"/>
      <c r="M542" s="105"/>
    </row>
    <row r="543" spans="1:13">
      <c r="A543" s="297"/>
      <c r="B543" s="259"/>
      <c r="C543" s="298" t="s">
        <v>1007</v>
      </c>
      <c r="D543" s="297" t="s">
        <v>1042</v>
      </c>
      <c r="E543" s="34">
        <f>'A4-1 with formulas'!$K543</f>
        <v>0</v>
      </c>
      <c r="F543" s="215" t="str">
        <f>IF('A4-1 with formulas'!F543=0," ",'A4-1 with formulas'!F543)</f>
        <v xml:space="preserve"> </v>
      </c>
      <c r="G543" s="34">
        <f>IF(($F543=" "),0,ROUND('A4-1 with formulas'!$E543*(VLOOKUP($F543,Ratio,6)),0))</f>
        <v>0</v>
      </c>
      <c r="H543" s="34">
        <f>IF(($F543=" "),0,ROUND('A4-1 with formulas'!$E543*(VLOOKUP($F543,Ratio,7)),0))</f>
        <v>0</v>
      </c>
      <c r="I543" s="34">
        <f>IF(($F543=" "),0,ROUND('A4-1 with formulas'!$E543*(VLOOKUP($F543,Ratio,8)),0))</f>
        <v>0</v>
      </c>
      <c r="J543" s="34">
        <f>IF(($F543=" "),0,ROUND('A4-1 with formulas'!$E543*(VLOOKUP($F543,Ratio,9)),0))</f>
        <v>0</v>
      </c>
      <c r="K543" s="34">
        <f>IF(($F543=" "),0,ROUND('A4-1 with formulas'!$E543*(VLOOKUP($F543,Ratio,10)),0))</f>
        <v>0</v>
      </c>
      <c r="L543" s="34">
        <f>IF(($F543=" "),0,ROUND('A4-1 with formulas'!$E543*(VLOOKUP($F543,Ratio,11)),0))</f>
        <v>0</v>
      </c>
      <c r="M543" s="105"/>
    </row>
    <row r="544" spans="1:13">
      <c r="A544" s="297">
        <v>47020</v>
      </c>
      <c r="B544" s="259">
        <v>7105</v>
      </c>
      <c r="C544" s="257" t="s">
        <v>816</v>
      </c>
      <c r="D544" s="255" t="s">
        <v>817</v>
      </c>
      <c r="E544" s="34">
        <f>'A4-1 with formulas'!$K544</f>
        <v>0</v>
      </c>
      <c r="F544" s="215" t="str">
        <f>IF('A4-1 with formulas'!F544=0," ",'A4-1 with formulas'!F544)</f>
        <v>Actual</v>
      </c>
      <c r="G544" s="34"/>
      <c r="H544" s="34"/>
      <c r="I544" s="34"/>
      <c r="J544" s="34"/>
      <c r="K544" s="34"/>
      <c r="L544" s="34"/>
      <c r="M544" s="105"/>
    </row>
    <row r="545" spans="1:13">
      <c r="A545" s="297"/>
      <c r="B545" s="259"/>
      <c r="C545" s="257" t="s">
        <v>845</v>
      </c>
      <c r="D545" s="255" t="s">
        <v>817</v>
      </c>
      <c r="E545" s="34">
        <f>'A4-1 with formulas'!$K545</f>
        <v>0</v>
      </c>
      <c r="F545" s="215" t="str">
        <f>IF('A4-1 with formulas'!F545=0," ",'A4-1 with formulas'!F545)</f>
        <v xml:space="preserve"> </v>
      </c>
      <c r="G545" s="34">
        <f>IF(($F545=" "),0,ROUND('A4-1 with formulas'!$E545*(VLOOKUP($F545,Ratio,6)),0))</f>
        <v>0</v>
      </c>
      <c r="H545" s="34">
        <f>IF(($F545=" "),0,ROUND('A4-1 with formulas'!$E545*(VLOOKUP($F545,Ratio,7)),0))</f>
        <v>0</v>
      </c>
      <c r="I545" s="34">
        <f>IF(($F545=" "),0,ROUND('A4-1 with formulas'!$E545*(VLOOKUP($F545,Ratio,8)),0))</f>
        <v>0</v>
      </c>
      <c r="J545" s="34">
        <f>IF(($F545=" "),0,ROUND('A4-1 with formulas'!$E545*(VLOOKUP($F545,Ratio,9)),0))</f>
        <v>0</v>
      </c>
      <c r="K545" s="34">
        <f>IF(($F545=" "),0,ROUND('A4-1 with formulas'!$E545*(VLOOKUP($F545,Ratio,10)),0))</f>
        <v>0</v>
      </c>
      <c r="L545" s="34">
        <f>IF(($F545=" "),0,ROUND('A4-1 with formulas'!$E545*(VLOOKUP($F545,Ratio,11)),0))</f>
        <v>0</v>
      </c>
      <c r="M545" s="105"/>
    </row>
    <row r="546" spans="1:13">
      <c r="A546" s="314">
        <v>47025</v>
      </c>
      <c r="B546" s="259"/>
      <c r="C546" s="298" t="s">
        <v>1007</v>
      </c>
      <c r="D546" s="297" t="s">
        <v>1043</v>
      </c>
      <c r="E546" s="34">
        <f>'A4-1 with formulas'!$K546</f>
        <v>0</v>
      </c>
      <c r="F546" s="215" t="str">
        <f>IF('A4-1 with formulas'!F546=0," ",'A4-1 with formulas'!F546)</f>
        <v>Actual</v>
      </c>
      <c r="G546" s="35"/>
      <c r="H546" s="35"/>
      <c r="I546" s="35"/>
      <c r="J546" s="35"/>
      <c r="K546" s="35"/>
      <c r="L546" s="35"/>
      <c r="M546" s="105"/>
    </row>
    <row r="547" spans="1:13">
      <c r="A547" s="297"/>
      <c r="B547" s="259"/>
      <c r="C547" s="298" t="s">
        <v>1007</v>
      </c>
      <c r="D547" s="297" t="s">
        <v>1043</v>
      </c>
      <c r="E547" s="34">
        <f>'A4-1 with formulas'!$K547</f>
        <v>0</v>
      </c>
      <c r="F547" s="215" t="str">
        <f>IF('A4-1 with formulas'!F547=0," ",'A4-1 with formulas'!F547)</f>
        <v xml:space="preserve"> </v>
      </c>
      <c r="G547" s="34">
        <f>IF(($F547=" "),0,ROUND('A4-1 with formulas'!$E547*(VLOOKUP($F547,Ratio,6)),0))</f>
        <v>0</v>
      </c>
      <c r="H547" s="34">
        <f>IF(($F547=" "),0,ROUND('A4-1 with formulas'!$E547*(VLOOKUP($F547,Ratio,7)),0))</f>
        <v>0</v>
      </c>
      <c r="I547" s="34">
        <f>IF(($F547=" "),0,ROUND('A4-1 with formulas'!$E547*(VLOOKUP($F547,Ratio,8)),0))</f>
        <v>0</v>
      </c>
      <c r="J547" s="34">
        <f>IF(($F547=" "),0,ROUND('A4-1 with formulas'!$E547*(VLOOKUP($F547,Ratio,9)),0))</f>
        <v>0</v>
      </c>
      <c r="K547" s="34">
        <f>IF(($F547=" "),0,ROUND('A4-1 with formulas'!$E547*(VLOOKUP($F547,Ratio,10)),0))</f>
        <v>0</v>
      </c>
      <c r="L547" s="34">
        <f>IF(($F547=" "),0,ROUND('A4-1 with formulas'!$E547*(VLOOKUP($F547,Ratio,11)),0))</f>
        <v>0</v>
      </c>
      <c r="M547" s="105"/>
    </row>
    <row r="548" spans="1:13">
      <c r="A548" s="297">
        <v>47040</v>
      </c>
      <c r="B548" s="259">
        <v>7110</v>
      </c>
      <c r="C548" s="257" t="s">
        <v>818</v>
      </c>
      <c r="D548" s="255" t="s">
        <v>819</v>
      </c>
      <c r="E548" s="34">
        <f>'A4-1 with formulas'!$K548</f>
        <v>0</v>
      </c>
      <c r="F548" s="215" t="str">
        <f>IF('A4-1 with formulas'!F548=0," ",'A4-1 with formulas'!F548)</f>
        <v>Actual</v>
      </c>
      <c r="G548" s="34"/>
      <c r="H548" s="34"/>
      <c r="I548" s="34"/>
      <c r="J548" s="34"/>
      <c r="K548" s="34"/>
      <c r="L548" s="34"/>
      <c r="M548" s="105"/>
    </row>
    <row r="549" spans="1:13">
      <c r="A549" s="297"/>
      <c r="B549" s="259"/>
      <c r="C549" s="257" t="s">
        <v>846</v>
      </c>
      <c r="D549" s="255" t="s">
        <v>819</v>
      </c>
      <c r="E549" s="34">
        <f>'A4-1 with formulas'!$K549</f>
        <v>0</v>
      </c>
      <c r="F549" s="215" t="str">
        <f>IF('A4-1 with formulas'!F549=0," ",'A4-1 with formulas'!F549)</f>
        <v xml:space="preserve"> </v>
      </c>
      <c r="G549" s="34">
        <f>IF(($F549=" "),0,ROUND('A4-1 with formulas'!$E549*(VLOOKUP($F549,Ratio,6)),0))</f>
        <v>0</v>
      </c>
      <c r="H549" s="34">
        <f>IF(($F549=" "),0,ROUND('A4-1 with formulas'!$E549*(VLOOKUP($F549,Ratio,7)),0))</f>
        <v>0</v>
      </c>
      <c r="I549" s="34">
        <f>IF(($F549=" "),0,ROUND('A4-1 with formulas'!$E549*(VLOOKUP($F549,Ratio,8)),0))</f>
        <v>0</v>
      </c>
      <c r="J549" s="34">
        <f>IF(($F549=" "),0,ROUND('A4-1 with formulas'!$E549*(VLOOKUP($F549,Ratio,9)),0))</f>
        <v>0</v>
      </c>
      <c r="K549" s="34">
        <f>IF(($F549=" "),0,ROUND('A4-1 with formulas'!$E549*(VLOOKUP($F549,Ratio,10)),0))</f>
        <v>0</v>
      </c>
      <c r="L549" s="34">
        <f>IF(($F549=" "),0,ROUND('A4-1 with formulas'!$E549*(VLOOKUP($F549,Ratio,11)),0))</f>
        <v>0</v>
      </c>
      <c r="M549" s="105"/>
    </row>
    <row r="550" spans="1:13">
      <c r="A550" s="297">
        <v>47060</v>
      </c>
      <c r="B550" s="259">
        <v>7115</v>
      </c>
      <c r="C550" s="257" t="s">
        <v>820</v>
      </c>
      <c r="D550" s="255" t="s">
        <v>821</v>
      </c>
      <c r="E550" s="34">
        <f>'A4-1 with formulas'!$K550</f>
        <v>0</v>
      </c>
      <c r="F550" s="215" t="str">
        <f>IF('A4-1 with formulas'!F550=0," ",'A4-1 with formulas'!F550)</f>
        <v>Actual</v>
      </c>
      <c r="G550" s="34"/>
      <c r="H550" s="34"/>
      <c r="I550" s="34"/>
      <c r="J550" s="34"/>
      <c r="K550" s="34"/>
      <c r="L550" s="34"/>
      <c r="M550" s="105"/>
    </row>
    <row r="551" spans="1:13">
      <c r="A551" s="297"/>
      <c r="B551" s="259"/>
      <c r="C551" s="257" t="s">
        <v>847</v>
      </c>
      <c r="D551" s="255" t="s">
        <v>821</v>
      </c>
      <c r="E551" s="34">
        <f>'A4-1 with formulas'!$K551</f>
        <v>0</v>
      </c>
      <c r="F551" s="215" t="str">
        <f>IF('A4-1 with formulas'!F551=0," ",'A4-1 with formulas'!F551)</f>
        <v xml:space="preserve"> </v>
      </c>
      <c r="G551" s="34">
        <f>IF(($F551=" "),0,ROUND('A4-1 with formulas'!$E551*(VLOOKUP($F551,Ratio,6)),0))</f>
        <v>0</v>
      </c>
      <c r="H551" s="34">
        <f>IF(($F551=" "),0,ROUND('A4-1 with formulas'!$E551*(VLOOKUP($F551,Ratio,7)),0))</f>
        <v>0</v>
      </c>
      <c r="I551" s="34">
        <f>IF(($F551=" "),0,ROUND('A4-1 with formulas'!$E551*(VLOOKUP($F551,Ratio,8)),0))</f>
        <v>0</v>
      </c>
      <c r="J551" s="34">
        <f>IF(($F551=" "),0,ROUND('A4-1 with formulas'!$E551*(VLOOKUP($F551,Ratio,9)),0))</f>
        <v>0</v>
      </c>
      <c r="K551" s="34">
        <f>IF(($F551=" "),0,ROUND('A4-1 with formulas'!$E551*(VLOOKUP($F551,Ratio,10)),0))</f>
        <v>0</v>
      </c>
      <c r="L551" s="34">
        <f>IF(($F551=" "),0,ROUND('A4-1 with formulas'!$E551*(VLOOKUP($F551,Ratio,11)),0))</f>
        <v>0</v>
      </c>
      <c r="M551" s="105"/>
    </row>
    <row r="552" spans="1:13">
      <c r="A552" s="297">
        <v>47080</v>
      </c>
      <c r="B552" s="259">
        <v>7120</v>
      </c>
      <c r="C552" s="257" t="s">
        <v>822</v>
      </c>
      <c r="D552" s="255" t="s">
        <v>823</v>
      </c>
      <c r="E552" s="34">
        <f>'A4-1 with formulas'!$K552</f>
        <v>0</v>
      </c>
      <c r="F552" s="215" t="str">
        <f>IF('A4-1 with formulas'!F552=0," ",'A4-1 with formulas'!F552)</f>
        <v>Actual</v>
      </c>
      <c r="G552" s="34"/>
      <c r="H552" s="34"/>
      <c r="I552" s="34"/>
      <c r="J552" s="34"/>
      <c r="K552" s="34"/>
      <c r="L552" s="34"/>
      <c r="M552" s="105"/>
    </row>
    <row r="553" spans="1:13">
      <c r="A553" s="297"/>
      <c r="B553" s="259"/>
      <c r="C553" s="257" t="s">
        <v>848</v>
      </c>
      <c r="D553" s="255" t="s">
        <v>823</v>
      </c>
      <c r="E553" s="34">
        <f>'A4-1 with formulas'!$K553</f>
        <v>0</v>
      </c>
      <c r="F553" s="215" t="str">
        <f>IF('A4-1 with formulas'!F553=0," ",'A4-1 with formulas'!F553)</f>
        <v xml:space="preserve"> </v>
      </c>
      <c r="G553" s="34">
        <f>IF(($F553=" "),0,ROUND('A4-1 with formulas'!$E553*(VLOOKUP($F553,Ratio,6)),0))</f>
        <v>0</v>
      </c>
      <c r="H553" s="34">
        <f>IF(($F553=" "),0,ROUND('A4-1 with formulas'!$E553*(VLOOKUP($F553,Ratio,7)),0))</f>
        <v>0</v>
      </c>
      <c r="I553" s="34">
        <f>IF(($F553=" "),0,ROUND('A4-1 with formulas'!$E553*(VLOOKUP($F553,Ratio,8)),0))</f>
        <v>0</v>
      </c>
      <c r="J553" s="34">
        <f>IF(($F553=" "),0,ROUND('A4-1 with formulas'!$E553*(VLOOKUP($F553,Ratio,9)),0))</f>
        <v>0</v>
      </c>
      <c r="K553" s="34">
        <f>IF(($F553=" "),0,ROUND('A4-1 with formulas'!$E553*(VLOOKUP($F553,Ratio,10)),0))</f>
        <v>0</v>
      </c>
      <c r="L553" s="34">
        <f>IF(($F553=" "),0,ROUND('A4-1 with formulas'!$E553*(VLOOKUP($F553,Ratio,11)),0))</f>
        <v>0</v>
      </c>
      <c r="M553" s="105"/>
    </row>
    <row r="554" spans="1:13">
      <c r="A554" s="297">
        <v>47100</v>
      </c>
      <c r="B554" s="259">
        <v>7125</v>
      </c>
      <c r="C554" s="257" t="s">
        <v>824</v>
      </c>
      <c r="D554" s="255" t="s">
        <v>825</v>
      </c>
      <c r="E554" s="34">
        <f>'A4-1 with formulas'!$K554</f>
        <v>0</v>
      </c>
      <c r="F554" s="215" t="str">
        <f>IF('A4-1 with formulas'!F554=0," ",'A4-1 with formulas'!F554)</f>
        <v>Actual</v>
      </c>
      <c r="G554" s="34"/>
      <c r="H554" s="34"/>
      <c r="I554" s="34"/>
      <c r="J554" s="34"/>
      <c r="K554" s="34"/>
      <c r="L554" s="34"/>
      <c r="M554" s="105"/>
    </row>
    <row r="555" spans="1:13">
      <c r="A555" s="297"/>
      <c r="B555" s="259"/>
      <c r="C555" s="257" t="s">
        <v>849</v>
      </c>
      <c r="D555" s="255" t="s">
        <v>825</v>
      </c>
      <c r="E555" s="34">
        <f>'A4-1 with formulas'!$K555</f>
        <v>0</v>
      </c>
      <c r="F555" s="215" t="str">
        <f>IF('A4-1 with formulas'!F555=0," ",'A4-1 with formulas'!F555)</f>
        <v xml:space="preserve"> </v>
      </c>
      <c r="G555" s="34">
        <f>IF(($F555=" "),0,ROUND('A4-1 with formulas'!$E555*(VLOOKUP($F555,Ratio,6)),0))</f>
        <v>0</v>
      </c>
      <c r="H555" s="34">
        <f>IF(($F555=" "),0,ROUND('A4-1 with formulas'!$E555*(VLOOKUP($F555,Ratio,7)),0))</f>
        <v>0</v>
      </c>
      <c r="I555" s="34">
        <f>IF(($F555=" "),0,ROUND('A4-1 with formulas'!$E555*(VLOOKUP($F555,Ratio,8)),0))</f>
        <v>0</v>
      </c>
      <c r="J555" s="34">
        <f>IF(($F555=" "),0,ROUND('A4-1 with formulas'!$E555*(VLOOKUP($F555,Ratio,9)),0))</f>
        <v>0</v>
      </c>
      <c r="K555" s="34">
        <f>IF(($F555=" "),0,ROUND('A4-1 with formulas'!$E555*(VLOOKUP($F555,Ratio,10)),0))</f>
        <v>0</v>
      </c>
      <c r="L555" s="34">
        <f>IF(($F555=" "),0,ROUND('A4-1 with formulas'!$E555*(VLOOKUP($F555,Ratio,11)),0))</f>
        <v>0</v>
      </c>
      <c r="M555" s="105"/>
    </row>
    <row r="556" spans="1:13">
      <c r="A556" s="297">
        <v>47120</v>
      </c>
      <c r="B556" s="259">
        <v>7130</v>
      </c>
      <c r="C556" s="257" t="s">
        <v>826</v>
      </c>
      <c r="D556" s="255" t="s">
        <v>827</v>
      </c>
      <c r="E556" s="34">
        <f>'A4-1 with formulas'!$K556</f>
        <v>0</v>
      </c>
      <c r="F556" s="215" t="str">
        <f>IF('A4-1 with formulas'!F556=0," ",'A4-1 with formulas'!F556)</f>
        <v>Actual</v>
      </c>
      <c r="G556" s="34"/>
      <c r="H556" s="34"/>
      <c r="I556" s="34"/>
      <c r="J556" s="34"/>
      <c r="K556" s="34"/>
      <c r="L556" s="34"/>
      <c r="M556" s="105"/>
    </row>
    <row r="557" spans="1:13">
      <c r="A557" s="297"/>
      <c r="B557" s="259"/>
      <c r="C557" s="257" t="s">
        <v>850</v>
      </c>
      <c r="D557" s="255" t="s">
        <v>827</v>
      </c>
      <c r="E557" s="34">
        <f>'A4-1 with formulas'!$K557</f>
        <v>0</v>
      </c>
      <c r="F557" s="215" t="str">
        <f>IF('A4-1 with formulas'!F557=0," ",'A4-1 with formulas'!F557)</f>
        <v xml:space="preserve"> </v>
      </c>
      <c r="G557" s="34">
        <f>IF(($F557=" "),0,ROUND('A4-1 with formulas'!$E557*(VLOOKUP($F557,Ratio,6)),0))</f>
        <v>0</v>
      </c>
      <c r="H557" s="34">
        <f>IF(($F557=" "),0,ROUND('A4-1 with formulas'!$E557*(VLOOKUP($F557,Ratio,7)),0))</f>
        <v>0</v>
      </c>
      <c r="I557" s="34">
        <f>IF(($F557=" "),0,ROUND('A4-1 with formulas'!$E557*(VLOOKUP($F557,Ratio,8)),0))</f>
        <v>0</v>
      </c>
      <c r="J557" s="34">
        <f>IF(($F557=" "),0,ROUND('A4-1 with formulas'!$E557*(VLOOKUP($F557,Ratio,9)),0))</f>
        <v>0</v>
      </c>
      <c r="K557" s="34">
        <f>IF(($F557=" "),0,ROUND('A4-1 with formulas'!$E557*(VLOOKUP($F557,Ratio,10)),0))</f>
        <v>0</v>
      </c>
      <c r="L557" s="34">
        <f>IF(($F557=" "),0,ROUND('A4-1 with formulas'!$E557*(VLOOKUP($F557,Ratio,11)),0))</f>
        <v>0</v>
      </c>
      <c r="M557" s="105"/>
    </row>
    <row r="558" spans="1:13">
      <c r="A558" s="297">
        <v>47140</v>
      </c>
      <c r="B558" s="259">
        <v>7135</v>
      </c>
      <c r="C558" s="257" t="s">
        <v>828</v>
      </c>
      <c r="D558" s="255" t="s">
        <v>829</v>
      </c>
      <c r="E558" s="34">
        <f>'A4-1 with formulas'!$K558</f>
        <v>0</v>
      </c>
      <c r="F558" s="215" t="str">
        <f>IF('A4-1 with formulas'!F558=0," ",'A4-1 with formulas'!F558)</f>
        <v>Actual</v>
      </c>
      <c r="G558" s="34"/>
      <c r="H558" s="34"/>
      <c r="I558" s="34"/>
      <c r="J558" s="34"/>
      <c r="K558" s="34"/>
      <c r="L558" s="34"/>
      <c r="M558" s="105"/>
    </row>
    <row r="559" spans="1:13">
      <c r="A559" s="297"/>
      <c r="B559" s="259"/>
      <c r="C559" s="257" t="s">
        <v>851</v>
      </c>
      <c r="D559" s="255" t="s">
        <v>829</v>
      </c>
      <c r="E559" s="34">
        <f>'A4-1 with formulas'!$K559</f>
        <v>0</v>
      </c>
      <c r="F559" s="215" t="str">
        <f>IF('A4-1 with formulas'!F559=0," ",'A4-1 with formulas'!F559)</f>
        <v xml:space="preserve"> </v>
      </c>
      <c r="G559" s="34">
        <f>IF(($F559=" "),0,ROUND('A4-1 with formulas'!$E559*(VLOOKUP($F559,Ratio,6)),0))</f>
        <v>0</v>
      </c>
      <c r="H559" s="34">
        <f>IF(($F559=" "),0,ROUND('A4-1 with formulas'!$E559*(VLOOKUP($F559,Ratio,7)),0))</f>
        <v>0</v>
      </c>
      <c r="I559" s="34">
        <f>IF(($F559=" "),0,ROUND('A4-1 with formulas'!$E559*(VLOOKUP($F559,Ratio,8)),0))</f>
        <v>0</v>
      </c>
      <c r="J559" s="34">
        <f>IF(($F559=" "),0,ROUND('A4-1 with formulas'!$E559*(VLOOKUP($F559,Ratio,9)),0))</f>
        <v>0</v>
      </c>
      <c r="K559" s="34">
        <f>IF(($F559=" "),0,ROUND('A4-1 with formulas'!$E559*(VLOOKUP($F559,Ratio,10)),0))</f>
        <v>0</v>
      </c>
      <c r="L559" s="34">
        <f>IF(($F559=" "),0,ROUND('A4-1 with formulas'!$E559*(VLOOKUP($F559,Ratio,11)),0))</f>
        <v>0</v>
      </c>
      <c r="M559" s="105"/>
    </row>
    <row r="560" spans="1:13">
      <c r="A560" s="297">
        <v>47160</v>
      </c>
      <c r="B560" s="259">
        <v>7140</v>
      </c>
      <c r="C560" s="257" t="s">
        <v>830</v>
      </c>
      <c r="D560" s="255" t="s">
        <v>831</v>
      </c>
      <c r="E560" s="34">
        <f>'A4-1 with formulas'!$K560</f>
        <v>0</v>
      </c>
      <c r="F560" s="215" t="str">
        <f>IF('A4-1 with formulas'!F560=0," ",'A4-1 with formulas'!F560)</f>
        <v>Actual</v>
      </c>
      <c r="G560" s="34"/>
      <c r="H560" s="34"/>
      <c r="I560" s="34"/>
      <c r="J560" s="34"/>
      <c r="K560" s="34"/>
      <c r="L560" s="34"/>
      <c r="M560" s="105"/>
    </row>
    <row r="561" spans="1:13">
      <c r="A561" s="297"/>
      <c r="B561" s="259"/>
      <c r="C561" s="257" t="s">
        <v>852</v>
      </c>
      <c r="D561" s="255" t="s">
        <v>831</v>
      </c>
      <c r="E561" s="34">
        <f>'A4-1 with formulas'!$K561</f>
        <v>0</v>
      </c>
      <c r="F561" s="215" t="str">
        <f>IF('A4-1 with formulas'!F561=0," ",'A4-1 with formulas'!F561)</f>
        <v xml:space="preserve"> </v>
      </c>
      <c r="G561" s="34">
        <f>IF(($F561=" "),0,ROUND('A4-1 with formulas'!$E561*(VLOOKUP($F561,Ratio,6)),0))</f>
        <v>0</v>
      </c>
      <c r="H561" s="34">
        <f>IF(($F561=" "),0,ROUND('A4-1 with formulas'!$E561*(VLOOKUP($F561,Ratio,7)),0))</f>
        <v>0</v>
      </c>
      <c r="I561" s="34">
        <f>IF(($F561=" "),0,ROUND('A4-1 with formulas'!$E561*(VLOOKUP($F561,Ratio,8)),0))</f>
        <v>0</v>
      </c>
      <c r="J561" s="34">
        <f>IF(($F561=" "),0,ROUND('A4-1 with formulas'!$E561*(VLOOKUP($F561,Ratio,9)),0))</f>
        <v>0</v>
      </c>
      <c r="K561" s="34">
        <f>IF(($F561=" "),0,ROUND('A4-1 with formulas'!$E561*(VLOOKUP($F561,Ratio,10)),0))</f>
        <v>0</v>
      </c>
      <c r="L561" s="34">
        <f>IF(($F561=" "),0,ROUND('A4-1 with formulas'!$E561*(VLOOKUP($F561,Ratio,11)),0))</f>
        <v>0</v>
      </c>
      <c r="M561" s="105"/>
    </row>
    <row r="562" spans="1:13">
      <c r="A562" s="297">
        <v>47180</v>
      </c>
      <c r="B562" s="259">
        <v>7145</v>
      </c>
      <c r="C562" s="257" t="s">
        <v>832</v>
      </c>
      <c r="D562" s="255" t="s">
        <v>833</v>
      </c>
      <c r="E562" s="34">
        <f>'A4-1 with formulas'!$K562</f>
        <v>0</v>
      </c>
      <c r="F562" s="215" t="str">
        <f>IF('A4-1 with formulas'!F562=0," ",'A4-1 with formulas'!F562)</f>
        <v>Actual</v>
      </c>
      <c r="G562" s="34"/>
      <c r="H562" s="34"/>
      <c r="I562" s="34"/>
      <c r="J562" s="34"/>
      <c r="K562" s="34"/>
      <c r="L562" s="34"/>
      <c r="M562" s="105"/>
    </row>
    <row r="563" spans="1:13">
      <c r="A563" s="297"/>
      <c r="B563" s="259"/>
      <c r="C563" s="257" t="s">
        <v>853</v>
      </c>
      <c r="D563" s="255" t="s">
        <v>833</v>
      </c>
      <c r="E563" s="34">
        <f>'A4-1 with formulas'!$K563</f>
        <v>0</v>
      </c>
      <c r="F563" s="215" t="str">
        <f>IF('A4-1 with formulas'!F563=0," ",'A4-1 with formulas'!F563)</f>
        <v xml:space="preserve"> </v>
      </c>
      <c r="G563" s="34">
        <f>IF(($F563=" "),0,ROUND('A4-1 with formulas'!$E563*(VLOOKUP($F563,Ratio,6)),0))</f>
        <v>0</v>
      </c>
      <c r="H563" s="34">
        <f>IF(($F563=" "),0,ROUND('A4-1 with formulas'!$E563*(VLOOKUP($F563,Ratio,7)),0))</f>
        <v>0</v>
      </c>
      <c r="I563" s="34">
        <f>IF(($F563=" "),0,ROUND('A4-1 with formulas'!$E563*(VLOOKUP($F563,Ratio,8)),0))</f>
        <v>0</v>
      </c>
      <c r="J563" s="34">
        <f>IF(($F563=" "),0,ROUND('A4-1 with formulas'!$E563*(VLOOKUP($F563,Ratio,9)),0))</f>
        <v>0</v>
      </c>
      <c r="K563" s="34">
        <f>IF(($F563=" "),0,ROUND('A4-1 with formulas'!$E563*(VLOOKUP($F563,Ratio,10)),0))</f>
        <v>0</v>
      </c>
      <c r="L563" s="34">
        <f>IF(($F563=" "),0,ROUND('A4-1 with formulas'!$E563*(VLOOKUP($F563,Ratio,11)),0))</f>
        <v>0</v>
      </c>
      <c r="M563" s="105"/>
    </row>
    <row r="564" spans="1:13">
      <c r="A564" s="297">
        <v>47200</v>
      </c>
      <c r="B564" s="259">
        <v>7150</v>
      </c>
      <c r="C564" s="256" t="s">
        <v>834</v>
      </c>
      <c r="D564" s="258"/>
      <c r="E564" s="34">
        <f>SUM(E540:E563)</f>
        <v>0</v>
      </c>
      <c r="F564" s="215"/>
      <c r="G564" s="34">
        <f t="shared" ref="G564:L564" si="26">SUM(G540:G563)</f>
        <v>0</v>
      </c>
      <c r="H564" s="34">
        <f t="shared" si="26"/>
        <v>0</v>
      </c>
      <c r="I564" s="34">
        <f t="shared" si="26"/>
        <v>0</v>
      </c>
      <c r="J564" s="34">
        <f t="shared" si="26"/>
        <v>0</v>
      </c>
      <c r="K564" s="34">
        <f t="shared" si="26"/>
        <v>0</v>
      </c>
      <c r="L564" s="34">
        <f t="shared" si="26"/>
        <v>0</v>
      </c>
      <c r="M564" s="105"/>
    </row>
    <row r="565" spans="1:13">
      <c r="A565" s="297"/>
      <c r="B565" s="259"/>
      <c r="C565" s="256" t="s">
        <v>835</v>
      </c>
      <c r="D565" s="258"/>
      <c r="E565" s="140"/>
      <c r="F565" s="149"/>
      <c r="G565" s="140"/>
      <c r="H565" s="140"/>
      <c r="I565" s="140"/>
      <c r="J565" s="140"/>
      <c r="K565" s="140"/>
      <c r="L565" s="140"/>
      <c r="M565" s="105"/>
    </row>
    <row r="566" spans="1:13">
      <c r="A566" s="297">
        <v>47500</v>
      </c>
      <c r="B566" s="259">
        <v>7155</v>
      </c>
      <c r="C566" s="257" t="s">
        <v>814</v>
      </c>
      <c r="D566" s="255" t="s">
        <v>836</v>
      </c>
      <c r="E566" s="34">
        <f>'A4-1 with formulas'!$K566</f>
        <v>0</v>
      </c>
      <c r="F566" s="215" t="str">
        <f>IF('A4-1 with formulas'!F566=0," ",'A4-1 with formulas'!F566)</f>
        <v>Actual</v>
      </c>
      <c r="G566" s="34"/>
      <c r="H566" s="34"/>
      <c r="I566" s="34"/>
      <c r="J566" s="34"/>
      <c r="K566" s="34"/>
      <c r="L566" s="34"/>
      <c r="M566" s="105"/>
    </row>
    <row r="567" spans="1:13">
      <c r="A567" s="297"/>
      <c r="B567" s="259"/>
      <c r="C567" s="257" t="s">
        <v>844</v>
      </c>
      <c r="D567" s="255" t="s">
        <v>836</v>
      </c>
      <c r="E567" s="34">
        <f>'A4-1 with formulas'!$K567</f>
        <v>0</v>
      </c>
      <c r="F567" s="215" t="str">
        <f>IF('A4-1 with formulas'!F567=0," ",'A4-1 with formulas'!F567)</f>
        <v xml:space="preserve"> </v>
      </c>
      <c r="G567" s="34">
        <f>IF(($F567=" "),0,ROUND('A4-1 with formulas'!$E567*(VLOOKUP($F567,Ratio,6)),0))</f>
        <v>0</v>
      </c>
      <c r="H567" s="34">
        <f>IF(($F567=" "),0,ROUND('A4-1 with formulas'!$E567*(VLOOKUP($F567,Ratio,7)),0))</f>
        <v>0</v>
      </c>
      <c r="I567" s="34">
        <f>IF(($F567=" "),0,ROUND('A4-1 with formulas'!$E567*(VLOOKUP($F567,Ratio,8)),0))</f>
        <v>0</v>
      </c>
      <c r="J567" s="34">
        <f>IF(($F567=" "),0,ROUND('A4-1 with formulas'!$E567*(VLOOKUP($F567,Ratio,9)),0))</f>
        <v>0</v>
      </c>
      <c r="K567" s="34">
        <f>IF(($F567=" "),0,ROUND('A4-1 with formulas'!$E567*(VLOOKUP($F567,Ratio,10)),0))</f>
        <v>0</v>
      </c>
      <c r="L567" s="34">
        <f>IF(($F567=" "),0,ROUND('A4-1 with formulas'!$E567*(VLOOKUP($F567,Ratio,11)),0))</f>
        <v>0</v>
      </c>
      <c r="M567" s="105"/>
    </row>
    <row r="568" spans="1:13">
      <c r="A568" s="314">
        <v>47505</v>
      </c>
      <c r="B568" s="259"/>
      <c r="C568" s="298" t="s">
        <v>1007</v>
      </c>
      <c r="D568" s="297" t="s">
        <v>1044</v>
      </c>
      <c r="E568" s="34">
        <f>'A4-1 with formulas'!$K568</f>
        <v>0</v>
      </c>
      <c r="F568" s="215" t="str">
        <f>IF('A4-1 with formulas'!F568=0," ",'A4-1 with formulas'!F568)</f>
        <v>Actual</v>
      </c>
      <c r="G568" s="35"/>
      <c r="H568" s="35"/>
      <c r="I568" s="35"/>
      <c r="J568" s="35"/>
      <c r="K568" s="35"/>
      <c r="L568" s="35"/>
      <c r="M568" s="105"/>
    </row>
    <row r="569" spans="1:13">
      <c r="A569" s="297"/>
      <c r="B569" s="259"/>
      <c r="C569" s="298" t="s">
        <v>1007</v>
      </c>
      <c r="D569" s="297" t="s">
        <v>1044</v>
      </c>
      <c r="E569" s="34">
        <f>'A4-1 with formulas'!$K569</f>
        <v>0</v>
      </c>
      <c r="F569" s="215" t="str">
        <f>IF('A4-1 with formulas'!F569=0," ",'A4-1 with formulas'!F569)</f>
        <v xml:space="preserve"> </v>
      </c>
      <c r="G569" s="34">
        <f>IF(($F569=" "),0,ROUND('A4-1 with formulas'!$E569*(VLOOKUP($F569,Ratio,6)),0))</f>
        <v>0</v>
      </c>
      <c r="H569" s="34">
        <f>IF(($F569=" "),0,ROUND('A4-1 with formulas'!$E569*(VLOOKUP($F569,Ratio,7)),0))</f>
        <v>0</v>
      </c>
      <c r="I569" s="34">
        <f>IF(($F569=" "),0,ROUND('A4-1 with formulas'!$E569*(VLOOKUP($F569,Ratio,8)),0))</f>
        <v>0</v>
      </c>
      <c r="J569" s="34">
        <f>IF(($F569=" "),0,ROUND('A4-1 with formulas'!$E569*(VLOOKUP($F569,Ratio,9)),0))</f>
        <v>0</v>
      </c>
      <c r="K569" s="34">
        <f>IF(($F569=" "),0,ROUND('A4-1 with formulas'!$E569*(VLOOKUP($F569,Ratio,10)),0))</f>
        <v>0</v>
      </c>
      <c r="L569" s="34">
        <f>IF(($F569=" "),0,ROUND('A4-1 with formulas'!$E569*(VLOOKUP($F569,Ratio,11)),0))</f>
        <v>0</v>
      </c>
      <c r="M569" s="105"/>
    </row>
    <row r="570" spans="1:13">
      <c r="A570" s="297">
        <v>47520</v>
      </c>
      <c r="B570" s="259">
        <v>7160</v>
      </c>
      <c r="C570" s="257" t="s">
        <v>816</v>
      </c>
      <c r="D570" s="255" t="s">
        <v>837</v>
      </c>
      <c r="E570" s="34">
        <f>'A4-1 with formulas'!$K570</f>
        <v>0</v>
      </c>
      <c r="F570" s="215" t="str">
        <f>IF('A4-1 with formulas'!F570=0," ",'A4-1 with formulas'!F570)</f>
        <v>Actual</v>
      </c>
      <c r="G570" s="34"/>
      <c r="H570" s="34"/>
      <c r="I570" s="34"/>
      <c r="J570" s="34"/>
      <c r="K570" s="34"/>
      <c r="L570" s="34"/>
      <c r="M570" s="105"/>
    </row>
    <row r="571" spans="1:13">
      <c r="A571" s="297"/>
      <c r="B571" s="259"/>
      <c r="C571" s="257" t="s">
        <v>854</v>
      </c>
      <c r="D571" s="255" t="s">
        <v>837</v>
      </c>
      <c r="E571" s="34">
        <f>'A4-1 with formulas'!$K571</f>
        <v>0</v>
      </c>
      <c r="F571" s="215" t="str">
        <f>IF('A4-1 with formulas'!F571=0," ",'A4-1 with formulas'!F571)</f>
        <v xml:space="preserve"> </v>
      </c>
      <c r="G571" s="34">
        <f>IF(($F571=" "),0,ROUND('A4-1 with formulas'!$E571*(VLOOKUP($F571,Ratio,6)),0))</f>
        <v>0</v>
      </c>
      <c r="H571" s="34">
        <f>IF(($F571=" "),0,ROUND('A4-1 with formulas'!$E571*(VLOOKUP($F571,Ratio,7)),0))</f>
        <v>0</v>
      </c>
      <c r="I571" s="34">
        <f>IF(($F571=" "),0,ROUND('A4-1 with formulas'!$E571*(VLOOKUP($F571,Ratio,8)),0))</f>
        <v>0</v>
      </c>
      <c r="J571" s="34">
        <f>IF(($F571=" "),0,ROUND('A4-1 with formulas'!$E571*(VLOOKUP($F571,Ratio,9)),0))</f>
        <v>0</v>
      </c>
      <c r="K571" s="34">
        <f>IF(($F571=" "),0,ROUND('A4-1 with formulas'!$E571*(VLOOKUP($F571,Ratio,10)),0))</f>
        <v>0</v>
      </c>
      <c r="L571" s="34">
        <f>IF(($F571=" "),0,ROUND('A4-1 with formulas'!$E571*(VLOOKUP($F571,Ratio,11)),0))</f>
        <v>0</v>
      </c>
      <c r="M571" s="105"/>
    </row>
    <row r="572" spans="1:13">
      <c r="A572" s="297">
        <v>47540</v>
      </c>
      <c r="B572" s="259">
        <v>7165</v>
      </c>
      <c r="C572" s="257" t="s">
        <v>818</v>
      </c>
      <c r="D572" s="255" t="s">
        <v>838</v>
      </c>
      <c r="E572" s="34">
        <f>'A4-1 with formulas'!$K572</f>
        <v>0</v>
      </c>
      <c r="F572" s="215" t="str">
        <f>IF('A4-1 with formulas'!F572=0," ",'A4-1 with formulas'!F572)</f>
        <v>Actual</v>
      </c>
      <c r="G572" s="34"/>
      <c r="H572" s="34"/>
      <c r="I572" s="34"/>
      <c r="J572" s="34"/>
      <c r="K572" s="34"/>
      <c r="L572" s="34"/>
      <c r="M572" s="105"/>
    </row>
    <row r="573" spans="1:13">
      <c r="A573" s="297"/>
      <c r="B573" s="259"/>
      <c r="C573" s="257" t="s">
        <v>855</v>
      </c>
      <c r="D573" s="255" t="s">
        <v>838</v>
      </c>
      <c r="E573" s="34">
        <f>'A4-1 with formulas'!$K573</f>
        <v>0</v>
      </c>
      <c r="F573" s="215" t="str">
        <f>IF('A4-1 with formulas'!F573=0," ",'A4-1 with formulas'!F573)</f>
        <v xml:space="preserve"> </v>
      </c>
      <c r="G573" s="34">
        <f>IF(($F573=" "),0,ROUND('A4-1 with formulas'!$E573*(VLOOKUP($F573,Ratio,6)),0))</f>
        <v>0</v>
      </c>
      <c r="H573" s="34">
        <f>IF(($F573=" "),0,ROUND('A4-1 with formulas'!$E573*(VLOOKUP($F573,Ratio,7)),0))</f>
        <v>0</v>
      </c>
      <c r="I573" s="34">
        <f>IF(($F573=" "),0,ROUND('A4-1 with formulas'!$E573*(VLOOKUP($F573,Ratio,8)),0))</f>
        <v>0</v>
      </c>
      <c r="J573" s="34">
        <f>IF(($F573=" "),0,ROUND('A4-1 with formulas'!$E573*(VLOOKUP($F573,Ratio,9)),0))</f>
        <v>0</v>
      </c>
      <c r="K573" s="34">
        <f>IF(($F573=" "),0,ROUND('A4-1 with formulas'!$E573*(VLOOKUP($F573,Ratio,10)),0))</f>
        <v>0</v>
      </c>
      <c r="L573" s="34">
        <f>IF(($F573=" "),0,ROUND('A4-1 with formulas'!$E573*(VLOOKUP($F573,Ratio,11)),0))</f>
        <v>0</v>
      </c>
      <c r="M573" s="105"/>
    </row>
    <row r="574" spans="1:13">
      <c r="A574" s="297">
        <v>47560</v>
      </c>
      <c r="B574" s="259">
        <v>7170</v>
      </c>
      <c r="C574" s="257" t="s">
        <v>839</v>
      </c>
      <c r="D574" s="255" t="s">
        <v>840</v>
      </c>
      <c r="E574" s="34">
        <f>'A4-1 with formulas'!$K574</f>
        <v>0</v>
      </c>
      <c r="F574" s="215" t="str">
        <f>IF('A4-1 with formulas'!F574=0," ",'A4-1 with formulas'!F574)</f>
        <v>Actual</v>
      </c>
      <c r="G574" s="34"/>
      <c r="H574" s="34"/>
      <c r="I574" s="34"/>
      <c r="J574" s="34"/>
      <c r="K574" s="34"/>
      <c r="L574" s="34"/>
      <c r="M574" s="105"/>
    </row>
    <row r="575" spans="1:13">
      <c r="A575" s="297"/>
      <c r="B575" s="259"/>
      <c r="C575" s="257" t="s">
        <v>856</v>
      </c>
      <c r="D575" s="255" t="s">
        <v>840</v>
      </c>
      <c r="E575" s="34">
        <f>'A4-1 with formulas'!$K575</f>
        <v>0</v>
      </c>
      <c r="F575" s="215" t="str">
        <f>IF('A4-1 with formulas'!F575=0," ",'A4-1 with formulas'!F575)</f>
        <v xml:space="preserve"> </v>
      </c>
      <c r="G575" s="34">
        <f>IF(($F575=" "),0,ROUND('A4-1 with formulas'!$E575*(VLOOKUP($F575,Ratio,6)),0))</f>
        <v>0</v>
      </c>
      <c r="H575" s="34">
        <f>IF(($F575=" "),0,ROUND('A4-1 with formulas'!$E575*(VLOOKUP($F575,Ratio,7)),0))</f>
        <v>0</v>
      </c>
      <c r="I575" s="34">
        <f>IF(($F575=" "),0,ROUND('A4-1 with formulas'!$E575*(VLOOKUP($F575,Ratio,8)),0))</f>
        <v>0</v>
      </c>
      <c r="J575" s="34">
        <f>IF(($F575=" "),0,ROUND('A4-1 with formulas'!$E575*(VLOOKUP($F575,Ratio,9)),0))</f>
        <v>0</v>
      </c>
      <c r="K575" s="34">
        <f>IF(($F575=" "),0,ROUND('A4-1 with formulas'!$E575*(VLOOKUP($F575,Ratio,10)),0))</f>
        <v>0</v>
      </c>
      <c r="L575" s="34">
        <f>IF(($F575=" "),0,ROUND('A4-1 with formulas'!$E575*(VLOOKUP($F575,Ratio,11)),0))</f>
        <v>0</v>
      </c>
      <c r="M575" s="105"/>
    </row>
    <row r="576" spans="1:13">
      <c r="A576" s="297">
        <v>47580</v>
      </c>
      <c r="B576" s="259">
        <v>7175</v>
      </c>
      <c r="C576" s="257" t="s">
        <v>824</v>
      </c>
      <c r="D576" s="255" t="s">
        <v>841</v>
      </c>
      <c r="E576" s="34">
        <f>'A4-1 with formulas'!$K576</f>
        <v>0</v>
      </c>
      <c r="F576" s="215" t="str">
        <f>IF('A4-1 with formulas'!F576=0," ",'A4-1 with formulas'!F576)</f>
        <v>Actual</v>
      </c>
      <c r="G576" s="34"/>
      <c r="H576" s="34"/>
      <c r="I576" s="34"/>
      <c r="J576" s="34"/>
      <c r="K576" s="34"/>
      <c r="L576" s="34"/>
      <c r="M576" s="105"/>
    </row>
    <row r="577" spans="1:13">
      <c r="A577" s="297"/>
      <c r="B577" s="259"/>
      <c r="C577" s="257" t="s">
        <v>849</v>
      </c>
      <c r="D577" s="255" t="s">
        <v>841</v>
      </c>
      <c r="E577" s="34">
        <f>'A4-1 with formulas'!$K577</f>
        <v>0</v>
      </c>
      <c r="F577" s="215" t="str">
        <f>IF('A4-1 with formulas'!F577=0," ",'A4-1 with formulas'!F577)</f>
        <v xml:space="preserve"> </v>
      </c>
      <c r="G577" s="34">
        <f>IF(($F577=" "),0,ROUND('A4-1 with formulas'!$E577*(VLOOKUP($F577,Ratio,6)),0))</f>
        <v>0</v>
      </c>
      <c r="H577" s="34">
        <f>IF(($F577=" "),0,ROUND('A4-1 with formulas'!$E577*(VLOOKUP($F577,Ratio,7)),0))</f>
        <v>0</v>
      </c>
      <c r="I577" s="34">
        <f>IF(($F577=" "),0,ROUND('A4-1 with formulas'!$E577*(VLOOKUP($F577,Ratio,8)),0))</f>
        <v>0</v>
      </c>
      <c r="J577" s="34">
        <f>IF(($F577=" "),0,ROUND('A4-1 with formulas'!$E577*(VLOOKUP($F577,Ratio,9)),0))</f>
        <v>0</v>
      </c>
      <c r="K577" s="34">
        <f>IF(($F577=" "),0,ROUND('A4-1 with formulas'!$E577*(VLOOKUP($F577,Ratio,10)),0))</f>
        <v>0</v>
      </c>
      <c r="L577" s="34">
        <f>IF(($F577=" "),0,ROUND('A4-1 with formulas'!$E577*(VLOOKUP($F577,Ratio,11)),0))</f>
        <v>0</v>
      </c>
      <c r="M577" s="105"/>
    </row>
    <row r="578" spans="1:13">
      <c r="A578" s="297">
        <v>47600</v>
      </c>
      <c r="B578" s="259">
        <v>7180</v>
      </c>
      <c r="C578" s="257" t="s">
        <v>832</v>
      </c>
      <c r="D578" s="255" t="s">
        <v>842</v>
      </c>
      <c r="E578" s="34">
        <f>'A4-1 with formulas'!$K578</f>
        <v>0</v>
      </c>
      <c r="F578" s="215" t="str">
        <f>IF('A4-1 with formulas'!F578=0," ",'A4-1 with formulas'!F578)</f>
        <v>Actual</v>
      </c>
      <c r="G578" s="34"/>
      <c r="H578" s="34"/>
      <c r="I578" s="34"/>
      <c r="J578" s="34"/>
      <c r="K578" s="34"/>
      <c r="L578" s="34"/>
      <c r="M578" s="105"/>
    </row>
    <row r="579" spans="1:13">
      <c r="A579" s="297"/>
      <c r="B579" s="259"/>
      <c r="C579" s="257" t="s">
        <v>853</v>
      </c>
      <c r="D579" s="255" t="s">
        <v>842</v>
      </c>
      <c r="E579" s="34">
        <f>'A4-1 with formulas'!$K579</f>
        <v>0</v>
      </c>
      <c r="F579" s="215" t="str">
        <f>IF('A4-1 with formulas'!F579=0," ",'A4-1 with formulas'!F579)</f>
        <v xml:space="preserve"> </v>
      </c>
      <c r="G579" s="34">
        <f>IF(($F579=" "),0,ROUND('A4-1 with formulas'!$E579*(VLOOKUP($F579,Ratio,6)),0))</f>
        <v>0</v>
      </c>
      <c r="H579" s="34">
        <f>IF(($F579=" "),0,ROUND('A4-1 with formulas'!$E579*(VLOOKUP($F579,Ratio,7)),0))</f>
        <v>0</v>
      </c>
      <c r="I579" s="34">
        <f>IF(($F579=" "),0,ROUND('A4-1 with formulas'!$E579*(VLOOKUP($F579,Ratio,8)),0))</f>
        <v>0</v>
      </c>
      <c r="J579" s="34">
        <f>IF(($F579=" "),0,ROUND('A4-1 with formulas'!$E579*(VLOOKUP($F579,Ratio,9)),0))</f>
        <v>0</v>
      </c>
      <c r="K579" s="34">
        <f>IF(($F579=" "),0,ROUND('A4-1 with formulas'!$E579*(VLOOKUP($F579,Ratio,10)),0))</f>
        <v>0</v>
      </c>
      <c r="L579" s="34">
        <f>IF(($F579=" "),0,ROUND('A4-1 with formulas'!$E579*(VLOOKUP($F579,Ratio,11)),0))</f>
        <v>0</v>
      </c>
      <c r="M579" s="105"/>
    </row>
    <row r="580" spans="1:13">
      <c r="A580" s="297">
        <v>47620</v>
      </c>
      <c r="B580" s="259">
        <v>7185</v>
      </c>
      <c r="C580" s="256" t="s">
        <v>843</v>
      </c>
      <c r="D580" s="258"/>
      <c r="E580" s="34">
        <f>SUM(E566:E579)</f>
        <v>0</v>
      </c>
      <c r="F580" s="215"/>
      <c r="G580" s="34">
        <f t="shared" ref="G580:L580" si="27">SUM(G566:G579)</f>
        <v>0</v>
      </c>
      <c r="H580" s="34">
        <f t="shared" si="27"/>
        <v>0</v>
      </c>
      <c r="I580" s="34">
        <f t="shared" si="27"/>
        <v>0</v>
      </c>
      <c r="J580" s="34">
        <f t="shared" si="27"/>
        <v>0</v>
      </c>
      <c r="K580" s="34">
        <f t="shared" si="27"/>
        <v>0</v>
      </c>
      <c r="L580" s="34">
        <f t="shared" si="27"/>
        <v>0</v>
      </c>
      <c r="M580" s="105"/>
    </row>
    <row r="581" spans="1:13">
      <c r="A581" s="297"/>
      <c r="B581" s="148"/>
      <c r="C581" s="59" t="s">
        <v>1006</v>
      </c>
      <c r="D581" s="217"/>
      <c r="E581" s="140"/>
      <c r="F581" s="140"/>
      <c r="G581" s="140"/>
      <c r="H581" s="140"/>
      <c r="I581" s="140"/>
      <c r="J581" s="140"/>
      <c r="K581" s="140"/>
      <c r="L581" s="33"/>
      <c r="M581" s="105"/>
    </row>
    <row r="582" spans="1:13" ht="13">
      <c r="A582" s="297">
        <v>48500</v>
      </c>
      <c r="B582" s="148">
        <v>7621</v>
      </c>
      <c r="C582" s="46" t="s">
        <v>221</v>
      </c>
      <c r="D582" s="58" t="s">
        <v>4</v>
      </c>
      <c r="E582" s="34">
        <f>'A4-1 with formulas'!$K582</f>
        <v>0</v>
      </c>
      <c r="F582" s="215" t="str">
        <f>IF('A4-1 with formulas'!F582=0," ",'A4-1 with formulas'!F582)</f>
        <v>Actual</v>
      </c>
      <c r="G582"/>
      <c r="H582" s="34"/>
      <c r="I582" s="34"/>
      <c r="J582" s="34"/>
      <c r="K582" s="34"/>
      <c r="L582" s="34"/>
      <c r="M582" s="33"/>
    </row>
    <row r="583" spans="1:13">
      <c r="A583" s="297"/>
      <c r="B583" s="148"/>
      <c r="C583" s="46" t="s">
        <v>223</v>
      </c>
      <c r="D583" s="58" t="s">
        <v>4</v>
      </c>
      <c r="E583" s="34">
        <f>'A4-1 with formulas'!$K583</f>
        <v>0</v>
      </c>
      <c r="F583" s="215" t="str">
        <f>IF('A4-1 with formulas'!F583=0," ",'A4-1 with formulas'!F583)</f>
        <v xml:space="preserve"> </v>
      </c>
      <c r="G583" s="34">
        <f>IF(($F583=" "),0,ROUND('A4-1 with formulas'!$E583*(VLOOKUP($F583,Ratio,6)),0))</f>
        <v>0</v>
      </c>
      <c r="H583" s="34">
        <f>IF(($F583=" "),0,ROUND('A4-1 with formulas'!$E583*(VLOOKUP($F583,Ratio,7)),0))</f>
        <v>0</v>
      </c>
      <c r="I583" s="34">
        <f>IF(($F583=" "),0,ROUND('A4-1 with formulas'!$E583*(VLOOKUP($F583,Ratio,8)),0))</f>
        <v>0</v>
      </c>
      <c r="J583" s="34">
        <f>IF(($F583=" "),0,ROUND('A4-1 with formulas'!$E583*(VLOOKUP($F583,Ratio,9)),0))</f>
        <v>0</v>
      </c>
      <c r="K583" s="34">
        <f>IF(($F583=" "),0,ROUND('A4-1 with formulas'!$E583*(VLOOKUP($F583,Ratio,10)),0))</f>
        <v>0</v>
      </c>
      <c r="L583" s="34">
        <f>IF(($F583=" "),0,ROUND('A4-1 with formulas'!$E583*(VLOOKUP($F583,Ratio,11)),0))</f>
        <v>0</v>
      </c>
      <c r="M583" s="105"/>
    </row>
    <row r="584" spans="1:13">
      <c r="A584" s="314">
        <v>48505</v>
      </c>
      <c r="B584" s="148"/>
      <c r="C584" s="298" t="s">
        <v>1007</v>
      </c>
      <c r="D584" s="297" t="s">
        <v>1045</v>
      </c>
      <c r="E584" s="34">
        <f>'A4-1 with formulas'!$K584</f>
        <v>0</v>
      </c>
      <c r="F584" s="215" t="str">
        <f>IF('A4-1 with formulas'!F584=0," ",'A4-1 with formulas'!F584)</f>
        <v>Actual</v>
      </c>
      <c r="G584" s="35"/>
      <c r="H584" s="35"/>
      <c r="I584" s="35"/>
      <c r="J584" s="35"/>
      <c r="K584" s="35"/>
      <c r="L584" s="35"/>
      <c r="M584" s="105"/>
    </row>
    <row r="585" spans="1:13">
      <c r="A585" s="297"/>
      <c r="B585" s="148"/>
      <c r="C585" s="298" t="s">
        <v>1007</v>
      </c>
      <c r="D585" s="297" t="s">
        <v>1045</v>
      </c>
      <c r="E585" s="34">
        <f>'A4-1 with formulas'!$K585</f>
        <v>0</v>
      </c>
      <c r="F585" s="215" t="str">
        <f>IF('A4-1 with formulas'!F585=0," ",'A4-1 with formulas'!F585)</f>
        <v xml:space="preserve"> </v>
      </c>
      <c r="G585" s="34">
        <f>IF(($F585=" "),0,ROUND('A4-1 with formulas'!$E585*(VLOOKUP($F585,Ratio,6)),0))</f>
        <v>0</v>
      </c>
      <c r="H585" s="34">
        <f>IF(($F585=" "),0,ROUND('A4-1 with formulas'!$E585*(VLOOKUP($F585,Ratio,7)),0))</f>
        <v>0</v>
      </c>
      <c r="I585" s="34">
        <f>IF(($F585=" "),0,ROUND('A4-1 with formulas'!$E585*(VLOOKUP($F585,Ratio,8)),0))</f>
        <v>0</v>
      </c>
      <c r="J585" s="34">
        <f>IF(($F585=" "),0,ROUND('A4-1 with formulas'!$E585*(VLOOKUP($F585,Ratio,9)),0))</f>
        <v>0</v>
      </c>
      <c r="K585" s="34">
        <f>IF(($F585=" "),0,ROUND('A4-1 with formulas'!$E585*(VLOOKUP($F585,Ratio,10)),0))</f>
        <v>0</v>
      </c>
      <c r="L585" s="34">
        <f>IF(($F585=" "),0,ROUND('A4-1 with formulas'!$E585*(VLOOKUP($F585,Ratio,11)),0))</f>
        <v>0</v>
      </c>
      <c r="M585" s="105"/>
    </row>
    <row r="586" spans="1:13">
      <c r="A586" s="297">
        <v>48520</v>
      </c>
      <c r="B586" s="148">
        <v>7622</v>
      </c>
      <c r="C586" s="46" t="s">
        <v>380</v>
      </c>
      <c r="D586" s="58" t="s">
        <v>5</v>
      </c>
      <c r="E586" s="34">
        <f>'A4-1 with formulas'!$K586</f>
        <v>0</v>
      </c>
      <c r="F586" s="215" t="str">
        <f>IF('A4-1 with formulas'!F586=0," ",'A4-1 with formulas'!F586)</f>
        <v>Actual</v>
      </c>
      <c r="G586" s="236"/>
      <c r="H586" s="34"/>
      <c r="I586" s="34"/>
      <c r="J586" s="34"/>
      <c r="K586" s="34"/>
      <c r="L586" s="34"/>
      <c r="M586" s="105"/>
    </row>
    <row r="587" spans="1:13">
      <c r="A587" s="297"/>
      <c r="B587" s="148"/>
      <c r="C587" s="46" t="s">
        <v>380</v>
      </c>
      <c r="D587" s="58" t="s">
        <v>5</v>
      </c>
      <c r="E587" s="34">
        <f>'A4-1 with formulas'!$K587</f>
        <v>0</v>
      </c>
      <c r="F587" s="215" t="str">
        <f>IF('A4-1 with formulas'!F587=0," ",'A4-1 with formulas'!F587)</f>
        <v xml:space="preserve"> </v>
      </c>
      <c r="G587" s="34">
        <f>IF(($F587=" "),0,ROUND('A4-1 with formulas'!$E587*(VLOOKUP($F587,Ratio,6)),0))</f>
        <v>0</v>
      </c>
      <c r="H587" s="34">
        <f>IF(($F587=" "),0,ROUND('A4-1 with formulas'!$E587*(VLOOKUP($F587,Ratio,7)),0))</f>
        <v>0</v>
      </c>
      <c r="I587" s="34">
        <f>IF(($F587=" "),0,ROUND('A4-1 with formulas'!$E587*(VLOOKUP($F587,Ratio,8)),0))</f>
        <v>0</v>
      </c>
      <c r="J587" s="34">
        <f>IF(($F587=" "),0,ROUND('A4-1 with formulas'!$E587*(VLOOKUP($F587,Ratio,9)),0))</f>
        <v>0</v>
      </c>
      <c r="K587" s="34">
        <f>IF(($F587=" "),0,ROUND('A4-1 with formulas'!$E587*(VLOOKUP($F587,Ratio,10)),0))</f>
        <v>0</v>
      </c>
      <c r="L587" s="34">
        <f>IF(($F587=" "),0,ROUND('A4-1 with formulas'!$E587*(VLOOKUP($F587,Ratio,11)),0))</f>
        <v>0</v>
      </c>
      <c r="M587" s="105"/>
    </row>
    <row r="588" spans="1:13">
      <c r="A588" s="297">
        <v>48540</v>
      </c>
      <c r="B588" s="148">
        <v>7623</v>
      </c>
      <c r="C588" s="46" t="s">
        <v>83</v>
      </c>
      <c r="D588" s="58" t="s">
        <v>6</v>
      </c>
      <c r="E588" s="34">
        <f>'A4-1 with formulas'!$K588</f>
        <v>0</v>
      </c>
      <c r="F588" s="215" t="str">
        <f>IF('A4-1 with formulas'!F588=0," ",'A4-1 with formulas'!F588)</f>
        <v>Actual</v>
      </c>
      <c r="G588" s="236"/>
      <c r="H588" s="34"/>
      <c r="I588" s="34"/>
      <c r="J588" s="34"/>
      <c r="K588" s="34"/>
      <c r="L588" s="34"/>
      <c r="M588" s="105"/>
    </row>
    <row r="589" spans="1:13">
      <c r="A589" s="297"/>
      <c r="B589" s="148"/>
      <c r="C589" s="46" t="s">
        <v>85</v>
      </c>
      <c r="D589" s="58" t="s">
        <v>6</v>
      </c>
      <c r="E589" s="34">
        <f>'A4-1 with formulas'!$K589</f>
        <v>0</v>
      </c>
      <c r="F589" s="215" t="str">
        <f>IF('A4-1 with formulas'!F589=0," ",'A4-1 with formulas'!F589)</f>
        <v xml:space="preserve"> </v>
      </c>
      <c r="G589" s="34">
        <f>IF(($F589=" "),0,ROUND('A4-1 with formulas'!$E589*(VLOOKUP($F589,Ratio,6)),0))</f>
        <v>0</v>
      </c>
      <c r="H589" s="34">
        <f>IF(($F589=" "),0,ROUND('A4-1 with formulas'!$E589*(VLOOKUP($F589,Ratio,7)),0))</f>
        <v>0</v>
      </c>
      <c r="I589" s="34">
        <f>IF(($F589=" "),0,ROUND('A4-1 with formulas'!$E589*(VLOOKUP($F589,Ratio,8)),0))</f>
        <v>0</v>
      </c>
      <c r="J589" s="34">
        <f>IF(($F589=" "),0,ROUND('A4-1 with formulas'!$E589*(VLOOKUP($F589,Ratio,9)),0))</f>
        <v>0</v>
      </c>
      <c r="K589" s="34">
        <f>IF(($F589=" "),0,ROUND('A4-1 with formulas'!$E589*(VLOOKUP($F589,Ratio,10)),0))</f>
        <v>0</v>
      </c>
      <c r="L589" s="34">
        <f>IF(($F589=" "),0,ROUND('A4-1 with formulas'!$E589*(VLOOKUP($F589,Ratio,11)),0))</f>
        <v>0</v>
      </c>
      <c r="M589" s="105"/>
    </row>
    <row r="590" spans="1:13">
      <c r="A590" s="297">
        <v>48560</v>
      </c>
      <c r="B590" s="148">
        <v>7624</v>
      </c>
      <c r="C590" s="46" t="s">
        <v>89</v>
      </c>
      <c r="D590" s="58" t="s">
        <v>7</v>
      </c>
      <c r="E590" s="34">
        <f>'A4-1 with formulas'!$K590</f>
        <v>0</v>
      </c>
      <c r="F590" s="215" t="str">
        <f>IF('A4-1 with formulas'!F590=0," ",'A4-1 with formulas'!F590)</f>
        <v>Actual</v>
      </c>
      <c r="G590" s="236"/>
      <c r="H590" s="34"/>
      <c r="I590" s="34"/>
      <c r="J590" s="34"/>
      <c r="K590" s="34"/>
      <c r="L590" s="34"/>
      <c r="M590" s="105"/>
    </row>
    <row r="591" spans="1:13">
      <c r="A591" s="297"/>
      <c r="B591" s="148"/>
      <c r="C591" s="46" t="s">
        <v>91</v>
      </c>
      <c r="D591" s="58" t="s">
        <v>7</v>
      </c>
      <c r="E591" s="34">
        <f>'A4-1 with formulas'!$K591</f>
        <v>0</v>
      </c>
      <c r="F591" s="215" t="str">
        <f>IF('A4-1 with formulas'!F591=0," ",'A4-1 with formulas'!F591)</f>
        <v xml:space="preserve"> </v>
      </c>
      <c r="G591" s="34">
        <f>IF(($F591=" "),0,ROUND('A4-1 with formulas'!$E591*(VLOOKUP($F591,Ratio,6)),0))</f>
        <v>0</v>
      </c>
      <c r="H591" s="34">
        <f>IF(($F591=" "),0,ROUND('A4-1 with formulas'!$E591*(VLOOKUP($F591,Ratio,7)),0))</f>
        <v>0</v>
      </c>
      <c r="I591" s="34">
        <f>IF(($F591=" "),0,ROUND('A4-1 with formulas'!$E591*(VLOOKUP($F591,Ratio,8)),0))</f>
        <v>0</v>
      </c>
      <c r="J591" s="34">
        <f>IF(($F591=" "),0,ROUND('A4-1 with formulas'!$E591*(VLOOKUP($F591,Ratio,9)),0))</f>
        <v>0</v>
      </c>
      <c r="K591" s="34">
        <f>IF(($F591=" "),0,ROUND('A4-1 with formulas'!$E591*(VLOOKUP($F591,Ratio,10)),0))</f>
        <v>0</v>
      </c>
      <c r="L591" s="34">
        <f>IF(($F591=" "),0,ROUND('A4-1 with formulas'!$E591*(VLOOKUP($F591,Ratio,11)),0))</f>
        <v>0</v>
      </c>
      <c r="M591" s="105"/>
    </row>
    <row r="592" spans="1:13">
      <c r="A592" s="297">
        <v>48580</v>
      </c>
      <c r="B592" s="148">
        <v>7625</v>
      </c>
      <c r="C592" s="59" t="s">
        <v>8</v>
      </c>
      <c r="D592" s="213"/>
      <c r="E592" s="34">
        <f>SUM(E582:E591)</f>
        <v>0</v>
      </c>
      <c r="F592" s="215"/>
      <c r="G592" s="34">
        <f t="shared" ref="G592:L592" si="28">SUM(G582:G591)</f>
        <v>0</v>
      </c>
      <c r="H592" s="34">
        <f t="shared" si="28"/>
        <v>0</v>
      </c>
      <c r="I592" s="34">
        <f t="shared" si="28"/>
        <v>0</v>
      </c>
      <c r="J592" s="34">
        <f t="shared" si="28"/>
        <v>0</v>
      </c>
      <c r="K592" s="34">
        <f t="shared" si="28"/>
        <v>0</v>
      </c>
      <c r="L592" s="34">
        <f t="shared" si="28"/>
        <v>0</v>
      </c>
      <c r="M592" s="33"/>
    </row>
    <row r="593" spans="1:13">
      <c r="A593" s="297"/>
      <c r="B593" s="148"/>
      <c r="C593" s="59" t="s">
        <v>378</v>
      </c>
      <c r="D593" s="217"/>
      <c r="E593" s="33"/>
      <c r="F593" s="237"/>
      <c r="G593" s="237"/>
      <c r="H593" s="33"/>
      <c r="I593" s="33"/>
      <c r="J593" s="33"/>
      <c r="K593" s="33"/>
      <c r="L593" s="33"/>
      <c r="M593" s="33"/>
    </row>
    <row r="594" spans="1:13">
      <c r="A594" s="297">
        <v>49000</v>
      </c>
      <c r="B594" s="148">
        <v>7626</v>
      </c>
      <c r="C594" s="298" t="s">
        <v>221</v>
      </c>
      <c r="D594" s="297" t="s">
        <v>928</v>
      </c>
      <c r="E594" s="34">
        <f>'A4-1 with formulas'!$K594</f>
        <v>0</v>
      </c>
      <c r="F594" s="284" t="s">
        <v>63</v>
      </c>
      <c r="G594" s="283"/>
      <c r="H594" s="275"/>
      <c r="I594" s="275"/>
      <c r="J594" s="275"/>
      <c r="K594" s="275"/>
      <c r="L594" s="275"/>
      <c r="M594" s="33"/>
    </row>
    <row r="595" spans="1:13">
      <c r="A595" s="316"/>
      <c r="B595" s="148"/>
      <c r="C595" s="298" t="s">
        <v>223</v>
      </c>
      <c r="D595" s="297" t="s">
        <v>928</v>
      </c>
      <c r="E595" s="34">
        <f>'A4-1 with formulas'!$K595</f>
        <v>0</v>
      </c>
      <c r="F595" s="215" t="str">
        <f>IF('A4-1 with formulas'!F595=0," ",'A4-1 with formulas'!F595)</f>
        <v xml:space="preserve"> </v>
      </c>
      <c r="G595" s="34">
        <f>IF(($F595=" "),0,ROUND('A4-1 with formulas'!$E595*(VLOOKUP($F595,Ratio,6)),0))</f>
        <v>0</v>
      </c>
      <c r="H595" s="34">
        <f>IF(($F595=" "),0,ROUND('A4-1 with formulas'!$E595*(VLOOKUP($F595,Ratio,7)),0))</f>
        <v>0</v>
      </c>
      <c r="I595" s="34">
        <f>IF(($F595=" "),0,ROUND('A4-1 with formulas'!$E595*(VLOOKUP($F595,Ratio,8)),0))</f>
        <v>0</v>
      </c>
      <c r="J595" s="34">
        <f>IF(($F595=" "),0,ROUND('A4-1 with formulas'!$E595*(VLOOKUP($F595,Ratio,9)),0))</f>
        <v>0</v>
      </c>
      <c r="K595" s="34">
        <f>IF(($F595=" "),0,ROUND('A4-1 with formulas'!$E595*(VLOOKUP($F595,Ratio,10)),0))</f>
        <v>0</v>
      </c>
      <c r="L595" s="34">
        <f>IF(($F595=" "),0,ROUND('A4-1 with formulas'!$E595*(VLOOKUP($F595,Ratio,11)),0))</f>
        <v>0</v>
      </c>
      <c r="M595" s="33"/>
    </row>
    <row r="596" spans="1:13">
      <c r="A596" s="316">
        <v>49020</v>
      </c>
      <c r="B596" s="148"/>
      <c r="C596" s="46" t="s">
        <v>895</v>
      </c>
      <c r="D596" s="58" t="s">
        <v>892</v>
      </c>
      <c r="E596" s="34">
        <f>'A4-1 with formulas'!$K596</f>
        <v>0</v>
      </c>
      <c r="F596" s="215" t="str">
        <f>IF('A4-1 with formulas'!F596=0," ",'A4-1 with formulas'!F596)</f>
        <v>Actual</v>
      </c>
      <c r="G596" s="35"/>
      <c r="H596" s="35"/>
      <c r="I596" s="35"/>
      <c r="J596" s="35"/>
      <c r="K596" s="35"/>
      <c r="L596" s="35"/>
      <c r="M596" s="33"/>
    </row>
    <row r="597" spans="1:13">
      <c r="A597" s="316"/>
      <c r="B597" s="148"/>
      <c r="C597" s="46" t="s">
        <v>896</v>
      </c>
      <c r="D597" s="58" t="s">
        <v>892</v>
      </c>
      <c r="E597" s="34">
        <f>'A4-1 with formulas'!$K597</f>
        <v>0</v>
      </c>
      <c r="F597" s="215" t="str">
        <f>IF('A4-1 with formulas'!F597=0," ",'A4-1 with formulas'!F597)</f>
        <v xml:space="preserve"> </v>
      </c>
      <c r="G597" s="34">
        <f>IF(($F597=" "),0,ROUND('A4-1 with formulas'!$E597*(VLOOKUP($F597,Ratio,6)),0))</f>
        <v>0</v>
      </c>
      <c r="H597" s="34">
        <f>IF(($F597=" "),0,ROUND('A4-1 with formulas'!$E597*(VLOOKUP($F597,Ratio,7)),0))</f>
        <v>0</v>
      </c>
      <c r="I597" s="34">
        <f>IF(($F597=" "),0,ROUND('A4-1 with formulas'!$E597*(VLOOKUP($F597,Ratio,8)),0))</f>
        <v>0</v>
      </c>
      <c r="J597" s="34">
        <f>IF(($F597=" "),0,ROUND('A4-1 with formulas'!$E597*(VLOOKUP($F597,Ratio,9)),0))</f>
        <v>0</v>
      </c>
      <c r="K597" s="34">
        <f>IF(($F597=" "),0,ROUND('A4-1 with formulas'!$E597*(VLOOKUP($F597,Ratio,10)),0))</f>
        <v>0</v>
      </c>
      <c r="L597" s="34">
        <f>IF(($F597=" "),0,ROUND('A4-1 with formulas'!$E597*(VLOOKUP($F597,Ratio,11)),0))</f>
        <v>0</v>
      </c>
      <c r="M597" s="33"/>
    </row>
    <row r="598" spans="1:13">
      <c r="A598" s="341">
        <v>49025</v>
      </c>
      <c r="B598" s="148"/>
      <c r="C598" s="298" t="s">
        <v>1007</v>
      </c>
      <c r="D598" s="316" t="s">
        <v>1046</v>
      </c>
      <c r="E598" s="34">
        <f>'A4-1 with formulas'!$K598</f>
        <v>0</v>
      </c>
      <c r="F598" s="215" t="str">
        <f>IF('A4-1 with formulas'!F598=0," ",'A4-1 with formulas'!F598)</f>
        <v>Actual</v>
      </c>
      <c r="G598" s="35"/>
      <c r="H598" s="35"/>
      <c r="I598" s="35"/>
      <c r="J598" s="35"/>
      <c r="K598" s="35"/>
      <c r="L598" s="35"/>
      <c r="M598" s="33"/>
    </row>
    <row r="599" spans="1:13">
      <c r="A599" s="316"/>
      <c r="B599" s="148"/>
      <c r="C599" s="298" t="s">
        <v>1007</v>
      </c>
      <c r="D599" s="316" t="s">
        <v>1046</v>
      </c>
      <c r="E599" s="34">
        <f>'A4-1 with formulas'!$K599</f>
        <v>0</v>
      </c>
      <c r="F599" s="215" t="str">
        <f>IF('A4-1 with formulas'!F599=0," ",'A4-1 with formulas'!F599)</f>
        <v xml:space="preserve"> </v>
      </c>
      <c r="G599" s="34">
        <f>IF(($F599=" "),0,ROUND('A4-1 with formulas'!$E599*(VLOOKUP($F599,Ratio,6)),0))</f>
        <v>0</v>
      </c>
      <c r="H599" s="34">
        <f>IF(($F599=" "),0,ROUND('A4-1 with formulas'!$E599*(VLOOKUP($F599,Ratio,7)),0))</f>
        <v>0</v>
      </c>
      <c r="I599" s="34">
        <f>IF(($F599=" "),0,ROUND('A4-1 with formulas'!$E599*(VLOOKUP($F599,Ratio,8)),0))</f>
        <v>0</v>
      </c>
      <c r="J599" s="34">
        <f>IF(($F599=" "),0,ROUND('A4-1 with formulas'!$E599*(VLOOKUP($F599,Ratio,9)),0))</f>
        <v>0</v>
      </c>
      <c r="K599" s="34">
        <f>IF(($F599=" "),0,ROUND('A4-1 with formulas'!$E599*(VLOOKUP($F599,Ratio,10)),0))</f>
        <v>0</v>
      </c>
      <c r="L599" s="34">
        <f>IF(($F599=" "),0,ROUND('A4-1 with formulas'!$E599*(VLOOKUP($F599,Ratio,11)),0))</f>
        <v>0</v>
      </c>
      <c r="M599" s="33"/>
    </row>
    <row r="600" spans="1:13">
      <c r="A600" s="297">
        <v>49040</v>
      </c>
      <c r="B600" s="148">
        <v>7627</v>
      </c>
      <c r="C600" s="46" t="s">
        <v>424</v>
      </c>
      <c r="D600" s="58" t="s">
        <v>9</v>
      </c>
      <c r="E600" s="34">
        <f>'A4-1 with formulas'!$K600</f>
        <v>0</v>
      </c>
      <c r="F600" s="215" t="str">
        <f>IF('A4-1 with formulas'!F600=0," ",'A4-1 with formulas'!F600)</f>
        <v>Actual</v>
      </c>
      <c r="G600" s="236"/>
      <c r="H600" s="34"/>
      <c r="I600" s="34"/>
      <c r="J600" s="34"/>
      <c r="K600" s="34"/>
      <c r="L600" s="34"/>
      <c r="M600" s="33"/>
    </row>
    <row r="601" spans="1:13">
      <c r="A601" s="297"/>
      <c r="B601" s="148"/>
      <c r="C601" s="46" t="s">
        <v>425</v>
      </c>
      <c r="D601" s="58" t="s">
        <v>9</v>
      </c>
      <c r="E601" s="34">
        <f>'A4-1 with formulas'!$K601</f>
        <v>0</v>
      </c>
      <c r="F601" s="215" t="str">
        <f>IF('A4-1 with formulas'!F601=0," ",'A4-1 with formulas'!F601)</f>
        <v xml:space="preserve"> </v>
      </c>
      <c r="G601" s="34">
        <f>IF(($F601=" "),0,ROUND('A4-1 with formulas'!$E601*(VLOOKUP($F601,Ratio,6)),0))</f>
        <v>0</v>
      </c>
      <c r="H601" s="34">
        <f>IF(($F601=" "),0,ROUND('A4-1 with formulas'!$E601*(VLOOKUP($F601,Ratio,7)),0))</f>
        <v>0</v>
      </c>
      <c r="I601" s="34">
        <f>IF(($F601=" "),0,ROUND('A4-1 with formulas'!$E601*(VLOOKUP($F601,Ratio,8)),0))</f>
        <v>0</v>
      </c>
      <c r="J601" s="34">
        <f>IF(($F601=" "),0,ROUND('A4-1 with formulas'!$E601*(VLOOKUP($F601,Ratio,9)),0))</f>
        <v>0</v>
      </c>
      <c r="K601" s="34">
        <f>IF(($F601=" "),0,ROUND('A4-1 with formulas'!$E601*(VLOOKUP($F601,Ratio,10)),0))</f>
        <v>0</v>
      </c>
      <c r="L601" s="34">
        <f>IF(($F601=" "),0,ROUND('A4-1 with formulas'!$E601*(VLOOKUP($F601,Ratio,11)),0))</f>
        <v>0</v>
      </c>
      <c r="M601" s="33"/>
    </row>
    <row r="602" spans="1:13">
      <c r="A602" s="297">
        <v>49060</v>
      </c>
      <c r="B602" s="148">
        <v>7628</v>
      </c>
      <c r="C602" s="46" t="s">
        <v>379</v>
      </c>
      <c r="D602" s="58" t="s">
        <v>10</v>
      </c>
      <c r="E602" s="34">
        <f>'A4-1 with formulas'!$K602</f>
        <v>0</v>
      </c>
      <c r="F602" s="215" t="str">
        <f>IF('A4-1 with formulas'!F602=0," ",'A4-1 with formulas'!F602)</f>
        <v>Actual</v>
      </c>
      <c r="G602" s="236"/>
      <c r="H602" s="34"/>
      <c r="I602" s="34"/>
      <c r="J602" s="34"/>
      <c r="K602" s="34"/>
      <c r="L602" s="34"/>
      <c r="M602" s="33"/>
    </row>
    <row r="603" spans="1:13">
      <c r="A603" s="297"/>
      <c r="B603" s="148"/>
      <c r="C603" s="46" t="s">
        <v>380</v>
      </c>
      <c r="D603" s="58" t="s">
        <v>10</v>
      </c>
      <c r="E603" s="34">
        <f>'A4-1 with formulas'!$K603</f>
        <v>0</v>
      </c>
      <c r="F603" s="215" t="str">
        <f>IF('A4-1 with formulas'!F603=0," ",'A4-1 with formulas'!F603)</f>
        <v xml:space="preserve"> </v>
      </c>
      <c r="G603" s="34">
        <f>IF(($F603=" "),0,ROUND('A4-1 with formulas'!$E603*(VLOOKUP($F603,Ratio,6)),0))</f>
        <v>0</v>
      </c>
      <c r="H603" s="34">
        <f>IF(($F603=" "),0,ROUND('A4-1 with formulas'!$E603*(VLOOKUP($F603,Ratio,7)),0))</f>
        <v>0</v>
      </c>
      <c r="I603" s="34">
        <f>IF(($F603=" "),0,ROUND('A4-1 with formulas'!$E603*(VLOOKUP($F603,Ratio,8)),0))</f>
        <v>0</v>
      </c>
      <c r="J603" s="34">
        <f>IF(($F603=" "),0,ROUND('A4-1 with formulas'!$E603*(VLOOKUP($F603,Ratio,9)),0))</f>
        <v>0</v>
      </c>
      <c r="K603" s="34">
        <f>IF(($F603=" "),0,ROUND('A4-1 with formulas'!$E603*(VLOOKUP($F603,Ratio,10)),0))</f>
        <v>0</v>
      </c>
      <c r="L603" s="34">
        <f>IF(($F603=" "),0,ROUND('A4-1 with formulas'!$E603*(VLOOKUP($F603,Ratio,11)),0))</f>
        <v>0</v>
      </c>
      <c r="M603" s="33"/>
    </row>
    <row r="604" spans="1:13">
      <c r="A604" s="297">
        <v>49080</v>
      </c>
      <c r="B604" s="148">
        <v>7629</v>
      </c>
      <c r="C604" s="46" t="s">
        <v>18</v>
      </c>
      <c r="D604" s="58" t="s">
        <v>11</v>
      </c>
      <c r="E604" s="34">
        <f>'A4-1 with formulas'!$K604</f>
        <v>0</v>
      </c>
      <c r="F604" s="215" t="str">
        <f>IF('A4-1 with formulas'!F604=0," ",'A4-1 with formulas'!F604)</f>
        <v>Actual</v>
      </c>
      <c r="G604" s="236"/>
      <c r="H604" s="34"/>
      <c r="I604" s="34"/>
      <c r="J604" s="34"/>
      <c r="K604" s="34"/>
      <c r="L604" s="34"/>
      <c r="M604" s="33"/>
    </row>
    <row r="605" spans="1:13">
      <c r="A605" s="297"/>
      <c r="B605" s="148"/>
      <c r="C605" s="46" t="s">
        <v>19</v>
      </c>
      <c r="D605" s="58" t="s">
        <v>11</v>
      </c>
      <c r="E605" s="34">
        <f>'A4-1 with formulas'!$K605</f>
        <v>0</v>
      </c>
      <c r="F605" s="215" t="str">
        <f>IF('A4-1 with formulas'!F605=0," ",'A4-1 with formulas'!F605)</f>
        <v xml:space="preserve"> </v>
      </c>
      <c r="G605" s="34">
        <f>IF(($F605=" "),0,ROUND('A4-1 with formulas'!$E605*(VLOOKUP($F605,Ratio,6)),0))</f>
        <v>0</v>
      </c>
      <c r="H605" s="34">
        <f>IF(($F605=" "),0,ROUND('A4-1 with formulas'!$E605*(VLOOKUP($F605,Ratio,7)),0))</f>
        <v>0</v>
      </c>
      <c r="I605" s="34">
        <f>IF(($F605=" "),0,ROUND('A4-1 with formulas'!$E605*(VLOOKUP($F605,Ratio,8)),0))</f>
        <v>0</v>
      </c>
      <c r="J605" s="34">
        <f>IF(($F605=" "),0,ROUND('A4-1 with formulas'!$E605*(VLOOKUP($F605,Ratio,9)),0))</f>
        <v>0</v>
      </c>
      <c r="K605" s="34">
        <f>IF(($F605=" "),0,ROUND('A4-1 with formulas'!$E605*(VLOOKUP($F605,Ratio,10)),0))</f>
        <v>0</v>
      </c>
      <c r="L605" s="34">
        <f>IF(($F605=" "),0,ROUND('A4-1 with formulas'!$E605*(VLOOKUP($F605,Ratio,11)),0))</f>
        <v>0</v>
      </c>
      <c r="M605" s="33"/>
    </row>
    <row r="606" spans="1:13">
      <c r="A606" s="297">
        <v>49120</v>
      </c>
      <c r="B606" s="148">
        <v>7630</v>
      </c>
      <c r="C606" s="46" t="s">
        <v>381</v>
      </c>
      <c r="D606" s="58" t="s">
        <v>12</v>
      </c>
      <c r="E606" s="34">
        <f>'A4-1 with formulas'!$K606</f>
        <v>0</v>
      </c>
      <c r="F606" s="215" t="str">
        <f>IF('A4-1 with formulas'!F606=0," ",'A4-1 with formulas'!F606)</f>
        <v>Actual</v>
      </c>
      <c r="G606" s="236"/>
      <c r="H606" s="34"/>
      <c r="I606" s="34"/>
      <c r="J606" s="34"/>
      <c r="K606" s="34"/>
      <c r="L606" s="34"/>
      <c r="M606" s="33"/>
    </row>
    <row r="607" spans="1:13">
      <c r="A607" s="297"/>
      <c r="B607" s="148"/>
      <c r="C607" s="46" t="s">
        <v>382</v>
      </c>
      <c r="D607" s="58" t="s">
        <v>12</v>
      </c>
      <c r="E607" s="34">
        <f>'A4-1 with formulas'!$K607</f>
        <v>0</v>
      </c>
      <c r="F607" s="215" t="str">
        <f>IF('A4-1 with formulas'!F607=0," ",'A4-1 with formulas'!F607)</f>
        <v xml:space="preserve"> </v>
      </c>
      <c r="G607" s="34">
        <f>IF(($F607=" "),0,ROUND('A4-1 with formulas'!$E607*(VLOOKUP($F607,Ratio,6)),0))</f>
        <v>0</v>
      </c>
      <c r="H607" s="34">
        <f>IF(($F607=" "),0,ROUND('A4-1 with formulas'!$E607*(VLOOKUP($F607,Ratio,7)),0))</f>
        <v>0</v>
      </c>
      <c r="I607" s="34">
        <f>IF(($F607=" "),0,ROUND('A4-1 with formulas'!$E607*(VLOOKUP($F607,Ratio,8)),0))</f>
        <v>0</v>
      </c>
      <c r="J607" s="34">
        <f>IF(($F607=" "),0,ROUND('A4-1 with formulas'!$E607*(VLOOKUP($F607,Ratio,9)),0))</f>
        <v>0</v>
      </c>
      <c r="K607" s="34">
        <f>IF(($F607=" "),0,ROUND('A4-1 with formulas'!$E607*(VLOOKUP($F607,Ratio,10)),0))</f>
        <v>0</v>
      </c>
      <c r="L607" s="34">
        <f>IF(($F607=" "),0,ROUND('A4-1 with formulas'!$E607*(VLOOKUP($F607,Ratio,11)),0))</f>
        <v>0</v>
      </c>
      <c r="M607" s="33"/>
    </row>
    <row r="608" spans="1:13">
      <c r="A608" s="297">
        <v>49140</v>
      </c>
      <c r="B608" s="148">
        <v>7631</v>
      </c>
      <c r="C608" s="46" t="s">
        <v>383</v>
      </c>
      <c r="D608" s="58" t="s">
        <v>13</v>
      </c>
      <c r="E608" s="34">
        <f>'A4-1 with formulas'!$K608</f>
        <v>0</v>
      </c>
      <c r="F608" s="215" t="str">
        <f>IF('A4-1 with formulas'!F608=0," ",'A4-1 with formulas'!F608)</f>
        <v>Actual</v>
      </c>
      <c r="G608" s="236"/>
      <c r="H608" s="34"/>
      <c r="I608" s="34"/>
      <c r="J608" s="34"/>
      <c r="K608" s="34"/>
      <c r="L608" s="34"/>
      <c r="M608" s="33"/>
    </row>
    <row r="609" spans="1:13">
      <c r="A609" s="297"/>
      <c r="B609" s="148"/>
      <c r="C609" s="46" t="s">
        <v>384</v>
      </c>
      <c r="D609" s="58" t="s">
        <v>13</v>
      </c>
      <c r="E609" s="34">
        <f>'A4-1 with formulas'!$K609</f>
        <v>0</v>
      </c>
      <c r="F609" s="215" t="str">
        <f>IF('A4-1 with formulas'!F609=0," ",'A4-1 with formulas'!F609)</f>
        <v xml:space="preserve"> </v>
      </c>
      <c r="G609" s="34">
        <f>IF(($F609=" "),0,ROUND('A4-1 with formulas'!$E609*(VLOOKUP($F609,Ratio,6)),0))</f>
        <v>0</v>
      </c>
      <c r="H609" s="34">
        <f>IF(($F609=" "),0,ROUND('A4-1 with formulas'!$E609*(VLOOKUP($F609,Ratio,7)),0))</f>
        <v>0</v>
      </c>
      <c r="I609" s="34">
        <f>IF(($F609=" "),0,ROUND('A4-1 with formulas'!$E609*(VLOOKUP($F609,Ratio,8)),0))</f>
        <v>0</v>
      </c>
      <c r="J609" s="34">
        <f>IF(($F609=" "),0,ROUND('A4-1 with formulas'!$E609*(VLOOKUP($F609,Ratio,9)),0))</f>
        <v>0</v>
      </c>
      <c r="K609" s="34">
        <f>IF(($F609=" "),0,ROUND('A4-1 with formulas'!$E609*(VLOOKUP($F609,Ratio,10)),0))</f>
        <v>0</v>
      </c>
      <c r="L609" s="34">
        <f>IF(($F609=" "),0,ROUND('A4-1 with formulas'!$E609*(VLOOKUP($F609,Ratio,11)),0))</f>
        <v>0</v>
      </c>
      <c r="M609" s="33"/>
    </row>
    <row r="610" spans="1:13">
      <c r="A610" s="297">
        <v>49160</v>
      </c>
      <c r="B610" s="148">
        <v>7632</v>
      </c>
      <c r="C610" s="46" t="s">
        <v>385</v>
      </c>
      <c r="D610" s="58" t="s">
        <v>14</v>
      </c>
      <c r="E610" s="34">
        <f>'A4-1 with formulas'!$K610</f>
        <v>0</v>
      </c>
      <c r="F610" s="215" t="str">
        <f>IF('A4-1 with formulas'!F610=0," ",'A4-1 with formulas'!F610)</f>
        <v>Actual</v>
      </c>
      <c r="G610" s="236"/>
      <c r="H610" s="34"/>
      <c r="I610" s="34"/>
      <c r="J610" s="34"/>
      <c r="K610" s="34"/>
      <c r="L610" s="34"/>
      <c r="M610" s="33"/>
    </row>
    <row r="611" spans="1:13">
      <c r="A611" s="297"/>
      <c r="B611" s="148"/>
      <c r="C611" s="46" t="s">
        <v>386</v>
      </c>
      <c r="D611" s="58" t="s">
        <v>14</v>
      </c>
      <c r="E611" s="34">
        <f>'A4-1 with formulas'!$K611</f>
        <v>0</v>
      </c>
      <c r="F611" s="215" t="str">
        <f>IF('A4-1 with formulas'!F611=0," ",'A4-1 with formulas'!F611)</f>
        <v xml:space="preserve"> </v>
      </c>
      <c r="G611" s="34">
        <f>IF(($F611=" "),0,ROUND('A4-1 with formulas'!$E611*(VLOOKUP($F611,Ratio,6)),0))</f>
        <v>0</v>
      </c>
      <c r="H611" s="34">
        <f>IF(($F611=" "),0,ROUND('A4-1 with formulas'!$E611*(VLOOKUP($F611,Ratio,7)),0))</f>
        <v>0</v>
      </c>
      <c r="I611" s="34">
        <f>IF(($F611=" "),0,ROUND('A4-1 with formulas'!$E611*(VLOOKUP($F611,Ratio,8)),0))</f>
        <v>0</v>
      </c>
      <c r="J611" s="34">
        <f>IF(($F611=" "),0,ROUND('A4-1 with formulas'!$E611*(VLOOKUP($F611,Ratio,9)),0))</f>
        <v>0</v>
      </c>
      <c r="K611" s="34">
        <f>IF(($F611=" "),0,ROUND('A4-1 with formulas'!$E611*(VLOOKUP($F611,Ratio,10)),0))</f>
        <v>0</v>
      </c>
      <c r="L611" s="34">
        <f>IF(($F611=" "),0,ROUND('A4-1 with formulas'!$E611*(VLOOKUP($F611,Ratio,11)),0))</f>
        <v>0</v>
      </c>
      <c r="M611" s="33"/>
    </row>
    <row r="612" spans="1:13">
      <c r="A612" s="297">
        <v>49180</v>
      </c>
      <c r="B612" s="148">
        <v>7633</v>
      </c>
      <c r="C612" s="46" t="s">
        <v>83</v>
      </c>
      <c r="D612" s="58" t="s">
        <v>15</v>
      </c>
      <c r="E612" s="34">
        <f>'A4-1 with formulas'!$K612</f>
        <v>0</v>
      </c>
      <c r="F612" s="215" t="str">
        <f>IF('A4-1 with formulas'!F612=0," ",'A4-1 with formulas'!F612)</f>
        <v>Actual</v>
      </c>
      <c r="G612" s="236"/>
      <c r="H612" s="34"/>
      <c r="I612" s="34"/>
      <c r="J612" s="34"/>
      <c r="K612" s="34"/>
      <c r="L612" s="34"/>
      <c r="M612" s="33"/>
    </row>
    <row r="613" spans="1:13">
      <c r="A613" s="297"/>
      <c r="B613" s="148"/>
      <c r="C613" s="46" t="s">
        <v>85</v>
      </c>
      <c r="D613" s="58" t="s">
        <v>15</v>
      </c>
      <c r="E613" s="34">
        <f>'A4-1 with formulas'!$K613</f>
        <v>0</v>
      </c>
      <c r="F613" s="215" t="str">
        <f>IF('A4-1 with formulas'!F613=0," ",'A4-1 with formulas'!F613)</f>
        <v xml:space="preserve"> </v>
      </c>
      <c r="G613" s="34">
        <f>IF(($F613=" "),0,ROUND('A4-1 with formulas'!$E613*(VLOOKUP($F613,Ratio,6)),0))</f>
        <v>0</v>
      </c>
      <c r="H613" s="34">
        <f>IF(($F613=" "),0,ROUND('A4-1 with formulas'!$E613*(VLOOKUP($F613,Ratio,7)),0))</f>
        <v>0</v>
      </c>
      <c r="I613" s="34">
        <f>IF(($F613=" "),0,ROUND('A4-1 with formulas'!$E613*(VLOOKUP($F613,Ratio,8)),0))</f>
        <v>0</v>
      </c>
      <c r="J613" s="34">
        <f>IF(($F613=" "),0,ROUND('A4-1 with formulas'!$E613*(VLOOKUP($F613,Ratio,9)),0))</f>
        <v>0</v>
      </c>
      <c r="K613" s="34">
        <f>IF(($F613=" "),0,ROUND('A4-1 with formulas'!$E613*(VLOOKUP($F613,Ratio,10)),0))</f>
        <v>0</v>
      </c>
      <c r="L613" s="34">
        <f>IF(($F613=" "),0,ROUND('A4-1 with formulas'!$E613*(VLOOKUP($F613,Ratio,11)),0))</f>
        <v>0</v>
      </c>
      <c r="M613" s="33"/>
    </row>
    <row r="614" spans="1:13">
      <c r="A614" s="297">
        <v>49260</v>
      </c>
      <c r="B614" s="287">
        <v>7618</v>
      </c>
      <c r="C614" s="298" t="s">
        <v>930</v>
      </c>
      <c r="D614" s="297" t="s">
        <v>931</v>
      </c>
      <c r="E614" s="34">
        <f>'A4-1 with formulas'!$K614</f>
        <v>0</v>
      </c>
      <c r="F614" s="215" t="str">
        <f>IF('A4-1 with formulas'!F614=0," ",'A4-1 with formulas'!F614)</f>
        <v>Actual</v>
      </c>
      <c r="G614" s="34"/>
      <c r="H614" s="34"/>
      <c r="I614" s="34"/>
      <c r="J614" s="34"/>
      <c r="K614" s="34"/>
      <c r="L614" s="34"/>
      <c r="M614" s="33"/>
    </row>
    <row r="615" spans="1:13">
      <c r="A615" s="297"/>
      <c r="B615" s="245"/>
      <c r="C615" s="298" t="s">
        <v>932</v>
      </c>
      <c r="D615" s="297" t="s">
        <v>931</v>
      </c>
      <c r="E615" s="34">
        <f>'A4-1 with formulas'!$K615</f>
        <v>0</v>
      </c>
      <c r="F615" s="215" t="str">
        <f>IF('A4-1 with formulas'!F615=0," ",'A4-1 with formulas'!F615)</f>
        <v xml:space="preserve"> </v>
      </c>
      <c r="G615" s="34">
        <f>IF(($F615=" "),0,ROUND('A4-1 with formulas'!$E615*(VLOOKUP($F615,Ratio,6)),0))</f>
        <v>0</v>
      </c>
      <c r="H615" s="34">
        <f>IF(($F615=" "),0,ROUND('A4-1 with formulas'!$E615*(VLOOKUP($F615,Ratio,7)),0))</f>
        <v>0</v>
      </c>
      <c r="I615" s="34">
        <f>IF(($F615=" "),0,ROUND('A4-1 with formulas'!$E615*(VLOOKUP($F615,Ratio,8)),0))</f>
        <v>0</v>
      </c>
      <c r="J615" s="34">
        <f>IF(($F615=" "),0,ROUND('A4-1 with formulas'!$E615*(VLOOKUP($F615,Ratio,9)),0))</f>
        <v>0</v>
      </c>
      <c r="K615" s="34">
        <f>IF(($F615=" "),0,ROUND('A4-1 with formulas'!$E615*(VLOOKUP($F615,Ratio,10)),0))</f>
        <v>0</v>
      </c>
      <c r="L615" s="34">
        <f>IF(($F615=" "),0,ROUND('A4-1 with formulas'!$E615*(VLOOKUP($F615,Ratio,11)),0))</f>
        <v>0</v>
      </c>
      <c r="M615" s="33"/>
    </row>
    <row r="616" spans="1:13">
      <c r="A616" s="297">
        <v>49220</v>
      </c>
      <c r="B616" s="148">
        <v>7634</v>
      </c>
      <c r="C616" s="46" t="s">
        <v>387</v>
      </c>
      <c r="D616" s="58" t="s">
        <v>16</v>
      </c>
      <c r="E616" s="34">
        <f>'A4-1 with formulas'!$K616</f>
        <v>0</v>
      </c>
      <c r="F616" s="215" t="str">
        <f>IF('A4-1 with formulas'!F616=0," ",'A4-1 with formulas'!F616)</f>
        <v>Actual</v>
      </c>
      <c r="G616" s="236"/>
      <c r="H616" s="34"/>
      <c r="I616" s="34"/>
      <c r="J616" s="34"/>
      <c r="K616" s="34"/>
      <c r="L616" s="34"/>
      <c r="M616" s="33"/>
    </row>
    <row r="617" spans="1:13">
      <c r="A617" s="297"/>
      <c r="B617" s="148"/>
      <c r="C617" s="46" t="s">
        <v>388</v>
      </c>
      <c r="D617" s="58" t="s">
        <v>16</v>
      </c>
      <c r="E617" s="34">
        <f>'A4-1 with formulas'!$K617</f>
        <v>0</v>
      </c>
      <c r="F617" s="215" t="str">
        <f>IF('A4-1 with formulas'!F617=0," ",'A4-1 with formulas'!F617)</f>
        <v xml:space="preserve"> </v>
      </c>
      <c r="G617" s="34">
        <f>IF(($F617=" "),0,ROUND('A4-1 with formulas'!$E617*(VLOOKUP($F617,Ratio,6)),0))</f>
        <v>0</v>
      </c>
      <c r="H617" s="34">
        <f>IF(($F617=" "),0,ROUND('A4-1 with formulas'!$E617*(VLOOKUP($F617,Ratio,7)),0))</f>
        <v>0</v>
      </c>
      <c r="I617" s="34">
        <f>IF(($F617=" "),0,ROUND('A4-1 with formulas'!$E617*(VLOOKUP($F617,Ratio,8)),0))</f>
        <v>0</v>
      </c>
      <c r="J617" s="34">
        <f>IF(($F617=" "),0,ROUND('A4-1 with formulas'!$E617*(VLOOKUP($F617,Ratio,9)),0))</f>
        <v>0</v>
      </c>
      <c r="K617" s="34">
        <f>IF(($F617=" "),0,ROUND('A4-1 with formulas'!$E617*(VLOOKUP($F617,Ratio,10)),0))</f>
        <v>0</v>
      </c>
      <c r="L617" s="34">
        <f>IF(($F617=" "),0,ROUND('A4-1 with formulas'!$E617*(VLOOKUP($F617,Ratio,11)),0))</f>
        <v>0</v>
      </c>
      <c r="M617" s="33"/>
    </row>
    <row r="618" spans="1:13">
      <c r="A618" s="297">
        <v>49280</v>
      </c>
      <c r="B618" s="148">
        <v>7635</v>
      </c>
      <c r="C618" s="46" t="s">
        <v>89</v>
      </c>
      <c r="D618" s="58" t="s">
        <v>17</v>
      </c>
      <c r="E618" s="34">
        <f>'A4-1 with formulas'!$K618</f>
        <v>0</v>
      </c>
      <c r="F618" s="215" t="str">
        <f>IF('A4-1 with formulas'!F618=0," ",'A4-1 with formulas'!F618)</f>
        <v>Actual</v>
      </c>
      <c r="G618" s="236"/>
      <c r="H618" s="34"/>
      <c r="I618" s="34"/>
      <c r="J618" s="34"/>
      <c r="K618" s="34"/>
      <c r="L618" s="34"/>
      <c r="M618" s="33"/>
    </row>
    <row r="619" spans="1:13">
      <c r="A619" s="297"/>
      <c r="B619" s="148"/>
      <c r="C619" s="46" t="s">
        <v>91</v>
      </c>
      <c r="D619" s="58" t="s">
        <v>17</v>
      </c>
      <c r="E619" s="34">
        <f>'A4-1 with formulas'!$K619</f>
        <v>0</v>
      </c>
      <c r="F619" s="215" t="str">
        <f>IF('A4-1 with formulas'!F619=0," ",'A4-1 with formulas'!F619)</f>
        <v xml:space="preserve"> </v>
      </c>
      <c r="G619" s="34">
        <f>IF(($F619=" "),0,ROUND('A4-1 with formulas'!$E619*(VLOOKUP($F619,Ratio,6)),0))</f>
        <v>0</v>
      </c>
      <c r="H619" s="34">
        <f>IF(($F619=" "),0,ROUND('A4-1 with formulas'!$E619*(VLOOKUP($F619,Ratio,7)),0))</f>
        <v>0</v>
      </c>
      <c r="I619" s="34">
        <f>IF(($F619=" "),0,ROUND('A4-1 with formulas'!$E619*(VLOOKUP($F619,Ratio,8)),0))</f>
        <v>0</v>
      </c>
      <c r="J619" s="34">
        <f>IF(($F619=" "),0,ROUND('A4-1 with formulas'!$E619*(VLOOKUP($F619,Ratio,9)),0))</f>
        <v>0</v>
      </c>
      <c r="K619" s="34">
        <f>IF(($F619=" "),0,ROUND('A4-1 with formulas'!$E619*(VLOOKUP($F619,Ratio,10)),0))</f>
        <v>0</v>
      </c>
      <c r="L619" s="34">
        <f>IF(($F619=" "),0,ROUND('A4-1 with formulas'!$E619*(VLOOKUP($F619,Ratio,11)),0))</f>
        <v>0</v>
      </c>
      <c r="M619" s="33"/>
    </row>
    <row r="620" spans="1:13">
      <c r="A620" s="316">
        <v>49020</v>
      </c>
      <c r="B620" s="148">
        <v>7590</v>
      </c>
      <c r="C620" s="46" t="s">
        <v>895</v>
      </c>
      <c r="D620" s="58" t="s">
        <v>892</v>
      </c>
      <c r="E620" s="34">
        <f>'A4-1 with formulas'!$K620</f>
        <v>0</v>
      </c>
      <c r="F620" s="215" t="str">
        <f>IF('A4-1 with formulas'!F620=0," ",'A4-1 with formulas'!F620)</f>
        <v>Actual</v>
      </c>
      <c r="G620" s="34"/>
      <c r="H620" s="34"/>
      <c r="I620" s="34"/>
      <c r="J620" s="34"/>
      <c r="K620" s="34"/>
      <c r="L620" s="34"/>
      <c r="M620" s="33"/>
    </row>
    <row r="621" spans="1:13">
      <c r="A621" s="297"/>
      <c r="B621" s="148"/>
      <c r="C621" s="46" t="s">
        <v>896</v>
      </c>
      <c r="D621" s="58" t="s">
        <v>892</v>
      </c>
      <c r="E621" s="34">
        <f>'A4-1 with formulas'!$K621</f>
        <v>0</v>
      </c>
      <c r="F621" s="215" t="str">
        <f>IF('A4-1 with formulas'!F621=0," ",'A4-1 with formulas'!F621)</f>
        <v xml:space="preserve"> </v>
      </c>
      <c r="G621" s="34">
        <f>IF(($F621=" "),0,ROUND('A4-1 with formulas'!$E621*(VLOOKUP($F621,Ratio,6)),0))</f>
        <v>0</v>
      </c>
      <c r="H621" s="34">
        <f>IF(($F621=" "),0,ROUND('A4-1 with formulas'!$E621*(VLOOKUP($F621,Ratio,7)),0))</f>
        <v>0</v>
      </c>
      <c r="I621" s="34">
        <f>IF(($F621=" "),0,ROUND('A4-1 with formulas'!$E621*(VLOOKUP($F621,Ratio,8)),0))</f>
        <v>0</v>
      </c>
      <c r="J621" s="34">
        <f>IF(($F621=" "),0,ROUND('A4-1 with formulas'!$E621*(VLOOKUP($F621,Ratio,9)),0))</f>
        <v>0</v>
      </c>
      <c r="K621" s="34">
        <f>IF(($F621=" "),0,ROUND('A4-1 with formulas'!$E621*(VLOOKUP($F621,Ratio,10)),0))</f>
        <v>0</v>
      </c>
      <c r="L621" s="34">
        <f>IF(($F621=" "),0,ROUND('A4-1 with formulas'!$E621*(VLOOKUP($F621,Ratio,11)),0))</f>
        <v>0</v>
      </c>
      <c r="M621" s="33"/>
    </row>
    <row r="622" spans="1:13">
      <c r="A622" s="297">
        <v>49200</v>
      </c>
      <c r="B622" s="148">
        <v>7591</v>
      </c>
      <c r="C622" s="46" t="s">
        <v>897</v>
      </c>
      <c r="D622" s="58" t="s">
        <v>893</v>
      </c>
      <c r="E622" s="34">
        <f>'A4-1 with formulas'!$K622</f>
        <v>0</v>
      </c>
      <c r="F622" s="215" t="str">
        <f>IF('A4-1 with formulas'!F622=0," ",'A4-1 with formulas'!F622)</f>
        <v>Actual</v>
      </c>
      <c r="G622" s="34"/>
      <c r="H622" s="34"/>
      <c r="I622" s="34"/>
      <c r="J622" s="34"/>
      <c r="K622" s="34"/>
      <c r="L622" s="34"/>
      <c r="M622" s="33"/>
    </row>
    <row r="623" spans="1:13">
      <c r="A623" s="297"/>
      <c r="B623" s="148"/>
      <c r="C623" s="46" t="s">
        <v>898</v>
      </c>
      <c r="D623" s="58" t="s">
        <v>893</v>
      </c>
      <c r="E623" s="34">
        <f>'A4-1 with formulas'!$K623</f>
        <v>0</v>
      </c>
      <c r="F623" s="215" t="str">
        <f>IF('A4-1 with formulas'!F623=0," ",'A4-1 with formulas'!F623)</f>
        <v xml:space="preserve"> </v>
      </c>
      <c r="G623" s="34">
        <f>IF(($F623=" "),0,ROUND('A4-1 with formulas'!$E623*(VLOOKUP($F623,Ratio,6)),0))</f>
        <v>0</v>
      </c>
      <c r="H623" s="34">
        <f>IF(($F623=" "),0,ROUND('A4-1 with formulas'!$E623*(VLOOKUP($F623,Ratio,7)),0))</f>
        <v>0</v>
      </c>
      <c r="I623" s="34">
        <f>IF(($F623=" "),0,ROUND('A4-1 with formulas'!$E623*(VLOOKUP($F623,Ratio,8)),0))</f>
        <v>0</v>
      </c>
      <c r="J623" s="34">
        <f>IF(($F623=" "),0,ROUND('A4-1 with formulas'!$E623*(VLOOKUP($F623,Ratio,9)),0))</f>
        <v>0</v>
      </c>
      <c r="K623" s="34">
        <f>IF(($F623=" "),0,ROUND('A4-1 with formulas'!$E623*(VLOOKUP($F623,Ratio,10)),0))</f>
        <v>0</v>
      </c>
      <c r="L623" s="34">
        <f>IF(($F623=" "),0,ROUND('A4-1 with formulas'!$E623*(VLOOKUP($F623,Ratio,11)),0))</f>
        <v>0</v>
      </c>
      <c r="M623" s="33"/>
    </row>
    <row r="624" spans="1:13">
      <c r="A624" s="316">
        <v>49240</v>
      </c>
      <c r="B624" s="148">
        <v>7592</v>
      </c>
      <c r="C624" s="46" t="s">
        <v>899</v>
      </c>
      <c r="D624" s="58" t="s">
        <v>894</v>
      </c>
      <c r="E624" s="34">
        <f>'A4-1 with formulas'!$K624</f>
        <v>0</v>
      </c>
      <c r="F624" s="215" t="str">
        <f>IF('A4-1 with formulas'!F624=0," ",'A4-1 with formulas'!F624)</f>
        <v>Actual</v>
      </c>
      <c r="G624" s="34"/>
      <c r="H624" s="34"/>
      <c r="I624" s="34"/>
      <c r="J624" s="34"/>
      <c r="K624" s="34"/>
      <c r="L624" s="34"/>
      <c r="M624" s="33"/>
    </row>
    <row r="625" spans="1:13">
      <c r="A625" s="297"/>
      <c r="B625" s="148"/>
      <c r="C625" s="46" t="s">
        <v>900</v>
      </c>
      <c r="D625" s="58" t="s">
        <v>894</v>
      </c>
      <c r="E625" s="34">
        <f>'A4-1 with formulas'!$K625</f>
        <v>0</v>
      </c>
      <c r="F625" s="215" t="str">
        <f>IF('A4-1 with formulas'!F625=0," ",'A4-1 with formulas'!F625)</f>
        <v xml:space="preserve"> </v>
      </c>
      <c r="G625" s="34">
        <f>IF(($F625=" "),0,ROUND('A4-1 with formulas'!$E625*(VLOOKUP($F625,Ratio,6)),0))</f>
        <v>0</v>
      </c>
      <c r="H625" s="34">
        <f>IF(($F625=" "),0,ROUND('A4-1 with formulas'!$E625*(VLOOKUP($F625,Ratio,7)),0))</f>
        <v>0</v>
      </c>
      <c r="I625" s="34">
        <f>IF(($F625=" "),0,ROUND('A4-1 with formulas'!$E625*(VLOOKUP($F625,Ratio,8)),0))</f>
        <v>0</v>
      </c>
      <c r="J625" s="34">
        <f>IF(($F625=" "),0,ROUND('A4-1 with formulas'!$E625*(VLOOKUP($F625,Ratio,9)),0))</f>
        <v>0</v>
      </c>
      <c r="K625" s="34">
        <f>IF(($F625=" "),0,ROUND('A4-1 with formulas'!$E625*(VLOOKUP($F625,Ratio,10)),0))</f>
        <v>0</v>
      </c>
      <c r="L625" s="34">
        <f>IF(($F625=" "),0,ROUND('A4-1 with formulas'!$E625*(VLOOKUP($F625,Ratio,11)),0))</f>
        <v>0</v>
      </c>
      <c r="M625" s="33"/>
    </row>
    <row r="626" spans="1:13">
      <c r="A626" s="297">
        <v>49340</v>
      </c>
      <c r="B626" s="148">
        <v>7636</v>
      </c>
      <c r="C626" s="59" t="s">
        <v>389</v>
      </c>
      <c r="D626" s="276"/>
      <c r="E626" s="34">
        <f>SUM(E594:E625)</f>
        <v>0</v>
      </c>
      <c r="F626" s="215"/>
      <c r="G626" s="34">
        <f t="shared" ref="G626:L626" si="29">SUM(G594:G625)</f>
        <v>0</v>
      </c>
      <c r="H626" s="34">
        <f t="shared" si="29"/>
        <v>0</v>
      </c>
      <c r="I626" s="34">
        <f t="shared" si="29"/>
        <v>0</v>
      </c>
      <c r="J626" s="34">
        <f t="shared" si="29"/>
        <v>0</v>
      </c>
      <c r="K626" s="34">
        <f t="shared" si="29"/>
        <v>0</v>
      </c>
      <c r="L626" s="34">
        <f t="shared" si="29"/>
        <v>0</v>
      </c>
      <c r="M626" s="33"/>
    </row>
    <row r="627" spans="1:13">
      <c r="A627" s="316">
        <v>50100</v>
      </c>
      <c r="B627" s="148">
        <v>15850</v>
      </c>
      <c r="C627" s="59" t="s">
        <v>923</v>
      </c>
      <c r="D627" s="276" t="s">
        <v>925</v>
      </c>
      <c r="E627" s="34">
        <f>'A4-1 with formulas'!E627</f>
        <v>0</v>
      </c>
      <c r="F627" s="215" t="str">
        <f>IF('A4-1 with formulas'!F627=0," ",'A4-1 with formulas'!F627)</f>
        <v xml:space="preserve"> </v>
      </c>
      <c r="G627" s="34">
        <f>IF(($F627=" "),0,ROUND('A4-1 with formulas'!$E627*(VLOOKUP($F627,Ratio,6)),0))</f>
        <v>0</v>
      </c>
      <c r="H627" s="34">
        <f>IF(($F627=" "),0,ROUND('A4-1 with formulas'!$E627*(VLOOKUP($F627,Ratio,7)),0))</f>
        <v>0</v>
      </c>
      <c r="I627" s="34">
        <f>IF(($F627=" "),0,ROUND('A4-1 with formulas'!$E627*(VLOOKUP($F627,Ratio,8)),0))</f>
        <v>0</v>
      </c>
      <c r="J627" s="34">
        <f>IF(($F627=" "),0,ROUND('A4-1 with formulas'!$E627*(VLOOKUP($F627,Ratio,9)),0))</f>
        <v>0</v>
      </c>
      <c r="K627" s="34">
        <f>IF(($F627=" "),0,ROUND('A4-1 with formulas'!$E627*(VLOOKUP($F627,Ratio,10)),0))</f>
        <v>0</v>
      </c>
      <c r="L627" s="34">
        <f>IF(($F627=" "),0,ROUND('A4-1 with formulas'!$E627*(VLOOKUP($F627,Ratio,11)),0))</f>
        <v>0</v>
      </c>
      <c r="M627" s="33"/>
    </row>
    <row r="628" spans="1:13">
      <c r="A628" s="316"/>
      <c r="B628" s="148"/>
      <c r="C628" s="59" t="s">
        <v>923</v>
      </c>
      <c r="D628" s="276" t="s">
        <v>925</v>
      </c>
      <c r="E628" s="34">
        <f>'A4-1 with formulas'!E628</f>
        <v>0</v>
      </c>
      <c r="F628" s="215" t="str">
        <f>IF('A4-1 with formulas'!F628=0," ",'A4-1 with formulas'!F628)</f>
        <v>Actual</v>
      </c>
      <c r="G628" s="34"/>
      <c r="H628" s="34"/>
      <c r="I628" s="34"/>
      <c r="J628" s="34"/>
      <c r="K628" s="34"/>
      <c r="L628" s="34"/>
      <c r="M628" s="33"/>
    </row>
    <row r="629" spans="1:13">
      <c r="A629" s="316">
        <v>51100</v>
      </c>
      <c r="B629" s="148">
        <v>15950</v>
      </c>
      <c r="C629" s="59" t="s">
        <v>924</v>
      </c>
      <c r="D629" s="276" t="s">
        <v>926</v>
      </c>
      <c r="E629" s="34">
        <f>'A4-1 with formulas'!E629</f>
        <v>0</v>
      </c>
      <c r="F629" s="215" t="str">
        <f>IF('A4-1 with formulas'!F629=0," ",'A4-1 with formulas'!F629)</f>
        <v xml:space="preserve"> </v>
      </c>
      <c r="G629" s="34">
        <f>IF(($F629=" "),0,ROUND('A4-1 with formulas'!$E629*(VLOOKUP($F629,Ratio,6)),0))</f>
        <v>0</v>
      </c>
      <c r="H629" s="34">
        <f>IF(($F629=" "),0,ROUND('A4-1 with formulas'!$E629*(VLOOKUP($F629,Ratio,7)),0))</f>
        <v>0</v>
      </c>
      <c r="I629" s="34">
        <f>IF(($F629=" "),0,ROUND('A4-1 with formulas'!$E629*(VLOOKUP($F629,Ratio,8)),0))</f>
        <v>0</v>
      </c>
      <c r="J629" s="34">
        <f>IF(($F629=" "),0,ROUND('A4-1 with formulas'!$E629*(VLOOKUP($F629,Ratio,9)),0))</f>
        <v>0</v>
      </c>
      <c r="K629" s="34">
        <f>IF(($F629=" "),0,ROUND('A4-1 with formulas'!$E629*(VLOOKUP($F629,Ratio,10)),0))</f>
        <v>0</v>
      </c>
      <c r="L629" s="34">
        <f>IF(($F629=" "),0,ROUND('A4-1 with formulas'!$E629*(VLOOKUP($F629,Ratio,11)),0))</f>
        <v>0</v>
      </c>
      <c r="M629" s="33"/>
    </row>
    <row r="630" spans="1:13">
      <c r="A630" s="297"/>
      <c r="B630" s="148"/>
      <c r="C630" s="59" t="s">
        <v>924</v>
      </c>
      <c r="D630" s="276" t="s">
        <v>926</v>
      </c>
      <c r="E630" s="34">
        <f>'A4-1 with formulas'!E630</f>
        <v>0</v>
      </c>
      <c r="F630" s="215" t="str">
        <f>IF('A4-1 with formulas'!F630=0," ",'A4-1 with formulas'!F630)</f>
        <v>Actual</v>
      </c>
      <c r="G630" s="34"/>
      <c r="H630" s="34"/>
      <c r="I630" s="34"/>
      <c r="J630" s="34"/>
      <c r="K630" s="34"/>
      <c r="L630" s="34"/>
      <c r="M630" s="33"/>
    </row>
    <row r="631" spans="1:13">
      <c r="A631" s="297">
        <v>51120</v>
      </c>
      <c r="B631" s="148">
        <v>7637</v>
      </c>
      <c r="C631" s="59" t="s">
        <v>3</v>
      </c>
      <c r="D631" s="213"/>
      <c r="E631" s="34">
        <f>E592+E626+E627+E628+E629+E630</f>
        <v>0</v>
      </c>
      <c r="F631" s="215"/>
      <c r="G631" s="34">
        <f t="shared" ref="G631:L631" si="30">G592+G626+G627+G628+G629+G630</f>
        <v>0</v>
      </c>
      <c r="H631" s="34">
        <f t="shared" si="30"/>
        <v>0</v>
      </c>
      <c r="I631" s="34">
        <f t="shared" si="30"/>
        <v>0</v>
      </c>
      <c r="J631" s="34">
        <f t="shared" si="30"/>
        <v>0</v>
      </c>
      <c r="K631" s="34">
        <f t="shared" si="30"/>
        <v>0</v>
      </c>
      <c r="L631" s="34">
        <f t="shared" si="30"/>
        <v>0</v>
      </c>
      <c r="M631" s="33"/>
    </row>
    <row r="632" spans="1:13">
      <c r="A632" s="297"/>
      <c r="B632" s="46"/>
      <c r="C632" s="59" t="s">
        <v>390</v>
      </c>
      <c r="D632" s="217"/>
      <c r="E632" s="33"/>
      <c r="F632" s="44"/>
      <c r="G632" s="44"/>
      <c r="H632" s="44"/>
      <c r="I632" s="44"/>
      <c r="J632" s="44"/>
      <c r="K632" s="44"/>
      <c r="L632" s="33"/>
      <c r="M632" s="105"/>
    </row>
    <row r="633" spans="1:13">
      <c r="A633" s="316">
        <v>52000</v>
      </c>
      <c r="B633" s="288">
        <v>7209</v>
      </c>
      <c r="C633" s="312" t="s">
        <v>965</v>
      </c>
      <c r="D633" s="311" t="s">
        <v>392</v>
      </c>
      <c r="E633" s="33"/>
      <c r="F633" s="44"/>
      <c r="G633" s="44"/>
      <c r="H633" s="44"/>
      <c r="I633" s="44"/>
      <c r="J633" s="44"/>
      <c r="K633" s="44"/>
      <c r="L633" s="33"/>
      <c r="M633" s="105"/>
    </row>
    <row r="634" spans="1:13">
      <c r="A634" s="297">
        <v>52020</v>
      </c>
      <c r="B634" s="46">
        <v>7210</v>
      </c>
      <c r="C634" s="46" t="s">
        <v>391</v>
      </c>
      <c r="D634" s="58" t="s">
        <v>857</v>
      </c>
      <c r="E634" s="33"/>
      <c r="F634" s="44"/>
      <c r="G634" s="44"/>
      <c r="H634" s="44"/>
      <c r="I634" s="44"/>
      <c r="J634" s="44"/>
      <c r="K634" s="44"/>
      <c r="L634" s="33"/>
      <c r="M634" s="105"/>
    </row>
    <row r="635" spans="1:13">
      <c r="A635" s="297">
        <v>52040</v>
      </c>
      <c r="B635" s="46">
        <v>7220</v>
      </c>
      <c r="C635" s="46" t="s">
        <v>393</v>
      </c>
      <c r="D635" s="58" t="s">
        <v>858</v>
      </c>
      <c r="E635" s="33"/>
      <c r="F635" s="33"/>
      <c r="G635" s="33"/>
      <c r="H635" s="33"/>
      <c r="I635" s="33"/>
      <c r="J635" s="33"/>
      <c r="K635" s="33"/>
      <c r="L635" s="33"/>
      <c r="M635" s="105"/>
    </row>
    <row r="636" spans="1:13">
      <c r="A636" s="297">
        <v>52060</v>
      </c>
      <c r="B636" s="46">
        <v>7230</v>
      </c>
      <c r="C636" s="46" t="s">
        <v>395</v>
      </c>
      <c r="D636" s="58" t="s">
        <v>859</v>
      </c>
      <c r="E636" s="34">
        <f>'A4-1 with formulas'!$K636</f>
        <v>0</v>
      </c>
      <c r="F636" s="215" t="str">
        <f>IF('A4-1 with formulas'!F636=0," ",'A4-1 with formulas'!F636)</f>
        <v>Actual</v>
      </c>
      <c r="G636" s="43"/>
      <c r="H636" s="43"/>
      <c r="I636" s="43"/>
      <c r="J636" s="43"/>
      <c r="K636" s="43"/>
      <c r="L636" s="35"/>
      <c r="M636" s="105"/>
    </row>
    <row r="637" spans="1:13">
      <c r="A637" s="297"/>
      <c r="B637" s="46"/>
      <c r="C637" s="46" t="s">
        <v>397</v>
      </c>
      <c r="D637" s="58" t="s">
        <v>859</v>
      </c>
      <c r="E637" s="34">
        <f>'A4-1 with formulas'!$K637</f>
        <v>0</v>
      </c>
      <c r="F637" s="215" t="str">
        <f>IF('A4-1 with formulas'!F637=0," ",'A4-1 with formulas'!F637)</f>
        <v xml:space="preserve"> </v>
      </c>
      <c r="G637" s="34">
        <f>IF(($F637=" "),0,ROUND('A4-1 with formulas'!$E637*(VLOOKUP($F637,Ratio,6)),0))</f>
        <v>0</v>
      </c>
      <c r="H637" s="34">
        <f>IF(($F637=" "),0,ROUND('A4-1 with formulas'!$E637*(VLOOKUP($F637,Ratio,7)),0))</f>
        <v>0</v>
      </c>
      <c r="I637" s="34">
        <f>IF(($F637=" "),0,ROUND('A4-1 with formulas'!$E637*(VLOOKUP($F637,Ratio,8)),0))</f>
        <v>0</v>
      </c>
      <c r="J637" s="34">
        <f>IF(($F637=" "),0,ROUND('A4-1 with formulas'!$E637*(VLOOKUP($F637,Ratio,9)),0))</f>
        <v>0</v>
      </c>
      <c r="K637" s="34">
        <f>IF(($F637=" "),0,ROUND('A4-1 with formulas'!$E637*(VLOOKUP($F637,Ratio,10)),0))</f>
        <v>0</v>
      </c>
      <c r="L637" s="34">
        <f>IF(($F637=" "),0,ROUND('A4-1 with formulas'!$E637*(VLOOKUP($F637,Ratio,11)),0))</f>
        <v>0</v>
      </c>
      <c r="M637" s="105"/>
    </row>
    <row r="638" spans="1:13">
      <c r="A638" s="297">
        <v>52080</v>
      </c>
      <c r="B638" s="46">
        <v>7235</v>
      </c>
      <c r="C638" s="46" t="s">
        <v>860</v>
      </c>
      <c r="D638" s="58" t="s">
        <v>862</v>
      </c>
      <c r="E638" s="34">
        <f>'A4-1 with formulas'!$K638</f>
        <v>0</v>
      </c>
      <c r="F638" s="215" t="s">
        <v>63</v>
      </c>
      <c r="G638" s="34"/>
      <c r="H638" s="34"/>
      <c r="I638" s="34"/>
      <c r="J638" s="34"/>
      <c r="K638" s="34"/>
      <c r="L638" s="34"/>
      <c r="M638" s="105"/>
    </row>
    <row r="639" spans="1:13">
      <c r="A639" s="297"/>
      <c r="B639" s="46"/>
      <c r="C639" s="46" t="s">
        <v>861</v>
      </c>
      <c r="D639" s="58" t="s">
        <v>862</v>
      </c>
      <c r="E639" s="34">
        <f>'A4-1 with formulas'!$K639</f>
        <v>0</v>
      </c>
      <c r="F639" s="215" t="str">
        <f>IF('A4-1 with formulas'!F639=0," ",'A4-1 with formulas'!F639)</f>
        <v xml:space="preserve"> </v>
      </c>
      <c r="G639" s="34">
        <f>IF(($F639=" "),0,ROUND('A4-1 with formulas'!$E639*(VLOOKUP($F639,Ratio,6)),0))</f>
        <v>0</v>
      </c>
      <c r="H639" s="34">
        <f>IF(($F639=" "),0,ROUND('A4-1 with formulas'!$E639*(VLOOKUP($F639,Ratio,7)),0))</f>
        <v>0</v>
      </c>
      <c r="I639" s="34">
        <f>IF(($F639=" "),0,ROUND('A4-1 with formulas'!$E639*(VLOOKUP($F639,Ratio,8)),0))</f>
        <v>0</v>
      </c>
      <c r="J639" s="34">
        <f>IF(($F639=" "),0,ROUND('A4-1 with formulas'!$E639*(VLOOKUP($F639,Ratio,9)),0))</f>
        <v>0</v>
      </c>
      <c r="K639" s="34">
        <f>IF(($F639=" "),0,ROUND('A4-1 with formulas'!$E639*(VLOOKUP($F639,Ratio,10)),0))</f>
        <v>0</v>
      </c>
      <c r="L639" s="34">
        <f>IF(($F639=" "),0,ROUND('A4-1 with formulas'!$E639*(VLOOKUP($F639,Ratio,11)),0))</f>
        <v>0</v>
      </c>
      <c r="M639" s="105"/>
    </row>
    <row r="640" spans="1:13">
      <c r="A640" s="314">
        <v>52085</v>
      </c>
      <c r="B640" s="46"/>
      <c r="C640" s="298" t="s">
        <v>1007</v>
      </c>
      <c r="D640" s="297" t="s">
        <v>1047</v>
      </c>
      <c r="E640" s="34">
        <f>'A4-1 with formulas'!$K640</f>
        <v>0</v>
      </c>
      <c r="F640" s="215" t="str">
        <f>IF('A4-1 with formulas'!F640=0," ",'A4-1 with formulas'!F640)</f>
        <v xml:space="preserve"> </v>
      </c>
      <c r="G640" s="34">
        <f>IF(($F640=" "),0,ROUND('A4-1 with formulas'!$E640*(VLOOKUP($F640,Ratio,6)),0))</f>
        <v>0</v>
      </c>
      <c r="H640" s="34">
        <f>IF(($F640=" "),0,ROUND('A4-1 with formulas'!$E640*(VLOOKUP($F640,Ratio,7)),0))</f>
        <v>0</v>
      </c>
      <c r="I640" s="34">
        <f>IF(($F640=" "),0,ROUND('A4-1 with formulas'!$E640*(VLOOKUP($F640,Ratio,8)),0))</f>
        <v>0</v>
      </c>
      <c r="J640" s="34">
        <f>IF(($F640=" "),0,ROUND('A4-1 with formulas'!$E640*(VLOOKUP($F640,Ratio,9)),0))</f>
        <v>0</v>
      </c>
      <c r="K640" s="34">
        <f>IF(($F640=" "),0,ROUND('A4-1 with formulas'!$E640*(VLOOKUP($F640,Ratio,10)),0))</f>
        <v>0</v>
      </c>
      <c r="L640" s="34">
        <f>IF(($F640=" "),0,ROUND('A4-1 with formulas'!$E640*(VLOOKUP($F640,Ratio,11)),0))</f>
        <v>0</v>
      </c>
      <c r="M640" s="105"/>
    </row>
    <row r="641" spans="1:13">
      <c r="A641" s="297">
        <v>52100</v>
      </c>
      <c r="B641" s="46">
        <v>7241</v>
      </c>
      <c r="C641" s="46" t="s">
        <v>717</v>
      </c>
      <c r="D641" s="58" t="s">
        <v>618</v>
      </c>
      <c r="E641" s="33"/>
      <c r="F641" s="44"/>
      <c r="G641" s="33"/>
      <c r="H641" s="33"/>
      <c r="I641" s="33"/>
      <c r="J641" s="33"/>
      <c r="K641" s="33"/>
      <c r="L641" s="33"/>
      <c r="M641" s="105"/>
    </row>
    <row r="642" spans="1:13">
      <c r="A642" s="297">
        <v>52120</v>
      </c>
      <c r="B642" s="46">
        <v>7242</v>
      </c>
      <c r="C642" s="46" t="s">
        <v>718</v>
      </c>
      <c r="D642" s="58" t="s">
        <v>619</v>
      </c>
      <c r="E642" s="33"/>
      <c r="F642" s="44"/>
      <c r="G642" s="33"/>
      <c r="H642" s="33"/>
      <c r="I642" s="33"/>
      <c r="J642" s="33"/>
      <c r="K642" s="33"/>
      <c r="L642" s="33"/>
      <c r="M642" s="105"/>
    </row>
    <row r="643" spans="1:13">
      <c r="A643" s="297">
        <v>52140</v>
      </c>
      <c r="B643" s="46">
        <v>7250</v>
      </c>
      <c r="C643" s="46" t="s">
        <v>398</v>
      </c>
      <c r="D643" s="58" t="s">
        <v>399</v>
      </c>
      <c r="E643" s="33"/>
      <c r="F643" s="33"/>
      <c r="G643" s="44"/>
      <c r="H643" s="45"/>
      <c r="I643" s="33"/>
      <c r="J643" s="33"/>
      <c r="K643" s="33"/>
      <c r="L643" s="33"/>
      <c r="M643" s="105"/>
    </row>
    <row r="644" spans="1:13">
      <c r="A644" s="297">
        <v>52160</v>
      </c>
      <c r="B644" s="46">
        <v>7251</v>
      </c>
      <c r="C644" s="46" t="s">
        <v>620</v>
      </c>
      <c r="D644" s="58" t="s">
        <v>621</v>
      </c>
      <c r="E644" s="33"/>
      <c r="F644" s="44"/>
      <c r="G644" s="44"/>
      <c r="H644" s="45"/>
      <c r="I644" s="33"/>
      <c r="J644" s="33"/>
      <c r="K644" s="33"/>
      <c r="L644" s="33"/>
      <c r="M644" s="105"/>
    </row>
    <row r="645" spans="1:13">
      <c r="A645" s="297">
        <v>52180</v>
      </c>
      <c r="B645" s="46">
        <v>7252</v>
      </c>
      <c r="C645" s="46" t="s">
        <v>622</v>
      </c>
      <c r="D645" s="58" t="s">
        <v>623</v>
      </c>
      <c r="E645" s="33"/>
      <c r="F645" s="44"/>
      <c r="G645" s="44"/>
      <c r="H645" s="45"/>
      <c r="I645" s="33"/>
      <c r="J645" s="33"/>
      <c r="K645" s="33"/>
      <c r="L645" s="33"/>
      <c r="M645" s="105"/>
    </row>
    <row r="646" spans="1:13">
      <c r="A646" s="297">
        <v>52200</v>
      </c>
      <c r="B646" s="46">
        <v>7260</v>
      </c>
      <c r="C646" s="46" t="s">
        <v>400</v>
      </c>
      <c r="D646" s="58" t="s">
        <v>401</v>
      </c>
      <c r="E646" s="33"/>
      <c r="F646" s="33"/>
      <c r="G646" s="33"/>
      <c r="H646" s="33"/>
      <c r="I646" s="33"/>
      <c r="J646" s="33"/>
      <c r="K646" s="33"/>
      <c r="L646" s="33"/>
      <c r="M646" s="105"/>
    </row>
    <row r="647" spans="1:13">
      <c r="A647" s="297">
        <v>52220</v>
      </c>
      <c r="B647" s="46">
        <v>7270</v>
      </c>
      <c r="C647" s="46" t="s">
        <v>402</v>
      </c>
      <c r="D647" s="58" t="s">
        <v>403</v>
      </c>
      <c r="E647" s="34">
        <f>'A4-1 with formulas'!$K647</f>
        <v>0</v>
      </c>
      <c r="F647" s="215" t="str">
        <f>IF('A4-1 with formulas'!F647=0," ",'A4-1 with formulas'!F647)</f>
        <v>Actual</v>
      </c>
      <c r="G647" s="43"/>
      <c r="H647" s="43"/>
      <c r="I647" s="43"/>
      <c r="J647" s="43"/>
      <c r="K647" s="43"/>
      <c r="L647" s="35"/>
      <c r="M647" s="105"/>
    </row>
    <row r="648" spans="1:13">
      <c r="A648" s="297"/>
      <c r="B648" s="46"/>
      <c r="C648" s="46" t="s">
        <v>404</v>
      </c>
      <c r="D648" s="58" t="s">
        <v>403</v>
      </c>
      <c r="E648" s="34">
        <f>'A4-1 with formulas'!$K648</f>
        <v>0</v>
      </c>
      <c r="F648" s="215" t="str">
        <f>IF('A4-1 with formulas'!F648=0," ",'A4-1 with formulas'!F648)</f>
        <v xml:space="preserve"> </v>
      </c>
      <c r="G648" s="34">
        <f>IF(($F648=" "),0,ROUND('A4-1 with formulas'!$E648*(VLOOKUP($F648,Ratio,6)),0))</f>
        <v>0</v>
      </c>
      <c r="H648" s="34">
        <f>IF(($F648=" "),0,ROUND('A4-1 with formulas'!$E648*(VLOOKUP($F648,Ratio,7)),0))</f>
        <v>0</v>
      </c>
      <c r="I648" s="34">
        <f>IF(($F648=" "),0,ROUND('A4-1 with formulas'!$E648*(VLOOKUP($F648,Ratio,8)),0))</f>
        <v>0</v>
      </c>
      <c r="J648" s="34">
        <f>IF(($F648=" "),0,ROUND('A4-1 with formulas'!$E648*(VLOOKUP($F648,Ratio,9)),0))</f>
        <v>0</v>
      </c>
      <c r="K648" s="34">
        <f>IF(($F648=" "),0,ROUND('A4-1 with formulas'!$E648*(VLOOKUP($F648,Ratio,10)),0))</f>
        <v>0</v>
      </c>
      <c r="L648" s="34">
        <f>IF(($F648=" "),0,ROUND('A4-1 with formulas'!$E648*(VLOOKUP($F648,Ratio,11)),0))</f>
        <v>0</v>
      </c>
      <c r="M648" s="105"/>
    </row>
    <row r="649" spans="1:13">
      <c r="A649" s="297">
        <v>52240</v>
      </c>
      <c r="B649" s="46">
        <v>7280</v>
      </c>
      <c r="C649" s="46" t="s">
        <v>405</v>
      </c>
      <c r="D649" s="58" t="s">
        <v>406</v>
      </c>
      <c r="E649" s="33"/>
      <c r="F649" s="33"/>
      <c r="G649" s="33"/>
      <c r="H649" s="33"/>
      <c r="I649" s="33"/>
      <c r="J649" s="33"/>
      <c r="K649" s="33"/>
      <c r="L649" s="33"/>
      <c r="M649" s="105"/>
    </row>
    <row r="650" spans="1:13">
      <c r="A650" s="314">
        <v>52245</v>
      </c>
      <c r="B650" s="46"/>
      <c r="C650" s="298" t="s">
        <v>1007</v>
      </c>
      <c r="D650" s="297" t="s">
        <v>1048</v>
      </c>
      <c r="E650" s="33"/>
      <c r="F650" s="33"/>
      <c r="G650" s="33"/>
      <c r="H650" s="33"/>
      <c r="I650" s="33"/>
      <c r="J650" s="33"/>
      <c r="K650" s="33"/>
      <c r="L650" s="33"/>
      <c r="M650" s="105"/>
    </row>
    <row r="651" spans="1:13">
      <c r="A651" s="297">
        <v>52320</v>
      </c>
      <c r="B651" s="46">
        <v>7290</v>
      </c>
      <c r="C651" s="46" t="s">
        <v>407</v>
      </c>
      <c r="D651" s="58" t="s">
        <v>408</v>
      </c>
      <c r="E651" s="33"/>
      <c r="F651" s="33"/>
      <c r="G651" s="33"/>
      <c r="H651" s="33"/>
      <c r="I651" s="33"/>
      <c r="J651" s="33"/>
      <c r="K651" s="33"/>
      <c r="L651" s="33"/>
      <c r="M651" s="105"/>
    </row>
    <row r="652" spans="1:13">
      <c r="A652" s="297">
        <v>52340</v>
      </c>
      <c r="B652" s="46">
        <v>7300</v>
      </c>
      <c r="C652" s="46" t="s">
        <v>409</v>
      </c>
      <c r="D652" s="58" t="s">
        <v>410</v>
      </c>
      <c r="E652" s="33"/>
      <c r="F652" s="33"/>
      <c r="G652" s="33"/>
      <c r="H652" s="33"/>
      <c r="I652" s="33"/>
      <c r="J652" s="33"/>
      <c r="K652" s="33"/>
      <c r="L652" s="33"/>
      <c r="M652" s="105"/>
    </row>
    <row r="653" spans="1:13">
      <c r="A653" s="297">
        <v>52360</v>
      </c>
      <c r="B653" s="46">
        <v>7301</v>
      </c>
      <c r="C653" s="46" t="s">
        <v>624</v>
      </c>
      <c r="D653" s="58" t="s">
        <v>627</v>
      </c>
      <c r="E653" s="33"/>
      <c r="F653" s="33"/>
      <c r="G653" s="33"/>
      <c r="H653" s="33"/>
      <c r="I653" s="33"/>
      <c r="J653" s="33"/>
      <c r="K653" s="33"/>
      <c r="L653" s="33"/>
      <c r="M653" s="105"/>
    </row>
    <row r="654" spans="1:13">
      <c r="A654" s="297">
        <v>52380</v>
      </c>
      <c r="B654" s="46">
        <v>7302</v>
      </c>
      <c r="C654" s="46" t="s">
        <v>625</v>
      </c>
      <c r="D654" s="58" t="s">
        <v>628</v>
      </c>
      <c r="E654" s="33"/>
      <c r="F654" s="33"/>
      <c r="G654" s="33"/>
      <c r="H654" s="33"/>
      <c r="I654" s="33"/>
      <c r="J654" s="33"/>
      <c r="K654" s="33"/>
      <c r="L654" s="33"/>
      <c r="M654" s="105"/>
    </row>
    <row r="655" spans="1:13">
      <c r="A655" s="297">
        <v>52260</v>
      </c>
      <c r="B655" s="46">
        <v>7303</v>
      </c>
      <c r="C655" s="46" t="s">
        <v>626</v>
      </c>
      <c r="D655" s="58" t="s">
        <v>863</v>
      </c>
      <c r="E655" s="33"/>
      <c r="F655" s="33"/>
      <c r="G655" s="33"/>
      <c r="H655" s="33"/>
      <c r="I655" s="33"/>
      <c r="J655" s="33"/>
      <c r="K655" s="33"/>
      <c r="L655" s="33"/>
      <c r="M655" s="105"/>
    </row>
    <row r="656" spans="1:13">
      <c r="A656" s="297">
        <v>52280</v>
      </c>
      <c r="B656" s="46">
        <v>7304</v>
      </c>
      <c r="C656" s="46" t="s">
        <v>626</v>
      </c>
      <c r="D656" s="58" t="s">
        <v>864</v>
      </c>
      <c r="E656" s="33"/>
      <c r="F656" s="33"/>
      <c r="G656" s="33"/>
      <c r="H656" s="33"/>
      <c r="I656" s="33"/>
      <c r="J656" s="33"/>
      <c r="K656" s="33"/>
      <c r="L656" s="33"/>
      <c r="M656" s="105"/>
    </row>
    <row r="657" spans="1:13" s="323" customFormat="1" ht="15.75" customHeight="1">
      <c r="A657" s="297">
        <v>52240</v>
      </c>
      <c r="B657" s="287">
        <v>7305</v>
      </c>
      <c r="C657" s="298" t="s">
        <v>984</v>
      </c>
      <c r="D657" s="297" t="s">
        <v>985</v>
      </c>
      <c r="E657" s="33"/>
      <c r="F657" s="33"/>
      <c r="G657" s="33"/>
      <c r="H657" s="33"/>
      <c r="I657" s="33"/>
      <c r="J657" s="33"/>
      <c r="K657" s="33"/>
      <c r="L657" s="33"/>
      <c r="M657" s="105"/>
    </row>
    <row r="658" spans="1:13">
      <c r="A658" s="297">
        <v>52400</v>
      </c>
      <c r="B658" s="46">
        <v>7310</v>
      </c>
      <c r="C658" s="46" t="s">
        <v>411</v>
      </c>
      <c r="D658" s="58" t="s">
        <v>412</v>
      </c>
      <c r="E658" s="33"/>
      <c r="F658" s="33"/>
      <c r="G658" s="33"/>
      <c r="H658" s="33"/>
      <c r="I658" s="33"/>
      <c r="J658" s="33"/>
      <c r="K658" s="33"/>
      <c r="L658" s="33"/>
      <c r="M658" s="105"/>
    </row>
    <row r="659" spans="1:13">
      <c r="A659" s="297">
        <v>52420</v>
      </c>
      <c r="B659" s="46">
        <v>7320</v>
      </c>
      <c r="C659" s="46" t="s">
        <v>180</v>
      </c>
      <c r="D659" s="58" t="s">
        <v>413</v>
      </c>
      <c r="E659" s="33"/>
      <c r="F659" s="33"/>
      <c r="G659" s="33"/>
      <c r="H659" s="33"/>
      <c r="I659" s="33"/>
      <c r="J659" s="33"/>
      <c r="K659" s="33"/>
      <c r="L659" s="33"/>
      <c r="M659" s="105"/>
    </row>
    <row r="660" spans="1:13">
      <c r="A660" s="316">
        <v>52440</v>
      </c>
      <c r="B660" s="288">
        <v>7325</v>
      </c>
      <c r="C660" s="312" t="s">
        <v>966</v>
      </c>
      <c r="D660" s="311" t="s">
        <v>967</v>
      </c>
      <c r="E660" s="33"/>
      <c r="F660" s="33"/>
      <c r="G660" s="33"/>
      <c r="H660" s="33"/>
      <c r="I660" s="33"/>
      <c r="J660" s="33"/>
      <c r="K660" s="33"/>
      <c r="L660" s="33"/>
      <c r="M660" s="105"/>
    </row>
    <row r="661" spans="1:13">
      <c r="A661" s="297">
        <v>52460</v>
      </c>
      <c r="B661" s="46">
        <v>7340</v>
      </c>
      <c r="C661" s="46" t="s">
        <v>414</v>
      </c>
      <c r="D661" s="58" t="s">
        <v>865</v>
      </c>
      <c r="E661" s="33"/>
      <c r="F661" s="33"/>
      <c r="G661" s="33"/>
      <c r="H661" s="33"/>
      <c r="I661" s="33"/>
      <c r="J661" s="33"/>
      <c r="K661" s="33"/>
      <c r="L661" s="33"/>
      <c r="M661" s="105"/>
    </row>
    <row r="662" spans="1:13">
      <c r="A662" s="297">
        <v>52480</v>
      </c>
      <c r="B662" s="46">
        <v>7350</v>
      </c>
      <c r="C662" s="59" t="s">
        <v>416</v>
      </c>
      <c r="D662" s="213"/>
      <c r="E662" s="34">
        <f>SUM(E634:E661)</f>
        <v>0</v>
      </c>
      <c r="F662" s="215"/>
      <c r="G662" s="34">
        <f t="shared" ref="G662:L662" si="31">SUM(G634:G661)</f>
        <v>0</v>
      </c>
      <c r="H662" s="34">
        <f t="shared" si="31"/>
        <v>0</v>
      </c>
      <c r="I662" s="34">
        <f t="shared" si="31"/>
        <v>0</v>
      </c>
      <c r="J662" s="34">
        <f t="shared" si="31"/>
        <v>0</v>
      </c>
      <c r="K662" s="34">
        <f t="shared" si="31"/>
        <v>0</v>
      </c>
      <c r="L662" s="34">
        <f t="shared" si="31"/>
        <v>0</v>
      </c>
      <c r="M662" s="105"/>
    </row>
    <row r="663" spans="1:13">
      <c r="A663" s="297"/>
      <c r="B663" s="46"/>
      <c r="C663" s="59" t="s">
        <v>417</v>
      </c>
      <c r="D663" s="217"/>
      <c r="E663" s="33"/>
      <c r="F663" s="33"/>
      <c r="G663" s="33"/>
      <c r="H663" s="33"/>
      <c r="I663" s="33"/>
      <c r="J663" s="33"/>
      <c r="K663" s="33"/>
      <c r="L663" s="33"/>
      <c r="M663" s="105"/>
    </row>
    <row r="664" spans="1:13">
      <c r="A664" s="297">
        <v>52500</v>
      </c>
      <c r="B664" s="245">
        <v>7355</v>
      </c>
      <c r="C664" s="59" t="s">
        <v>877</v>
      </c>
      <c r="D664" s="214" t="s">
        <v>879</v>
      </c>
      <c r="E664" s="34">
        <f>'A4-1 with formulas'!$K664</f>
        <v>0</v>
      </c>
      <c r="F664" s="263" t="s">
        <v>63</v>
      </c>
      <c r="G664" s="40"/>
      <c r="H664" s="40"/>
      <c r="I664" s="40"/>
      <c r="J664" s="40"/>
      <c r="K664" s="40"/>
      <c r="L664" s="40"/>
      <c r="M664" s="105"/>
    </row>
    <row r="665" spans="1:13">
      <c r="A665" s="267"/>
      <c r="B665" s="245"/>
      <c r="C665" s="59" t="s">
        <v>878</v>
      </c>
      <c r="D665" s="214" t="s">
        <v>879</v>
      </c>
      <c r="E665" s="34">
        <f>'A4-1 with formulas'!$K665</f>
        <v>0</v>
      </c>
      <c r="F665" s="215" t="str">
        <f>IF('A4-1 with formulas'!F665=0," ",'A4-1 with formulas'!F665)</f>
        <v xml:space="preserve"> </v>
      </c>
      <c r="G665" s="34">
        <f>IF(($F665=" "),0,ROUND('A4-1 with formulas'!$E665*(VLOOKUP($F665,Ratio,6)),0))</f>
        <v>0</v>
      </c>
      <c r="H665" s="34">
        <f>IF(($F665=" "),0,ROUND('A4-1 with formulas'!$E665*(VLOOKUP($F665,Ratio,7)),0))</f>
        <v>0</v>
      </c>
      <c r="I665" s="34">
        <f>IF(($F665=" "),0,ROUND('A4-1 with formulas'!$E665*(VLOOKUP($F665,Ratio,8)),0))</f>
        <v>0</v>
      </c>
      <c r="J665" s="34">
        <f>IF(($F665=" "),0,ROUND('A4-1 with formulas'!$E665*(VLOOKUP($F665,Ratio,9)),0))</f>
        <v>0</v>
      </c>
      <c r="K665" s="34">
        <f>IF(($F665=" "),0,ROUND('A4-1 with formulas'!$E665*(VLOOKUP($F665,Ratio,10)),0))</f>
        <v>0</v>
      </c>
      <c r="L665" s="34">
        <f>IF(($F665=" "),0,ROUND('A4-1 with formulas'!$E665*(VLOOKUP($F665,Ratio,11)),0))</f>
        <v>0</v>
      </c>
      <c r="M665" s="105"/>
    </row>
    <row r="666" spans="1:13">
      <c r="A666" s="297"/>
      <c r="B666" s="46"/>
      <c r="C666" s="59" t="s">
        <v>927</v>
      </c>
      <c r="D666" s="213"/>
      <c r="E666" s="34">
        <f>SUM(E664:E665)</f>
        <v>0</v>
      </c>
      <c r="F666" s="215"/>
      <c r="G666" s="34">
        <f t="shared" ref="G666:L666" si="32">SUM(G664:G665)</f>
        <v>0</v>
      </c>
      <c r="H666" s="34">
        <f t="shared" si="32"/>
        <v>0</v>
      </c>
      <c r="I666" s="34">
        <f t="shared" si="32"/>
        <v>0</v>
      </c>
      <c r="J666" s="34">
        <f t="shared" si="32"/>
        <v>0</v>
      </c>
      <c r="K666" s="34">
        <f t="shared" si="32"/>
        <v>0</v>
      </c>
      <c r="L666" s="34">
        <f t="shared" si="32"/>
        <v>0</v>
      </c>
      <c r="M666" s="105"/>
    </row>
    <row r="667" spans="1:13">
      <c r="A667" s="297"/>
      <c r="B667" s="142"/>
      <c r="C667" s="143" t="s">
        <v>629</v>
      </c>
      <c r="D667" s="145"/>
      <c r="E667" s="140"/>
      <c r="F667" s="33"/>
      <c r="G667" s="140"/>
      <c r="H667" s="140"/>
      <c r="I667" s="140"/>
      <c r="J667" s="140"/>
      <c r="K667" s="140"/>
      <c r="L667" s="140"/>
      <c r="M667" s="141"/>
    </row>
    <row r="668" spans="1:13">
      <c r="A668" s="297"/>
      <c r="B668" s="142"/>
      <c r="C668" s="143" t="s">
        <v>538</v>
      </c>
      <c r="D668" s="145"/>
      <c r="E668" s="140"/>
      <c r="F668" s="33"/>
      <c r="G668" s="140"/>
      <c r="H668" s="140"/>
      <c r="I668" s="140"/>
      <c r="J668" s="140"/>
      <c r="K668" s="140"/>
      <c r="L668" s="140"/>
      <c r="M668" s="141"/>
    </row>
    <row r="669" spans="1:13">
      <c r="A669" s="297">
        <v>53000</v>
      </c>
      <c r="B669" s="146">
        <v>20110</v>
      </c>
      <c r="C669" s="144" t="s">
        <v>630</v>
      </c>
      <c r="D669" s="142" t="s">
        <v>631</v>
      </c>
      <c r="E669" s="140"/>
      <c r="F669" s="33"/>
      <c r="G669" s="140"/>
      <c r="H669" s="140"/>
      <c r="I669" s="140"/>
      <c r="J669" s="140"/>
      <c r="K669" s="140"/>
      <c r="L669" s="140"/>
      <c r="M669" s="105"/>
    </row>
    <row r="670" spans="1:13">
      <c r="A670" s="297"/>
      <c r="B670" s="146"/>
      <c r="C670" s="144" t="s">
        <v>20</v>
      </c>
      <c r="D670" s="142" t="s">
        <v>631</v>
      </c>
      <c r="E670" s="140"/>
      <c r="F670" s="33"/>
      <c r="G670" s="140"/>
      <c r="H670" s="140"/>
      <c r="I670" s="140"/>
      <c r="J670" s="140"/>
      <c r="K670" s="140"/>
      <c r="L670" s="140"/>
      <c r="M670" s="105"/>
    </row>
    <row r="671" spans="1:13">
      <c r="A671" s="297">
        <v>53020</v>
      </c>
      <c r="B671" s="146">
        <v>20120</v>
      </c>
      <c r="C671" s="144" t="s">
        <v>418</v>
      </c>
      <c r="D671" s="142" t="s">
        <v>632</v>
      </c>
      <c r="E671" s="140"/>
      <c r="F671" s="33"/>
      <c r="G671" s="140"/>
      <c r="H671" s="140"/>
      <c r="I671" s="140"/>
      <c r="J671" s="140"/>
      <c r="K671" s="140"/>
      <c r="L671" s="140"/>
      <c r="M671" s="105"/>
    </row>
    <row r="672" spans="1:13">
      <c r="A672" s="297"/>
      <c r="B672" s="146"/>
      <c r="C672" s="144" t="s">
        <v>716</v>
      </c>
      <c r="D672" s="142" t="s">
        <v>632</v>
      </c>
      <c r="E672" s="140"/>
      <c r="F672" s="33"/>
      <c r="G672" s="140"/>
      <c r="H672" s="140"/>
      <c r="I672" s="140"/>
      <c r="J672" s="140"/>
      <c r="K672" s="140"/>
      <c r="L672" s="140"/>
      <c r="M672" s="105"/>
    </row>
    <row r="673" spans="1:13">
      <c r="A673" s="297">
        <v>53040</v>
      </c>
      <c r="B673" s="146">
        <v>20130</v>
      </c>
      <c r="C673" s="144" t="s">
        <v>419</v>
      </c>
      <c r="D673" s="142" t="s">
        <v>633</v>
      </c>
      <c r="E673" s="140"/>
      <c r="F673" s="33"/>
      <c r="G673" s="140"/>
      <c r="H673" s="140"/>
      <c r="I673" s="140"/>
      <c r="J673" s="140"/>
      <c r="K673" s="140"/>
      <c r="L673" s="140"/>
      <c r="M673" s="105"/>
    </row>
    <row r="674" spans="1:13">
      <c r="A674" s="297"/>
      <c r="B674" s="146"/>
      <c r="C674" s="144" t="s">
        <v>715</v>
      </c>
      <c r="D674" s="142" t="s">
        <v>633</v>
      </c>
      <c r="E674" s="140"/>
      <c r="F674" s="33"/>
      <c r="G674" s="140"/>
      <c r="H674" s="140"/>
      <c r="I674" s="140"/>
      <c r="J674" s="140"/>
      <c r="K674" s="140"/>
      <c r="L674" s="140"/>
      <c r="M674" s="105"/>
    </row>
    <row r="675" spans="1:13">
      <c r="A675" s="297">
        <v>53060</v>
      </c>
      <c r="B675" s="146">
        <v>20140</v>
      </c>
      <c r="C675" s="144" t="s">
        <v>420</v>
      </c>
      <c r="D675" s="142" t="s">
        <v>634</v>
      </c>
      <c r="E675" s="140"/>
      <c r="F675" s="33"/>
      <c r="G675" s="140"/>
      <c r="H675" s="140"/>
      <c r="I675" s="140"/>
      <c r="J675" s="140"/>
      <c r="K675" s="140"/>
      <c r="L675" s="140"/>
      <c r="M675" s="105"/>
    </row>
    <row r="676" spans="1:13">
      <c r="A676" s="297"/>
      <c r="B676" s="146"/>
      <c r="C676" s="144" t="s">
        <v>714</v>
      </c>
      <c r="D676" s="142" t="s">
        <v>634</v>
      </c>
      <c r="E676" s="140"/>
      <c r="F676" s="33"/>
      <c r="G676" s="140"/>
      <c r="H676" s="140"/>
      <c r="I676" s="140"/>
      <c r="J676" s="140"/>
      <c r="K676" s="140"/>
      <c r="L676" s="140"/>
      <c r="M676" s="105"/>
    </row>
    <row r="677" spans="1:13">
      <c r="A677" s="297">
        <v>53080</v>
      </c>
      <c r="B677" s="146">
        <v>20150</v>
      </c>
      <c r="C677" s="144" t="s">
        <v>421</v>
      </c>
      <c r="D677" s="142" t="s">
        <v>635</v>
      </c>
      <c r="E677" s="140"/>
      <c r="F677" s="33"/>
      <c r="G677" s="140"/>
      <c r="H677" s="140"/>
      <c r="I677" s="140"/>
      <c r="J677" s="140"/>
      <c r="K677" s="140"/>
      <c r="L677" s="140"/>
      <c r="M677" s="105"/>
    </row>
    <row r="678" spans="1:13">
      <c r="A678" s="297"/>
      <c r="B678" s="146"/>
      <c r="C678" s="144" t="s">
        <v>713</v>
      </c>
      <c r="D678" s="142" t="s">
        <v>635</v>
      </c>
      <c r="E678" s="140"/>
      <c r="F678" s="33"/>
      <c r="G678" s="140"/>
      <c r="H678" s="140"/>
      <c r="I678" s="140"/>
      <c r="J678" s="140"/>
      <c r="K678" s="140"/>
      <c r="L678" s="140"/>
      <c r="M678" s="105"/>
    </row>
    <row r="679" spans="1:13">
      <c r="A679" s="326">
        <v>53100</v>
      </c>
      <c r="B679" s="287">
        <v>20154</v>
      </c>
      <c r="C679" s="266" t="s">
        <v>986</v>
      </c>
      <c r="D679" s="267" t="s">
        <v>987</v>
      </c>
      <c r="E679" s="140"/>
      <c r="F679" s="33"/>
      <c r="G679" s="140"/>
      <c r="H679" s="140"/>
      <c r="I679" s="140"/>
      <c r="J679" s="140"/>
      <c r="K679" s="140"/>
      <c r="L679" s="140"/>
      <c r="M679" s="105"/>
    </row>
    <row r="680" spans="1:13">
      <c r="A680" s="297"/>
      <c r="B680" s="325"/>
      <c r="C680" s="266" t="s">
        <v>986</v>
      </c>
      <c r="D680" s="267" t="s">
        <v>987</v>
      </c>
      <c r="E680" s="140"/>
      <c r="F680" s="33"/>
      <c r="G680" s="140"/>
      <c r="H680" s="140"/>
      <c r="I680" s="140"/>
      <c r="J680" s="140"/>
      <c r="K680" s="140"/>
      <c r="L680" s="140"/>
      <c r="M680" s="105"/>
    </row>
    <row r="681" spans="1:13">
      <c r="A681" s="297">
        <v>53120</v>
      </c>
      <c r="B681" s="287">
        <v>20155</v>
      </c>
      <c r="C681" s="298" t="s">
        <v>949</v>
      </c>
      <c r="D681" s="297" t="s">
        <v>950</v>
      </c>
      <c r="E681" s="140"/>
      <c r="F681" s="33"/>
      <c r="G681" s="140"/>
      <c r="H681" s="140"/>
      <c r="I681" s="140"/>
      <c r="J681" s="140"/>
      <c r="K681" s="140"/>
      <c r="L681" s="140"/>
      <c r="M681" s="105"/>
    </row>
    <row r="682" spans="1:13">
      <c r="A682" s="297"/>
      <c r="B682" s="247"/>
      <c r="C682" s="298" t="s">
        <v>951</v>
      </c>
      <c r="D682" s="297" t="s">
        <v>950</v>
      </c>
      <c r="E682" s="140"/>
      <c r="F682" s="33"/>
      <c r="G682" s="140"/>
      <c r="H682" s="140"/>
      <c r="I682" s="140"/>
      <c r="J682" s="140"/>
      <c r="K682" s="140"/>
      <c r="L682" s="140"/>
      <c r="M682" s="105"/>
    </row>
    <row r="683" spans="1:13">
      <c r="A683" s="297">
        <v>53140</v>
      </c>
      <c r="B683" s="146">
        <v>20160</v>
      </c>
      <c r="C683" s="144" t="s">
        <v>422</v>
      </c>
      <c r="D683" s="142" t="s">
        <v>636</v>
      </c>
      <c r="E683" s="140"/>
      <c r="F683" s="33"/>
      <c r="G683" s="140"/>
      <c r="H683" s="140"/>
      <c r="I683" s="140"/>
      <c r="J683" s="140"/>
      <c r="K683" s="140"/>
      <c r="L683" s="140"/>
      <c r="M683" s="105"/>
    </row>
    <row r="684" spans="1:13">
      <c r="A684" s="297"/>
      <c r="B684" s="146"/>
      <c r="C684" s="144" t="s">
        <v>712</v>
      </c>
      <c r="D684" s="142" t="s">
        <v>636</v>
      </c>
      <c r="E684" s="140"/>
      <c r="F684" s="33"/>
      <c r="G684" s="140"/>
      <c r="H684" s="140"/>
      <c r="I684" s="140"/>
      <c r="J684" s="140"/>
      <c r="K684" s="140"/>
      <c r="L684" s="140"/>
      <c r="M684" s="105"/>
    </row>
    <row r="685" spans="1:13">
      <c r="A685" s="297">
        <v>53160</v>
      </c>
      <c r="B685" s="146">
        <v>20170</v>
      </c>
      <c r="C685" s="144" t="s">
        <v>637</v>
      </c>
      <c r="D685" s="142" t="s">
        <v>638</v>
      </c>
      <c r="E685" s="140"/>
      <c r="F685" s="33"/>
      <c r="G685" s="140"/>
      <c r="H685" s="140"/>
      <c r="I685" s="140"/>
      <c r="J685" s="140"/>
      <c r="K685" s="140"/>
      <c r="L685" s="140"/>
      <c r="M685" s="105"/>
    </row>
    <row r="686" spans="1:13">
      <c r="A686" s="297"/>
      <c r="B686" s="146"/>
      <c r="C686" s="144" t="s">
        <v>711</v>
      </c>
      <c r="D686" s="142" t="s">
        <v>638</v>
      </c>
      <c r="E686" s="140"/>
      <c r="F686" s="33"/>
      <c r="G686" s="140"/>
      <c r="H686" s="140"/>
      <c r="I686" s="140"/>
      <c r="J686" s="140"/>
      <c r="K686" s="140"/>
      <c r="L686" s="140"/>
      <c r="M686" s="105"/>
    </row>
    <row r="687" spans="1:13">
      <c r="A687" s="297">
        <v>53180</v>
      </c>
      <c r="B687" s="146">
        <v>20180</v>
      </c>
      <c r="C687" s="144" t="s">
        <v>639</v>
      </c>
      <c r="D687" s="142" t="s">
        <v>640</v>
      </c>
      <c r="E687" s="140"/>
      <c r="F687" s="33"/>
      <c r="G687" s="140"/>
      <c r="H687" s="140"/>
      <c r="I687" s="140"/>
      <c r="J687" s="140"/>
      <c r="K687" s="140"/>
      <c r="L687" s="140"/>
      <c r="M687" s="105"/>
    </row>
    <row r="688" spans="1:13">
      <c r="A688" s="297"/>
      <c r="B688" s="146"/>
      <c r="C688" s="144" t="s">
        <v>710</v>
      </c>
      <c r="D688" s="142" t="s">
        <v>640</v>
      </c>
      <c r="E688" s="140"/>
      <c r="F688" s="33"/>
      <c r="G688" s="140"/>
      <c r="H688" s="140"/>
      <c r="I688" s="140"/>
      <c r="J688" s="140"/>
      <c r="K688" s="140"/>
      <c r="L688" s="140"/>
      <c r="M688" s="105"/>
    </row>
    <row r="689" spans="1:13">
      <c r="A689" s="297">
        <v>53200</v>
      </c>
      <c r="B689" s="146">
        <v>20190</v>
      </c>
      <c r="C689" s="144" t="s">
        <v>641</v>
      </c>
      <c r="D689" s="142" t="s">
        <v>642</v>
      </c>
      <c r="E689" s="140"/>
      <c r="F689" s="33"/>
      <c r="G689" s="140"/>
      <c r="H689" s="140"/>
      <c r="I689" s="140"/>
      <c r="J689" s="140"/>
      <c r="K689" s="140"/>
      <c r="L689" s="140"/>
      <c r="M689" s="105"/>
    </row>
    <row r="690" spans="1:13">
      <c r="A690" s="297"/>
      <c r="B690" s="146"/>
      <c r="C690" s="144" t="s">
        <v>709</v>
      </c>
      <c r="D690" s="142" t="s">
        <v>642</v>
      </c>
      <c r="E690" s="140"/>
      <c r="F690" s="33"/>
      <c r="G690" s="140"/>
      <c r="H690" s="140"/>
      <c r="I690" s="140"/>
      <c r="J690" s="140"/>
      <c r="K690" s="140"/>
      <c r="L690" s="140"/>
      <c r="M690" s="105"/>
    </row>
    <row r="691" spans="1:13">
      <c r="A691" s="297">
        <v>53220</v>
      </c>
      <c r="B691" s="146">
        <v>20200</v>
      </c>
      <c r="C691" s="144" t="s">
        <v>423</v>
      </c>
      <c r="D691" s="142" t="s">
        <v>643</v>
      </c>
      <c r="E691" s="140"/>
      <c r="F691" s="33"/>
      <c r="G691" s="140"/>
      <c r="H691" s="140"/>
      <c r="I691" s="140"/>
      <c r="J691" s="140"/>
      <c r="K691" s="140"/>
      <c r="L691" s="140"/>
      <c r="M691" s="105"/>
    </row>
    <row r="692" spans="1:13">
      <c r="A692" s="297"/>
      <c r="B692" s="146"/>
      <c r="C692" s="144" t="s">
        <v>708</v>
      </c>
      <c r="D692" s="142" t="s">
        <v>643</v>
      </c>
      <c r="E692" s="140"/>
      <c r="F692" s="33"/>
      <c r="G692" s="140"/>
      <c r="H692" s="140"/>
      <c r="I692" s="140"/>
      <c r="J692" s="140"/>
      <c r="K692" s="140"/>
      <c r="L692" s="140"/>
      <c r="M692" s="105"/>
    </row>
    <row r="693" spans="1:13">
      <c r="A693" s="314">
        <v>53225</v>
      </c>
      <c r="B693" s="146"/>
      <c r="C693" s="298" t="s">
        <v>1007</v>
      </c>
      <c r="D693" s="297" t="s">
        <v>1049</v>
      </c>
      <c r="E693" s="140"/>
      <c r="F693" s="33"/>
      <c r="G693" s="140"/>
      <c r="H693" s="140"/>
      <c r="I693" s="140"/>
      <c r="J693" s="140"/>
      <c r="K693" s="140"/>
      <c r="L693" s="140"/>
      <c r="M693" s="105"/>
    </row>
    <row r="694" spans="1:13">
      <c r="A694" s="297"/>
      <c r="B694" s="146"/>
      <c r="C694" s="298" t="s">
        <v>1007</v>
      </c>
      <c r="D694" s="297" t="s">
        <v>1049</v>
      </c>
      <c r="E694" s="140"/>
      <c r="F694" s="33"/>
      <c r="G694" s="140"/>
      <c r="H694" s="140"/>
      <c r="I694" s="140"/>
      <c r="J694" s="140"/>
      <c r="K694" s="140"/>
      <c r="L694" s="140"/>
      <c r="M694" s="105"/>
    </row>
    <row r="695" spans="1:13">
      <c r="A695" s="297">
        <v>53240</v>
      </c>
      <c r="B695" s="146">
        <v>20210</v>
      </c>
      <c r="C695" s="143" t="s">
        <v>644</v>
      </c>
      <c r="D695" s="145"/>
      <c r="E695" s="140"/>
      <c r="F695" s="33"/>
      <c r="G695" s="140"/>
      <c r="H695" s="140"/>
      <c r="I695" s="140"/>
      <c r="J695" s="140"/>
      <c r="K695" s="140"/>
      <c r="L695" s="140"/>
      <c r="M695" s="105"/>
    </row>
    <row r="696" spans="1:13">
      <c r="A696" s="297"/>
      <c r="B696" s="146"/>
      <c r="C696" s="143" t="s">
        <v>645</v>
      </c>
      <c r="D696" s="145"/>
      <c r="E696" s="140"/>
      <c r="F696" s="33"/>
      <c r="G696" s="140"/>
      <c r="H696" s="140"/>
      <c r="I696" s="140"/>
      <c r="J696" s="140"/>
      <c r="K696" s="140"/>
      <c r="L696" s="140"/>
      <c r="M696" s="105"/>
    </row>
    <row r="697" spans="1:13">
      <c r="A697" s="297">
        <v>54000</v>
      </c>
      <c r="B697" s="146">
        <v>20220</v>
      </c>
      <c r="C697" s="144" t="s">
        <v>630</v>
      </c>
      <c r="D697" s="142" t="s">
        <v>646</v>
      </c>
      <c r="E697" s="34">
        <f>'A4-1 with formulas'!$K697</f>
        <v>0</v>
      </c>
      <c r="F697" s="215" t="str">
        <f>IF('A4-1 with formulas'!F697=0," ",'A4-1 with formulas'!F697)</f>
        <v>Actual</v>
      </c>
      <c r="G697" s="34"/>
      <c r="H697" s="34"/>
      <c r="I697" s="34"/>
      <c r="J697" s="34"/>
      <c r="K697" s="34"/>
      <c r="L697" s="34"/>
      <c r="M697" s="105"/>
    </row>
    <row r="698" spans="1:13">
      <c r="A698" s="297"/>
      <c r="B698" s="146"/>
      <c r="C698" s="144" t="s">
        <v>20</v>
      </c>
      <c r="D698" s="142" t="s">
        <v>646</v>
      </c>
      <c r="E698" s="34">
        <f>'A4-1 with formulas'!$K698</f>
        <v>0</v>
      </c>
      <c r="F698" s="215" t="str">
        <f>IF('A4-1 with formulas'!F698=0," ",'A4-1 with formulas'!F698)</f>
        <v xml:space="preserve"> </v>
      </c>
      <c r="G698" s="34">
        <f>IF(($F698=" "),0,ROUND('A4-1 with formulas'!$E698*(VLOOKUP($F698,Ratio,6)),0))</f>
        <v>0</v>
      </c>
      <c r="H698" s="34">
        <f>IF(($F698=" "),0,ROUND('A4-1 with formulas'!$E698*(VLOOKUP($F698,Ratio,7)),0))</f>
        <v>0</v>
      </c>
      <c r="I698" s="34">
        <f>IF(($F698=" "),0,ROUND('A4-1 with formulas'!$E698*(VLOOKUP($F698,Ratio,8)),0))</f>
        <v>0</v>
      </c>
      <c r="J698" s="34">
        <f>IF(($F698=" "),0,ROUND('A4-1 with formulas'!$E698*(VLOOKUP($F698,Ratio,9)),0))</f>
        <v>0</v>
      </c>
      <c r="K698" s="34">
        <f>IF(($F698=" "),0,ROUND('A4-1 with formulas'!$E698*(VLOOKUP($F698,Ratio,10)),0))</f>
        <v>0</v>
      </c>
      <c r="L698" s="34">
        <f>IF(($F698=" "),0,ROUND('A4-1 with formulas'!$E698*(VLOOKUP($F698,Ratio,11)),0))</f>
        <v>0</v>
      </c>
      <c r="M698" s="105"/>
    </row>
    <row r="699" spans="1:13">
      <c r="A699" s="297">
        <v>54020</v>
      </c>
      <c r="B699" s="146">
        <v>20230</v>
      </c>
      <c r="C699" s="144" t="s">
        <v>418</v>
      </c>
      <c r="D699" s="142" t="s">
        <v>647</v>
      </c>
      <c r="E699" s="34">
        <f>'A4-1 with formulas'!$K699</f>
        <v>0</v>
      </c>
      <c r="F699" s="215" t="str">
        <f>IF('A4-1 with formulas'!F699=0," ",'A4-1 with formulas'!F699)</f>
        <v>Actual</v>
      </c>
      <c r="G699" s="34"/>
      <c r="H699" s="34"/>
      <c r="I699" s="34"/>
      <c r="J699" s="34"/>
      <c r="K699" s="34"/>
      <c r="L699" s="34"/>
      <c r="M699" s="105"/>
    </row>
    <row r="700" spans="1:13">
      <c r="A700" s="297"/>
      <c r="B700" s="146"/>
      <c r="C700" s="144" t="s">
        <v>716</v>
      </c>
      <c r="D700" s="142" t="s">
        <v>647</v>
      </c>
      <c r="E700" s="34">
        <f>'A4-1 with formulas'!$K700</f>
        <v>0</v>
      </c>
      <c r="F700" s="215" t="str">
        <f>IF('A4-1 with formulas'!F700=0," ",'A4-1 with formulas'!F700)</f>
        <v xml:space="preserve"> </v>
      </c>
      <c r="G700" s="34">
        <f>IF(($F700=" "),0,ROUND('A4-1 with formulas'!$E700*(VLOOKUP($F700,Ratio,6)),0))</f>
        <v>0</v>
      </c>
      <c r="H700" s="34">
        <f>IF(($F700=" "),0,ROUND('A4-1 with formulas'!$E700*(VLOOKUP($F700,Ratio,7)),0))</f>
        <v>0</v>
      </c>
      <c r="I700" s="34">
        <f>IF(($F700=" "),0,ROUND('A4-1 with formulas'!$E700*(VLOOKUP($F700,Ratio,8)),0))</f>
        <v>0</v>
      </c>
      <c r="J700" s="34">
        <f>IF(($F700=" "),0,ROUND('A4-1 with formulas'!$E700*(VLOOKUP($F700,Ratio,9)),0))</f>
        <v>0</v>
      </c>
      <c r="K700" s="34">
        <f>IF(($F700=" "),0,ROUND('A4-1 with formulas'!$E700*(VLOOKUP($F700,Ratio,10)),0))</f>
        <v>0</v>
      </c>
      <c r="L700" s="34">
        <f>IF(($F700=" "),0,ROUND('A4-1 with formulas'!$E700*(VLOOKUP($F700,Ratio,11)),0))</f>
        <v>0</v>
      </c>
      <c r="M700" s="105"/>
    </row>
    <row r="701" spans="1:13">
      <c r="A701" s="297">
        <v>54040</v>
      </c>
      <c r="B701" s="146">
        <v>20240</v>
      </c>
      <c r="C701" s="144" t="s">
        <v>419</v>
      </c>
      <c r="D701" s="142" t="s">
        <v>648</v>
      </c>
      <c r="E701" s="34">
        <f>'A4-1 with formulas'!$K701</f>
        <v>0</v>
      </c>
      <c r="F701" s="215" t="str">
        <f>IF('A4-1 with formulas'!F701=0," ",'A4-1 with formulas'!F701)</f>
        <v>Actual</v>
      </c>
      <c r="G701" s="34"/>
      <c r="H701" s="34"/>
      <c r="I701" s="34"/>
      <c r="J701" s="34"/>
      <c r="K701" s="34"/>
      <c r="L701" s="34"/>
      <c r="M701" s="105"/>
    </row>
    <row r="702" spans="1:13">
      <c r="A702" s="297"/>
      <c r="B702" s="146"/>
      <c r="C702" s="144" t="s">
        <v>715</v>
      </c>
      <c r="D702" s="142" t="s">
        <v>648</v>
      </c>
      <c r="E702" s="34">
        <f>'A4-1 with formulas'!$K702</f>
        <v>0</v>
      </c>
      <c r="F702" s="215" t="str">
        <f>IF('A4-1 with formulas'!F702=0," ",'A4-1 with formulas'!F702)</f>
        <v xml:space="preserve"> </v>
      </c>
      <c r="G702" s="34">
        <f>IF(($F702=" "),0,ROUND('A4-1 with formulas'!$E702*(VLOOKUP($F702,Ratio,6)),0))</f>
        <v>0</v>
      </c>
      <c r="H702" s="34">
        <f>IF(($F702=" "),0,ROUND('A4-1 with formulas'!$E702*(VLOOKUP($F702,Ratio,7)),0))</f>
        <v>0</v>
      </c>
      <c r="I702" s="34">
        <f>IF(($F702=" "),0,ROUND('A4-1 with formulas'!$E702*(VLOOKUP($F702,Ratio,8)),0))</f>
        <v>0</v>
      </c>
      <c r="J702" s="34">
        <f>IF(($F702=" "),0,ROUND('A4-1 with formulas'!$E702*(VLOOKUP($F702,Ratio,9)),0))</f>
        <v>0</v>
      </c>
      <c r="K702" s="34">
        <f>IF(($F702=" "),0,ROUND('A4-1 with formulas'!$E702*(VLOOKUP($F702,Ratio,10)),0))</f>
        <v>0</v>
      </c>
      <c r="L702" s="34">
        <f>IF(($F702=" "),0,ROUND('A4-1 with formulas'!$E702*(VLOOKUP($F702,Ratio,11)),0))</f>
        <v>0</v>
      </c>
      <c r="M702" s="105"/>
    </row>
    <row r="703" spans="1:13">
      <c r="A703" s="297">
        <v>54060</v>
      </c>
      <c r="B703" s="146">
        <v>20250</v>
      </c>
      <c r="C703" s="144" t="s">
        <v>968</v>
      </c>
      <c r="D703" s="142" t="s">
        <v>649</v>
      </c>
      <c r="E703" s="34">
        <f>'A4-1 with formulas'!$K703</f>
        <v>0</v>
      </c>
      <c r="F703" s="215" t="str">
        <f>IF('A4-1 with formulas'!F703=0," ",'A4-1 with formulas'!F703)</f>
        <v>Actual</v>
      </c>
      <c r="G703" s="34"/>
      <c r="H703" s="34"/>
      <c r="I703" s="34"/>
      <c r="J703" s="34"/>
      <c r="K703" s="34"/>
      <c r="L703" s="34"/>
      <c r="M703" s="105"/>
    </row>
    <row r="704" spans="1:13">
      <c r="A704" s="297"/>
      <c r="B704" s="146"/>
      <c r="C704" s="144" t="s">
        <v>969</v>
      </c>
      <c r="D704" s="142" t="s">
        <v>649</v>
      </c>
      <c r="E704" s="34">
        <f>'A4-1 with formulas'!$K704</f>
        <v>0</v>
      </c>
      <c r="F704" s="215" t="str">
        <f>IF('A4-1 with formulas'!F704=0," ",'A4-1 with formulas'!F704)</f>
        <v xml:space="preserve"> </v>
      </c>
      <c r="G704" s="34">
        <f>IF(($F704=" "),0,ROUND('A4-1 with formulas'!$E704*(VLOOKUP($F704,Ratio,6)),0))</f>
        <v>0</v>
      </c>
      <c r="H704" s="34">
        <f>IF(($F704=" "),0,ROUND('A4-1 with formulas'!$E704*(VLOOKUP($F704,Ratio,7)),0))</f>
        <v>0</v>
      </c>
      <c r="I704" s="34">
        <f>IF(($F704=" "),0,ROUND('A4-1 with formulas'!$E704*(VLOOKUP($F704,Ratio,8)),0))</f>
        <v>0</v>
      </c>
      <c r="J704" s="34">
        <f>IF(($F704=" "),0,ROUND('A4-1 with formulas'!$E704*(VLOOKUP($F704,Ratio,9)),0))</f>
        <v>0</v>
      </c>
      <c r="K704" s="34">
        <f>IF(($F704=" "),0,ROUND('A4-1 with formulas'!$E704*(VLOOKUP($F704,Ratio,10)),0))</f>
        <v>0</v>
      </c>
      <c r="L704" s="34">
        <f>IF(($F704=" "),0,ROUND('A4-1 with formulas'!$E704*(VLOOKUP($F704,Ratio,11)),0))</f>
        <v>0</v>
      </c>
      <c r="M704" s="105"/>
    </row>
    <row r="705" spans="1:13">
      <c r="A705" s="297">
        <v>54080</v>
      </c>
      <c r="B705" s="146">
        <v>20260</v>
      </c>
      <c r="C705" s="144" t="s">
        <v>421</v>
      </c>
      <c r="D705" s="142" t="s">
        <v>650</v>
      </c>
      <c r="E705" s="34">
        <f>'A4-1 with formulas'!$K705</f>
        <v>0</v>
      </c>
      <c r="F705" s="215" t="str">
        <f>IF('A4-1 with formulas'!F705=0," ",'A4-1 with formulas'!F705)</f>
        <v>Actual</v>
      </c>
      <c r="G705" s="34"/>
      <c r="H705" s="34"/>
      <c r="I705" s="34"/>
      <c r="J705" s="34"/>
      <c r="K705" s="34"/>
      <c r="L705" s="34"/>
      <c r="M705" s="105"/>
    </row>
    <row r="706" spans="1:13">
      <c r="A706" s="297"/>
      <c r="B706" s="146"/>
      <c r="C706" s="144" t="s">
        <v>713</v>
      </c>
      <c r="D706" s="142" t="s">
        <v>650</v>
      </c>
      <c r="E706" s="34">
        <f>'A4-1 with formulas'!$K706</f>
        <v>0</v>
      </c>
      <c r="F706" s="215" t="str">
        <f>IF('A4-1 with formulas'!F706=0," ",'A4-1 with formulas'!F706)</f>
        <v xml:space="preserve"> </v>
      </c>
      <c r="G706" s="34">
        <f>IF(($F706=" "),0,ROUND('A4-1 with formulas'!$E706*(VLOOKUP($F706,Ratio,6)),0))</f>
        <v>0</v>
      </c>
      <c r="H706" s="34">
        <f>IF(($F706=" "),0,ROUND('A4-1 with formulas'!$E706*(VLOOKUP($F706,Ratio,7)),0))</f>
        <v>0</v>
      </c>
      <c r="I706" s="34">
        <f>IF(($F706=" "),0,ROUND('A4-1 with formulas'!$E706*(VLOOKUP($F706,Ratio,8)),0))</f>
        <v>0</v>
      </c>
      <c r="J706" s="34">
        <f>IF(($F706=" "),0,ROUND('A4-1 with formulas'!$E706*(VLOOKUP($F706,Ratio,9)),0))</f>
        <v>0</v>
      </c>
      <c r="K706" s="34">
        <f>IF(($F706=" "),0,ROUND('A4-1 with formulas'!$E706*(VLOOKUP($F706,Ratio,10)),0))</f>
        <v>0</v>
      </c>
      <c r="L706" s="34">
        <f>IF(($F706=" "),0,ROUND('A4-1 with formulas'!$E706*(VLOOKUP($F706,Ratio,11)),0))</f>
        <v>0</v>
      </c>
      <c r="M706" s="105"/>
    </row>
    <row r="707" spans="1:13">
      <c r="A707" s="326">
        <v>54100</v>
      </c>
      <c r="B707" s="287">
        <v>20264</v>
      </c>
      <c r="C707" s="266" t="s">
        <v>986</v>
      </c>
      <c r="D707" s="267" t="s">
        <v>988</v>
      </c>
      <c r="E707" s="34">
        <f>'A4-1 with formulas'!$K707</f>
        <v>0</v>
      </c>
      <c r="F707" s="228" t="s">
        <v>63</v>
      </c>
      <c r="G707" s="34"/>
      <c r="H707" s="34"/>
      <c r="I707" s="34"/>
      <c r="J707" s="34"/>
      <c r="K707" s="34"/>
      <c r="L707" s="34"/>
      <c r="M707" s="105"/>
    </row>
    <row r="708" spans="1:13">
      <c r="A708" s="297"/>
      <c r="B708" s="324"/>
      <c r="C708" s="266" t="s">
        <v>986</v>
      </c>
      <c r="D708" s="267" t="s">
        <v>988</v>
      </c>
      <c r="E708" s="34">
        <f>'A4-1 with formulas'!$K708</f>
        <v>0</v>
      </c>
      <c r="F708" s="228"/>
      <c r="G708" s="34"/>
      <c r="H708" s="34"/>
      <c r="I708" s="34"/>
      <c r="J708" s="34"/>
      <c r="K708" s="34"/>
      <c r="L708" s="34"/>
      <c r="M708" s="105"/>
    </row>
    <row r="709" spans="1:13">
      <c r="A709" s="297">
        <v>54120</v>
      </c>
      <c r="B709" s="287">
        <v>20265</v>
      </c>
      <c r="C709" s="298" t="s">
        <v>970</v>
      </c>
      <c r="D709" s="297" t="s">
        <v>948</v>
      </c>
      <c r="E709" s="34">
        <f>'A4-1 with formulas'!$K709</f>
        <v>0</v>
      </c>
      <c r="F709" s="215" t="str">
        <f>IF('A4-1 with formulas'!F709=0," ",'A4-1 with formulas'!F709)</f>
        <v>Actual</v>
      </c>
      <c r="G709" s="34"/>
      <c r="H709" s="34"/>
      <c r="I709" s="34"/>
      <c r="J709" s="34"/>
      <c r="K709" s="34"/>
      <c r="L709" s="34"/>
      <c r="M709" s="105"/>
    </row>
    <row r="710" spans="1:13">
      <c r="A710" s="297"/>
      <c r="B710" s="247"/>
      <c r="C710" s="298" t="s">
        <v>714</v>
      </c>
      <c r="D710" s="297" t="s">
        <v>948</v>
      </c>
      <c r="E710" s="34">
        <f>'A4-1 with formulas'!$K710</f>
        <v>0</v>
      </c>
      <c r="F710" s="215" t="str">
        <f>IF('A4-1 with formulas'!F710=0," ",'A4-1 with formulas'!F710)</f>
        <v xml:space="preserve"> </v>
      </c>
      <c r="G710" s="34">
        <f>IF(($F710=" "),0,ROUND('A4-1 with formulas'!$E710*(VLOOKUP($F710,Ratio,6)),0))</f>
        <v>0</v>
      </c>
      <c r="H710" s="34">
        <f>IF(($F710=" "),0,ROUND('A4-1 with formulas'!$E710*(VLOOKUP($F710,Ratio,7)),0))</f>
        <v>0</v>
      </c>
      <c r="I710" s="34">
        <f>IF(($F710=" "),0,ROUND('A4-1 with formulas'!$E710*(VLOOKUP($F710,Ratio,8)),0))</f>
        <v>0</v>
      </c>
      <c r="J710" s="34">
        <f>IF(($F710=" "),0,ROUND('A4-1 with formulas'!$E710*(VLOOKUP($F710,Ratio,9)),0))</f>
        <v>0</v>
      </c>
      <c r="K710" s="34">
        <f>IF(($F710=" "),0,ROUND('A4-1 with formulas'!$E710*(VLOOKUP($F710,Ratio,10)),0))</f>
        <v>0</v>
      </c>
      <c r="L710" s="34">
        <f>IF(($F710=" "),0,ROUND('A4-1 with formulas'!$E710*(VLOOKUP($F710,Ratio,11)),0))</f>
        <v>0</v>
      </c>
      <c r="M710" s="105"/>
    </row>
    <row r="711" spans="1:13">
      <c r="A711" s="297">
        <v>54140</v>
      </c>
      <c r="B711" s="146">
        <v>20270</v>
      </c>
      <c r="C711" s="144" t="s">
        <v>422</v>
      </c>
      <c r="D711" s="142" t="s">
        <v>651</v>
      </c>
      <c r="E711" s="34">
        <f>'A4-1 with formulas'!$K711</f>
        <v>0</v>
      </c>
      <c r="F711" s="215" t="str">
        <f>IF('A4-1 with formulas'!F711=0," ",'A4-1 with formulas'!F711)</f>
        <v>Actual</v>
      </c>
      <c r="G711" s="34"/>
      <c r="H711" s="34"/>
      <c r="I711" s="34"/>
      <c r="J711" s="34"/>
      <c r="K711" s="34"/>
      <c r="L711" s="34"/>
      <c r="M711" s="105"/>
    </row>
    <row r="712" spans="1:13">
      <c r="A712" s="297"/>
      <c r="B712" s="146"/>
      <c r="C712" s="144" t="s">
        <v>712</v>
      </c>
      <c r="D712" s="142" t="s">
        <v>651</v>
      </c>
      <c r="E712" s="34">
        <f>'A4-1 with formulas'!$K712</f>
        <v>0</v>
      </c>
      <c r="F712" s="215" t="str">
        <f>IF('A4-1 with formulas'!F712=0," ",'A4-1 with formulas'!F712)</f>
        <v xml:space="preserve"> </v>
      </c>
      <c r="G712" s="34">
        <f>IF(($F712=" "),0,ROUND('A4-1 with formulas'!$E712*(VLOOKUP($F712,Ratio,6)),0))</f>
        <v>0</v>
      </c>
      <c r="H712" s="34">
        <f>IF(($F712=" "),0,ROUND('A4-1 with formulas'!$E712*(VLOOKUP($F712,Ratio,7)),0))</f>
        <v>0</v>
      </c>
      <c r="I712" s="34">
        <f>IF(($F712=" "),0,ROUND('A4-1 with formulas'!$E712*(VLOOKUP($F712,Ratio,8)),0))</f>
        <v>0</v>
      </c>
      <c r="J712" s="34">
        <f>IF(($F712=" "),0,ROUND('A4-1 with formulas'!$E712*(VLOOKUP($F712,Ratio,9)),0))</f>
        <v>0</v>
      </c>
      <c r="K712" s="34">
        <f>IF(($F712=" "),0,ROUND('A4-1 with formulas'!$E712*(VLOOKUP($F712,Ratio,10)),0))</f>
        <v>0</v>
      </c>
      <c r="L712" s="34">
        <f>IF(($F712=" "),0,ROUND('A4-1 with formulas'!$E712*(VLOOKUP($F712,Ratio,11)),0))</f>
        <v>0</v>
      </c>
      <c r="M712" s="105"/>
    </row>
    <row r="713" spans="1:13">
      <c r="A713" s="297">
        <v>54160</v>
      </c>
      <c r="B713" s="146">
        <v>20280</v>
      </c>
      <c r="C713" s="144" t="s">
        <v>637</v>
      </c>
      <c r="D713" s="142" t="s">
        <v>652</v>
      </c>
      <c r="E713" s="34">
        <f>'A4-1 with formulas'!$K713</f>
        <v>0</v>
      </c>
      <c r="F713" s="215" t="str">
        <f>IF('A4-1 with formulas'!F713=0," ",'A4-1 with formulas'!F713)</f>
        <v>Actual</v>
      </c>
      <c r="G713" s="34"/>
      <c r="H713" s="34"/>
      <c r="I713" s="34"/>
      <c r="J713" s="34"/>
      <c r="K713" s="34"/>
      <c r="L713" s="34"/>
      <c r="M713" s="105"/>
    </row>
    <row r="714" spans="1:13">
      <c r="A714" s="297"/>
      <c r="B714" s="146"/>
      <c r="C714" s="144" t="s">
        <v>711</v>
      </c>
      <c r="D714" s="142" t="s">
        <v>652</v>
      </c>
      <c r="E714" s="34">
        <f>'A4-1 with formulas'!$K714</f>
        <v>0</v>
      </c>
      <c r="F714" s="215" t="str">
        <f>IF('A4-1 with formulas'!F714=0," ",'A4-1 with formulas'!F714)</f>
        <v xml:space="preserve"> </v>
      </c>
      <c r="G714" s="34">
        <f>IF(($F714=" "),0,ROUND('A4-1 with formulas'!$E714*(VLOOKUP($F714,Ratio,6)),0))</f>
        <v>0</v>
      </c>
      <c r="H714" s="34">
        <f>IF(($F714=" "),0,ROUND('A4-1 with formulas'!$E714*(VLOOKUP($F714,Ratio,7)),0))</f>
        <v>0</v>
      </c>
      <c r="I714" s="34">
        <f>IF(($F714=" "),0,ROUND('A4-1 with formulas'!$E714*(VLOOKUP($F714,Ratio,8)),0))</f>
        <v>0</v>
      </c>
      <c r="J714" s="34">
        <f>IF(($F714=" "),0,ROUND('A4-1 with formulas'!$E714*(VLOOKUP($F714,Ratio,9)),0))</f>
        <v>0</v>
      </c>
      <c r="K714" s="34">
        <f>IF(($F714=" "),0,ROUND('A4-1 with formulas'!$E714*(VLOOKUP($F714,Ratio,10)),0))</f>
        <v>0</v>
      </c>
      <c r="L714" s="34">
        <f>IF(($F714=" "),0,ROUND('A4-1 with formulas'!$E714*(VLOOKUP($F714,Ratio,11)),0))</f>
        <v>0</v>
      </c>
      <c r="M714" s="105"/>
    </row>
    <row r="715" spans="1:13">
      <c r="A715" s="297">
        <v>54180</v>
      </c>
      <c r="B715" s="146">
        <v>20290</v>
      </c>
      <c r="C715" s="144" t="s">
        <v>639</v>
      </c>
      <c r="D715" s="142" t="s">
        <v>653</v>
      </c>
      <c r="E715" s="34">
        <f>'A4-1 with formulas'!$K715</f>
        <v>0</v>
      </c>
      <c r="F715" s="215" t="str">
        <f>IF('A4-1 with formulas'!F715=0," ",'A4-1 with formulas'!F715)</f>
        <v>Actual</v>
      </c>
      <c r="G715" s="34"/>
      <c r="H715" s="34"/>
      <c r="I715" s="34"/>
      <c r="J715" s="34"/>
      <c r="K715" s="34"/>
      <c r="L715" s="34"/>
      <c r="M715" s="105"/>
    </row>
    <row r="716" spans="1:13">
      <c r="A716" s="297"/>
      <c r="B716" s="146"/>
      <c r="C716" s="144" t="s">
        <v>710</v>
      </c>
      <c r="D716" s="142" t="s">
        <v>653</v>
      </c>
      <c r="E716" s="34">
        <f>'A4-1 with formulas'!$K716</f>
        <v>0</v>
      </c>
      <c r="F716" s="215" t="str">
        <f>IF('A4-1 with formulas'!F716=0," ",'A4-1 with formulas'!F716)</f>
        <v xml:space="preserve"> </v>
      </c>
      <c r="G716" s="34">
        <f>IF(($F716=" "),0,ROUND('A4-1 with formulas'!$E716*(VLOOKUP($F716,Ratio,6)),0))</f>
        <v>0</v>
      </c>
      <c r="H716" s="34">
        <f>IF(($F716=" "),0,ROUND('A4-1 with formulas'!$E716*(VLOOKUP($F716,Ratio,7)),0))</f>
        <v>0</v>
      </c>
      <c r="I716" s="34">
        <f>IF(($F716=" "),0,ROUND('A4-1 with formulas'!$E716*(VLOOKUP($F716,Ratio,8)),0))</f>
        <v>0</v>
      </c>
      <c r="J716" s="34">
        <f>IF(($F716=" "),0,ROUND('A4-1 with formulas'!$E716*(VLOOKUP($F716,Ratio,9)),0))</f>
        <v>0</v>
      </c>
      <c r="K716" s="34">
        <f>IF(($F716=" "),0,ROUND('A4-1 with formulas'!$E716*(VLOOKUP($F716,Ratio,10)),0))</f>
        <v>0</v>
      </c>
      <c r="L716" s="34">
        <f>IF(($F716=" "),0,ROUND('A4-1 with formulas'!$E716*(VLOOKUP($F716,Ratio,11)),0))</f>
        <v>0</v>
      </c>
      <c r="M716" s="105"/>
    </row>
    <row r="717" spans="1:13">
      <c r="A717" s="297">
        <v>54200</v>
      </c>
      <c r="B717" s="146">
        <v>20300</v>
      </c>
      <c r="C717" s="144" t="s">
        <v>641</v>
      </c>
      <c r="D717" s="142" t="s">
        <v>654</v>
      </c>
      <c r="E717" s="34">
        <f>'A4-1 with formulas'!$K717</f>
        <v>0</v>
      </c>
      <c r="F717" s="215" t="str">
        <f>IF('A4-1 with formulas'!F717=0," ",'A4-1 with formulas'!F717)</f>
        <v>Actual</v>
      </c>
      <c r="G717" s="34"/>
      <c r="H717" s="34"/>
      <c r="I717" s="34"/>
      <c r="J717" s="34"/>
      <c r="K717" s="34"/>
      <c r="L717" s="34"/>
      <c r="M717" s="105"/>
    </row>
    <row r="718" spans="1:13">
      <c r="A718" s="297"/>
      <c r="B718" s="146"/>
      <c r="C718" s="144" t="s">
        <v>709</v>
      </c>
      <c r="D718" s="142" t="s">
        <v>654</v>
      </c>
      <c r="E718" s="34">
        <f>'A4-1 with formulas'!$K718</f>
        <v>0</v>
      </c>
      <c r="F718" s="215" t="str">
        <f>IF('A4-1 with formulas'!F718=0," ",'A4-1 with formulas'!F718)</f>
        <v xml:space="preserve"> </v>
      </c>
      <c r="G718" s="34">
        <f>IF(($F718=" "),0,ROUND('A4-1 with formulas'!$E718*(VLOOKUP($F718,Ratio,6)),0))</f>
        <v>0</v>
      </c>
      <c r="H718" s="34">
        <f>IF(($F718=" "),0,ROUND('A4-1 with formulas'!$E718*(VLOOKUP($F718,Ratio,7)),0))</f>
        <v>0</v>
      </c>
      <c r="I718" s="34">
        <f>IF(($F718=" "),0,ROUND('A4-1 with formulas'!$E718*(VLOOKUP($F718,Ratio,8)),0))</f>
        <v>0</v>
      </c>
      <c r="J718" s="34">
        <f>IF(($F718=" "),0,ROUND('A4-1 with formulas'!$E718*(VLOOKUP($F718,Ratio,9)),0))</f>
        <v>0</v>
      </c>
      <c r="K718" s="34">
        <f>IF(($F718=" "),0,ROUND('A4-1 with formulas'!$E718*(VLOOKUP($F718,Ratio,10)),0))</f>
        <v>0</v>
      </c>
      <c r="L718" s="34">
        <f>IF(($F718=" "),0,ROUND('A4-1 with formulas'!$E718*(VLOOKUP($F718,Ratio,11)),0))</f>
        <v>0</v>
      </c>
      <c r="M718" s="105"/>
    </row>
    <row r="719" spans="1:13">
      <c r="A719" s="297">
        <v>54220</v>
      </c>
      <c r="B719" s="146">
        <v>20310</v>
      </c>
      <c r="C719" s="144" t="s">
        <v>423</v>
      </c>
      <c r="D719" s="142" t="s">
        <v>655</v>
      </c>
      <c r="E719" s="34">
        <f>'A4-1 with formulas'!$K719</f>
        <v>0</v>
      </c>
      <c r="F719" s="215" t="str">
        <f>IF('A4-1 with formulas'!F719=0," ",'A4-1 with formulas'!F719)</f>
        <v>Actual</v>
      </c>
      <c r="G719" s="34"/>
      <c r="H719" s="34"/>
      <c r="I719" s="34"/>
      <c r="J719" s="34"/>
      <c r="K719" s="34"/>
      <c r="L719" s="34"/>
      <c r="M719" s="105"/>
    </row>
    <row r="720" spans="1:13">
      <c r="A720" s="297"/>
      <c r="B720" s="146"/>
      <c r="C720" s="144" t="s">
        <v>708</v>
      </c>
      <c r="D720" s="142" t="s">
        <v>655</v>
      </c>
      <c r="E720" s="34">
        <f>'A4-1 with formulas'!$K720</f>
        <v>0</v>
      </c>
      <c r="F720" s="215" t="str">
        <f>IF('A4-1 with formulas'!F720=0," ",'A4-1 with formulas'!F720)</f>
        <v xml:space="preserve"> </v>
      </c>
      <c r="G720" s="34">
        <f>IF(($F720=" "),0,ROUND('A4-1 with formulas'!$E720*(VLOOKUP($F720,Ratio,6)),0))</f>
        <v>0</v>
      </c>
      <c r="H720" s="34">
        <f>IF(($F720=" "),0,ROUND('A4-1 with formulas'!$E720*(VLOOKUP($F720,Ratio,7)),0))</f>
        <v>0</v>
      </c>
      <c r="I720" s="34">
        <f>IF(($F720=" "),0,ROUND('A4-1 with formulas'!$E720*(VLOOKUP($F720,Ratio,8)),0))</f>
        <v>0</v>
      </c>
      <c r="J720" s="34">
        <f>IF(($F720=" "),0,ROUND('A4-1 with formulas'!$E720*(VLOOKUP($F720,Ratio,9)),0))</f>
        <v>0</v>
      </c>
      <c r="K720" s="34">
        <f>IF(($F720=" "),0,ROUND('A4-1 with formulas'!$E720*(VLOOKUP($F720,Ratio,10)),0))</f>
        <v>0</v>
      </c>
      <c r="L720" s="34">
        <f>IF(($F720=" "),0,ROUND('A4-1 with formulas'!$E720*(VLOOKUP($F720,Ratio,11)),0))</f>
        <v>0</v>
      </c>
      <c r="M720" s="105"/>
    </row>
    <row r="721" spans="1:13">
      <c r="A721" s="314">
        <v>54225</v>
      </c>
      <c r="B721" s="146"/>
      <c r="C721" s="298" t="s">
        <v>1007</v>
      </c>
      <c r="D721" s="297" t="s">
        <v>1050</v>
      </c>
      <c r="E721" s="34">
        <f>'A4-1 with formulas'!$K721</f>
        <v>0</v>
      </c>
      <c r="F721" s="215" t="s">
        <v>63</v>
      </c>
      <c r="G721" s="34"/>
      <c r="H721" s="34"/>
      <c r="I721" s="34"/>
      <c r="J721" s="34"/>
      <c r="K721" s="34"/>
      <c r="L721" s="34"/>
      <c r="M721" s="105"/>
    </row>
    <row r="722" spans="1:13">
      <c r="A722" s="297"/>
      <c r="B722" s="146"/>
      <c r="C722" s="298" t="s">
        <v>1007</v>
      </c>
      <c r="D722" s="297" t="s">
        <v>1050</v>
      </c>
      <c r="E722" s="34">
        <f>'A4-1 with formulas'!$K722</f>
        <v>0</v>
      </c>
      <c r="F722" s="215" t="str">
        <f>IF('A4-1 with formulas'!F722=0," ",'A4-1 with formulas'!F722)</f>
        <v xml:space="preserve"> </v>
      </c>
      <c r="G722" s="34">
        <f>IF(($F722=" "),0,ROUND('A4-1 with formulas'!$E722*(VLOOKUP($F722,Ratio,6)),0))</f>
        <v>0</v>
      </c>
      <c r="H722" s="34">
        <f>IF(($F722=" "),0,ROUND('A4-1 with formulas'!$E722*(VLOOKUP($F722,Ratio,7)),0))</f>
        <v>0</v>
      </c>
      <c r="I722" s="34">
        <f>IF(($F722=" "),0,ROUND('A4-1 with formulas'!$E722*(VLOOKUP($F722,Ratio,8)),0))</f>
        <v>0</v>
      </c>
      <c r="J722" s="34">
        <f>IF(($F722=" "),0,ROUND('A4-1 with formulas'!$E722*(VLOOKUP($F722,Ratio,9)),0))</f>
        <v>0</v>
      </c>
      <c r="K722" s="34">
        <f>IF(($F722=" "),0,ROUND('A4-1 with formulas'!$E722*(VLOOKUP($F722,Ratio,10)),0))</f>
        <v>0</v>
      </c>
      <c r="L722" s="34">
        <f>IF(($F722=" "),0,ROUND('A4-1 with formulas'!$E722*(VLOOKUP($F722,Ratio,11)),0))</f>
        <v>0</v>
      </c>
      <c r="M722" s="105"/>
    </row>
    <row r="723" spans="1:13">
      <c r="A723" s="297">
        <v>54240</v>
      </c>
      <c r="B723" s="146">
        <v>20320</v>
      </c>
      <c r="C723" s="143" t="s">
        <v>656</v>
      </c>
      <c r="D723" s="145"/>
      <c r="E723" s="40">
        <f>SUM(E697:E720)</f>
        <v>0</v>
      </c>
      <c r="F723" s="215"/>
      <c r="G723" s="40">
        <f t="shared" ref="G723:L723" si="33">SUM(G697:G720)</f>
        <v>0</v>
      </c>
      <c r="H723" s="40">
        <f t="shared" si="33"/>
        <v>0</v>
      </c>
      <c r="I723" s="40">
        <f t="shared" si="33"/>
        <v>0</v>
      </c>
      <c r="J723" s="40">
        <f t="shared" si="33"/>
        <v>0</v>
      </c>
      <c r="K723" s="40">
        <f t="shared" si="33"/>
        <v>0</v>
      </c>
      <c r="L723" s="40">
        <f t="shared" si="33"/>
        <v>0</v>
      </c>
      <c r="M723" s="105"/>
    </row>
    <row r="724" spans="1:13">
      <c r="A724" s="297"/>
      <c r="B724" s="146"/>
      <c r="C724" s="143" t="s">
        <v>681</v>
      </c>
      <c r="D724" s="145"/>
      <c r="E724" s="140"/>
      <c r="F724" s="33"/>
      <c r="G724" s="140"/>
      <c r="H724" s="140"/>
      <c r="I724" s="140"/>
      <c r="J724" s="140"/>
      <c r="K724" s="140"/>
      <c r="L724" s="140"/>
      <c r="M724" s="141"/>
    </row>
    <row r="725" spans="1:13">
      <c r="A725" s="297">
        <v>55240</v>
      </c>
      <c r="B725" s="146">
        <v>20430</v>
      </c>
      <c r="C725" s="144" t="s">
        <v>657</v>
      </c>
      <c r="D725" s="142" t="s">
        <v>682</v>
      </c>
      <c r="E725" s="34">
        <f>'A4-1 with formulas'!$K725</f>
        <v>0</v>
      </c>
      <c r="F725" s="215" t="str">
        <f>IF('A4-1 with formulas'!F725=0," ",'A4-1 with formulas'!F725)</f>
        <v>Actual</v>
      </c>
      <c r="G725" s="34"/>
      <c r="H725" s="34"/>
      <c r="I725" s="34"/>
      <c r="J725" s="34"/>
      <c r="K725" s="34"/>
      <c r="L725" s="34"/>
      <c r="M725" s="105"/>
    </row>
    <row r="726" spans="1:13">
      <c r="A726" s="297"/>
      <c r="B726" s="146"/>
      <c r="C726" s="144" t="s">
        <v>707</v>
      </c>
      <c r="D726" s="142" t="s">
        <v>682</v>
      </c>
      <c r="E726" s="34">
        <f>'A4-1 with formulas'!$K726</f>
        <v>0</v>
      </c>
      <c r="F726" s="215" t="str">
        <f>IF('A4-1 with formulas'!F726=0," ",'A4-1 with formulas'!F726)</f>
        <v xml:space="preserve"> </v>
      </c>
      <c r="G726" s="34">
        <f>IF(($F726=" "),0,ROUND('A4-1 with formulas'!$E726*(VLOOKUP($F726,Ratio,6)),0))</f>
        <v>0</v>
      </c>
      <c r="H726" s="34">
        <f>IF(($F726=" "),0,ROUND('A4-1 with formulas'!$E726*(VLOOKUP($F726,Ratio,7)),0))</f>
        <v>0</v>
      </c>
      <c r="I726" s="34">
        <f>IF(($F726=" "),0,ROUND('A4-1 with formulas'!$E726*(VLOOKUP($F726,Ratio,8)),0))</f>
        <v>0</v>
      </c>
      <c r="J726" s="34">
        <f>IF(($F726=" "),0,ROUND('A4-1 with formulas'!$E726*(VLOOKUP($F726,Ratio,9)),0))</f>
        <v>0</v>
      </c>
      <c r="K726" s="34">
        <f>IF(($F726=" "),0,ROUND('A4-1 with formulas'!$E726*(VLOOKUP($F726,Ratio,10)),0))</f>
        <v>0</v>
      </c>
      <c r="L726" s="34">
        <f>IF(($F726=" "),0,ROUND('A4-1 with formulas'!$E726*(VLOOKUP($F726,Ratio,11)),0))</f>
        <v>0</v>
      </c>
      <c r="M726" s="105"/>
    </row>
    <row r="727" spans="1:13">
      <c r="A727" s="297">
        <v>56240</v>
      </c>
      <c r="B727" s="146">
        <v>20540</v>
      </c>
      <c r="C727" s="144" t="s">
        <v>247</v>
      </c>
      <c r="D727" s="142" t="s">
        <v>683</v>
      </c>
      <c r="E727" s="34">
        <f>'A4-1 with formulas'!$K727</f>
        <v>0</v>
      </c>
      <c r="F727" s="215" t="str">
        <f>IF('A4-1 with formulas'!F727=0," ",'A4-1 with formulas'!F727)</f>
        <v>Actual</v>
      </c>
      <c r="G727" s="34"/>
      <c r="H727" s="34"/>
      <c r="I727" s="34"/>
      <c r="J727" s="34"/>
      <c r="K727" s="34"/>
      <c r="L727" s="34"/>
      <c r="M727" s="105"/>
    </row>
    <row r="728" spans="1:13">
      <c r="A728" s="297"/>
      <c r="B728" s="146"/>
      <c r="C728" s="144" t="s">
        <v>706</v>
      </c>
      <c r="D728" s="142" t="s">
        <v>683</v>
      </c>
      <c r="E728" s="34">
        <f>'A4-1 with formulas'!$K728</f>
        <v>0</v>
      </c>
      <c r="F728" s="215" t="str">
        <f>IF('A4-1 with formulas'!F728=0," ",'A4-1 with formulas'!F728)</f>
        <v xml:space="preserve"> </v>
      </c>
      <c r="G728" s="34">
        <f>IF(($F728=" "),0,ROUND('A4-1 with formulas'!$E728*(VLOOKUP($F728,Ratio,6)),0))</f>
        <v>0</v>
      </c>
      <c r="H728" s="34">
        <f>IF(($F728=" "),0,ROUND('A4-1 with formulas'!$E728*(VLOOKUP($F728,Ratio,7)),0))</f>
        <v>0</v>
      </c>
      <c r="I728" s="34">
        <f>IF(($F728=" "),0,ROUND('A4-1 with formulas'!$E728*(VLOOKUP($F728,Ratio,8)),0))</f>
        <v>0</v>
      </c>
      <c r="J728" s="34">
        <f>IF(($F728=" "),0,ROUND('A4-1 with formulas'!$E728*(VLOOKUP($F728,Ratio,9)),0))</f>
        <v>0</v>
      </c>
      <c r="K728" s="34">
        <f>IF(($F728=" "),0,ROUND('A4-1 with formulas'!$E728*(VLOOKUP($F728,Ratio,10)),0))</f>
        <v>0</v>
      </c>
      <c r="L728" s="34">
        <f>IF(($F728=" "),0,ROUND('A4-1 with formulas'!$E728*(VLOOKUP($F728,Ratio,11)),0))</f>
        <v>0</v>
      </c>
      <c r="M728" s="105"/>
    </row>
    <row r="729" spans="1:13">
      <c r="A729" s="297">
        <v>58240</v>
      </c>
      <c r="B729" s="146">
        <v>20710</v>
      </c>
      <c r="C729" s="144" t="s">
        <v>255</v>
      </c>
      <c r="D729" s="142" t="s">
        <v>684</v>
      </c>
      <c r="E729" s="140"/>
      <c r="F729" s="33"/>
      <c r="G729" s="140"/>
      <c r="H729" s="140"/>
      <c r="I729" s="140"/>
      <c r="J729" s="140"/>
      <c r="K729" s="140"/>
      <c r="L729" s="140"/>
      <c r="M729" s="105"/>
    </row>
    <row r="730" spans="1:13">
      <c r="A730" s="297">
        <v>59240</v>
      </c>
      <c r="B730" s="146">
        <v>20820</v>
      </c>
      <c r="C730" s="144" t="s">
        <v>658</v>
      </c>
      <c r="D730" s="142" t="s">
        <v>685</v>
      </c>
      <c r="E730" s="34">
        <f>'A4-1 with formulas'!$K730</f>
        <v>0</v>
      </c>
      <c r="F730" s="215" t="str">
        <f>IF('A4-1 with formulas'!F730=0," ",'A4-1 with formulas'!F730)</f>
        <v>Actual</v>
      </c>
      <c r="G730" s="34"/>
      <c r="H730" s="34"/>
      <c r="I730" s="34"/>
      <c r="J730" s="34"/>
      <c r="K730" s="34"/>
      <c r="L730" s="34"/>
      <c r="M730" s="105"/>
    </row>
    <row r="731" spans="1:13">
      <c r="A731" s="297"/>
      <c r="B731" s="146"/>
      <c r="C731" s="144" t="s">
        <v>705</v>
      </c>
      <c r="D731" s="142" t="s">
        <v>685</v>
      </c>
      <c r="E731" s="34">
        <f>'A4-1 with formulas'!$K731</f>
        <v>0</v>
      </c>
      <c r="F731" s="215" t="str">
        <f>IF('A4-1 with formulas'!F731=0," ",'A4-1 with formulas'!F731)</f>
        <v xml:space="preserve"> </v>
      </c>
      <c r="G731" s="34">
        <f>IF(($F731=" "),0,ROUND('A4-1 with formulas'!$E731*(VLOOKUP($F731,Ratio,6)),0))</f>
        <v>0</v>
      </c>
      <c r="H731" s="34">
        <f>IF(($F731=" "),0,ROUND('A4-1 with formulas'!$E731*(VLOOKUP($F731,Ratio,7)),0))</f>
        <v>0</v>
      </c>
      <c r="I731" s="34">
        <f>IF(($F731=" "),0,ROUND('A4-1 with formulas'!$E731*(VLOOKUP($F731,Ratio,8)),0))</f>
        <v>0</v>
      </c>
      <c r="J731" s="34">
        <f>IF(($F731=" "),0,ROUND('A4-1 with formulas'!$E731*(VLOOKUP($F731,Ratio,9)),0))</f>
        <v>0</v>
      </c>
      <c r="K731" s="34">
        <f>IF(($F731=" "),0,ROUND('A4-1 with formulas'!$E731*(VLOOKUP($F731,Ratio,10)),0))</f>
        <v>0</v>
      </c>
      <c r="L731" s="34">
        <f>IF(($F731=" "),0,ROUND('A4-1 with formulas'!$E731*(VLOOKUP($F731,Ratio,11)),0))</f>
        <v>0</v>
      </c>
      <c r="M731" s="105"/>
    </row>
    <row r="732" spans="1:13">
      <c r="A732" s="297">
        <v>59740</v>
      </c>
      <c r="B732" s="146">
        <v>20930</v>
      </c>
      <c r="C732" s="144" t="s">
        <v>659</v>
      </c>
      <c r="D732" s="142" t="s">
        <v>686</v>
      </c>
      <c r="E732" s="34">
        <f>'A4-1 with formulas'!$K732</f>
        <v>0</v>
      </c>
      <c r="F732" s="215" t="str">
        <f>IF('A4-1 with formulas'!F732=0," ",'A4-1 with formulas'!F732)</f>
        <v>Actual</v>
      </c>
      <c r="G732" s="34"/>
      <c r="H732" s="34"/>
      <c r="I732" s="34"/>
      <c r="J732" s="34"/>
      <c r="K732" s="34"/>
      <c r="L732" s="34"/>
      <c r="M732" s="105"/>
    </row>
    <row r="733" spans="1:13">
      <c r="A733" s="297"/>
      <c r="B733" s="146"/>
      <c r="C733" s="144" t="s">
        <v>704</v>
      </c>
      <c r="D733" s="142" t="s">
        <v>686</v>
      </c>
      <c r="E733" s="34">
        <f>'A4-1 with formulas'!$K733</f>
        <v>0</v>
      </c>
      <c r="F733" s="215" t="str">
        <f>IF('A4-1 with formulas'!F733=0," ",'A4-1 with formulas'!F733)</f>
        <v xml:space="preserve"> </v>
      </c>
      <c r="G733" s="34">
        <f>IF(($F733=" "),0,ROUND('A4-1 with formulas'!$E733*(VLOOKUP($F733,Ratio,6)),0))</f>
        <v>0</v>
      </c>
      <c r="H733" s="34">
        <f>IF(($F733=" "),0,ROUND('A4-1 with formulas'!$E733*(VLOOKUP($F733,Ratio,7)),0))</f>
        <v>0</v>
      </c>
      <c r="I733" s="34">
        <f>IF(($F733=" "),0,ROUND('A4-1 with formulas'!$E733*(VLOOKUP($F733,Ratio,8)),0))</f>
        <v>0</v>
      </c>
      <c r="J733" s="34">
        <f>IF(($F733=" "),0,ROUND('A4-1 with formulas'!$E733*(VLOOKUP($F733,Ratio,9)),0))</f>
        <v>0</v>
      </c>
      <c r="K733" s="34">
        <f>IF(($F733=" "),0,ROUND('A4-1 with formulas'!$E733*(VLOOKUP($F733,Ratio,10)),0))</f>
        <v>0</v>
      </c>
      <c r="L733" s="34">
        <f>IF(($F733=" "),0,ROUND('A4-1 with formulas'!$E733*(VLOOKUP($F733,Ratio,11)),0))</f>
        <v>0</v>
      </c>
      <c r="M733" s="105"/>
    </row>
    <row r="734" spans="1:13">
      <c r="A734" s="297">
        <v>60240</v>
      </c>
      <c r="B734" s="147">
        <v>21040</v>
      </c>
      <c r="C734" s="144" t="s">
        <v>724</v>
      </c>
      <c r="D734" s="142" t="s">
        <v>687</v>
      </c>
      <c r="E734" s="34">
        <f>'A4-1 with formulas'!$K734</f>
        <v>0</v>
      </c>
      <c r="F734" s="215" t="str">
        <f>IF('A4-1 with formulas'!F734=0," ",'A4-1 with formulas'!F734)</f>
        <v>Actual</v>
      </c>
      <c r="G734" s="34"/>
      <c r="H734" s="34"/>
      <c r="I734" s="34"/>
      <c r="J734" s="34"/>
      <c r="K734" s="34"/>
      <c r="L734" s="34"/>
      <c r="M734" s="105"/>
    </row>
    <row r="735" spans="1:13">
      <c r="A735" s="297"/>
      <c r="B735" s="147"/>
      <c r="C735" s="144" t="s">
        <v>723</v>
      </c>
      <c r="D735" s="142" t="s">
        <v>687</v>
      </c>
      <c r="E735" s="34">
        <f>'A4-1 with formulas'!$K735</f>
        <v>0</v>
      </c>
      <c r="F735" s="215" t="str">
        <f>IF('A4-1 with formulas'!F735=0," ",'A4-1 with formulas'!F735)</f>
        <v xml:space="preserve"> </v>
      </c>
      <c r="G735" s="34">
        <f>IF(($F735=" "),0,ROUND('A4-1 with formulas'!$E735*(VLOOKUP($F735,Ratio,6)),0))</f>
        <v>0</v>
      </c>
      <c r="H735" s="34">
        <f>IF(($F735=" "),0,ROUND('A4-1 with formulas'!$E735*(VLOOKUP($F735,Ratio,7)),0))</f>
        <v>0</v>
      </c>
      <c r="I735" s="34">
        <f>IF(($F735=" "),0,ROUND('A4-1 with formulas'!$E735*(VLOOKUP($F735,Ratio,8)),0))</f>
        <v>0</v>
      </c>
      <c r="J735" s="34">
        <f>IF(($F735=" "),0,ROUND('A4-1 with formulas'!$E735*(VLOOKUP($F735,Ratio,9)),0))</f>
        <v>0</v>
      </c>
      <c r="K735" s="34">
        <f>IF(($F735=" "),0,ROUND('A4-1 with formulas'!$E735*(VLOOKUP($F735,Ratio,10)),0))</f>
        <v>0</v>
      </c>
      <c r="L735" s="34">
        <f>IF(($F735=" "),0,ROUND('A4-1 with formulas'!$E735*(VLOOKUP($F735,Ratio,11)),0))</f>
        <v>0</v>
      </c>
      <c r="M735" s="105"/>
    </row>
    <row r="736" spans="1:13">
      <c r="A736" s="297">
        <v>60740</v>
      </c>
      <c r="B736" s="146">
        <v>21210</v>
      </c>
      <c r="C736" s="144" t="s">
        <v>722</v>
      </c>
      <c r="D736" s="142" t="s">
        <v>688</v>
      </c>
      <c r="E736" s="34">
        <f>'A4-1 with formulas'!$K736</f>
        <v>0</v>
      </c>
      <c r="F736" s="215" t="str">
        <f>IF('A4-1 with formulas'!F736=0," ",'A4-1 with formulas'!F736)</f>
        <v xml:space="preserve"> </v>
      </c>
      <c r="G736" s="140"/>
      <c r="H736" s="140"/>
      <c r="I736" s="140"/>
      <c r="J736" s="140"/>
      <c r="K736" s="140"/>
      <c r="L736" s="140"/>
      <c r="M736" s="34">
        <f>'A4-2 with formulas'!$E736</f>
        <v>0</v>
      </c>
    </row>
    <row r="737" spans="1:13">
      <c r="A737" s="297">
        <v>61240</v>
      </c>
      <c r="B737" s="146">
        <v>21320</v>
      </c>
      <c r="C737" s="144" t="s">
        <v>660</v>
      </c>
      <c r="D737" s="142" t="s">
        <v>689</v>
      </c>
      <c r="E737" s="140"/>
      <c r="F737" s="33"/>
      <c r="G737" s="140"/>
      <c r="H737" s="140"/>
      <c r="I737" s="140"/>
      <c r="J737" s="140"/>
      <c r="K737" s="140"/>
      <c r="L737" s="140"/>
      <c r="M737" s="141"/>
    </row>
    <row r="738" spans="1:13">
      <c r="A738" s="297"/>
      <c r="B738" s="146"/>
      <c r="C738" s="144" t="s">
        <v>703</v>
      </c>
      <c r="D738" s="142" t="s">
        <v>689</v>
      </c>
      <c r="E738" s="140"/>
      <c r="F738" s="33"/>
      <c r="G738" s="140"/>
      <c r="H738" s="140"/>
      <c r="I738" s="140"/>
      <c r="J738" s="140"/>
      <c r="K738" s="140"/>
      <c r="L738" s="140"/>
      <c r="M738" s="141"/>
    </row>
    <row r="739" spans="1:13">
      <c r="A739" s="297">
        <v>61740</v>
      </c>
      <c r="B739" s="146">
        <v>21430</v>
      </c>
      <c r="C739" s="144" t="s">
        <v>661</v>
      </c>
      <c r="D739" s="142" t="s">
        <v>690</v>
      </c>
      <c r="E739" s="34">
        <f>'A4-1 with formulas'!$K739</f>
        <v>0</v>
      </c>
      <c r="F739" s="215" t="str">
        <f>IF('A4-1 with formulas'!F739=0," ",'A4-1 with formulas'!F739)</f>
        <v>Actual</v>
      </c>
      <c r="G739" s="34"/>
      <c r="H739" s="34"/>
      <c r="I739" s="34"/>
      <c r="J739" s="34"/>
      <c r="K739" s="34"/>
      <c r="L739" s="34"/>
      <c r="M739" s="105"/>
    </row>
    <row r="740" spans="1:13">
      <c r="A740" s="297"/>
      <c r="B740" s="146"/>
      <c r="C740" s="144" t="s">
        <v>702</v>
      </c>
      <c r="D740" s="142" t="s">
        <v>690</v>
      </c>
      <c r="E740" s="34">
        <f>'A4-1 with formulas'!$K740</f>
        <v>0</v>
      </c>
      <c r="F740" s="215" t="str">
        <f>IF('A4-1 with formulas'!F740=0," ",'A4-1 with formulas'!F740)</f>
        <v xml:space="preserve"> </v>
      </c>
      <c r="G740" s="34">
        <f>IF(($F740=" "),0,ROUND('A4-1 with formulas'!$E740*(VLOOKUP($F740,Ratio,6)),0))</f>
        <v>0</v>
      </c>
      <c r="H740" s="34">
        <f>IF(($F740=" "),0,ROUND('A4-1 with formulas'!$E740*(VLOOKUP($F740,Ratio,7)),0))</f>
        <v>0</v>
      </c>
      <c r="I740" s="34">
        <f>IF(($F740=" "),0,ROUND('A4-1 with formulas'!$E740*(VLOOKUP($F740,Ratio,8)),0))</f>
        <v>0</v>
      </c>
      <c r="J740" s="34">
        <f>IF(($F740=" "),0,ROUND('A4-1 with formulas'!$E740*(VLOOKUP($F740,Ratio,9)),0))</f>
        <v>0</v>
      </c>
      <c r="K740" s="34">
        <f>IF(($F740=" "),0,ROUND('A4-1 with formulas'!$E740*(VLOOKUP($F740,Ratio,10)),0))</f>
        <v>0</v>
      </c>
      <c r="L740" s="34">
        <f>IF(($F740=" "),0,ROUND('A4-1 with formulas'!$E740*(VLOOKUP($F740,Ratio,11)),0))</f>
        <v>0</v>
      </c>
      <c r="M740" s="105"/>
    </row>
    <row r="741" spans="1:13">
      <c r="A741" s="297">
        <v>62740</v>
      </c>
      <c r="B741" s="146">
        <v>21540</v>
      </c>
      <c r="C741" s="144" t="s">
        <v>662</v>
      </c>
      <c r="D741" s="142" t="s">
        <v>691</v>
      </c>
      <c r="E741" s="34">
        <f>'A4-1 with formulas'!$K741</f>
        <v>0</v>
      </c>
      <c r="F741" s="215" t="str">
        <f>IF('A4-1 with formulas'!F741=0," ",'A4-1 with formulas'!F741)</f>
        <v>Actual</v>
      </c>
      <c r="G741" s="34"/>
      <c r="H741" s="34"/>
      <c r="I741" s="34"/>
      <c r="J741" s="34"/>
      <c r="K741" s="34"/>
      <c r="L741" s="34"/>
      <c r="M741" s="105"/>
    </row>
    <row r="742" spans="1:13">
      <c r="A742" s="297"/>
      <c r="B742" s="146"/>
      <c r="C742" s="144" t="s">
        <v>701</v>
      </c>
      <c r="D742" s="142" t="s">
        <v>691</v>
      </c>
      <c r="E742" s="34">
        <f>'A4-1 with formulas'!$K742</f>
        <v>0</v>
      </c>
      <c r="F742" s="215" t="str">
        <f>IF('A4-1 with formulas'!F742=0," ",'A4-1 with formulas'!F742)</f>
        <v xml:space="preserve"> </v>
      </c>
      <c r="G742" s="34">
        <f>IF(($F742=" "),0,ROUND('A4-1 with formulas'!$E742*(VLOOKUP($F742,Ratio,6)),0))</f>
        <v>0</v>
      </c>
      <c r="H742" s="34">
        <f>IF(($F742=" "),0,ROUND('A4-1 with formulas'!$E742*(VLOOKUP($F742,Ratio,7)),0))</f>
        <v>0</v>
      </c>
      <c r="I742" s="34">
        <f>IF(($F742=" "),0,ROUND('A4-1 with formulas'!$E742*(VLOOKUP($F742,Ratio,8)),0))</f>
        <v>0</v>
      </c>
      <c r="J742" s="34">
        <f>IF(($F742=" "),0,ROUND('A4-1 with formulas'!$E742*(VLOOKUP($F742,Ratio,9)),0))</f>
        <v>0</v>
      </c>
      <c r="K742" s="34">
        <f>IF(($F742=" "),0,ROUND('A4-1 with formulas'!$E742*(VLOOKUP($F742,Ratio,10)),0))</f>
        <v>0</v>
      </c>
      <c r="L742" s="34">
        <f>IF(($F742=" "),0,ROUND('A4-1 with formulas'!$E742*(VLOOKUP($F742,Ratio,11)),0))</f>
        <v>0</v>
      </c>
      <c r="M742" s="105"/>
    </row>
    <row r="743" spans="1:13">
      <c r="A743" s="297">
        <v>63240</v>
      </c>
      <c r="B743" s="146">
        <v>21710</v>
      </c>
      <c r="C743" s="144" t="s">
        <v>720</v>
      </c>
      <c r="D743" s="142" t="s">
        <v>692</v>
      </c>
      <c r="E743" s="34">
        <f>'A4-1 with formulas'!$K743</f>
        <v>0</v>
      </c>
      <c r="F743" s="215" t="str">
        <f>IF('A4-1 with formulas'!F743=0," ",'A4-1 with formulas'!F743)</f>
        <v>Actual</v>
      </c>
      <c r="G743" s="34"/>
      <c r="H743" s="34"/>
      <c r="I743" s="34"/>
      <c r="J743" s="34"/>
      <c r="K743" s="34"/>
      <c r="L743" s="34"/>
      <c r="M743" s="105"/>
    </row>
    <row r="744" spans="1:13">
      <c r="A744" s="297"/>
      <c r="B744" s="146"/>
      <c r="C744" s="144" t="s">
        <v>721</v>
      </c>
      <c r="D744" s="142" t="s">
        <v>692</v>
      </c>
      <c r="E744" s="34">
        <f>'A4-1 with formulas'!$K744</f>
        <v>0</v>
      </c>
      <c r="F744" s="215" t="str">
        <f>IF('A4-1 with formulas'!F744=0," ",'A4-1 with formulas'!F744)</f>
        <v xml:space="preserve"> </v>
      </c>
      <c r="G744" s="34">
        <f>IF(($F744=" "),0,ROUND('A4-1 with formulas'!$E744*(VLOOKUP($F744,Ratio,6)),0))</f>
        <v>0</v>
      </c>
      <c r="H744" s="34">
        <f>IF(($F744=" "),0,ROUND('A4-1 with formulas'!$E744*(VLOOKUP($F744,Ratio,7)),0))</f>
        <v>0</v>
      </c>
      <c r="I744" s="34">
        <f>IF(($F744=" "),0,ROUND('A4-1 with formulas'!$E744*(VLOOKUP($F744,Ratio,8)),0))</f>
        <v>0</v>
      </c>
      <c r="J744" s="34">
        <f>IF(($F744=" "),0,ROUND('A4-1 with formulas'!$E744*(VLOOKUP($F744,Ratio,9)),0))</f>
        <v>0</v>
      </c>
      <c r="K744" s="34">
        <f>IF(($F744=" "),0,ROUND('A4-1 with formulas'!$E744*(VLOOKUP($F744,Ratio,10)),0))</f>
        <v>0</v>
      </c>
      <c r="L744" s="34">
        <f>IF(($F744=" "),0,ROUND('A4-1 with formulas'!$E744*(VLOOKUP($F744,Ratio,11)),0))</f>
        <v>0</v>
      </c>
      <c r="M744" s="105"/>
    </row>
    <row r="745" spans="1:13">
      <c r="A745" s="297">
        <v>63740</v>
      </c>
      <c r="B745" s="146">
        <v>21820</v>
      </c>
      <c r="C745" s="144" t="s">
        <v>699</v>
      </c>
      <c r="D745" s="142" t="s">
        <v>693</v>
      </c>
      <c r="E745" s="34">
        <f>'A4-1 with formulas'!$K745</f>
        <v>0</v>
      </c>
      <c r="F745" s="215" t="str">
        <f>IF('A4-1 with formulas'!F745=0," ",'A4-1 with formulas'!F745)</f>
        <v>Actual</v>
      </c>
      <c r="G745" s="34"/>
      <c r="H745" s="34"/>
      <c r="I745" s="34"/>
      <c r="J745" s="34"/>
      <c r="K745" s="34"/>
      <c r="L745" s="34"/>
      <c r="M745" s="105"/>
    </row>
    <row r="746" spans="1:13">
      <c r="A746" s="297"/>
      <c r="B746" s="146"/>
      <c r="C746" s="144" t="s">
        <v>700</v>
      </c>
      <c r="D746" s="142" t="s">
        <v>693</v>
      </c>
      <c r="E746" s="34">
        <f>'A4-1 with formulas'!$K746</f>
        <v>0</v>
      </c>
      <c r="F746" s="215" t="str">
        <f>IF('A4-1 with formulas'!F746=0," ",'A4-1 with formulas'!F746)</f>
        <v xml:space="preserve"> </v>
      </c>
      <c r="G746" s="34">
        <f>IF(($F746=" "),0,ROUND('A4-1 with formulas'!$E746*(VLOOKUP($F746,Ratio,6)),0))</f>
        <v>0</v>
      </c>
      <c r="H746" s="34">
        <f>IF(($F746=" "),0,ROUND('A4-1 with formulas'!$E746*(VLOOKUP($F746,Ratio,7)),0))</f>
        <v>0</v>
      </c>
      <c r="I746" s="34">
        <f>IF(($F746=" "),0,ROUND('A4-1 with formulas'!$E746*(VLOOKUP($F746,Ratio,8)),0))</f>
        <v>0</v>
      </c>
      <c r="J746" s="34">
        <f>IF(($F746=" "),0,ROUND('A4-1 with formulas'!$E746*(VLOOKUP($F746,Ratio,9)),0))</f>
        <v>0</v>
      </c>
      <c r="K746" s="34">
        <f>IF(($F746=" "),0,ROUND('A4-1 with formulas'!$E746*(VLOOKUP($F746,Ratio,10)),0))</f>
        <v>0</v>
      </c>
      <c r="L746" s="34">
        <f>IF(($F746=" "),0,ROUND('A4-1 with formulas'!$E746*(VLOOKUP($F746,Ratio,11)),0))</f>
        <v>0</v>
      </c>
      <c r="M746" s="105"/>
    </row>
    <row r="747" spans="1:13">
      <c r="A747" s="297">
        <v>64740</v>
      </c>
      <c r="B747" s="146">
        <v>21930</v>
      </c>
      <c r="C747" s="144" t="s">
        <v>725</v>
      </c>
      <c r="D747" s="142" t="s">
        <v>694</v>
      </c>
      <c r="E747" s="34">
        <f>'A4-1 with formulas'!$K747</f>
        <v>0</v>
      </c>
      <c r="F747" s="215" t="str">
        <f>IF('A4-1 with formulas'!F747=0," ",'A4-1 with formulas'!F747)</f>
        <v xml:space="preserve"> </v>
      </c>
      <c r="G747" s="34">
        <f>IF(($F747=" "),0,ROUND('A4-1 with formulas'!$E747*(VLOOKUP($F747,Ratio,6)),0))</f>
        <v>0</v>
      </c>
      <c r="H747" s="34">
        <f>IF(($F747=" "),0,ROUND('A4-1 with formulas'!$E747*(VLOOKUP($F747,Ratio,7)),0))</f>
        <v>0</v>
      </c>
      <c r="I747" s="34">
        <f>IF(($F747=" "),0,ROUND('A4-1 with formulas'!$E747*(VLOOKUP($F747,Ratio,8)),0))</f>
        <v>0</v>
      </c>
      <c r="J747" s="34">
        <f>IF(($F747=" "),0,ROUND('A4-1 with formulas'!$E747*(VLOOKUP($F747,Ratio,9)),0))</f>
        <v>0</v>
      </c>
      <c r="K747" s="34">
        <f>IF(($F747=" "),0,ROUND('A4-1 with formulas'!$E747*(VLOOKUP($F747,Ratio,10)),0))</f>
        <v>0</v>
      </c>
      <c r="L747" s="34">
        <f>IF(($F747=" "),0,ROUND('A4-1 with formulas'!$E747*(VLOOKUP($F747,Ratio,11)),0))</f>
        <v>0</v>
      </c>
      <c r="M747" s="105"/>
    </row>
    <row r="748" spans="1:13">
      <c r="A748" s="297">
        <v>65740</v>
      </c>
      <c r="B748" s="146">
        <v>22040</v>
      </c>
      <c r="C748" s="144" t="s">
        <v>726</v>
      </c>
      <c r="D748" s="142" t="s">
        <v>695</v>
      </c>
      <c r="E748" s="34">
        <f>'A4-1 with formulas'!$K748</f>
        <v>0</v>
      </c>
      <c r="F748" s="215" t="str">
        <f>IF('A4-1 with formulas'!F748=0," ",'A4-1 with formulas'!F748)</f>
        <v>Actual</v>
      </c>
      <c r="G748" s="34"/>
      <c r="H748" s="34"/>
      <c r="I748" s="34"/>
      <c r="J748" s="34"/>
      <c r="K748" s="34"/>
      <c r="L748" s="34"/>
      <c r="M748" s="105"/>
    </row>
    <row r="749" spans="1:13">
      <c r="A749" s="297"/>
      <c r="B749" s="146"/>
      <c r="C749" s="144" t="s">
        <v>731</v>
      </c>
      <c r="D749" s="142" t="s">
        <v>695</v>
      </c>
      <c r="E749" s="34">
        <f>'A4-1 with formulas'!$K749</f>
        <v>0</v>
      </c>
      <c r="F749" s="215" t="str">
        <f>IF('A4-1 with formulas'!F749=0," ",'A4-1 with formulas'!F749)</f>
        <v xml:space="preserve"> </v>
      </c>
      <c r="G749" s="34">
        <f>IF(($F749=" "),0,ROUND('A4-1 with formulas'!$E749*(VLOOKUP($F749,Ratio,6)),0))</f>
        <v>0</v>
      </c>
      <c r="H749" s="34">
        <f>IF(($F749=" "),0,ROUND('A4-1 with formulas'!$E749*(VLOOKUP($F749,Ratio,7)),0))</f>
        <v>0</v>
      </c>
      <c r="I749" s="34">
        <f>IF(($F749=" "),0,ROUND('A4-1 with formulas'!$E749*(VLOOKUP($F749,Ratio,8)),0))</f>
        <v>0</v>
      </c>
      <c r="J749" s="34">
        <f>IF(($F749=" "),0,ROUND('A4-1 with formulas'!$E749*(VLOOKUP($F749,Ratio,9)),0))</f>
        <v>0</v>
      </c>
      <c r="K749" s="34">
        <f>IF(($F749=" "),0,ROUND('A4-1 with formulas'!$E749*(VLOOKUP($F749,Ratio,10)),0))</f>
        <v>0</v>
      </c>
      <c r="L749" s="34">
        <f>IF(($F749=" "),0,ROUND('A4-1 with formulas'!$E749*(VLOOKUP($F749,Ratio,11)),0))</f>
        <v>0</v>
      </c>
      <c r="M749" s="105"/>
    </row>
    <row r="750" spans="1:13">
      <c r="A750" s="297">
        <v>66740</v>
      </c>
      <c r="B750" s="247">
        <v>22850</v>
      </c>
      <c r="C750" s="144" t="s">
        <v>880</v>
      </c>
      <c r="D750" s="142" t="s">
        <v>882</v>
      </c>
      <c r="E750" s="34">
        <f>'A4-1 with formulas'!$K750</f>
        <v>0</v>
      </c>
      <c r="F750" s="215" t="s">
        <v>63</v>
      </c>
      <c r="G750" s="34"/>
      <c r="H750" s="34"/>
      <c r="I750" s="34"/>
      <c r="J750" s="34"/>
      <c r="K750" s="34"/>
      <c r="L750" s="34"/>
      <c r="M750" s="105"/>
    </row>
    <row r="751" spans="1:13">
      <c r="A751" s="297"/>
      <c r="B751" s="247"/>
      <c r="C751" s="144" t="s">
        <v>885</v>
      </c>
      <c r="D751" s="142" t="s">
        <v>882</v>
      </c>
      <c r="E751" s="34">
        <f>'A4-1 with formulas'!$K751</f>
        <v>0</v>
      </c>
      <c r="F751" s="215" t="str">
        <f>IF('A4-1 with formulas'!F751=0," ",'A4-1 with formulas'!F751)</f>
        <v xml:space="preserve"> </v>
      </c>
      <c r="G751" s="34">
        <f>IF(($F751=" "),0,ROUND('A4-1 with formulas'!$E751*(VLOOKUP($F751,Ratio,6)),0))</f>
        <v>0</v>
      </c>
      <c r="H751" s="34">
        <f>IF(($F751=" "),0,ROUND('A4-1 with formulas'!$E751*(VLOOKUP($F751,Ratio,7)),0))</f>
        <v>0</v>
      </c>
      <c r="I751" s="34">
        <f>IF(($F751=" "),0,ROUND('A4-1 with formulas'!$E751*(VLOOKUP($F751,Ratio,8)),0))</f>
        <v>0</v>
      </c>
      <c r="J751" s="34">
        <f>IF(($F751=" "),0,ROUND('A4-1 with formulas'!$E751*(VLOOKUP($F751,Ratio,9)),0))</f>
        <v>0</v>
      </c>
      <c r="K751" s="34">
        <f>IF(($F751=" "),0,ROUND('A4-1 with formulas'!$E751*(VLOOKUP($F751,Ratio,10)),0))</f>
        <v>0</v>
      </c>
      <c r="L751" s="34">
        <f>IF(($F751=" "),0,ROUND('A4-1 with formulas'!$E751*(VLOOKUP($F751,Ratio,11)),0))</f>
        <v>0</v>
      </c>
      <c r="M751" s="105"/>
    </row>
    <row r="752" spans="1:13">
      <c r="A752" s="297">
        <v>67240</v>
      </c>
      <c r="B752" s="247">
        <v>22950</v>
      </c>
      <c r="C752" s="144" t="s">
        <v>881</v>
      </c>
      <c r="D752" s="142" t="s">
        <v>883</v>
      </c>
      <c r="E752" s="34">
        <f>'A4-1 with formulas'!$K752</f>
        <v>0</v>
      </c>
      <c r="F752" s="215" t="s">
        <v>63</v>
      </c>
      <c r="G752" s="34"/>
      <c r="H752" s="34"/>
      <c r="I752" s="34"/>
      <c r="J752" s="34"/>
      <c r="K752" s="34"/>
      <c r="L752" s="34"/>
      <c r="M752" s="105"/>
    </row>
    <row r="753" spans="1:13">
      <c r="A753" s="297"/>
      <c r="B753" s="247"/>
      <c r="C753" s="144" t="s">
        <v>884</v>
      </c>
      <c r="D753" s="142" t="s">
        <v>883</v>
      </c>
      <c r="E753" s="34">
        <f>'A4-1 with formulas'!$K753</f>
        <v>0</v>
      </c>
      <c r="F753" s="215" t="str">
        <f>IF('A4-1 with formulas'!F753=0," ",'A4-1 with formulas'!F753)</f>
        <v xml:space="preserve"> </v>
      </c>
      <c r="G753" s="34">
        <f>IF(($F753=" "),0,ROUND('A4-1 with formulas'!$E753*(VLOOKUP($F753,Ratio,6)),0))</f>
        <v>0</v>
      </c>
      <c r="H753" s="34">
        <f>IF(($F753=" "),0,ROUND('A4-1 with formulas'!$E753*(VLOOKUP($F753,Ratio,7)),0))</f>
        <v>0</v>
      </c>
      <c r="I753" s="34">
        <f>IF(($F753=" "),0,ROUND('A4-1 with formulas'!$E753*(VLOOKUP($F753,Ratio,8)),0))</f>
        <v>0</v>
      </c>
      <c r="J753" s="34">
        <f>IF(($F753=" "),0,ROUND('A4-1 with formulas'!$E753*(VLOOKUP($F753,Ratio,9)),0))</f>
        <v>0</v>
      </c>
      <c r="K753" s="34">
        <f>IF(($F753=" "),0,ROUND('A4-1 with formulas'!$E753*(VLOOKUP($F753,Ratio,10)),0))</f>
        <v>0</v>
      </c>
      <c r="L753" s="34">
        <f>IF(($F753=" "),0,ROUND('A4-1 with formulas'!$E753*(VLOOKUP($F753,Ratio,11)),0))</f>
        <v>0</v>
      </c>
      <c r="M753" s="105"/>
    </row>
    <row r="754" spans="1:13">
      <c r="A754" s="297">
        <v>68240</v>
      </c>
      <c r="B754" s="146">
        <v>22210</v>
      </c>
      <c r="C754" s="144" t="s">
        <v>727</v>
      </c>
      <c r="D754" s="142" t="s">
        <v>696</v>
      </c>
      <c r="E754" s="34">
        <f>'A4-1 with formulas'!$K754</f>
        <v>0</v>
      </c>
      <c r="F754" s="215" t="str">
        <f>IF('A4-1 with formulas'!F754=0," ",'A4-1 with formulas'!F754)</f>
        <v>Actual</v>
      </c>
      <c r="G754" s="34"/>
      <c r="H754" s="34"/>
      <c r="I754" s="34"/>
      <c r="J754" s="34"/>
      <c r="K754" s="34"/>
      <c r="L754" s="34"/>
      <c r="M754" s="105"/>
    </row>
    <row r="755" spans="1:13">
      <c r="A755" s="297"/>
      <c r="B755" s="146"/>
      <c r="C755" s="144" t="s">
        <v>730</v>
      </c>
      <c r="D755" s="142" t="s">
        <v>696</v>
      </c>
      <c r="E755" s="34">
        <f>'A4-1 with formulas'!$K755</f>
        <v>0</v>
      </c>
      <c r="F755" s="215" t="str">
        <f>IF('A4-1 with formulas'!F755=0," ",'A4-1 with formulas'!F755)</f>
        <v xml:space="preserve"> </v>
      </c>
      <c r="G755" s="34">
        <f>IF(($F755=" "),0,ROUND('A4-1 with formulas'!$E755*(VLOOKUP($F755,Ratio,6)),0))</f>
        <v>0</v>
      </c>
      <c r="H755" s="34">
        <f>IF(($F755=" "),0,ROUND('A4-1 with formulas'!$E755*(VLOOKUP($F755,Ratio,7)),0))</f>
        <v>0</v>
      </c>
      <c r="I755" s="34">
        <f>IF(($F755=" "),0,ROUND('A4-1 with formulas'!$E755*(VLOOKUP($F755,Ratio,8)),0))</f>
        <v>0</v>
      </c>
      <c r="J755" s="34">
        <f>IF(($F755=" "),0,ROUND('A4-1 with formulas'!$E755*(VLOOKUP($F755,Ratio,9)),0))</f>
        <v>0</v>
      </c>
      <c r="K755" s="34">
        <f>IF(($F755=" "),0,ROUND('A4-1 with formulas'!$E755*(VLOOKUP($F755,Ratio,10)),0))</f>
        <v>0</v>
      </c>
      <c r="L755" s="34">
        <f>IF(($F755=" "),0,ROUND('A4-1 with formulas'!$E755*(VLOOKUP($F755,Ratio,11)),0))</f>
        <v>0</v>
      </c>
      <c r="M755" s="105"/>
    </row>
    <row r="756" spans="1:13">
      <c r="A756" s="297">
        <v>69240</v>
      </c>
      <c r="B756" s="146">
        <v>22320</v>
      </c>
      <c r="C756" s="144" t="s">
        <v>663</v>
      </c>
      <c r="D756" s="142" t="s">
        <v>697</v>
      </c>
      <c r="E756" s="140"/>
      <c r="F756" s="33"/>
      <c r="G756" s="140"/>
      <c r="H756" s="140"/>
      <c r="I756" s="140"/>
      <c r="J756" s="140"/>
      <c r="K756" s="140"/>
      <c r="L756" s="140"/>
      <c r="M756" s="141"/>
    </row>
    <row r="757" spans="1:13">
      <c r="A757" s="297">
        <v>70240</v>
      </c>
      <c r="B757" s="146">
        <v>22540</v>
      </c>
      <c r="C757" s="144" t="s">
        <v>728</v>
      </c>
      <c r="D757" s="142" t="s">
        <v>698</v>
      </c>
      <c r="E757" s="34">
        <f>'A4-1 with formulas'!$K757</f>
        <v>0</v>
      </c>
      <c r="F757" s="215" t="str">
        <f>IF('A4-1 with formulas'!F757=0," ",'A4-1 with formulas'!F757)</f>
        <v>Actual</v>
      </c>
      <c r="G757" s="34"/>
      <c r="H757" s="34"/>
      <c r="I757" s="34"/>
      <c r="J757" s="34"/>
      <c r="K757" s="34"/>
      <c r="L757" s="34"/>
      <c r="M757" s="105"/>
    </row>
    <row r="758" spans="1:13">
      <c r="A758" s="297"/>
      <c r="B758" s="146"/>
      <c r="C758" s="144" t="s">
        <v>729</v>
      </c>
      <c r="D758" s="142" t="s">
        <v>698</v>
      </c>
      <c r="E758" s="34">
        <f>'A4-1 with formulas'!$K758</f>
        <v>0</v>
      </c>
      <c r="F758" s="215" t="str">
        <f>IF('A4-1 with formulas'!F758=0," ",'A4-1 with formulas'!F758)</f>
        <v xml:space="preserve"> </v>
      </c>
      <c r="G758" s="34">
        <f>IF(($F758=" "),0,ROUND('A4-1 with formulas'!$E758*(VLOOKUP($F758,Ratio,6)),0))</f>
        <v>0</v>
      </c>
      <c r="H758" s="34">
        <f>IF(($F758=" "),0,ROUND('A4-1 with formulas'!$E758*(VLOOKUP($F758,Ratio,7)),0))</f>
        <v>0</v>
      </c>
      <c r="I758" s="34">
        <f>IF(($F758=" "),0,ROUND('A4-1 with formulas'!$E758*(VLOOKUP($F758,Ratio,8)),0))</f>
        <v>0</v>
      </c>
      <c r="J758" s="34">
        <f>IF(($F758=" "),0,ROUND('A4-1 with formulas'!$E758*(VLOOKUP($F758,Ratio,9)),0))</f>
        <v>0</v>
      </c>
      <c r="K758" s="34">
        <f>IF(($F758=" "),0,ROUND('A4-1 with formulas'!$E758*(VLOOKUP($F758,Ratio,10)),0))</f>
        <v>0</v>
      </c>
      <c r="L758" s="34">
        <f>IF(($F758=" "),0,ROUND('A4-1 with formulas'!$E758*(VLOOKUP($F758,Ratio,11)),0))</f>
        <v>0</v>
      </c>
      <c r="M758" s="105"/>
    </row>
    <row r="759" spans="1:13">
      <c r="A759" s="297">
        <v>70260</v>
      </c>
      <c r="B759" s="146">
        <v>22550</v>
      </c>
      <c r="C759" s="143" t="s">
        <v>794</v>
      </c>
      <c r="D759" s="145"/>
      <c r="E759" s="40">
        <f>SUM(E725:E758)</f>
        <v>0</v>
      </c>
      <c r="F759" s="215"/>
      <c r="G759" s="40">
        <f t="shared" ref="G759:L759" si="34">SUM(G725:G758)</f>
        <v>0</v>
      </c>
      <c r="H759" s="40">
        <f t="shared" si="34"/>
        <v>0</v>
      </c>
      <c r="I759" s="40">
        <f t="shared" si="34"/>
        <v>0</v>
      </c>
      <c r="J759" s="40">
        <f t="shared" si="34"/>
        <v>0</v>
      </c>
      <c r="K759" s="40">
        <f t="shared" si="34"/>
        <v>0</v>
      </c>
      <c r="L759" s="40">
        <f t="shared" si="34"/>
        <v>0</v>
      </c>
      <c r="M759" s="105"/>
    </row>
    <row r="760" spans="1:13">
      <c r="A760" s="297"/>
      <c r="B760" s="146"/>
      <c r="C760" s="143" t="s">
        <v>664</v>
      </c>
      <c r="D760" s="145"/>
      <c r="E760" s="140"/>
      <c r="F760" s="33"/>
      <c r="G760" s="140"/>
      <c r="H760" s="140"/>
      <c r="I760" s="140"/>
      <c r="J760" s="140"/>
      <c r="K760" s="140"/>
      <c r="L760" s="140"/>
      <c r="M760" s="141"/>
    </row>
    <row r="761" spans="1:13">
      <c r="A761" s="297">
        <v>71000</v>
      </c>
      <c r="B761" s="146">
        <v>22610</v>
      </c>
      <c r="C761" s="144" t="s">
        <v>630</v>
      </c>
      <c r="D761" s="142" t="s">
        <v>665</v>
      </c>
      <c r="E761" s="34">
        <f>'A4-1 with formulas'!$K761</f>
        <v>0</v>
      </c>
      <c r="F761" s="215" t="str">
        <f>IF('A4-1 with formulas'!F761=0," ",'A4-1 with formulas'!F761)</f>
        <v>Actual</v>
      </c>
      <c r="G761" s="34"/>
      <c r="H761" s="34"/>
      <c r="I761" s="34"/>
      <c r="J761" s="34"/>
      <c r="K761" s="34"/>
      <c r="L761" s="34"/>
      <c r="M761" s="105"/>
    </row>
    <row r="762" spans="1:13">
      <c r="A762" s="297"/>
      <c r="B762" s="146"/>
      <c r="C762" s="144" t="s">
        <v>20</v>
      </c>
      <c r="D762" s="142" t="s">
        <v>665</v>
      </c>
      <c r="E762" s="34">
        <f>'A4-1 with formulas'!$K762</f>
        <v>0</v>
      </c>
      <c r="F762" s="215" t="str">
        <f>IF('A4-1 with formulas'!F762=0," ",'A4-1 with formulas'!F762)</f>
        <v xml:space="preserve"> </v>
      </c>
      <c r="G762" s="34">
        <f>IF(($F762=" "),0,ROUND('A4-1 with formulas'!$E762*(VLOOKUP($F762,Ratio,6)),0))</f>
        <v>0</v>
      </c>
      <c r="H762" s="34">
        <f>IF(($F762=" "),0,ROUND('A4-1 with formulas'!$E762*(VLOOKUP($F762,Ratio,7)),0))</f>
        <v>0</v>
      </c>
      <c r="I762" s="34">
        <f>IF(($F762=" "),0,ROUND('A4-1 with formulas'!$E762*(VLOOKUP($F762,Ratio,8)),0))</f>
        <v>0</v>
      </c>
      <c r="J762" s="34">
        <f>IF(($F762=" "),0,ROUND('A4-1 with formulas'!$E762*(VLOOKUP($F762,Ratio,9)),0))</f>
        <v>0</v>
      </c>
      <c r="K762" s="34">
        <f>IF(($F762=" "),0,ROUND('A4-1 with formulas'!$E762*(VLOOKUP($F762,Ratio,10)),0))</f>
        <v>0</v>
      </c>
      <c r="L762" s="34">
        <f>IF(($F762=" "),0,ROUND('A4-1 with formulas'!$E762*(VLOOKUP($F762,Ratio,11)),0))</f>
        <v>0</v>
      </c>
      <c r="M762" s="105"/>
    </row>
    <row r="763" spans="1:13">
      <c r="A763" s="297">
        <v>71020</v>
      </c>
      <c r="B763" s="146">
        <v>22620</v>
      </c>
      <c r="C763" s="144" t="s">
        <v>418</v>
      </c>
      <c r="D763" s="142" t="s">
        <v>666</v>
      </c>
      <c r="E763" s="34">
        <f>'A4-1 with formulas'!$K763</f>
        <v>0</v>
      </c>
      <c r="F763" s="215" t="str">
        <f>IF('A4-1 with formulas'!F763=0," ",'A4-1 with formulas'!F763)</f>
        <v>Actual</v>
      </c>
      <c r="G763" s="34"/>
      <c r="H763" s="34"/>
      <c r="I763" s="34"/>
      <c r="J763" s="34"/>
      <c r="K763" s="34"/>
      <c r="L763" s="34"/>
      <c r="M763" s="105"/>
    </row>
    <row r="764" spans="1:13">
      <c r="A764" s="297"/>
      <c r="B764" s="146"/>
      <c r="C764" s="144" t="s">
        <v>716</v>
      </c>
      <c r="D764" s="142" t="s">
        <v>666</v>
      </c>
      <c r="E764" s="34">
        <f>'A4-1 with formulas'!$K764</f>
        <v>0</v>
      </c>
      <c r="F764" s="215" t="str">
        <f>IF('A4-1 with formulas'!F764=0," ",'A4-1 with formulas'!F764)</f>
        <v xml:space="preserve"> </v>
      </c>
      <c r="G764" s="34">
        <f>IF(($F764=" "),0,ROUND('A4-1 with formulas'!$E764*(VLOOKUP($F764,Ratio,6)),0))</f>
        <v>0</v>
      </c>
      <c r="H764" s="34">
        <f>IF(($F764=" "),0,ROUND('A4-1 with formulas'!$E764*(VLOOKUP($F764,Ratio,7)),0))</f>
        <v>0</v>
      </c>
      <c r="I764" s="34">
        <f>IF(($F764=" "),0,ROUND('A4-1 with formulas'!$E764*(VLOOKUP($F764,Ratio,8)),0))</f>
        <v>0</v>
      </c>
      <c r="J764" s="34">
        <f>IF(($F764=" "),0,ROUND('A4-1 with formulas'!$E764*(VLOOKUP($F764,Ratio,9)),0))</f>
        <v>0</v>
      </c>
      <c r="K764" s="34">
        <f>IF(($F764=" "),0,ROUND('A4-1 with formulas'!$E764*(VLOOKUP($F764,Ratio,10)),0))</f>
        <v>0</v>
      </c>
      <c r="L764" s="34">
        <f>IF(($F764=" "),0,ROUND('A4-1 with formulas'!$E764*(VLOOKUP($F764,Ratio,11)),0))</f>
        <v>0</v>
      </c>
      <c r="M764" s="105"/>
    </row>
    <row r="765" spans="1:13">
      <c r="A765" s="297">
        <v>71040</v>
      </c>
      <c r="B765" s="146">
        <v>22630</v>
      </c>
      <c r="C765" s="144" t="s">
        <v>419</v>
      </c>
      <c r="D765" s="142" t="s">
        <v>667</v>
      </c>
      <c r="E765" s="34">
        <f>'A4-1 with formulas'!$K765</f>
        <v>0</v>
      </c>
      <c r="F765" s="215" t="str">
        <f>IF('A4-1 with formulas'!F765=0," ",'A4-1 with formulas'!F765)</f>
        <v>Actual</v>
      </c>
      <c r="G765" s="34"/>
      <c r="H765" s="34"/>
      <c r="I765" s="34"/>
      <c r="J765" s="34"/>
      <c r="K765" s="34"/>
      <c r="L765" s="34"/>
      <c r="M765" s="105"/>
    </row>
    <row r="766" spans="1:13">
      <c r="A766" s="297"/>
      <c r="B766" s="146"/>
      <c r="C766" s="144" t="s">
        <v>715</v>
      </c>
      <c r="D766" s="142" t="s">
        <v>667</v>
      </c>
      <c r="E766" s="34">
        <f>'A4-1 with formulas'!$K766</f>
        <v>0</v>
      </c>
      <c r="F766" s="215" t="str">
        <f>IF('A4-1 with formulas'!F766=0," ",'A4-1 with formulas'!F766)</f>
        <v xml:space="preserve"> </v>
      </c>
      <c r="G766" s="34">
        <f>IF(($F766=" "),0,ROUND('A4-1 with formulas'!$E766*(VLOOKUP($F766,Ratio,6)),0))</f>
        <v>0</v>
      </c>
      <c r="H766" s="34">
        <f>IF(($F766=" "),0,ROUND('A4-1 with formulas'!$E766*(VLOOKUP($F766,Ratio,7)),0))</f>
        <v>0</v>
      </c>
      <c r="I766" s="34">
        <f>IF(($F766=" "),0,ROUND('A4-1 with formulas'!$E766*(VLOOKUP($F766,Ratio,8)),0))</f>
        <v>0</v>
      </c>
      <c r="J766" s="34">
        <f>IF(($F766=" "),0,ROUND('A4-1 with formulas'!$E766*(VLOOKUP($F766,Ratio,9)),0))</f>
        <v>0</v>
      </c>
      <c r="K766" s="34">
        <f>IF(($F766=" "),0,ROUND('A4-1 with formulas'!$E766*(VLOOKUP($F766,Ratio,10)),0))</f>
        <v>0</v>
      </c>
      <c r="L766" s="34">
        <f>IF(($F766=" "),0,ROUND('A4-1 with formulas'!$E766*(VLOOKUP($F766,Ratio,11)),0))</f>
        <v>0</v>
      </c>
      <c r="M766" s="105"/>
    </row>
    <row r="767" spans="1:13">
      <c r="A767" s="297">
        <v>71050</v>
      </c>
      <c r="B767" s="146" t="s">
        <v>991</v>
      </c>
      <c r="C767" s="298" t="s">
        <v>998</v>
      </c>
      <c r="D767" s="297" t="s">
        <v>999</v>
      </c>
      <c r="E767" s="34">
        <f>'A4-1 with formulas'!$K767</f>
        <v>0</v>
      </c>
      <c r="F767" s="215" t="str">
        <f>IF('A4-1 with formulas'!F767=0," ",'A4-1 with formulas'!F767)</f>
        <v>Actual</v>
      </c>
      <c r="G767" s="34"/>
      <c r="H767" s="34"/>
      <c r="I767" s="34"/>
      <c r="J767" s="34"/>
      <c r="K767" s="34"/>
      <c r="L767" s="34"/>
      <c r="M767" s="105"/>
    </row>
    <row r="768" spans="1:13">
      <c r="A768" s="297"/>
      <c r="B768" s="146"/>
      <c r="C768" s="298" t="s">
        <v>1000</v>
      </c>
      <c r="D768" s="297" t="s">
        <v>999</v>
      </c>
      <c r="E768" s="34">
        <f>'A4-1 with formulas'!$K768</f>
        <v>0</v>
      </c>
      <c r="F768" s="215" t="str">
        <f>IF('A4-1 with formulas'!F768=0," ",'A4-1 with formulas'!F768)</f>
        <v xml:space="preserve"> </v>
      </c>
      <c r="G768" s="34">
        <f>IF(($F768=" "),0,ROUND('A4-1 with formulas'!$E768*(VLOOKUP($F768,Ratio,6)),0))</f>
        <v>0</v>
      </c>
      <c r="H768" s="34">
        <f>IF(($F768=" "),0,ROUND('A4-1 with formulas'!$E768*(VLOOKUP($F768,Ratio,7)),0))</f>
        <v>0</v>
      </c>
      <c r="I768" s="34">
        <f>IF(($F768=" "),0,ROUND('A4-1 with formulas'!$E768*(VLOOKUP($F768,Ratio,8)),0))</f>
        <v>0</v>
      </c>
      <c r="J768" s="34">
        <f>IF(($F768=" "),0,ROUND('A4-1 with formulas'!$E768*(VLOOKUP($F768,Ratio,9)),0))</f>
        <v>0</v>
      </c>
      <c r="K768" s="34">
        <f>IF(($F768=" "),0,ROUND('A4-1 with formulas'!$E768*(VLOOKUP($F768,Ratio,10)),0))</f>
        <v>0</v>
      </c>
      <c r="L768" s="34">
        <f>IF(($F768=" "),0,ROUND('A4-1 with formulas'!$E768*(VLOOKUP($F768,Ratio,11)),0))</f>
        <v>0</v>
      </c>
      <c r="M768" s="105"/>
    </row>
    <row r="769" spans="1:13">
      <c r="A769" s="297">
        <v>71060</v>
      </c>
      <c r="B769" s="146">
        <v>22640</v>
      </c>
      <c r="C769" s="144" t="s">
        <v>968</v>
      </c>
      <c r="D769" s="142" t="s">
        <v>668</v>
      </c>
      <c r="E769" s="34">
        <f>'A4-1 with formulas'!$K769</f>
        <v>0</v>
      </c>
      <c r="F769" s="215" t="str">
        <f>IF('A4-1 with formulas'!F769=0," ",'A4-1 with formulas'!F769)</f>
        <v>Actual</v>
      </c>
      <c r="G769" s="34"/>
      <c r="H769" s="34"/>
      <c r="I769" s="34"/>
      <c r="J769" s="34"/>
      <c r="K769" s="34"/>
      <c r="L769" s="34"/>
      <c r="M769" s="105"/>
    </row>
    <row r="770" spans="1:13">
      <c r="A770" s="297"/>
      <c r="B770" s="146"/>
      <c r="C770" s="144" t="s">
        <v>969</v>
      </c>
      <c r="D770" s="142" t="s">
        <v>668</v>
      </c>
      <c r="E770" s="34">
        <f>'A4-1 with formulas'!$K770</f>
        <v>0</v>
      </c>
      <c r="F770" s="215" t="str">
        <f>IF('A4-1 with formulas'!F770=0," ",'A4-1 with formulas'!F770)</f>
        <v xml:space="preserve"> </v>
      </c>
      <c r="G770" s="34">
        <f>IF(($F770=" "),0,ROUND('A4-1 with formulas'!$E770*(VLOOKUP($F770,Ratio,6)),0))</f>
        <v>0</v>
      </c>
      <c r="H770" s="34">
        <f>IF(($F770=" "),0,ROUND('A4-1 with formulas'!$E770*(VLOOKUP($F770,Ratio,7)),0))</f>
        <v>0</v>
      </c>
      <c r="I770" s="34">
        <f>IF(($F770=" "),0,ROUND('A4-1 with formulas'!$E770*(VLOOKUP($F770,Ratio,8)),0))</f>
        <v>0</v>
      </c>
      <c r="J770" s="34">
        <f>IF(($F770=" "),0,ROUND('A4-1 with formulas'!$E770*(VLOOKUP($F770,Ratio,9)),0))</f>
        <v>0</v>
      </c>
      <c r="K770" s="34">
        <f>IF(($F770=" "),0,ROUND('A4-1 with formulas'!$E770*(VLOOKUP($F770,Ratio,10)),0))</f>
        <v>0</v>
      </c>
      <c r="L770" s="34">
        <f>IF(($F770=" "),0,ROUND('A4-1 with formulas'!$E770*(VLOOKUP($F770,Ratio,11)),0))</f>
        <v>0</v>
      </c>
      <c r="M770" s="105"/>
    </row>
    <row r="771" spans="1:13">
      <c r="A771" s="297">
        <v>71080</v>
      </c>
      <c r="B771" s="146">
        <v>22650</v>
      </c>
      <c r="C771" s="144" t="s">
        <v>421</v>
      </c>
      <c r="D771" s="142" t="s">
        <v>669</v>
      </c>
      <c r="E771" s="34">
        <f>'A4-1 with formulas'!$K771</f>
        <v>0</v>
      </c>
      <c r="F771" s="215" t="str">
        <f>IF('A4-1 with formulas'!F771=0," ",'A4-1 with formulas'!F771)</f>
        <v>Actual</v>
      </c>
      <c r="G771" s="34"/>
      <c r="H771" s="34"/>
      <c r="I771" s="34"/>
      <c r="J771" s="34"/>
      <c r="K771" s="34"/>
      <c r="L771" s="34"/>
      <c r="M771" s="105"/>
    </row>
    <row r="772" spans="1:13">
      <c r="A772" s="297"/>
      <c r="B772" s="146"/>
      <c r="C772" s="144" t="s">
        <v>713</v>
      </c>
      <c r="D772" s="142" t="s">
        <v>669</v>
      </c>
      <c r="E772" s="34">
        <f>'A4-1 with formulas'!$K772</f>
        <v>0</v>
      </c>
      <c r="F772" s="215" t="str">
        <f>IF('A4-1 with formulas'!F772=0," ",'A4-1 with formulas'!F772)</f>
        <v xml:space="preserve"> </v>
      </c>
      <c r="G772" s="34">
        <f>IF(($F772=" "),0,ROUND('A4-1 with formulas'!$E772*(VLOOKUP($F772,Ratio,6)),0))</f>
        <v>0</v>
      </c>
      <c r="H772" s="34">
        <f>IF(($F772=" "),0,ROUND('A4-1 with formulas'!$E772*(VLOOKUP($F772,Ratio,7)),0))</f>
        <v>0</v>
      </c>
      <c r="I772" s="34">
        <f>IF(($F772=" "),0,ROUND('A4-1 with formulas'!$E772*(VLOOKUP($F772,Ratio,8)),0))</f>
        <v>0</v>
      </c>
      <c r="J772" s="34">
        <f>IF(($F772=" "),0,ROUND('A4-1 with formulas'!$E772*(VLOOKUP($F772,Ratio,9)),0))</f>
        <v>0</v>
      </c>
      <c r="K772" s="34">
        <f>IF(($F772=" "),0,ROUND('A4-1 with formulas'!$E772*(VLOOKUP($F772,Ratio,10)),0))</f>
        <v>0</v>
      </c>
      <c r="L772" s="34">
        <f>IF(($F772=" "),0,ROUND('A4-1 with formulas'!$E772*(VLOOKUP($F772,Ratio,11)),0))</f>
        <v>0</v>
      </c>
      <c r="M772" s="105"/>
    </row>
    <row r="773" spans="1:13">
      <c r="A773" s="297">
        <v>71120</v>
      </c>
      <c r="B773" s="287">
        <v>22655</v>
      </c>
      <c r="C773" s="298" t="s">
        <v>420</v>
      </c>
      <c r="D773" s="297" t="s">
        <v>929</v>
      </c>
      <c r="E773" s="34">
        <f>'A4-1 with formulas'!$K773</f>
        <v>0</v>
      </c>
      <c r="F773" s="228" t="s">
        <v>63</v>
      </c>
      <c r="G773" s="34"/>
      <c r="H773" s="34"/>
      <c r="I773" s="34"/>
      <c r="J773" s="34"/>
      <c r="K773" s="34"/>
      <c r="L773" s="34"/>
      <c r="M773" s="105"/>
    </row>
    <row r="774" spans="1:13">
      <c r="A774" s="297"/>
      <c r="B774" s="247"/>
      <c r="C774" s="298" t="s">
        <v>420</v>
      </c>
      <c r="D774" s="297" t="s">
        <v>929</v>
      </c>
      <c r="E774" s="34">
        <f>'A4-1 with formulas'!$K774</f>
        <v>0</v>
      </c>
      <c r="F774" s="215" t="str">
        <f>IF('A4-1 with formulas'!F774=0," ",'A4-1 with formulas'!F774)</f>
        <v xml:space="preserve"> </v>
      </c>
      <c r="G774" s="34">
        <f>IF(($F774=" "),0,ROUND('A4-1 with formulas'!$E774*(VLOOKUP($F774,Ratio,6)),0))</f>
        <v>0</v>
      </c>
      <c r="H774" s="34">
        <f>IF(($F774=" "),0,ROUND('A4-1 with formulas'!$E774*(VLOOKUP($F774,Ratio,7)),0))</f>
        <v>0</v>
      </c>
      <c r="I774" s="34">
        <f>IF(($F774=" "),0,ROUND('A4-1 with formulas'!$E774*(VLOOKUP($F774,Ratio,8)),0))</f>
        <v>0</v>
      </c>
      <c r="J774" s="34">
        <f>IF(($F774=" "),0,ROUND('A4-1 with formulas'!$E774*(VLOOKUP($F774,Ratio,9)),0))</f>
        <v>0</v>
      </c>
      <c r="K774" s="34">
        <f>IF(($F774=" "),0,ROUND('A4-1 with formulas'!$E774*(VLOOKUP($F774,Ratio,10)),0))</f>
        <v>0</v>
      </c>
      <c r="L774" s="34">
        <f>IF(($F774=" "),0,ROUND('A4-1 with formulas'!$E774*(VLOOKUP($F774,Ratio,11)),0))</f>
        <v>0</v>
      </c>
      <c r="M774" s="105"/>
    </row>
    <row r="775" spans="1:13">
      <c r="A775" s="297">
        <v>71140</v>
      </c>
      <c r="B775" s="146">
        <v>22660</v>
      </c>
      <c r="C775" s="144" t="s">
        <v>422</v>
      </c>
      <c r="D775" s="142" t="s">
        <v>670</v>
      </c>
      <c r="E775" s="34">
        <f>'A4-1 with formulas'!$K775</f>
        <v>0</v>
      </c>
      <c r="F775" s="215" t="str">
        <f>IF('A4-1 with formulas'!F775=0," ",'A4-1 with formulas'!F775)</f>
        <v>Actual</v>
      </c>
      <c r="G775" s="34"/>
      <c r="H775" s="34"/>
      <c r="I775" s="34"/>
      <c r="J775" s="34"/>
      <c r="K775" s="34"/>
      <c r="L775" s="34"/>
      <c r="M775" s="105"/>
    </row>
    <row r="776" spans="1:13">
      <c r="A776" s="297"/>
      <c r="B776" s="146"/>
      <c r="C776" s="144" t="s">
        <v>712</v>
      </c>
      <c r="D776" s="142" t="s">
        <v>670</v>
      </c>
      <c r="E776" s="34">
        <f>'A4-1 with formulas'!$K776</f>
        <v>0</v>
      </c>
      <c r="F776" s="215" t="str">
        <f>IF('A4-1 with formulas'!F776=0," ",'A4-1 with formulas'!F776)</f>
        <v xml:space="preserve"> </v>
      </c>
      <c r="G776" s="34">
        <f>IF(($F776=" "),0,ROUND('A4-1 with formulas'!$E776*(VLOOKUP($F776,Ratio,6)),0))</f>
        <v>0</v>
      </c>
      <c r="H776" s="34">
        <f>IF(($F776=" "),0,ROUND('A4-1 with formulas'!$E776*(VLOOKUP($F776,Ratio,7)),0))</f>
        <v>0</v>
      </c>
      <c r="I776" s="34">
        <f>IF(($F776=" "),0,ROUND('A4-1 with formulas'!$E776*(VLOOKUP($F776,Ratio,8)),0))</f>
        <v>0</v>
      </c>
      <c r="J776" s="34">
        <f>IF(($F776=" "),0,ROUND('A4-1 with formulas'!$E776*(VLOOKUP($F776,Ratio,9)),0))</f>
        <v>0</v>
      </c>
      <c r="K776" s="34">
        <f>IF(($F776=" "),0,ROUND('A4-1 with formulas'!$E776*(VLOOKUP($F776,Ratio,10)),0))</f>
        <v>0</v>
      </c>
      <c r="L776" s="34">
        <f>IF(($F776=" "),0,ROUND('A4-1 with formulas'!$E776*(VLOOKUP($F776,Ratio,11)),0))</f>
        <v>0</v>
      </c>
      <c r="M776" s="105"/>
    </row>
    <row r="777" spans="1:13">
      <c r="A777" s="297">
        <v>71160</v>
      </c>
      <c r="B777" s="146">
        <v>22670</v>
      </c>
      <c r="C777" s="144" t="s">
        <v>637</v>
      </c>
      <c r="D777" s="142" t="s">
        <v>671</v>
      </c>
      <c r="E777" s="34">
        <f>'A4-1 with formulas'!$K777</f>
        <v>0</v>
      </c>
      <c r="F777" s="215" t="str">
        <f>IF('A4-1 with formulas'!F777=0," ",'A4-1 with formulas'!F777)</f>
        <v>Actual</v>
      </c>
      <c r="G777" s="34"/>
      <c r="H777" s="34"/>
      <c r="I777" s="34"/>
      <c r="J777" s="34"/>
      <c r="K777" s="34"/>
      <c r="L777" s="34"/>
      <c r="M777" s="105"/>
    </row>
    <row r="778" spans="1:13">
      <c r="A778" s="297"/>
      <c r="B778" s="146"/>
      <c r="C778" s="144" t="s">
        <v>711</v>
      </c>
      <c r="D778" s="142" t="s">
        <v>671</v>
      </c>
      <c r="E778" s="34">
        <f>'A4-1 with formulas'!$K778</f>
        <v>0</v>
      </c>
      <c r="F778" s="215" t="str">
        <f>IF('A4-1 with formulas'!F778=0," ",'A4-1 with formulas'!F778)</f>
        <v xml:space="preserve"> </v>
      </c>
      <c r="G778" s="34">
        <f>IF(($F778=" "),0,ROUND('A4-1 with formulas'!$E778*(VLOOKUP($F778,Ratio,6)),0))</f>
        <v>0</v>
      </c>
      <c r="H778" s="34">
        <f>IF(($F778=" "),0,ROUND('A4-1 with formulas'!$E778*(VLOOKUP($F778,Ratio,7)),0))</f>
        <v>0</v>
      </c>
      <c r="I778" s="34">
        <f>IF(($F778=" "),0,ROUND('A4-1 with formulas'!$E778*(VLOOKUP($F778,Ratio,8)),0))</f>
        <v>0</v>
      </c>
      <c r="J778" s="34">
        <f>IF(($F778=" "),0,ROUND('A4-1 with formulas'!$E778*(VLOOKUP($F778,Ratio,9)),0))</f>
        <v>0</v>
      </c>
      <c r="K778" s="34">
        <f>IF(($F778=" "),0,ROUND('A4-1 with formulas'!$E778*(VLOOKUP($F778,Ratio,10)),0))</f>
        <v>0</v>
      </c>
      <c r="L778" s="34">
        <f>IF(($F778=" "),0,ROUND('A4-1 with formulas'!$E778*(VLOOKUP($F778,Ratio,11)),0))</f>
        <v>0</v>
      </c>
      <c r="M778" s="105"/>
    </row>
    <row r="779" spans="1:13">
      <c r="A779" s="297">
        <v>71180</v>
      </c>
      <c r="B779" s="146">
        <v>22680</v>
      </c>
      <c r="C779" s="144" t="s">
        <v>639</v>
      </c>
      <c r="D779" s="142" t="s">
        <v>672</v>
      </c>
      <c r="E779" s="34">
        <f>'A4-1 with formulas'!$K779</f>
        <v>0</v>
      </c>
      <c r="F779" s="215" t="str">
        <f>IF('A4-1 with formulas'!F779=0," ",'A4-1 with formulas'!F779)</f>
        <v>Actual</v>
      </c>
      <c r="G779" s="34"/>
      <c r="H779" s="34"/>
      <c r="I779" s="34"/>
      <c r="J779" s="34"/>
      <c r="K779" s="34"/>
      <c r="L779" s="34"/>
      <c r="M779" s="105"/>
    </row>
    <row r="780" spans="1:13">
      <c r="A780" s="297"/>
      <c r="B780" s="146"/>
      <c r="C780" s="144" t="s">
        <v>710</v>
      </c>
      <c r="D780" s="142" t="s">
        <v>672</v>
      </c>
      <c r="E780" s="34">
        <f>'A4-1 with formulas'!$K780</f>
        <v>0</v>
      </c>
      <c r="F780" s="215" t="str">
        <f>IF('A4-1 with formulas'!F780=0," ",'A4-1 with formulas'!F780)</f>
        <v xml:space="preserve"> </v>
      </c>
      <c r="G780" s="34">
        <f>IF(($F780=" "),0,ROUND('A4-1 with formulas'!$E780*(VLOOKUP($F780,Ratio,6)),0))</f>
        <v>0</v>
      </c>
      <c r="H780" s="34">
        <f>IF(($F780=" "),0,ROUND('A4-1 with formulas'!$E780*(VLOOKUP($F780,Ratio,7)),0))</f>
        <v>0</v>
      </c>
      <c r="I780" s="34">
        <f>IF(($F780=" "),0,ROUND('A4-1 with formulas'!$E780*(VLOOKUP($F780,Ratio,8)),0))</f>
        <v>0</v>
      </c>
      <c r="J780" s="34">
        <f>IF(($F780=" "),0,ROUND('A4-1 with formulas'!$E780*(VLOOKUP($F780,Ratio,9)),0))</f>
        <v>0</v>
      </c>
      <c r="K780" s="34">
        <f>IF(($F780=" "),0,ROUND('A4-1 with formulas'!$E780*(VLOOKUP($F780,Ratio,10)),0))</f>
        <v>0</v>
      </c>
      <c r="L780" s="34">
        <f>IF(($F780=" "),0,ROUND('A4-1 with formulas'!$E780*(VLOOKUP($F780,Ratio,11)),0))</f>
        <v>0</v>
      </c>
      <c r="M780" s="105"/>
    </row>
    <row r="781" spans="1:13">
      <c r="A781" s="297">
        <v>71200</v>
      </c>
      <c r="B781" s="146">
        <v>22690</v>
      </c>
      <c r="C781" s="144" t="s">
        <v>641</v>
      </c>
      <c r="D781" s="142" t="s">
        <v>673</v>
      </c>
      <c r="E781" s="34">
        <f>'A4-1 with formulas'!$K781</f>
        <v>0</v>
      </c>
      <c r="F781" s="215" t="str">
        <f>IF('A4-1 with formulas'!F781=0," ",'A4-1 with formulas'!F781)</f>
        <v>Actual</v>
      </c>
      <c r="G781" s="34"/>
      <c r="H781" s="34"/>
      <c r="I781" s="34"/>
      <c r="J781" s="34"/>
      <c r="K781" s="34"/>
      <c r="L781" s="34"/>
      <c r="M781" s="105"/>
    </row>
    <row r="782" spans="1:13">
      <c r="A782" s="297"/>
      <c r="B782" s="146"/>
      <c r="C782" s="144" t="s">
        <v>709</v>
      </c>
      <c r="D782" s="142" t="s">
        <v>673</v>
      </c>
      <c r="E782" s="34">
        <f>'A4-1 with formulas'!$K782</f>
        <v>0</v>
      </c>
      <c r="F782" s="215" t="str">
        <f>IF('A4-1 with formulas'!F782=0," ",'A4-1 with formulas'!F782)</f>
        <v xml:space="preserve"> </v>
      </c>
      <c r="G782" s="34">
        <f>IF(($F782=" "),0,ROUND('A4-1 with formulas'!$E782*(VLOOKUP($F782,Ratio,6)),0))</f>
        <v>0</v>
      </c>
      <c r="H782" s="34">
        <f>IF(($F782=" "),0,ROUND('A4-1 with formulas'!$E782*(VLOOKUP($F782,Ratio,7)),0))</f>
        <v>0</v>
      </c>
      <c r="I782" s="34">
        <f>IF(($F782=" "),0,ROUND('A4-1 with formulas'!$E782*(VLOOKUP($F782,Ratio,8)),0))</f>
        <v>0</v>
      </c>
      <c r="J782" s="34">
        <f>IF(($F782=" "),0,ROUND('A4-1 with formulas'!$E782*(VLOOKUP($F782,Ratio,9)),0))</f>
        <v>0</v>
      </c>
      <c r="K782" s="34">
        <f>IF(($F782=" "),0,ROUND('A4-1 with formulas'!$E782*(VLOOKUP($F782,Ratio,10)),0))</f>
        <v>0</v>
      </c>
      <c r="L782" s="34">
        <f>IF(($F782=" "),0,ROUND('A4-1 with formulas'!$E782*(VLOOKUP($F782,Ratio,11)),0))</f>
        <v>0</v>
      </c>
      <c r="M782" s="105"/>
    </row>
    <row r="783" spans="1:13">
      <c r="A783" s="297">
        <v>71220</v>
      </c>
      <c r="B783" s="146">
        <v>22700</v>
      </c>
      <c r="C783" s="144" t="s">
        <v>423</v>
      </c>
      <c r="D783" s="142" t="s">
        <v>674</v>
      </c>
      <c r="E783" s="34">
        <f>'A4-1 with formulas'!$K783</f>
        <v>0</v>
      </c>
      <c r="F783" s="215" t="str">
        <f>IF('A4-1 with formulas'!F783=0," ",'A4-1 with formulas'!F783)</f>
        <v>Actual</v>
      </c>
      <c r="G783" s="34"/>
      <c r="H783" s="34"/>
      <c r="I783" s="34"/>
      <c r="J783" s="34"/>
      <c r="K783" s="34"/>
      <c r="L783" s="34"/>
      <c r="M783" s="105"/>
    </row>
    <row r="784" spans="1:13">
      <c r="A784" s="297"/>
      <c r="B784" s="146"/>
      <c r="C784" s="144" t="s">
        <v>708</v>
      </c>
      <c r="D784" s="142" t="s">
        <v>674</v>
      </c>
      <c r="E784" s="34">
        <f>'A4-1 with formulas'!$K784</f>
        <v>0</v>
      </c>
      <c r="F784" s="215" t="str">
        <f>IF('A4-1 with formulas'!F784=0," ",'A4-1 with formulas'!F784)</f>
        <v xml:space="preserve"> </v>
      </c>
      <c r="G784" s="34">
        <f>IF(($F784=" "),0,ROUND('A4-1 with formulas'!$E784*(VLOOKUP($F784,Ratio,6)),0))</f>
        <v>0</v>
      </c>
      <c r="H784" s="34">
        <f>IF(($F784=" "),0,ROUND('A4-1 with formulas'!$E784*(VLOOKUP($F784,Ratio,7)),0))</f>
        <v>0</v>
      </c>
      <c r="I784" s="34">
        <f>IF(($F784=" "),0,ROUND('A4-1 with formulas'!$E784*(VLOOKUP($F784,Ratio,8)),0))</f>
        <v>0</v>
      </c>
      <c r="J784" s="34">
        <f>IF(($F784=" "),0,ROUND('A4-1 with formulas'!$E784*(VLOOKUP($F784,Ratio,9)),0))</f>
        <v>0</v>
      </c>
      <c r="K784" s="34">
        <f>IF(($F784=" "),0,ROUND('A4-1 with formulas'!$E784*(VLOOKUP($F784,Ratio,10)),0))</f>
        <v>0</v>
      </c>
      <c r="L784" s="34">
        <f>IF(($F784=" "),0,ROUND('A4-1 with formulas'!$E784*(VLOOKUP($F784,Ratio,11)),0))</f>
        <v>0</v>
      </c>
      <c r="M784" s="105"/>
    </row>
    <row r="785" spans="1:13">
      <c r="A785" s="314">
        <v>71225</v>
      </c>
      <c r="B785" s="146"/>
      <c r="C785" s="298" t="s">
        <v>1007</v>
      </c>
      <c r="D785" s="297" t="s">
        <v>1051</v>
      </c>
      <c r="E785" s="34">
        <f>'A4-1 with formulas'!$K785</f>
        <v>0</v>
      </c>
      <c r="F785" s="215" t="str">
        <f>IF('A4-1 with formulas'!F785=0," ",'A4-1 with formulas'!F785)</f>
        <v>Actual</v>
      </c>
      <c r="G785" s="34"/>
      <c r="H785" s="34"/>
      <c r="I785" s="34"/>
      <c r="J785" s="34"/>
      <c r="K785" s="34"/>
      <c r="L785" s="34"/>
      <c r="M785" s="105"/>
    </row>
    <row r="786" spans="1:13">
      <c r="A786" s="314"/>
      <c r="B786" s="146"/>
      <c r="C786" s="298" t="s">
        <v>1007</v>
      </c>
      <c r="D786" s="297" t="s">
        <v>1051</v>
      </c>
      <c r="E786" s="34">
        <f>'A4-1 with formulas'!$K786</f>
        <v>0</v>
      </c>
      <c r="F786" s="215" t="str">
        <f>IF('A4-1 with formulas'!F786=0," ",'A4-1 with formulas'!F786)</f>
        <v xml:space="preserve"> </v>
      </c>
      <c r="G786" s="34">
        <f>IF(($F786=" "),0,ROUND('A4-1 with formulas'!$E786*(VLOOKUP($F786,Ratio,6)),0))</f>
        <v>0</v>
      </c>
      <c r="H786" s="34">
        <f>IF(($F786=" "),0,ROUND('A4-1 with formulas'!$E786*(VLOOKUP($F786,Ratio,7)),0))</f>
        <v>0</v>
      </c>
      <c r="I786" s="34">
        <f>IF(($F786=" "),0,ROUND('A4-1 with formulas'!$E786*(VLOOKUP($F786,Ratio,8)),0))</f>
        <v>0</v>
      </c>
      <c r="J786" s="34">
        <f>IF(($F786=" "),0,ROUND('A4-1 with formulas'!$E786*(VLOOKUP($F786,Ratio,9)),0))</f>
        <v>0</v>
      </c>
      <c r="K786" s="34">
        <f>IF(($F786=" "),0,ROUND('A4-1 with formulas'!$E786*(VLOOKUP($F786,Ratio,10)),0))</f>
        <v>0</v>
      </c>
      <c r="L786" s="34">
        <f>IF(($F786=" "),0,ROUND('A4-1 with formulas'!$E786*(VLOOKUP($F786,Ratio,11)),0))</f>
        <v>0</v>
      </c>
      <c r="M786" s="105"/>
    </row>
    <row r="787" spans="1:13">
      <c r="A787" s="314">
        <v>71226</v>
      </c>
      <c r="B787" s="146"/>
      <c r="C787" s="298" t="s">
        <v>1007</v>
      </c>
      <c r="D787" s="297" t="s">
        <v>1052</v>
      </c>
      <c r="E787" s="34">
        <f>'A4-1 with formulas'!$K787</f>
        <v>0</v>
      </c>
      <c r="F787" s="215" t="str">
        <f>IF('A4-1 with formulas'!F787=0," ",'A4-1 with formulas'!F787)</f>
        <v>Actual</v>
      </c>
      <c r="G787" s="34"/>
      <c r="H787" s="34"/>
      <c r="I787" s="34"/>
      <c r="J787" s="34"/>
      <c r="K787" s="34"/>
      <c r="L787" s="34"/>
      <c r="M787" s="105"/>
    </row>
    <row r="788" spans="1:13">
      <c r="A788" s="314"/>
      <c r="B788" s="146"/>
      <c r="C788" s="298" t="s">
        <v>1007</v>
      </c>
      <c r="D788" s="297" t="s">
        <v>1052</v>
      </c>
      <c r="E788" s="34">
        <f>'A4-1 with formulas'!$K788</f>
        <v>0</v>
      </c>
      <c r="F788" s="215" t="str">
        <f>IF('A4-1 with formulas'!F788=0," ",'A4-1 with formulas'!F788)</f>
        <v xml:space="preserve"> </v>
      </c>
      <c r="G788" s="34">
        <f>IF(($F788=" "),0,ROUND('A4-1 with formulas'!$E788*(VLOOKUP($F788,Ratio,6)),0))</f>
        <v>0</v>
      </c>
      <c r="H788" s="34">
        <f>IF(($F788=" "),0,ROUND('A4-1 with formulas'!$E788*(VLOOKUP($F788,Ratio,7)),0))</f>
        <v>0</v>
      </c>
      <c r="I788" s="34">
        <f>IF(($F788=" "),0,ROUND('A4-1 with formulas'!$E788*(VLOOKUP($F788,Ratio,8)),0))</f>
        <v>0</v>
      </c>
      <c r="J788" s="34">
        <f>IF(($F788=" "),0,ROUND('A4-1 with formulas'!$E788*(VLOOKUP($F788,Ratio,9)),0))</f>
        <v>0</v>
      </c>
      <c r="K788" s="34">
        <f>IF(($F788=" "),0,ROUND('A4-1 with formulas'!$E788*(VLOOKUP($F788,Ratio,10)),0))</f>
        <v>0</v>
      </c>
      <c r="L788" s="34">
        <f>IF(($F788=" "),0,ROUND('A4-1 with formulas'!$E788*(VLOOKUP($F788,Ratio,11)),0))</f>
        <v>0</v>
      </c>
      <c r="M788" s="105"/>
    </row>
    <row r="789" spans="1:13">
      <c r="A789" s="314">
        <v>71227</v>
      </c>
      <c r="B789" s="146"/>
      <c r="C789" s="298" t="s">
        <v>1007</v>
      </c>
      <c r="D789" s="297" t="s">
        <v>1053</v>
      </c>
      <c r="E789" s="34">
        <f>'A4-1 with formulas'!$K789</f>
        <v>0</v>
      </c>
      <c r="F789" s="215" t="str">
        <f>IF('A4-1 with formulas'!F789=0," ",'A4-1 with formulas'!F789)</f>
        <v>Actual</v>
      </c>
      <c r="G789" s="34"/>
      <c r="H789" s="34"/>
      <c r="I789" s="34"/>
      <c r="J789" s="34"/>
      <c r="K789" s="34"/>
      <c r="L789" s="34"/>
      <c r="M789" s="105"/>
    </row>
    <row r="790" spans="1:13">
      <c r="A790" s="314"/>
      <c r="B790" s="146"/>
      <c r="C790" s="298" t="s">
        <v>1007</v>
      </c>
      <c r="D790" s="297" t="s">
        <v>1053</v>
      </c>
      <c r="E790" s="34">
        <f>'A4-1 with formulas'!$K790</f>
        <v>0</v>
      </c>
      <c r="F790" s="215" t="str">
        <f>IF('A4-1 with formulas'!F790=0," ",'A4-1 with formulas'!F790)</f>
        <v xml:space="preserve"> </v>
      </c>
      <c r="G790" s="34">
        <f>IF(($F790=" "),0,ROUND('A4-1 with formulas'!$E790*(VLOOKUP($F790,Ratio,6)),0))</f>
        <v>0</v>
      </c>
      <c r="H790" s="34">
        <f>IF(($F790=" "),0,ROUND('A4-1 with formulas'!$E790*(VLOOKUP($F790,Ratio,7)),0))</f>
        <v>0</v>
      </c>
      <c r="I790" s="34">
        <f>IF(($F790=" "),0,ROUND('A4-1 with formulas'!$E790*(VLOOKUP($F790,Ratio,8)),0))</f>
        <v>0</v>
      </c>
      <c r="J790" s="34">
        <f>IF(($F790=" "),0,ROUND('A4-1 with formulas'!$E790*(VLOOKUP($F790,Ratio,9)),0))</f>
        <v>0</v>
      </c>
      <c r="K790" s="34">
        <f>IF(($F790=" "),0,ROUND('A4-1 with formulas'!$E790*(VLOOKUP($F790,Ratio,10)),0))</f>
        <v>0</v>
      </c>
      <c r="L790" s="34">
        <f>IF(($F790=" "),0,ROUND('A4-1 with formulas'!$E790*(VLOOKUP($F790,Ratio,11)),0))</f>
        <v>0</v>
      </c>
      <c r="M790" s="105"/>
    </row>
    <row r="791" spans="1:13">
      <c r="A791" s="297">
        <v>71240</v>
      </c>
      <c r="B791" s="146">
        <v>22710</v>
      </c>
      <c r="C791" s="143" t="s">
        <v>675</v>
      </c>
      <c r="D791" s="145"/>
      <c r="E791" s="40">
        <f>SUM(E761:E790)</f>
        <v>0</v>
      </c>
      <c r="F791" s="215"/>
      <c r="G791" s="40">
        <f t="shared" ref="G791:L791" si="35">SUM(G761:G784)</f>
        <v>0</v>
      </c>
      <c r="H791" s="40">
        <f t="shared" si="35"/>
        <v>0</v>
      </c>
      <c r="I791" s="40">
        <f t="shared" si="35"/>
        <v>0</v>
      </c>
      <c r="J791" s="40">
        <f t="shared" si="35"/>
        <v>0</v>
      </c>
      <c r="K791" s="40">
        <f t="shared" si="35"/>
        <v>0</v>
      </c>
      <c r="L791" s="40">
        <f t="shared" si="35"/>
        <v>0</v>
      </c>
      <c r="M791" s="105"/>
    </row>
    <row r="792" spans="1:13">
      <c r="A792" s="297">
        <v>71260</v>
      </c>
      <c r="B792" s="146">
        <v>22720</v>
      </c>
      <c r="C792" s="143" t="s">
        <v>676</v>
      </c>
      <c r="D792" s="145"/>
      <c r="E792" s="40">
        <f>E791+E759</f>
        <v>0</v>
      </c>
      <c r="F792" s="215"/>
      <c r="G792" s="40">
        <f t="shared" ref="G792:L792" si="36">G791+G759</f>
        <v>0</v>
      </c>
      <c r="H792" s="40">
        <f t="shared" si="36"/>
        <v>0</v>
      </c>
      <c r="I792" s="40">
        <f t="shared" si="36"/>
        <v>0</v>
      </c>
      <c r="J792" s="40">
        <f t="shared" si="36"/>
        <v>0</v>
      </c>
      <c r="K792" s="40">
        <f t="shared" si="36"/>
        <v>0</v>
      </c>
      <c r="L792" s="40">
        <f t="shared" si="36"/>
        <v>0</v>
      </c>
      <c r="M792" s="105"/>
    </row>
    <row r="793" spans="1:13">
      <c r="A793" s="297"/>
      <c r="B793" s="46"/>
      <c r="C793" s="59" t="s">
        <v>426</v>
      </c>
      <c r="D793" s="217"/>
      <c r="E793" s="33"/>
      <c r="F793" s="33"/>
      <c r="G793" s="33"/>
      <c r="H793" s="33"/>
      <c r="I793" s="33"/>
      <c r="J793" s="33"/>
      <c r="K793" s="33"/>
      <c r="L793" s="33"/>
      <c r="M793" s="105"/>
    </row>
    <row r="794" spans="1:13">
      <c r="A794" s="297">
        <v>72000</v>
      </c>
      <c r="B794" s="46">
        <v>7550</v>
      </c>
      <c r="C794" s="46" t="s">
        <v>427</v>
      </c>
      <c r="D794" s="58" t="s">
        <v>428</v>
      </c>
      <c r="E794" s="34">
        <f>'A4-1 with formulas'!$K794</f>
        <v>0</v>
      </c>
      <c r="F794" s="215" t="str">
        <f>IF('A4-1 with formulas'!F794=0," ",'A4-1 with formulas'!F794)</f>
        <v>Actual</v>
      </c>
      <c r="G794" s="35"/>
      <c r="H794" s="35"/>
      <c r="I794" s="35"/>
      <c r="J794" s="35"/>
      <c r="K794" s="35"/>
      <c r="L794" s="35"/>
      <c r="M794" s="105"/>
    </row>
    <row r="795" spans="1:13">
      <c r="A795" s="297"/>
      <c r="B795" s="46"/>
      <c r="C795" s="46" t="s">
        <v>429</v>
      </c>
      <c r="D795" s="58" t="s">
        <v>428</v>
      </c>
      <c r="E795" s="34">
        <f>'A4-1 with formulas'!$K795</f>
        <v>0</v>
      </c>
      <c r="F795" s="215" t="str">
        <f>IF('A4-1 with formulas'!F795=0," ",'A4-1 with formulas'!F795)</f>
        <v xml:space="preserve"> </v>
      </c>
      <c r="G795" s="34">
        <f>IF(($F795=" "),0,ROUND('A4-1 with formulas'!$E795*(VLOOKUP($F795,Ratio,6)),0))</f>
        <v>0</v>
      </c>
      <c r="H795" s="34">
        <f>IF(($F795=" "),0,ROUND('A4-1 with formulas'!$E795*(VLOOKUP($F795,Ratio,7)),0))</f>
        <v>0</v>
      </c>
      <c r="I795" s="34">
        <f>IF(($F795=" "),0,ROUND('A4-1 with formulas'!$E795*(VLOOKUP($F795,Ratio,8)),0))</f>
        <v>0</v>
      </c>
      <c r="J795" s="34">
        <f>IF(($F795=" "),0,ROUND('A4-1 with formulas'!$E795*(VLOOKUP($F795,Ratio,9)),0))</f>
        <v>0</v>
      </c>
      <c r="K795" s="34">
        <f>IF(($F795=" "),0,ROUND('A4-1 with formulas'!$E795*(VLOOKUP($F795,Ratio,10)),0))</f>
        <v>0</v>
      </c>
      <c r="L795" s="34">
        <f>IF(($F795=" "),0,ROUND('A4-1 with formulas'!$E795*(VLOOKUP($F795,Ratio,11)),0))</f>
        <v>0</v>
      </c>
      <c r="M795" s="105"/>
    </row>
    <row r="796" spans="1:13">
      <c r="A796" s="297">
        <v>72020</v>
      </c>
      <c r="B796" s="46">
        <v>7560</v>
      </c>
      <c r="C796" s="59" t="s">
        <v>430</v>
      </c>
      <c r="D796" s="213"/>
      <c r="E796" s="34">
        <f>SUM(E794:E795)</f>
        <v>0</v>
      </c>
      <c r="F796" s="215"/>
      <c r="G796" s="37">
        <f t="shared" ref="G796:L796" si="37">SUM(G794:G795)</f>
        <v>0</v>
      </c>
      <c r="H796" s="34">
        <f t="shared" si="37"/>
        <v>0</v>
      </c>
      <c r="I796" s="34">
        <f t="shared" si="37"/>
        <v>0</v>
      </c>
      <c r="J796" s="34">
        <f t="shared" si="37"/>
        <v>0</v>
      </c>
      <c r="K796" s="34">
        <f t="shared" si="37"/>
        <v>0</v>
      </c>
      <c r="L796" s="34">
        <f t="shared" si="37"/>
        <v>0</v>
      </c>
      <c r="M796" s="105"/>
    </row>
    <row r="797" spans="1:13">
      <c r="A797" s="297">
        <v>72040</v>
      </c>
      <c r="B797" s="46">
        <v>7561</v>
      </c>
      <c r="C797" s="46" t="s">
        <v>431</v>
      </c>
      <c r="D797" s="214" t="s">
        <v>432</v>
      </c>
      <c r="E797" s="34">
        <f>'A4-1 with formulas'!$K797</f>
        <v>0</v>
      </c>
      <c r="F797" s="140"/>
      <c r="G797" s="140"/>
      <c r="H797" s="140"/>
      <c r="I797" s="140"/>
      <c r="J797" s="140"/>
      <c r="K797" s="140"/>
      <c r="L797" s="140"/>
      <c r="M797" s="105"/>
    </row>
    <row r="798" spans="1:13">
      <c r="A798" s="297">
        <v>72041</v>
      </c>
      <c r="B798" s="245" t="s">
        <v>990</v>
      </c>
      <c r="C798" s="298" t="s">
        <v>989</v>
      </c>
      <c r="D798" s="214" t="s">
        <v>432</v>
      </c>
      <c r="E798" s="34">
        <f>'A4-1 with formulas'!$K798</f>
        <v>0</v>
      </c>
      <c r="F798" s="140"/>
      <c r="G798" s="140"/>
      <c r="H798" s="140"/>
      <c r="I798" s="140"/>
      <c r="J798" s="140"/>
      <c r="K798" s="140"/>
      <c r="L798" s="140"/>
      <c r="M798" s="105"/>
    </row>
    <row r="799" spans="1:13">
      <c r="A799" s="297">
        <v>72060</v>
      </c>
      <c r="B799" s="46">
        <v>7562</v>
      </c>
      <c r="C799" s="46" t="s">
        <v>433</v>
      </c>
      <c r="D799" s="214" t="s">
        <v>432</v>
      </c>
      <c r="E799" s="34">
        <f>'A4-1 with formulas'!$K799</f>
        <v>0</v>
      </c>
      <c r="F799" s="140"/>
      <c r="G799" s="140"/>
      <c r="H799" s="140"/>
      <c r="I799" s="140"/>
      <c r="J799" s="140"/>
      <c r="K799" s="140"/>
      <c r="L799" s="140"/>
      <c r="M799" s="105"/>
    </row>
    <row r="800" spans="1:13">
      <c r="A800" s="297">
        <v>72080</v>
      </c>
      <c r="B800" s="46">
        <v>7563</v>
      </c>
      <c r="C800" s="59" t="s">
        <v>434</v>
      </c>
      <c r="D800" s="213"/>
      <c r="E800" s="40">
        <f>SUM(E797:E799)</f>
        <v>0</v>
      </c>
      <c r="F800" s="140"/>
      <c r="G800" s="140"/>
      <c r="H800" s="140"/>
      <c r="I800" s="140"/>
      <c r="J800" s="140"/>
      <c r="K800" s="140"/>
      <c r="L800" s="140"/>
      <c r="M800" s="105"/>
    </row>
    <row r="801" spans="1:13">
      <c r="A801" s="297">
        <v>72100</v>
      </c>
      <c r="B801" s="253">
        <v>7565</v>
      </c>
      <c r="C801" s="331" t="s">
        <v>800</v>
      </c>
      <c r="D801" s="252" t="s">
        <v>801</v>
      </c>
      <c r="E801" s="34">
        <f>'A4-1 with formulas'!$K801</f>
        <v>0</v>
      </c>
      <c r="F801" s="140"/>
      <c r="G801" s="140"/>
      <c r="H801" s="140"/>
      <c r="I801" s="140"/>
      <c r="J801" s="140"/>
      <c r="K801" s="140"/>
      <c r="L801" s="140"/>
      <c r="M801" s="105"/>
    </row>
    <row r="802" spans="1:13" ht="24">
      <c r="A802" s="297">
        <v>72120</v>
      </c>
      <c r="B802" s="265">
        <v>7568</v>
      </c>
      <c r="C802" s="332" t="s">
        <v>886</v>
      </c>
      <c r="D802" s="264" t="s">
        <v>887</v>
      </c>
      <c r="E802" s="34">
        <f>'A4-1 with formulas'!$K802</f>
        <v>0</v>
      </c>
      <c r="F802" s="140"/>
      <c r="G802" s="140"/>
      <c r="H802" s="140"/>
      <c r="I802" s="140"/>
      <c r="J802" s="140"/>
      <c r="K802" s="140"/>
      <c r="L802" s="140"/>
      <c r="M802" s="105"/>
    </row>
    <row r="803" spans="1:13">
      <c r="A803" s="297">
        <v>72122</v>
      </c>
      <c r="B803" s="330" t="s">
        <v>991</v>
      </c>
      <c r="C803" s="333" t="s">
        <v>1001</v>
      </c>
      <c r="D803" s="334" t="s">
        <v>1002</v>
      </c>
      <c r="E803" s="34">
        <f>'A4-1 with formulas'!$K803</f>
        <v>0</v>
      </c>
      <c r="F803" s="140"/>
      <c r="G803" s="140"/>
      <c r="H803" s="140"/>
      <c r="I803" s="140"/>
      <c r="J803" s="140"/>
      <c r="K803" s="140"/>
      <c r="L803" s="140"/>
      <c r="M803" s="105"/>
    </row>
    <row r="804" spans="1:13">
      <c r="A804" s="297">
        <v>72140</v>
      </c>
      <c r="B804" s="46">
        <v>7570</v>
      </c>
      <c r="C804" s="59" t="s">
        <v>981</v>
      </c>
      <c r="D804" s="58"/>
      <c r="E804" s="34">
        <f>E335+E357+E373+E385+E392+E412+E433+E457+E473+E495+E518+E538+E631+E662+E666+E792+E796+E800+E801+E564+E580+E7671</f>
        <v>0</v>
      </c>
      <c r="F804" s="34"/>
      <c r="G804" s="34">
        <f>G335+G357+G373+G385+G392+G412+G433+G457+G473+G495+G518+G538+G631+G662+G666+G792+G796+G800+G801+G564+G580+G684</f>
        <v>0</v>
      </c>
      <c r="H804" s="34">
        <f>H335+H357+H373+H385+H392+H412+H433+H457+H473+H495+H518+H538+H631+H662+H666+H792+H796+H800+H801+H564+H580+H7671</f>
        <v>0</v>
      </c>
      <c r="I804" s="34">
        <f>I335+I357+I373+I385+I392+I412+I433+I457+I473+I495+I518+I538+I631+I662+I666+I792+I796+I800+I801+I564+I580+I7671</f>
        <v>0</v>
      </c>
      <c r="J804" s="34">
        <f>J335+J357+J373+J385+J392+J412+J433+J457+J473+J495+J518+J538+J631+J662+J666+J792+J796+J800+J801+J564+J580+J7671</f>
        <v>0</v>
      </c>
      <c r="K804" s="34">
        <f>K335+K357+K373+K385+K392+K412+K433+K457+K473+K495+K518+K538+K631+K662+K666+K792+K796+K800+K801+K564+K580+K7671</f>
        <v>0</v>
      </c>
      <c r="L804" s="34">
        <f>L335+L357+L373+L385+L392+L412+L433+L457+L473+L495+L518+L538+L631+L662+L666+L792+L796+L800+L801+L564+L580+L7671</f>
        <v>0</v>
      </c>
      <c r="M804" s="140"/>
    </row>
    <row r="805" spans="1:13">
      <c r="A805" s="297"/>
      <c r="B805" s="46"/>
      <c r="C805" s="241"/>
      <c r="D805" s="213"/>
      <c r="E805" s="33"/>
      <c r="F805" s="33"/>
      <c r="G805" s="33"/>
      <c r="H805" s="33"/>
      <c r="I805" s="33"/>
      <c r="J805" s="33"/>
      <c r="K805" s="33"/>
      <c r="L805" s="33"/>
      <c r="M805" s="105"/>
    </row>
    <row r="806" spans="1:13">
      <c r="A806" s="297">
        <v>72260</v>
      </c>
      <c r="B806" s="46">
        <v>7580</v>
      </c>
      <c r="C806" s="59" t="s">
        <v>978</v>
      </c>
      <c r="D806" s="58"/>
      <c r="E806" s="34">
        <f>E51+E203+E223+E243+E263+E277+E291+E305+E306+E307+E308+E309+E310+E311+E312+E313+E323+E804</f>
        <v>0</v>
      </c>
      <c r="F806" s="215"/>
      <c r="G806" s="34">
        <f t="shared" ref="G806:L806" si="38">G51+G203+G223+G243+G263+G277+G291+G305+G306+G307+G308+G309+G310+G311+G312+G313+G323+G804</f>
        <v>0</v>
      </c>
      <c r="H806" s="34">
        <f t="shared" si="38"/>
        <v>0</v>
      </c>
      <c r="I806" s="34">
        <f t="shared" si="38"/>
        <v>0</v>
      </c>
      <c r="J806" s="34">
        <f t="shared" si="38"/>
        <v>0</v>
      </c>
      <c r="K806" s="34">
        <f t="shared" si="38"/>
        <v>0</v>
      </c>
      <c r="L806" s="34">
        <f t="shared" si="38"/>
        <v>0</v>
      </c>
      <c r="M806" s="105"/>
    </row>
    <row r="807" spans="1:13">
      <c r="A807" s="267"/>
      <c r="B807" s="46"/>
      <c r="C807" s="242"/>
      <c r="D807" s="213"/>
      <c r="E807" s="33"/>
      <c r="F807" s="33"/>
      <c r="G807" s="33"/>
      <c r="H807" s="33"/>
      <c r="I807" s="33"/>
      <c r="J807" s="33"/>
      <c r="K807" s="33"/>
      <c r="L807" s="33"/>
      <c r="M807" s="105"/>
    </row>
    <row r="808" spans="1:13">
      <c r="A808" s="315"/>
      <c r="B808" s="46"/>
      <c r="C808" s="59" t="s">
        <v>435</v>
      </c>
      <c r="D808" s="213"/>
      <c r="E808" s="33"/>
      <c r="F808" s="33"/>
      <c r="G808" s="33"/>
      <c r="H808" s="33"/>
      <c r="I808" s="33"/>
      <c r="J808" s="33"/>
      <c r="K808" s="33"/>
      <c r="L808" s="33"/>
      <c r="M808" s="105"/>
    </row>
    <row r="809" spans="1:13" ht="21" customHeight="1">
      <c r="A809" s="317" t="s">
        <v>977</v>
      </c>
      <c r="B809" s="245" t="s">
        <v>798</v>
      </c>
      <c r="C809" s="57" t="s">
        <v>799</v>
      </c>
      <c r="D809" s="219" t="s">
        <v>436</v>
      </c>
      <c r="E809" s="33"/>
      <c r="F809" s="33"/>
      <c r="G809" s="33"/>
      <c r="H809" s="33"/>
      <c r="I809" s="33"/>
      <c r="J809" s="33"/>
      <c r="K809" s="33"/>
      <c r="L809" s="33"/>
      <c r="M809" s="105"/>
    </row>
    <row r="810" spans="1:13">
      <c r="A810" s="297"/>
      <c r="B810" s="46"/>
      <c r="C810" s="59" t="s">
        <v>437</v>
      </c>
      <c r="D810" s="213"/>
      <c r="E810" s="33"/>
      <c r="F810" s="33"/>
      <c r="G810" s="33"/>
      <c r="H810" s="33"/>
      <c r="I810" s="33"/>
      <c r="J810" s="33"/>
      <c r="K810" s="33"/>
      <c r="L810" s="33"/>
      <c r="M810" s="105"/>
    </row>
    <row r="811" spans="1:13">
      <c r="A811" s="297"/>
      <c r="B811" s="46"/>
      <c r="C811" s="59" t="s">
        <v>438</v>
      </c>
      <c r="D811" s="213"/>
      <c r="E811" s="33"/>
      <c r="F811" s="33"/>
      <c r="G811" s="33"/>
      <c r="H811" s="33"/>
      <c r="I811" s="33"/>
      <c r="J811" s="33"/>
      <c r="K811" s="33"/>
      <c r="L811" s="33"/>
      <c r="M811" s="105"/>
    </row>
    <row r="812" spans="1:13">
      <c r="A812" s="297">
        <v>73020</v>
      </c>
      <c r="B812" s="46">
        <v>7700</v>
      </c>
      <c r="C812" s="46" t="s">
        <v>439</v>
      </c>
      <c r="D812" s="58" t="s">
        <v>440</v>
      </c>
      <c r="E812" s="33"/>
      <c r="F812" s="33"/>
      <c r="G812" s="33"/>
      <c r="H812" s="33"/>
      <c r="I812" s="33"/>
      <c r="J812" s="33"/>
      <c r="K812" s="33"/>
      <c r="L812" s="33"/>
      <c r="M812" s="105"/>
    </row>
    <row r="813" spans="1:13">
      <c r="A813" s="297">
        <v>73000</v>
      </c>
      <c r="B813" s="46">
        <v>7701</v>
      </c>
      <c r="C813" s="257" t="s">
        <v>866</v>
      </c>
      <c r="D813" s="255" t="s">
        <v>867</v>
      </c>
      <c r="E813" s="33"/>
      <c r="F813" s="33"/>
      <c r="G813" s="33"/>
      <c r="H813" s="33"/>
      <c r="I813" s="33"/>
      <c r="J813" s="33"/>
      <c r="K813" s="33"/>
      <c r="L813" s="33"/>
      <c r="M813" s="105"/>
    </row>
    <row r="814" spans="1:13">
      <c r="A814" s="297">
        <v>73040</v>
      </c>
      <c r="B814" s="46">
        <v>7710</v>
      </c>
      <c r="C814" s="46" t="s">
        <v>441</v>
      </c>
      <c r="D814" s="58" t="s">
        <v>442</v>
      </c>
      <c r="E814" s="33"/>
      <c r="F814" s="33"/>
      <c r="G814" s="33"/>
      <c r="H814" s="33"/>
      <c r="I814" s="33"/>
      <c r="J814" s="33"/>
      <c r="K814" s="33"/>
      <c r="L814" s="33"/>
      <c r="M814" s="105"/>
    </row>
    <row r="815" spans="1:13">
      <c r="A815" s="297">
        <v>73060</v>
      </c>
      <c r="B815" s="46">
        <v>7720</v>
      </c>
      <c r="C815" s="46" t="s">
        <v>443</v>
      </c>
      <c r="D815" s="58" t="s">
        <v>444</v>
      </c>
      <c r="E815" s="33"/>
      <c r="F815" s="33"/>
      <c r="G815" s="33"/>
      <c r="H815" s="33"/>
      <c r="I815" s="33"/>
      <c r="J815" s="33"/>
      <c r="K815" s="33"/>
      <c r="L815" s="33"/>
      <c r="M815" s="105"/>
    </row>
    <row r="816" spans="1:13">
      <c r="A816" s="297">
        <v>73080</v>
      </c>
      <c r="B816" s="46">
        <v>7730</v>
      </c>
      <c r="C816" s="46" t="s">
        <v>445</v>
      </c>
      <c r="D816" s="58" t="s">
        <v>446</v>
      </c>
      <c r="E816" s="33"/>
      <c r="F816" s="33"/>
      <c r="G816" s="33"/>
      <c r="H816" s="33"/>
      <c r="I816" s="33"/>
      <c r="J816" s="33"/>
      <c r="K816" s="33"/>
      <c r="L816" s="33"/>
      <c r="M816" s="105"/>
    </row>
    <row r="817" spans="1:13">
      <c r="A817" s="297">
        <v>73100</v>
      </c>
      <c r="B817" s="148">
        <v>7731</v>
      </c>
      <c r="C817" s="46" t="s">
        <v>460</v>
      </c>
      <c r="D817" s="58" t="s">
        <v>677</v>
      </c>
      <c r="E817" s="34">
        <f>'A4-1 with formulas'!$K817</f>
        <v>0</v>
      </c>
      <c r="F817" s="215" t="str">
        <f>IF('A4-1 with formulas'!F817=0," ",'A4-1 with formulas'!F817)</f>
        <v>Actual</v>
      </c>
      <c r="G817" s="40"/>
      <c r="H817" s="40"/>
      <c r="I817" s="40"/>
      <c r="J817" s="40"/>
      <c r="K817" s="40"/>
      <c r="L817" s="40"/>
      <c r="M817" s="105"/>
    </row>
    <row r="818" spans="1:13">
      <c r="A818" s="297"/>
      <c r="B818" s="148"/>
      <c r="C818" s="46" t="s">
        <v>732</v>
      </c>
      <c r="D818" s="58" t="s">
        <v>677</v>
      </c>
      <c r="E818" s="34">
        <f>'A4-1 with formulas'!$K818</f>
        <v>0</v>
      </c>
      <c r="F818" s="215" t="str">
        <f>IF('A4-1 with formulas'!F818=0," ",'A4-1 with formulas'!F818)</f>
        <v xml:space="preserve"> </v>
      </c>
      <c r="G818" s="34">
        <f>IF(($F818=" "),0,ROUND('A4-1 with formulas'!$E818*(VLOOKUP($F818,Ratio,6)),0))</f>
        <v>0</v>
      </c>
      <c r="H818" s="34">
        <f>IF(($F818=" "),0,ROUND('A4-1 with formulas'!$E818*(VLOOKUP($F818,Ratio,7)),0))</f>
        <v>0</v>
      </c>
      <c r="I818" s="34">
        <f>IF(($F818=" "),0,ROUND('A4-1 with formulas'!$E818*(VLOOKUP($F818,Ratio,8)),0))</f>
        <v>0</v>
      </c>
      <c r="J818" s="34">
        <f>IF(($F818=" "),0,ROUND('A4-1 with formulas'!$E818*(VLOOKUP($F818,Ratio,9)),0))</f>
        <v>0</v>
      </c>
      <c r="K818" s="34">
        <f>IF(($F818=" "),0,ROUND('A4-1 with formulas'!$E818*(VLOOKUP($F818,Ratio,10)),0))</f>
        <v>0</v>
      </c>
      <c r="L818" s="34">
        <f>IF(($F818=" "),0,ROUND('A4-1 with formulas'!$E818*(VLOOKUP($F818,Ratio,11)),0))</f>
        <v>0</v>
      </c>
      <c r="M818" s="105"/>
    </row>
    <row r="819" spans="1:13">
      <c r="A819" s="297"/>
      <c r="B819" s="46"/>
      <c r="C819" s="59" t="s">
        <v>447</v>
      </c>
      <c r="D819" s="213"/>
      <c r="E819" s="33"/>
      <c r="F819" s="33"/>
      <c r="G819" s="33"/>
      <c r="H819" s="33"/>
      <c r="I819" s="33"/>
      <c r="J819" s="33"/>
      <c r="K819" s="33"/>
      <c r="L819" s="33"/>
      <c r="M819" s="105"/>
    </row>
    <row r="820" spans="1:13">
      <c r="A820" s="297">
        <v>74000</v>
      </c>
      <c r="B820" s="46">
        <v>7740</v>
      </c>
      <c r="C820" s="46" t="s">
        <v>770</v>
      </c>
      <c r="D820" s="58" t="s">
        <v>448</v>
      </c>
      <c r="E820" s="34">
        <f>'A4-1 with formulas'!$K820</f>
        <v>0</v>
      </c>
      <c r="F820" s="215" t="str">
        <f>IF('A4-1 with formulas'!F820=0," ",'A4-1 with formulas'!F820)</f>
        <v>Actual</v>
      </c>
      <c r="G820" s="35"/>
      <c r="H820" s="35"/>
      <c r="I820" s="35"/>
      <c r="J820" s="35"/>
      <c r="K820" s="35"/>
      <c r="L820" s="35"/>
      <c r="M820" s="105"/>
    </row>
    <row r="821" spans="1:13">
      <c r="A821" s="297">
        <v>74020</v>
      </c>
      <c r="B821" s="46">
        <v>7750</v>
      </c>
      <c r="C821" s="46" t="s">
        <v>771</v>
      </c>
      <c r="D821" s="58" t="s">
        <v>449</v>
      </c>
      <c r="E821" s="34">
        <f>'A4-1 with formulas'!$K821</f>
        <v>0</v>
      </c>
      <c r="F821" s="215" t="str">
        <f>IF('A4-1 with formulas'!F821=0," ",'A4-1 with formulas'!F821)</f>
        <v>Actual</v>
      </c>
      <c r="G821" s="35"/>
      <c r="H821" s="35"/>
      <c r="I821" s="35"/>
      <c r="J821" s="35"/>
      <c r="K821" s="35"/>
      <c r="L821" s="35"/>
      <c r="M821" s="105"/>
    </row>
    <row r="822" spans="1:13">
      <c r="A822" s="297">
        <v>74040</v>
      </c>
      <c r="B822" s="46">
        <v>7770</v>
      </c>
      <c r="C822" s="46" t="s">
        <v>772</v>
      </c>
      <c r="D822" s="58" t="s">
        <v>450</v>
      </c>
      <c r="E822" s="34">
        <f>'A4-1 with formulas'!$K822</f>
        <v>0</v>
      </c>
      <c r="F822" s="215" t="str">
        <f>IF('A4-1 with formulas'!F822=0," ",'A4-1 with formulas'!F822)</f>
        <v>Actual</v>
      </c>
      <c r="G822" s="35"/>
      <c r="H822" s="35"/>
      <c r="I822" s="35"/>
      <c r="J822" s="35"/>
      <c r="K822" s="35"/>
      <c r="L822" s="35"/>
      <c r="M822" s="105"/>
    </row>
    <row r="823" spans="1:13">
      <c r="A823" s="297">
        <v>74060</v>
      </c>
      <c r="B823" s="46">
        <v>7790</v>
      </c>
      <c r="C823" s="46" t="s">
        <v>773</v>
      </c>
      <c r="D823" s="58" t="s">
        <v>451</v>
      </c>
      <c r="E823" s="34">
        <f>'A4-1 with formulas'!$K823</f>
        <v>0</v>
      </c>
      <c r="F823" s="215" t="str">
        <f>IF('A4-1 with formulas'!F823=0," ",'A4-1 with formulas'!F823)</f>
        <v>Actual</v>
      </c>
      <c r="G823" s="35"/>
      <c r="H823" s="35"/>
      <c r="I823" s="35"/>
      <c r="J823" s="35"/>
      <c r="K823" s="35"/>
      <c r="L823" s="35"/>
      <c r="M823" s="105"/>
    </row>
    <row r="824" spans="1:13">
      <c r="A824" s="297">
        <v>74080</v>
      </c>
      <c r="B824" s="46">
        <v>7800</v>
      </c>
      <c r="C824" s="46" t="s">
        <v>774</v>
      </c>
      <c r="D824" s="58" t="s">
        <v>452</v>
      </c>
      <c r="E824" s="34">
        <f>'A4-1 with formulas'!$K824</f>
        <v>0</v>
      </c>
      <c r="F824" s="215" t="str">
        <f>IF('A4-1 with formulas'!F824=0," ",'A4-1 with formulas'!F824)</f>
        <v>Actual</v>
      </c>
      <c r="G824" s="35"/>
      <c r="H824" s="35"/>
      <c r="I824" s="35"/>
      <c r="J824" s="35"/>
      <c r="K824" s="35"/>
      <c r="L824" s="35"/>
      <c r="M824" s="105"/>
    </row>
    <row r="825" spans="1:13">
      <c r="A825" s="297">
        <v>74100</v>
      </c>
      <c r="B825" s="46">
        <v>7820</v>
      </c>
      <c r="C825" s="46" t="s">
        <v>775</v>
      </c>
      <c r="D825" s="58" t="s">
        <v>453</v>
      </c>
      <c r="E825" s="34">
        <f>'A4-1 with formulas'!$K825</f>
        <v>0</v>
      </c>
      <c r="F825" s="215" t="str">
        <f>IF('A4-1 with formulas'!F825=0," ",'A4-1 with formulas'!F825)</f>
        <v>Actual</v>
      </c>
      <c r="G825" s="35"/>
      <c r="H825" s="35"/>
      <c r="I825" s="35"/>
      <c r="J825" s="35"/>
      <c r="K825" s="35"/>
      <c r="L825" s="35"/>
      <c r="M825" s="105"/>
    </row>
    <row r="826" spans="1:13">
      <c r="A826" s="297">
        <v>74120</v>
      </c>
      <c r="B826" s="46">
        <v>7850</v>
      </c>
      <c r="C826" s="46" t="s">
        <v>776</v>
      </c>
      <c r="D826" s="58" t="s">
        <v>454</v>
      </c>
      <c r="E826" s="34">
        <f>'A4-1 with formulas'!$K826</f>
        <v>0</v>
      </c>
      <c r="F826" s="215" t="str">
        <f>IF('A4-1 with formulas'!F826=0," ",'A4-1 with formulas'!F826)</f>
        <v>Actual</v>
      </c>
      <c r="G826" s="35"/>
      <c r="H826" s="35"/>
      <c r="I826" s="35"/>
      <c r="J826" s="35"/>
      <c r="K826" s="35"/>
      <c r="L826" s="35"/>
      <c r="M826" s="105"/>
    </row>
    <row r="827" spans="1:13">
      <c r="A827" s="297">
        <v>74140</v>
      </c>
      <c r="B827" s="46">
        <v>7860</v>
      </c>
      <c r="C827" s="46" t="s">
        <v>455</v>
      </c>
      <c r="D827" s="58" t="s">
        <v>456</v>
      </c>
      <c r="E827" s="34">
        <f>'A4-1 with formulas'!$K827</f>
        <v>0</v>
      </c>
      <c r="F827" s="33"/>
      <c r="G827" s="33"/>
      <c r="H827" s="33"/>
      <c r="I827" s="33"/>
      <c r="J827" s="33"/>
      <c r="K827" s="33"/>
      <c r="L827" s="33"/>
      <c r="M827" s="34" t="e">
        <f>'A4-1 with formulas'!#REF!</f>
        <v>#REF!</v>
      </c>
    </row>
    <row r="828" spans="1:13">
      <c r="A828" s="297">
        <v>74160</v>
      </c>
      <c r="B828" s="46">
        <v>7870</v>
      </c>
      <c r="C828" s="46" t="s">
        <v>777</v>
      </c>
      <c r="D828" s="58" t="s">
        <v>457</v>
      </c>
      <c r="E828" s="34">
        <f>'A4-1 with formulas'!$K828</f>
        <v>0</v>
      </c>
      <c r="F828" s="215" t="str">
        <f>IF('A4-1 with formulas'!F828=0," ",'A4-1 with formulas'!F828)</f>
        <v>Actual</v>
      </c>
      <c r="G828" s="35"/>
      <c r="H828" s="35"/>
      <c r="I828" s="35"/>
      <c r="J828" s="35"/>
      <c r="K828" s="35"/>
      <c r="L828" s="35"/>
      <c r="M828" s="105"/>
    </row>
    <row r="829" spans="1:13">
      <c r="A829" s="297">
        <v>74180</v>
      </c>
      <c r="B829" s="46">
        <v>7880</v>
      </c>
      <c r="C829" s="46" t="s">
        <v>778</v>
      </c>
      <c r="D829" s="58" t="s">
        <v>458</v>
      </c>
      <c r="E829" s="34">
        <f>'A4-1 with formulas'!$K829</f>
        <v>0</v>
      </c>
      <c r="F829" s="215" t="str">
        <f>IF('A4-1 with formulas'!F829=0," ",'A4-1 with formulas'!F829)</f>
        <v>Actual</v>
      </c>
      <c r="G829" s="35"/>
      <c r="H829" s="35"/>
      <c r="I829" s="35"/>
      <c r="J829" s="35"/>
      <c r="K829" s="35"/>
      <c r="L829" s="35"/>
      <c r="M829" s="105"/>
    </row>
    <row r="830" spans="1:13">
      <c r="A830" s="297">
        <v>74200</v>
      </c>
      <c r="B830" s="46">
        <v>7890</v>
      </c>
      <c r="C830" s="46" t="s">
        <v>779</v>
      </c>
      <c r="D830" s="58" t="s">
        <v>459</v>
      </c>
      <c r="E830" s="34">
        <f>'A4-1 with formulas'!$K830</f>
        <v>0</v>
      </c>
      <c r="F830" s="215" t="str">
        <f>IF('A4-1 with formulas'!F830=0," ",'A4-1 with formulas'!F830)</f>
        <v>Actual</v>
      </c>
      <c r="G830" s="35"/>
      <c r="H830" s="35"/>
      <c r="I830" s="35"/>
      <c r="J830" s="35"/>
      <c r="K830" s="35"/>
      <c r="L830" s="35"/>
      <c r="M830" s="105"/>
    </row>
    <row r="831" spans="1:13">
      <c r="A831" s="297">
        <v>74220</v>
      </c>
      <c r="B831" s="46">
        <v>7920</v>
      </c>
      <c r="C831" s="46" t="s">
        <v>460</v>
      </c>
      <c r="D831" s="58" t="s">
        <v>780</v>
      </c>
      <c r="E831" s="34">
        <f>'A4-1 with formulas'!$K831</f>
        <v>0</v>
      </c>
      <c r="F831" s="215" t="str">
        <f>IF('A4-1 with formulas'!F831=0," ",'A4-1 with formulas'!F831)</f>
        <v>Actual</v>
      </c>
      <c r="G831" s="34"/>
      <c r="H831" s="34"/>
      <c r="I831" s="34"/>
      <c r="J831" s="34"/>
      <c r="K831" s="34"/>
      <c r="L831" s="34"/>
      <c r="M831" s="140"/>
    </row>
    <row r="832" spans="1:13">
      <c r="A832" s="297">
        <v>74260</v>
      </c>
      <c r="B832" s="46">
        <v>7950</v>
      </c>
      <c r="C832" s="46" t="s">
        <v>461</v>
      </c>
      <c r="D832" s="58" t="s">
        <v>462</v>
      </c>
      <c r="E832" s="34">
        <f>'A4-1 with formulas'!$K832</f>
        <v>0</v>
      </c>
      <c r="F832" s="215" t="str">
        <f>IF('A4-1 with formulas'!F832=0," ",'A4-1 with formulas'!F832)</f>
        <v>Actual</v>
      </c>
      <c r="G832" s="35"/>
      <c r="H832" s="35"/>
      <c r="I832" s="35"/>
      <c r="J832" s="35"/>
      <c r="K832" s="35"/>
      <c r="L832" s="35"/>
      <c r="M832" s="105"/>
    </row>
    <row r="833" spans="1:13">
      <c r="A833" s="297">
        <v>74280</v>
      </c>
      <c r="B833" s="46">
        <v>7960</v>
      </c>
      <c r="C833" s="46" t="s">
        <v>463</v>
      </c>
      <c r="D833" s="58" t="s">
        <v>464</v>
      </c>
      <c r="E833" s="33"/>
      <c r="F833" s="33"/>
      <c r="G833" s="33"/>
      <c r="H833" s="33"/>
      <c r="I833" s="33"/>
      <c r="J833" s="33"/>
      <c r="K833" s="33"/>
      <c r="L833" s="33"/>
      <c r="M833" s="105"/>
    </row>
    <row r="834" spans="1:13">
      <c r="A834" s="297"/>
      <c r="B834" s="46"/>
      <c r="C834" s="46" t="s">
        <v>465</v>
      </c>
      <c r="D834" s="58" t="s">
        <v>464</v>
      </c>
      <c r="E834" s="33"/>
      <c r="F834" s="33"/>
      <c r="G834" s="33"/>
      <c r="H834" s="33"/>
      <c r="I834" s="33"/>
      <c r="J834" s="33"/>
      <c r="K834" s="33"/>
      <c r="L834" s="33"/>
      <c r="M834" s="105"/>
    </row>
    <row r="835" spans="1:13">
      <c r="A835" s="297">
        <v>74300</v>
      </c>
      <c r="B835" s="46">
        <v>7970</v>
      </c>
      <c r="C835" s="46" t="s">
        <v>466</v>
      </c>
      <c r="D835" s="58" t="s">
        <v>467</v>
      </c>
      <c r="E835" s="34">
        <f>'A4-1 with formulas'!$K835</f>
        <v>0</v>
      </c>
      <c r="F835" s="215" t="str">
        <f>IF('A4-1 with formulas'!F835=0," ",'A4-1 with formulas'!F835)</f>
        <v>Actual</v>
      </c>
      <c r="G835" s="35"/>
      <c r="H835" s="35" t="s">
        <v>916</v>
      </c>
      <c r="I835" s="35"/>
      <c r="J835" s="35"/>
      <c r="K835" s="35"/>
      <c r="L835" s="35"/>
      <c r="M835" s="105"/>
    </row>
    <row r="836" spans="1:13">
      <c r="A836" s="297"/>
      <c r="B836" s="46"/>
      <c r="C836" s="46" t="s">
        <v>468</v>
      </c>
      <c r="D836" s="58" t="s">
        <v>467</v>
      </c>
      <c r="E836" s="34">
        <f>'A4-1 with formulas'!$K836</f>
        <v>0</v>
      </c>
      <c r="F836" s="215" t="str">
        <f>IF('A4-1 with formulas'!F836=0," ",'A4-1 with formulas'!F836)</f>
        <v xml:space="preserve"> </v>
      </c>
      <c r="G836" s="34">
        <f>IF(($F836=" "),0,ROUND('A4-1 with formulas'!$E836*(VLOOKUP($F836,Ratio,6)),0))</f>
        <v>0</v>
      </c>
      <c r="H836" s="34">
        <f>IF(($F836=" "),0,ROUND('A4-1 with formulas'!$E836*(VLOOKUP($F836,Ratio,7)),0))</f>
        <v>0</v>
      </c>
      <c r="I836" s="34">
        <f>IF(($F836=" "),0,ROUND('A4-1 with formulas'!$E836*(VLOOKUP($F836,Ratio,8)),0))</f>
        <v>0</v>
      </c>
      <c r="J836" s="34">
        <f>IF(($F836=" "),0,ROUND('A4-1 with formulas'!$E836*(VLOOKUP($F836,Ratio,9)),0))</f>
        <v>0</v>
      </c>
      <c r="K836" s="34">
        <f>IF(($F836=" "),0,ROUND('A4-1 with formulas'!$E836*(VLOOKUP($F836,Ratio,10)),0))</f>
        <v>0</v>
      </c>
      <c r="L836" s="34">
        <f>IF(($F836=" "),0,ROUND('A4-1 with formulas'!$E836*(VLOOKUP($F836,Ratio,11)),0))</f>
        <v>0</v>
      </c>
      <c r="M836" s="105"/>
    </row>
    <row r="837" spans="1:13">
      <c r="A837" s="297">
        <v>75040</v>
      </c>
      <c r="B837" s="46">
        <v>8070</v>
      </c>
      <c r="C837" s="46" t="s">
        <v>469</v>
      </c>
      <c r="D837" s="58" t="s">
        <v>470</v>
      </c>
      <c r="E837" s="34">
        <f>'A4-1 with formulas'!$K837</f>
        <v>0</v>
      </c>
      <c r="F837" s="215" t="str">
        <f>IF('A4-1 with formulas'!F837=0," ",'A4-1 with formulas'!F837)</f>
        <v>Actual</v>
      </c>
      <c r="G837" s="35"/>
      <c r="H837" s="35"/>
      <c r="I837" s="35"/>
      <c r="J837" s="35"/>
      <c r="K837" s="35"/>
      <c r="L837" s="35"/>
      <c r="M837" s="105"/>
    </row>
    <row r="838" spans="1:13">
      <c r="A838" s="297"/>
      <c r="B838" s="46"/>
      <c r="C838" s="46" t="s">
        <v>471</v>
      </c>
      <c r="D838" s="58" t="s">
        <v>470</v>
      </c>
      <c r="E838" s="34">
        <f>'A4-1 with formulas'!$K838</f>
        <v>0</v>
      </c>
      <c r="F838" s="215" t="str">
        <f>IF('A4-1 with formulas'!F838=0," ",'A4-1 with formulas'!F838)</f>
        <v xml:space="preserve"> </v>
      </c>
      <c r="G838" s="34">
        <f>IF(($F838=" "),0,ROUND('A4-1 with formulas'!$E838*(VLOOKUP($F838,Ratio,6)),0))</f>
        <v>0</v>
      </c>
      <c r="H838" s="34">
        <f>IF(($F838=" "),0,ROUND('A4-1 with formulas'!$E838*(VLOOKUP($F838,Ratio,7)),0))</f>
        <v>0</v>
      </c>
      <c r="I838" s="34">
        <f>IF(($F838=" "),0,ROUND('A4-1 with formulas'!$E838*(VLOOKUP($F838,Ratio,8)),0))</f>
        <v>0</v>
      </c>
      <c r="J838" s="34">
        <f>IF(($F838=" "),0,ROUND('A4-1 with formulas'!$E838*(VLOOKUP($F838,Ratio,9)),0))</f>
        <v>0</v>
      </c>
      <c r="K838" s="34">
        <f>IF(($F838=" "),0,ROUND('A4-1 with formulas'!$E838*(VLOOKUP($F838,Ratio,10)),0))</f>
        <v>0</v>
      </c>
      <c r="L838" s="34">
        <f>IF(($F838=" "),0,ROUND('A4-1 with formulas'!$E838*(VLOOKUP($F838,Ratio,11)),0))</f>
        <v>0</v>
      </c>
      <c r="M838" s="105"/>
    </row>
    <row r="839" spans="1:13">
      <c r="A839" s="316">
        <v>75060</v>
      </c>
      <c r="B839" s="46">
        <v>8075</v>
      </c>
      <c r="C839" s="272" t="s">
        <v>914</v>
      </c>
      <c r="D839" s="273" t="s">
        <v>915</v>
      </c>
      <c r="E839" s="34">
        <f>'A4-1 with formulas'!$K839</f>
        <v>0</v>
      </c>
      <c r="F839" s="215" t="str">
        <f>IF('A4-1 with formulas'!F839=0," ",'A4-1 with formulas'!F839)</f>
        <v>Actual</v>
      </c>
      <c r="G839" s="34"/>
      <c r="H839" s="34"/>
      <c r="I839" s="34"/>
      <c r="J839" s="34"/>
      <c r="K839" s="34"/>
      <c r="L839" s="34"/>
      <c r="M839" s="105"/>
    </row>
    <row r="840" spans="1:13">
      <c r="A840" s="316"/>
      <c r="B840" s="46"/>
      <c r="C840" s="272" t="s">
        <v>914</v>
      </c>
      <c r="D840" s="273" t="s">
        <v>915</v>
      </c>
      <c r="E840" s="34">
        <f>'A4-1 with formulas'!$K840</f>
        <v>0</v>
      </c>
      <c r="F840" s="215" t="str">
        <f>IF('A4-1 with formulas'!F840=0," ",'A4-1 with formulas'!F840)</f>
        <v xml:space="preserve"> </v>
      </c>
      <c r="G840" s="34">
        <f>IF(($F840=" "),0,ROUND('A4-1 with formulas'!$E840*(VLOOKUP($F840,Ratio,6)),0))</f>
        <v>0</v>
      </c>
      <c r="H840" s="34">
        <f>IF(($F840=" "),0,ROUND('A4-1 with formulas'!$E840*(VLOOKUP($F840,Ratio,7)),0))</f>
        <v>0</v>
      </c>
      <c r="I840" s="34">
        <f>IF(($F840=" "),0,ROUND('A4-1 with formulas'!$E840*(VLOOKUP($F840,Ratio,8)),0))</f>
        <v>0</v>
      </c>
      <c r="J840" s="34">
        <f>IF(($F840=" "),0,ROUND('A4-1 with formulas'!$E840*(VLOOKUP($F840,Ratio,9)),0))</f>
        <v>0</v>
      </c>
      <c r="K840" s="34">
        <f>IF(($F840=" "),0,ROUND('A4-1 with formulas'!$E840*(VLOOKUP($F840,Ratio,10)),0))</f>
        <v>0</v>
      </c>
      <c r="L840" s="34">
        <f>IF(($F840=" "),0,ROUND('A4-1 with formulas'!$E840*(VLOOKUP($F840,Ratio,11)),0))</f>
        <v>0</v>
      </c>
      <c r="M840" s="105"/>
    </row>
    <row r="841" spans="1:13">
      <c r="A841" s="297">
        <v>75080</v>
      </c>
      <c r="B841" s="46">
        <v>8080</v>
      </c>
      <c r="C841" s="46" t="s">
        <v>472</v>
      </c>
      <c r="D841" s="58" t="s">
        <v>473</v>
      </c>
      <c r="E841" s="34">
        <f>'A4-1 with formulas'!$K841</f>
        <v>0</v>
      </c>
      <c r="F841" s="215" t="str">
        <f>IF('A4-1 with formulas'!F841=0," ",'A4-1 with formulas'!F841)</f>
        <v>Actual</v>
      </c>
      <c r="G841" s="35"/>
      <c r="H841" s="35"/>
      <c r="I841" s="35"/>
      <c r="J841" s="35"/>
      <c r="K841" s="35"/>
      <c r="L841" s="35"/>
      <c r="M841" s="105"/>
    </row>
    <row r="842" spans="1:13">
      <c r="A842" s="297"/>
      <c r="B842" s="46"/>
      <c r="C842" s="46" t="s">
        <v>474</v>
      </c>
      <c r="D842" s="58" t="s">
        <v>473</v>
      </c>
      <c r="E842" s="34">
        <f>'A4-1 with formulas'!$K842</f>
        <v>0</v>
      </c>
      <c r="F842" s="215" t="str">
        <f>IF('A4-1 with formulas'!F842=0," ",'A4-1 with formulas'!F842)</f>
        <v xml:space="preserve"> </v>
      </c>
      <c r="G842" s="34">
        <f>IF(($F842=" "),0,ROUND('A4-1 with formulas'!$E842*(VLOOKUP($F842,Ratio,6)),0))</f>
        <v>0</v>
      </c>
      <c r="H842" s="34">
        <f>IF(($F842=" "),0,ROUND('A4-1 with formulas'!$E842*(VLOOKUP($F842,Ratio,7)),0))</f>
        <v>0</v>
      </c>
      <c r="I842" s="34">
        <f>IF(($F842=" "),0,ROUND('A4-1 with formulas'!$E842*(VLOOKUP($F842,Ratio,8)),0))</f>
        <v>0</v>
      </c>
      <c r="J842" s="34">
        <f>IF(($F842=" "),0,ROUND('A4-1 with formulas'!$E842*(VLOOKUP($F842,Ratio,9)),0))</f>
        <v>0</v>
      </c>
      <c r="K842" s="34">
        <f>IF(($F842=" "),0,ROUND('A4-1 with formulas'!$E842*(VLOOKUP($F842,Ratio,10)),0))</f>
        <v>0</v>
      </c>
      <c r="L842" s="34">
        <f>IF(($F842=" "),0,ROUND('A4-1 with formulas'!$E842*(VLOOKUP($F842,Ratio,11)),0))</f>
        <v>0</v>
      </c>
      <c r="M842" s="105"/>
    </row>
    <row r="843" spans="1:13">
      <c r="A843" s="297">
        <v>75500</v>
      </c>
      <c r="B843" s="46">
        <v>8090</v>
      </c>
      <c r="C843" s="46" t="s">
        <v>256</v>
      </c>
      <c r="D843" s="58" t="s">
        <v>475</v>
      </c>
      <c r="E843" s="34">
        <f>'A4-1 with formulas'!$K843</f>
        <v>0</v>
      </c>
      <c r="F843" s="215" t="str">
        <f>IF('A4-1 with formulas'!F843=0," ",'A4-1 with formulas'!F843)</f>
        <v>Actual</v>
      </c>
      <c r="G843" s="35"/>
      <c r="H843" s="35"/>
      <c r="I843" s="35"/>
      <c r="J843" s="35"/>
      <c r="K843" s="35"/>
      <c r="L843" s="35"/>
      <c r="M843" s="105"/>
    </row>
    <row r="844" spans="1:13">
      <c r="A844" s="297"/>
      <c r="B844" s="46"/>
      <c r="C844" s="46" t="s">
        <v>476</v>
      </c>
      <c r="D844" s="58" t="s">
        <v>475</v>
      </c>
      <c r="E844" s="34">
        <f>'A4-1 with formulas'!$K844</f>
        <v>0</v>
      </c>
      <c r="F844" s="215" t="str">
        <f>IF('A4-1 with formulas'!F844=0," ",'A4-1 with formulas'!F844)</f>
        <v xml:space="preserve"> </v>
      </c>
      <c r="G844" s="34">
        <f>IF(($F844=" "),0,ROUND('A4-1 with formulas'!$E844*(VLOOKUP($F844,Ratio,6)),0))</f>
        <v>0</v>
      </c>
      <c r="H844" s="34">
        <f>IF(($F844=" "),0,ROUND('A4-1 with formulas'!$E844*(VLOOKUP($F844,Ratio,7)),0))</f>
        <v>0</v>
      </c>
      <c r="I844" s="34">
        <f>IF(($F844=" "),0,ROUND('A4-1 with formulas'!$E844*(VLOOKUP($F844,Ratio,8)),0))</f>
        <v>0</v>
      </c>
      <c r="J844" s="34">
        <f>IF(($F844=" "),0,ROUND('A4-1 with formulas'!$E844*(VLOOKUP($F844,Ratio,9)),0))</f>
        <v>0</v>
      </c>
      <c r="K844" s="34">
        <f>IF(($F844=" "),0,ROUND('A4-1 with formulas'!$E844*(VLOOKUP($F844,Ratio,10)),0))</f>
        <v>0</v>
      </c>
      <c r="L844" s="34">
        <f>IF(($F844=" "),0,ROUND('A4-1 with formulas'!$E844*(VLOOKUP($F844,Ratio,11)),0))</f>
        <v>0</v>
      </c>
      <c r="M844" s="105"/>
    </row>
    <row r="845" spans="1:13">
      <c r="A845" s="297">
        <v>75520</v>
      </c>
      <c r="B845" s="46">
        <v>8100</v>
      </c>
      <c r="C845" s="46" t="s">
        <v>737</v>
      </c>
      <c r="D845" s="58" t="s">
        <v>477</v>
      </c>
      <c r="E845" s="33"/>
      <c r="F845" s="33"/>
      <c r="G845" s="33"/>
      <c r="H845" s="33"/>
      <c r="I845" s="33"/>
      <c r="J845" s="33"/>
      <c r="K845" s="33"/>
      <c r="L845" s="33"/>
      <c r="M845" s="105"/>
    </row>
    <row r="846" spans="1:13">
      <c r="A846" s="297"/>
      <c r="B846" s="46"/>
      <c r="C846" s="46" t="s">
        <v>738</v>
      </c>
      <c r="D846" s="58" t="s">
        <v>477</v>
      </c>
      <c r="E846" s="33"/>
      <c r="F846" s="33"/>
      <c r="G846" s="33"/>
      <c r="H846" s="33"/>
      <c r="I846" s="33"/>
      <c r="J846" s="33"/>
      <c r="K846" s="33"/>
      <c r="L846" s="33"/>
      <c r="M846" s="105"/>
    </row>
    <row r="847" spans="1:13">
      <c r="A847" s="297">
        <v>75560</v>
      </c>
      <c r="B847" s="46">
        <v>8111</v>
      </c>
      <c r="C847" s="46" t="s">
        <v>733</v>
      </c>
      <c r="D847" s="58" t="s">
        <v>678</v>
      </c>
      <c r="E847" s="34">
        <f>'A4-1 with formulas'!$K847</f>
        <v>0</v>
      </c>
      <c r="F847" s="215" t="str">
        <f>IF('A4-1 with formulas'!F847=0," ",'A4-1 with formulas'!F847)</f>
        <v>Actual</v>
      </c>
      <c r="G847" s="40"/>
      <c r="H847" s="40"/>
      <c r="I847" s="40"/>
      <c r="J847" s="40"/>
      <c r="K847" s="40"/>
      <c r="L847" s="40"/>
      <c r="M847" s="105"/>
    </row>
    <row r="848" spans="1:13">
      <c r="A848" s="297"/>
      <c r="B848" s="46"/>
      <c r="C848" s="46" t="s">
        <v>734</v>
      </c>
      <c r="D848" s="58" t="s">
        <v>678</v>
      </c>
      <c r="E848" s="34">
        <f>'A4-1 with formulas'!$K848</f>
        <v>0</v>
      </c>
      <c r="F848" s="215" t="str">
        <f>IF('A4-1 with formulas'!F848=0," ",'A4-1 with formulas'!F848)</f>
        <v xml:space="preserve"> </v>
      </c>
      <c r="G848" s="34">
        <f>IF(($F848=" "),0,ROUND('A4-1 with formulas'!$E848*(VLOOKUP($F848,Ratio,6)),0))</f>
        <v>0</v>
      </c>
      <c r="H848" s="34">
        <f>IF(($F848=" "),0,ROUND('A4-1 with formulas'!$E848*(VLOOKUP($F848,Ratio,7)),0))</f>
        <v>0</v>
      </c>
      <c r="I848" s="34">
        <f>IF(($F848=" "),0,ROUND('A4-1 with formulas'!$E848*(VLOOKUP($F848,Ratio,8)),0))</f>
        <v>0</v>
      </c>
      <c r="J848" s="34">
        <f>IF(($F848=" "),0,ROUND('A4-1 with formulas'!$E848*(VLOOKUP($F848,Ratio,9)),0))</f>
        <v>0</v>
      </c>
      <c r="K848" s="34">
        <f>IF(($F848=" "),0,ROUND('A4-1 with formulas'!$E848*(VLOOKUP($F848,Ratio,10)),0))</f>
        <v>0</v>
      </c>
      <c r="L848" s="34">
        <f>IF(($F848=" "),0,ROUND('A4-1 with formulas'!$E848*(VLOOKUP($F848,Ratio,11)),0))</f>
        <v>0</v>
      </c>
      <c r="M848" s="105"/>
    </row>
    <row r="849" spans="1:13">
      <c r="A849" s="297">
        <v>75580</v>
      </c>
      <c r="B849" s="46">
        <v>8120</v>
      </c>
      <c r="C849" s="46" t="s">
        <v>735</v>
      </c>
      <c r="D849" s="58" t="s">
        <v>478</v>
      </c>
      <c r="E849" s="34">
        <f>'A4-1 with formulas'!$K849</f>
        <v>0</v>
      </c>
      <c r="F849" s="215" t="str">
        <f>IF('A4-1 with formulas'!F849=0," ",'A4-1 with formulas'!F849)</f>
        <v>Actual</v>
      </c>
      <c r="G849" s="35"/>
      <c r="H849" s="35"/>
      <c r="I849" s="35"/>
      <c r="J849" s="35"/>
      <c r="K849" s="35"/>
      <c r="L849" s="35"/>
      <c r="M849" s="105"/>
    </row>
    <row r="850" spans="1:13">
      <c r="A850" s="297"/>
      <c r="B850" s="46"/>
      <c r="C850" s="46" t="s">
        <v>736</v>
      </c>
      <c r="D850" s="58" t="s">
        <v>478</v>
      </c>
      <c r="E850" s="34">
        <f>'A4-1 with formulas'!$K850</f>
        <v>0</v>
      </c>
      <c r="F850" s="215" t="str">
        <f>IF('A4-1 with formulas'!F850=0," ",'A4-1 with formulas'!F850)</f>
        <v xml:space="preserve"> </v>
      </c>
      <c r="G850" s="34">
        <f>IF(($F850=" "),0,ROUND('A4-1 with formulas'!$E850*(VLOOKUP($F850,Ratio,6)),0))</f>
        <v>0</v>
      </c>
      <c r="H850" s="34">
        <f>IF(($F850=" "),0,ROUND('A4-1 with formulas'!$E850*(VLOOKUP($F850,Ratio,7)),0))</f>
        <v>0</v>
      </c>
      <c r="I850" s="34">
        <f>IF(($F850=" "),0,ROUND('A4-1 with formulas'!$E850*(VLOOKUP($F850,Ratio,8)),0))</f>
        <v>0</v>
      </c>
      <c r="J850" s="34">
        <f>IF(($F850=" "),0,ROUND('A4-1 with formulas'!$E850*(VLOOKUP($F850,Ratio,9)),0))</f>
        <v>0</v>
      </c>
      <c r="K850" s="34">
        <f>IF(($F850=" "),0,ROUND('A4-1 with formulas'!$E850*(VLOOKUP($F850,Ratio,10)),0))</f>
        <v>0</v>
      </c>
      <c r="L850" s="34">
        <f>IF(($F850=" "),0,ROUND('A4-1 with formulas'!$E850*(VLOOKUP($F850,Ratio,11)),0))</f>
        <v>0</v>
      </c>
      <c r="M850" s="105"/>
    </row>
    <row r="851" spans="1:13">
      <c r="A851" s="297">
        <v>75600</v>
      </c>
      <c r="B851" s="46">
        <v>8130</v>
      </c>
      <c r="C851" s="46" t="s">
        <v>479</v>
      </c>
      <c r="D851" s="58" t="s">
        <v>480</v>
      </c>
      <c r="E851" s="34">
        <f>'A4-1 with formulas'!$K851</f>
        <v>0</v>
      </c>
      <c r="F851" s="215" t="str">
        <f>IF('A4-1 with formulas'!F851=0," ",'A4-1 with formulas'!F851)</f>
        <v>Actual</v>
      </c>
      <c r="G851" s="35"/>
      <c r="H851" s="35"/>
      <c r="I851" s="35"/>
      <c r="J851" s="35"/>
      <c r="K851" s="35"/>
      <c r="L851" s="35"/>
      <c r="M851" s="105"/>
    </row>
    <row r="852" spans="1:13">
      <c r="A852" s="297"/>
      <c r="B852" s="46"/>
      <c r="C852" s="46" t="s">
        <v>481</v>
      </c>
      <c r="D852" s="58" t="s">
        <v>480</v>
      </c>
      <c r="E852" s="34">
        <f>'A4-1 with formulas'!$K852</f>
        <v>0</v>
      </c>
      <c r="F852" s="215" t="str">
        <f>IF('A4-1 with formulas'!F852=0," ",'A4-1 with formulas'!F852)</f>
        <v xml:space="preserve"> </v>
      </c>
      <c r="G852" s="34">
        <f>IF(($F852=" "),0,ROUND('A4-1 with formulas'!$E852*(VLOOKUP($F852,Ratio,6)),0))</f>
        <v>0</v>
      </c>
      <c r="H852" s="34">
        <f>IF(($F852=" "),0,ROUND('A4-1 with formulas'!$E852*(VLOOKUP($F852,Ratio,7)),0))</f>
        <v>0</v>
      </c>
      <c r="I852" s="34">
        <f>IF(($F852=" "),0,ROUND('A4-1 with formulas'!$E852*(VLOOKUP($F852,Ratio,8)),0))</f>
        <v>0</v>
      </c>
      <c r="J852" s="34">
        <f>IF(($F852=" "),0,ROUND('A4-1 with formulas'!$E852*(VLOOKUP($F852,Ratio,9)),0))</f>
        <v>0</v>
      </c>
      <c r="K852" s="34">
        <f>IF(($F852=" "),0,ROUND('A4-1 with formulas'!$E852*(VLOOKUP($F852,Ratio,10)),0))</f>
        <v>0</v>
      </c>
      <c r="L852" s="34">
        <f>IF(($F852=" "),0,ROUND('A4-1 with formulas'!$E852*(VLOOKUP($F852,Ratio,11)),0))</f>
        <v>0</v>
      </c>
      <c r="M852" s="105"/>
    </row>
    <row r="853" spans="1:13">
      <c r="A853" s="297">
        <v>75620</v>
      </c>
      <c r="B853" s="46">
        <v>8140</v>
      </c>
      <c r="C853" s="46" t="s">
        <v>739</v>
      </c>
      <c r="D853" s="58" t="s">
        <v>482</v>
      </c>
      <c r="E853" s="34">
        <f>'A4-1 with formulas'!$K853</f>
        <v>0</v>
      </c>
      <c r="F853" s="215" t="str">
        <f>IF('A4-1 with formulas'!F853=0," ",'A4-1 with formulas'!F853)</f>
        <v xml:space="preserve"> </v>
      </c>
      <c r="G853" s="34">
        <f>IF(($F853=" "),0,ROUND('A4-1 with formulas'!$E853*(VLOOKUP($F853,Ratio,6)),0))</f>
        <v>0</v>
      </c>
      <c r="H853" s="34">
        <f>IF(($F853=" "),0,ROUND('A4-1 with formulas'!$E853*(VLOOKUP($F853,Ratio,7)),0))</f>
        <v>0</v>
      </c>
      <c r="I853" s="34">
        <f>IF(($F853=" "),0,ROUND('A4-1 with formulas'!$E853*(VLOOKUP($F853,Ratio,8)),0))</f>
        <v>0</v>
      </c>
      <c r="J853" s="34">
        <f>IF(($F853=" "),0,ROUND('A4-1 with formulas'!$E853*(VLOOKUP($F853,Ratio,9)),0))</f>
        <v>0</v>
      </c>
      <c r="K853" s="34">
        <f>IF(($F853=" "),0,ROUND('A4-1 with formulas'!$E853*(VLOOKUP($F853,Ratio,10)),0))</f>
        <v>0</v>
      </c>
      <c r="L853" s="34">
        <f>IF(($F853=" "),0,ROUND('A4-1 with formulas'!$E853*(VLOOKUP($F853,Ratio,11)),0))</f>
        <v>0</v>
      </c>
      <c r="M853" s="105"/>
    </row>
    <row r="854" spans="1:13">
      <c r="A854" s="297">
        <v>75640</v>
      </c>
      <c r="B854" s="46">
        <v>8150</v>
      </c>
      <c r="C854" s="46" t="s">
        <v>740</v>
      </c>
      <c r="D854" s="58" t="s">
        <v>483</v>
      </c>
      <c r="E854" s="34">
        <f>'A4-1 with formulas'!$K854</f>
        <v>0</v>
      </c>
      <c r="F854" s="215" t="str">
        <f>IF('A4-1 with formulas'!F854=0," ",'A4-1 with formulas'!F854)</f>
        <v>Actual</v>
      </c>
      <c r="G854" s="35"/>
      <c r="H854" s="35"/>
      <c r="I854" s="35"/>
      <c r="J854" s="35"/>
      <c r="K854" s="35"/>
      <c r="L854" s="35"/>
      <c r="M854" s="105"/>
    </row>
    <row r="855" spans="1:13">
      <c r="A855" s="297"/>
      <c r="B855" s="46"/>
      <c r="C855" s="46" t="s">
        <v>741</v>
      </c>
      <c r="D855" s="58" t="s">
        <v>483</v>
      </c>
      <c r="E855" s="34">
        <f>'A4-1 with formulas'!$K855</f>
        <v>0</v>
      </c>
      <c r="F855" s="215" t="str">
        <f>IF('A4-1 with formulas'!F855=0," ",'A4-1 with formulas'!F855)</f>
        <v xml:space="preserve"> </v>
      </c>
      <c r="G855" s="34">
        <f>IF(($F855=" "),0,ROUND('A4-1 with formulas'!$E855*(VLOOKUP($F855,Ratio,6)),0))</f>
        <v>0</v>
      </c>
      <c r="H855" s="34">
        <f>IF(($F855=" "),0,ROUND('A4-1 with formulas'!$E855*(VLOOKUP($F855,Ratio,7)),0))</f>
        <v>0</v>
      </c>
      <c r="I855" s="34">
        <f>IF(($F855=" "),0,ROUND('A4-1 with formulas'!$E855*(VLOOKUP($F855,Ratio,8)),0))</f>
        <v>0</v>
      </c>
      <c r="J855" s="34">
        <f>IF(($F855=" "),0,ROUND('A4-1 with formulas'!$E855*(VLOOKUP($F855,Ratio,9)),0))</f>
        <v>0</v>
      </c>
      <c r="K855" s="34">
        <f>IF(($F855=" "),0,ROUND('A4-1 with formulas'!$E855*(VLOOKUP($F855,Ratio,10)),0))</f>
        <v>0</v>
      </c>
      <c r="L855" s="34">
        <f>IF(($F855=" "),0,ROUND('A4-1 with formulas'!$E855*(VLOOKUP($F855,Ratio,11)),0))</f>
        <v>0</v>
      </c>
      <c r="M855" s="105"/>
    </row>
    <row r="856" spans="1:13">
      <c r="A856" s="297">
        <v>75660</v>
      </c>
      <c r="B856" s="259">
        <v>8155</v>
      </c>
      <c r="C856" s="257" t="s">
        <v>868</v>
      </c>
      <c r="D856" s="255" t="s">
        <v>869</v>
      </c>
      <c r="E856" s="34">
        <f>'A4-1 with formulas'!$K856</f>
        <v>0</v>
      </c>
      <c r="F856" s="215" t="s">
        <v>63</v>
      </c>
      <c r="G856" s="34"/>
      <c r="H856" s="34"/>
      <c r="I856" s="34"/>
      <c r="J856" s="34"/>
      <c r="K856" s="34"/>
      <c r="L856" s="34"/>
      <c r="M856" s="105"/>
    </row>
    <row r="857" spans="1:13">
      <c r="A857" s="297"/>
      <c r="B857" s="245"/>
      <c r="C857" s="257" t="s">
        <v>870</v>
      </c>
      <c r="D857" s="255" t="s">
        <v>869</v>
      </c>
      <c r="E857" s="34">
        <f>'A4-1 with formulas'!$K857</f>
        <v>0</v>
      </c>
      <c r="F857" s="215" t="str">
        <f>IF('A4-1 with formulas'!F857=0," ",'A4-1 with formulas'!F857)</f>
        <v xml:space="preserve"> </v>
      </c>
      <c r="G857" s="34">
        <f>IF(($F857=" "),0,ROUND('A4-1 with formulas'!$E857*(VLOOKUP($F857,Ratio,6)),0))</f>
        <v>0</v>
      </c>
      <c r="H857" s="34">
        <f>IF(($F857=" "),0,ROUND('A4-1 with formulas'!$E857*(VLOOKUP($F857,Ratio,7)),0))</f>
        <v>0</v>
      </c>
      <c r="I857" s="34">
        <f>IF(($F857=" "),0,ROUND('A4-1 with formulas'!$E857*(VLOOKUP($F857,Ratio,8)),0))</f>
        <v>0</v>
      </c>
      <c r="J857" s="34">
        <f>IF(($F857=" "),0,ROUND('A4-1 with formulas'!$E857*(VLOOKUP($F857,Ratio,9)),0))</f>
        <v>0</v>
      </c>
      <c r="K857" s="34">
        <f>IF(($F857=" "),0,ROUND('A4-1 with formulas'!$E857*(VLOOKUP($F857,Ratio,10)),0))</f>
        <v>0</v>
      </c>
      <c r="L857" s="34">
        <f>IF(($F857=" "),0,ROUND('A4-1 with formulas'!$E857*(VLOOKUP($F857,Ratio,11)),0))</f>
        <v>0</v>
      </c>
      <c r="M857" s="105"/>
    </row>
    <row r="858" spans="1:13">
      <c r="A858" s="297">
        <v>75680</v>
      </c>
      <c r="B858" s="259">
        <v>8156</v>
      </c>
      <c r="C858" s="257" t="s">
        <v>871</v>
      </c>
      <c r="D858" s="255" t="s">
        <v>872</v>
      </c>
      <c r="E858" s="34">
        <f>'A4-1 with formulas'!$K858</f>
        <v>0</v>
      </c>
      <c r="F858" s="215" t="s">
        <v>63</v>
      </c>
      <c r="G858" s="34"/>
      <c r="H858" s="34"/>
      <c r="I858" s="34"/>
      <c r="J858" s="34"/>
      <c r="K858" s="34"/>
      <c r="L858" s="34"/>
      <c r="M858" s="105"/>
    </row>
    <row r="859" spans="1:13">
      <c r="A859" s="297"/>
      <c r="B859" s="268"/>
      <c r="C859" s="269" t="s">
        <v>873</v>
      </c>
      <c r="D859" s="270" t="s">
        <v>872</v>
      </c>
      <c r="E859" s="34">
        <f>'A4-1 with formulas'!$K859</f>
        <v>0</v>
      </c>
      <c r="F859" s="215" t="str">
        <f>IF('A4-1 with formulas'!F859=0," ",'A4-1 with formulas'!F859)</f>
        <v xml:space="preserve"> </v>
      </c>
      <c r="G859" s="34">
        <f>IF(($F859=" "),0,ROUND('A4-1 with formulas'!$E859*(VLOOKUP($F859,Ratio,6)),0))</f>
        <v>0</v>
      </c>
      <c r="H859" s="34">
        <f>IF(($F859=" "),0,ROUND('A4-1 with formulas'!$E859*(VLOOKUP($F859,Ratio,7)),0))</f>
        <v>0</v>
      </c>
      <c r="I859" s="34">
        <f>IF(($F859=" "),0,ROUND('A4-1 with formulas'!$E859*(VLOOKUP($F859,Ratio,8)),0))</f>
        <v>0</v>
      </c>
      <c r="J859" s="34">
        <f>IF(($F859=" "),0,ROUND('A4-1 with formulas'!$E859*(VLOOKUP($F859,Ratio,9)),0))</f>
        <v>0</v>
      </c>
      <c r="K859" s="34">
        <f>IF(($F859=" "),0,ROUND('A4-1 with formulas'!$E859*(VLOOKUP($F859,Ratio,10)),0))</f>
        <v>0</v>
      </c>
      <c r="L859" s="34">
        <f>IF(($F859=" "),0,ROUND('A4-1 with formulas'!$E859*(VLOOKUP($F859,Ratio,11)),0))</f>
        <v>0</v>
      </c>
      <c r="M859" s="105"/>
    </row>
    <row r="860" spans="1:13">
      <c r="A860" s="316">
        <v>75700</v>
      </c>
      <c r="B860" s="245">
        <v>8161</v>
      </c>
      <c r="C860" s="262" t="s">
        <v>901</v>
      </c>
      <c r="D860" s="260" t="s">
        <v>905</v>
      </c>
      <c r="E860" s="34">
        <f>'A4-1 with formulas'!$K860</f>
        <v>0</v>
      </c>
      <c r="F860" s="215" t="s">
        <v>63</v>
      </c>
      <c r="G860" s="34"/>
      <c r="H860" s="34"/>
      <c r="I860" s="34"/>
      <c r="J860" s="34"/>
      <c r="K860" s="34"/>
      <c r="L860" s="34"/>
      <c r="M860" s="105"/>
    </row>
    <row r="861" spans="1:13">
      <c r="A861" s="316"/>
      <c r="B861" s="245"/>
      <c r="C861" s="262" t="s">
        <v>901</v>
      </c>
      <c r="D861" s="260" t="s">
        <v>905</v>
      </c>
      <c r="E861" s="34">
        <f>'A4-1 with formulas'!$K861</f>
        <v>0</v>
      </c>
      <c r="F861" s="215" t="str">
        <f>IF('A4-1 with formulas'!F861=0," ",'A4-1 with formulas'!F861)</f>
        <v xml:space="preserve"> </v>
      </c>
      <c r="G861" s="34">
        <f>IF(($F861=" "),0,ROUND('A4-1 with formulas'!$E861*(VLOOKUP($F861,Ratio,6)),0))</f>
        <v>0</v>
      </c>
      <c r="H861" s="34">
        <f>IF(($F861=" "),0,ROUND('A4-1 with formulas'!$E861*(VLOOKUP($F861,Ratio,7)),0))</f>
        <v>0</v>
      </c>
      <c r="I861" s="34">
        <f>IF(($F861=" "),0,ROUND('A4-1 with formulas'!$E861*(VLOOKUP($F861,Ratio,8)),0))</f>
        <v>0</v>
      </c>
      <c r="J861" s="34">
        <f>IF(($F861=" "),0,ROUND('A4-1 with formulas'!$E861*(VLOOKUP($F861,Ratio,9)),0))</f>
        <v>0</v>
      </c>
      <c r="K861" s="34">
        <f>IF(($F861=" "),0,ROUND('A4-1 with formulas'!$E861*(VLOOKUP($F861,Ratio,10)),0))</f>
        <v>0</v>
      </c>
      <c r="L861" s="34">
        <f>IF(($F861=" "),0,ROUND('A4-1 with formulas'!$E861*(VLOOKUP($F861,Ratio,11)),0))</f>
        <v>0</v>
      </c>
      <c r="M861" s="105"/>
    </row>
    <row r="862" spans="1:13">
      <c r="A862" s="316">
        <v>75720</v>
      </c>
      <c r="B862" s="245">
        <v>8162</v>
      </c>
      <c r="C862" s="262" t="s">
        <v>902</v>
      </c>
      <c r="D862" s="260" t="s">
        <v>906</v>
      </c>
      <c r="E862" s="34">
        <f>'A4-1 with formulas'!$K862</f>
        <v>0</v>
      </c>
      <c r="F862" s="215" t="s">
        <v>63</v>
      </c>
      <c r="G862" s="34"/>
      <c r="H862" s="34"/>
      <c r="I862" s="34"/>
      <c r="J862" s="34"/>
      <c r="K862" s="34"/>
      <c r="L862" s="34"/>
      <c r="M862" s="105"/>
    </row>
    <row r="863" spans="1:13">
      <c r="A863" s="316"/>
      <c r="B863" s="245"/>
      <c r="C863" s="262" t="s">
        <v>902</v>
      </c>
      <c r="D863" s="260" t="s">
        <v>906</v>
      </c>
      <c r="E863" s="34">
        <f>'A4-1 with formulas'!$K863</f>
        <v>0</v>
      </c>
      <c r="F863" s="215" t="str">
        <f>IF('A4-1 with formulas'!F863=0," ",'A4-1 with formulas'!F863)</f>
        <v xml:space="preserve"> </v>
      </c>
      <c r="G863" s="34">
        <f>IF(($F863=" "),0,ROUND('A4-1 with formulas'!$E863*(VLOOKUP($F863,Ratio,6)),0))</f>
        <v>0</v>
      </c>
      <c r="H863" s="34">
        <f>IF(($F863=" "),0,ROUND('A4-1 with formulas'!$E863*(VLOOKUP($F863,Ratio,7)),0))</f>
        <v>0</v>
      </c>
      <c r="I863" s="34">
        <f>IF(($F863=" "),0,ROUND('A4-1 with formulas'!$E863*(VLOOKUP($F863,Ratio,8)),0))</f>
        <v>0</v>
      </c>
      <c r="J863" s="34">
        <f>IF(($F863=" "),0,ROUND('A4-1 with formulas'!$E863*(VLOOKUP($F863,Ratio,9)),0))</f>
        <v>0</v>
      </c>
      <c r="K863" s="34">
        <f>IF(($F863=" "),0,ROUND('A4-1 with formulas'!$E863*(VLOOKUP($F863,Ratio,10)),0))</f>
        <v>0</v>
      </c>
      <c r="L863" s="34">
        <f>IF(($F863=" "),0,ROUND('A4-1 with formulas'!$E863*(VLOOKUP($F863,Ratio,11)),0))</f>
        <v>0</v>
      </c>
      <c r="M863" s="105"/>
    </row>
    <row r="864" spans="1:13">
      <c r="A864" s="316">
        <v>75740</v>
      </c>
      <c r="B864" s="245">
        <v>8163</v>
      </c>
      <c r="C864" s="262" t="s">
        <v>903</v>
      </c>
      <c r="D864" s="260" t="s">
        <v>907</v>
      </c>
      <c r="E864" s="34">
        <f>'A4-1 with formulas'!$K864</f>
        <v>0</v>
      </c>
      <c r="F864" s="215" t="s">
        <v>63</v>
      </c>
      <c r="G864" s="34"/>
      <c r="H864" s="34"/>
      <c r="I864" s="34"/>
      <c r="J864" s="34"/>
      <c r="K864" s="34"/>
      <c r="L864" s="34"/>
      <c r="M864" s="105"/>
    </row>
    <row r="865" spans="1:13">
      <c r="A865" s="316"/>
      <c r="B865" s="245"/>
      <c r="C865" s="262" t="s">
        <v>903</v>
      </c>
      <c r="D865" s="260" t="s">
        <v>907</v>
      </c>
      <c r="E865" s="34">
        <f>'A4-1 with formulas'!$K865</f>
        <v>0</v>
      </c>
      <c r="F865" s="215" t="str">
        <f>IF('A4-1 with formulas'!F865=0," ",'A4-1 with formulas'!F865)</f>
        <v xml:space="preserve"> </v>
      </c>
      <c r="G865" s="34">
        <f>IF(($F865=" "),0,ROUND('A4-1 with formulas'!$E865*(VLOOKUP($F865,Ratio,6)),0))</f>
        <v>0</v>
      </c>
      <c r="H865" s="34">
        <f>IF(($F865=" "),0,ROUND('A4-1 with formulas'!$E865*(VLOOKUP($F865,Ratio,7)),0))</f>
        <v>0</v>
      </c>
      <c r="I865" s="34">
        <f>IF(($F865=" "),0,ROUND('A4-1 with formulas'!$E865*(VLOOKUP($F865,Ratio,8)),0))</f>
        <v>0</v>
      </c>
      <c r="J865" s="34">
        <f>IF(($F865=" "),0,ROUND('A4-1 with formulas'!$E865*(VLOOKUP($F865,Ratio,9)),0))</f>
        <v>0</v>
      </c>
      <c r="K865" s="34">
        <f>IF(($F865=" "),0,ROUND('A4-1 with formulas'!$E865*(VLOOKUP($F865,Ratio,10)),0))</f>
        <v>0</v>
      </c>
      <c r="L865" s="34">
        <f>IF(($F865=" "),0,ROUND('A4-1 with formulas'!$E865*(VLOOKUP($F865,Ratio,11)),0))</f>
        <v>0</v>
      </c>
      <c r="M865" s="105"/>
    </row>
    <row r="866" spans="1:13">
      <c r="A866" s="316">
        <v>75760</v>
      </c>
      <c r="B866" s="245">
        <v>8164</v>
      </c>
      <c r="C866" s="262" t="s">
        <v>904</v>
      </c>
      <c r="D866" s="260" t="s">
        <v>908</v>
      </c>
      <c r="E866" s="34">
        <f>'A4-1 with formulas'!$K866</f>
        <v>0</v>
      </c>
      <c r="F866" s="215" t="s">
        <v>63</v>
      </c>
      <c r="G866" s="34"/>
      <c r="H866" s="34"/>
      <c r="I866" s="34"/>
      <c r="J866" s="34"/>
      <c r="K866" s="34"/>
      <c r="L866" s="34"/>
      <c r="M866" s="105"/>
    </row>
    <row r="867" spans="1:13">
      <c r="A867" s="316"/>
      <c r="B867" s="245"/>
      <c r="C867" s="262" t="s">
        <v>904</v>
      </c>
      <c r="D867" s="260" t="s">
        <v>908</v>
      </c>
      <c r="E867" s="34">
        <f>'A4-1 with formulas'!$K867</f>
        <v>0</v>
      </c>
      <c r="F867" s="215" t="str">
        <f>IF('A4-1 with formulas'!F867=0," ",'A4-1 with formulas'!F867)</f>
        <v xml:space="preserve"> </v>
      </c>
      <c r="G867" s="34">
        <f>IF(($F867=" "),0,ROUND('A4-1 with formulas'!$E867*(VLOOKUP($F867,Ratio,6)),0))</f>
        <v>0</v>
      </c>
      <c r="H867" s="34">
        <f>IF(($F867=" "),0,ROUND('A4-1 with formulas'!$E867*(VLOOKUP($F867,Ratio,7)),0))</f>
        <v>0</v>
      </c>
      <c r="I867" s="34">
        <f>IF(($F867=" "),0,ROUND('A4-1 with formulas'!$E867*(VLOOKUP($F867,Ratio,8)),0))</f>
        <v>0</v>
      </c>
      <c r="J867" s="34">
        <f>IF(($F867=" "),0,ROUND('A4-1 with formulas'!$E867*(VLOOKUP($F867,Ratio,9)),0))</f>
        <v>0</v>
      </c>
      <c r="K867" s="34">
        <f>IF(($F867=" "),0,ROUND('A4-1 with formulas'!$E867*(VLOOKUP($F867,Ratio,10)),0))</f>
        <v>0</v>
      </c>
      <c r="L867" s="34">
        <f>IF(($F867=" "),0,ROUND('A4-1 with formulas'!$E867*(VLOOKUP($F867,Ratio,11)),0))</f>
        <v>0</v>
      </c>
      <c r="M867" s="105"/>
    </row>
    <row r="868" spans="1:13">
      <c r="A868" s="297">
        <v>75780</v>
      </c>
      <c r="B868" s="46">
        <v>8170</v>
      </c>
      <c r="C868" s="46" t="s">
        <v>484</v>
      </c>
      <c r="D868" s="58" t="s">
        <v>485</v>
      </c>
      <c r="E868" s="33"/>
      <c r="F868" s="33"/>
      <c r="G868" s="33"/>
      <c r="H868" s="33"/>
      <c r="I868" s="33"/>
      <c r="J868" s="33"/>
      <c r="K868" s="33"/>
      <c r="L868" s="33"/>
      <c r="M868" s="105"/>
    </row>
    <row r="869" spans="1:13">
      <c r="A869" s="297">
        <v>75800</v>
      </c>
      <c r="B869" s="46">
        <v>8180</v>
      </c>
      <c r="C869" s="46" t="s">
        <v>742</v>
      </c>
      <c r="D869" s="58" t="s">
        <v>486</v>
      </c>
      <c r="E869" s="33"/>
      <c r="F869" s="33"/>
      <c r="G869" s="33"/>
      <c r="H869" s="33"/>
      <c r="I869" s="33"/>
      <c r="J869" s="33"/>
      <c r="K869" s="33"/>
      <c r="L869" s="33"/>
      <c r="M869" s="105"/>
    </row>
    <row r="870" spans="1:13">
      <c r="A870" s="297">
        <v>75820</v>
      </c>
      <c r="B870" s="46">
        <v>8190</v>
      </c>
      <c r="C870" s="46" t="s">
        <v>487</v>
      </c>
      <c r="D870" s="58" t="s">
        <v>488</v>
      </c>
      <c r="E870" s="140"/>
      <c r="F870" s="33"/>
      <c r="G870" s="140"/>
      <c r="H870" s="140"/>
      <c r="I870" s="140"/>
      <c r="J870" s="140"/>
      <c r="K870" s="140"/>
      <c r="L870" s="140"/>
      <c r="M870" s="105"/>
    </row>
    <row r="871" spans="1:13">
      <c r="A871" s="297">
        <v>75840</v>
      </c>
      <c r="B871" s="46">
        <v>8210</v>
      </c>
      <c r="C871" s="46" t="s">
        <v>743</v>
      </c>
      <c r="D871" s="58" t="s">
        <v>489</v>
      </c>
      <c r="E871" s="34">
        <f>'A4-1 with formulas'!$K871</f>
        <v>0</v>
      </c>
      <c r="F871" s="215" t="str">
        <f>IF('A4-1 with formulas'!F871=0," ",'A4-1 with formulas'!F871)</f>
        <v>Actual</v>
      </c>
      <c r="G871" s="35"/>
      <c r="H871" s="35"/>
      <c r="I871" s="35"/>
      <c r="J871" s="35"/>
      <c r="K871" s="35"/>
      <c r="L871" s="35"/>
      <c r="M871" s="105"/>
    </row>
    <row r="872" spans="1:13">
      <c r="A872" s="297"/>
      <c r="B872" s="46"/>
      <c r="C872" s="46" t="s">
        <v>744</v>
      </c>
      <c r="D872" s="58" t="s">
        <v>489</v>
      </c>
      <c r="E872" s="34">
        <f>'A4-1 with formulas'!$K872</f>
        <v>0</v>
      </c>
      <c r="F872" s="215" t="str">
        <f>IF('A4-1 with formulas'!F872=0," ",'A4-1 with formulas'!F872)</f>
        <v xml:space="preserve"> </v>
      </c>
      <c r="G872" s="34">
        <f>IF(($F872=" "),0,ROUND('A4-1 with formulas'!$E872*(VLOOKUP($F872,Ratio,6)),0))</f>
        <v>0</v>
      </c>
      <c r="H872" s="34">
        <f>IF(($F872=" "),0,ROUND('A4-1 with formulas'!$E872*(VLOOKUP($F872,Ratio,7)),0))</f>
        <v>0</v>
      </c>
      <c r="I872" s="34">
        <f>IF(($F872=" "),0,ROUND('A4-1 with formulas'!$E872*(VLOOKUP($F872,Ratio,8)),0))</f>
        <v>0</v>
      </c>
      <c r="J872" s="34">
        <f>IF(($F872=" "),0,ROUND('A4-1 with formulas'!$E872*(VLOOKUP($F872,Ratio,9)),0))</f>
        <v>0</v>
      </c>
      <c r="K872" s="34">
        <f>IF(($F872=" "),0,ROUND('A4-1 with formulas'!$E872*(VLOOKUP($F872,Ratio,10)),0))</f>
        <v>0</v>
      </c>
      <c r="L872" s="34">
        <f>IF(($F872=" "),0,ROUND('A4-1 with formulas'!$E872*(VLOOKUP($F872,Ratio,11)),0))</f>
        <v>0</v>
      </c>
      <c r="M872" s="105"/>
    </row>
    <row r="873" spans="1:13">
      <c r="A873" s="297">
        <v>75860</v>
      </c>
      <c r="B873" s="46">
        <v>8220</v>
      </c>
      <c r="C873" s="46" t="s">
        <v>490</v>
      </c>
      <c r="D873" s="58" t="s">
        <v>491</v>
      </c>
      <c r="E873" s="33"/>
      <c r="F873" s="33"/>
      <c r="G873" s="33"/>
      <c r="H873" s="33"/>
      <c r="I873" s="33"/>
      <c r="J873" s="33"/>
      <c r="K873" s="33"/>
      <c r="L873" s="33"/>
      <c r="M873" s="105"/>
    </row>
    <row r="874" spans="1:13">
      <c r="A874" s="297">
        <v>75880</v>
      </c>
      <c r="B874" s="46">
        <v>8230</v>
      </c>
      <c r="C874" s="59" t="s">
        <v>795</v>
      </c>
      <c r="D874" s="213"/>
      <c r="E874" s="34">
        <f>SUM(E812:E873)</f>
        <v>0</v>
      </c>
      <c r="F874" s="215"/>
      <c r="G874" s="34">
        <f t="shared" ref="G874:L874" si="39">SUM(G812:G873)</f>
        <v>0</v>
      </c>
      <c r="H874" s="34">
        <f t="shared" si="39"/>
        <v>0</v>
      </c>
      <c r="I874" s="34">
        <f t="shared" si="39"/>
        <v>0</v>
      </c>
      <c r="J874" s="34">
        <f t="shared" si="39"/>
        <v>0</v>
      </c>
      <c r="K874" s="34">
        <f t="shared" si="39"/>
        <v>0</v>
      </c>
      <c r="L874" s="34">
        <f t="shared" si="39"/>
        <v>0</v>
      </c>
      <c r="M874" s="140"/>
    </row>
    <row r="875" spans="1:13">
      <c r="A875" s="297"/>
      <c r="B875" s="46"/>
      <c r="C875" s="59" t="s">
        <v>492</v>
      </c>
      <c r="D875" s="214"/>
      <c r="E875" s="33"/>
      <c r="F875" s="33"/>
      <c r="G875" s="33"/>
      <c r="H875" s="33"/>
      <c r="I875" s="33"/>
      <c r="J875" s="33"/>
      <c r="K875" s="33"/>
      <c r="L875" s="33"/>
      <c r="M875" s="105"/>
    </row>
    <row r="876" spans="1:13">
      <c r="A876" s="297">
        <v>76000</v>
      </c>
      <c r="B876" s="46">
        <v>8240</v>
      </c>
      <c r="C876" s="46" t="s">
        <v>221</v>
      </c>
      <c r="D876" s="58" t="s">
        <v>493</v>
      </c>
      <c r="E876" s="34">
        <f>'A4-1 with formulas'!$K876</f>
        <v>0</v>
      </c>
      <c r="F876" s="215" t="str">
        <f>IF('A4-1 with formulas'!F876=0," ",'A4-1 with formulas'!F876)</f>
        <v>Actual</v>
      </c>
      <c r="G876" s="35"/>
      <c r="H876" s="35"/>
      <c r="I876" s="35"/>
      <c r="J876" s="35"/>
      <c r="K876" s="35"/>
      <c r="L876" s="35"/>
      <c r="M876" s="105"/>
    </row>
    <row r="877" spans="1:13">
      <c r="A877" s="297"/>
      <c r="B877" s="46"/>
      <c r="C877" s="46" t="s">
        <v>223</v>
      </c>
      <c r="D877" s="58" t="s">
        <v>493</v>
      </c>
      <c r="E877" s="34">
        <f>'A4-1 with formulas'!$K877</f>
        <v>0</v>
      </c>
      <c r="F877" s="215" t="str">
        <f>IF('A4-1 with formulas'!F877=0," ",'A4-1 with formulas'!F877)</f>
        <v xml:space="preserve"> </v>
      </c>
      <c r="G877" s="34">
        <f>IF(($F877=" "),0,ROUND('A4-1 with formulas'!$E877*(VLOOKUP($F877,Ratio,6)),0))</f>
        <v>0</v>
      </c>
      <c r="H877" s="34">
        <f>IF(($F877=" "),0,ROUND('A4-1 with formulas'!$E877*(VLOOKUP($F877,Ratio,7)),0))</f>
        <v>0</v>
      </c>
      <c r="I877" s="34">
        <f>IF(($F877=" "),0,ROUND('A4-1 with formulas'!$E877*(VLOOKUP($F877,Ratio,8)),0))</f>
        <v>0</v>
      </c>
      <c r="J877" s="34">
        <f>IF(($F877=" "),0,ROUND('A4-1 with formulas'!$E877*(VLOOKUP($F877,Ratio,9)),0))</f>
        <v>0</v>
      </c>
      <c r="K877" s="34">
        <f>IF(($F877=" "),0,ROUND('A4-1 with formulas'!$E877*(VLOOKUP($F877,Ratio,10)),0))</f>
        <v>0</v>
      </c>
      <c r="L877" s="34">
        <f>IF(($F877=" "),0,ROUND('A4-1 with formulas'!$E877*(VLOOKUP($F877,Ratio,11)),0))</f>
        <v>0</v>
      </c>
      <c r="M877" s="105"/>
    </row>
    <row r="878" spans="1:13">
      <c r="A878" s="297">
        <v>76020</v>
      </c>
      <c r="B878" s="46">
        <v>8250</v>
      </c>
      <c r="C878" s="298" t="s">
        <v>1007</v>
      </c>
      <c r="D878" s="297" t="s">
        <v>1054</v>
      </c>
      <c r="E878" s="34">
        <f>'A4-1 with formulas'!$K878</f>
        <v>0</v>
      </c>
      <c r="F878" s="215" t="str">
        <f>IF('A4-1 with formulas'!F880=0," ",'A4-1 with formulas'!F880)</f>
        <v>Actual</v>
      </c>
      <c r="G878" s="35"/>
      <c r="H878" s="35"/>
      <c r="I878" s="35"/>
      <c r="J878" s="35"/>
      <c r="K878" s="35"/>
      <c r="L878" s="35"/>
      <c r="M878" s="105"/>
    </row>
    <row r="879" spans="1:13">
      <c r="A879" s="297"/>
      <c r="B879" s="46"/>
      <c r="C879" s="298" t="s">
        <v>1007</v>
      </c>
      <c r="D879" s="297" t="s">
        <v>1054</v>
      </c>
      <c r="E879" s="34">
        <f>'A4-1 with formulas'!$K879</f>
        <v>0</v>
      </c>
      <c r="F879" s="215" t="str">
        <f>IF('A4-1 with formulas'!F881=0," ",'A4-1 with formulas'!F881)</f>
        <v xml:space="preserve"> </v>
      </c>
      <c r="G879" s="34">
        <f>IF(($F879=" "),0,ROUND('A4-1 with formulas'!$E881*(VLOOKUP($F879,Ratio,6)),0))</f>
        <v>0</v>
      </c>
      <c r="H879" s="34">
        <f>IF(($F879=" "),0,ROUND('A4-1 with formulas'!$E881*(VLOOKUP($F879,Ratio,7)),0))</f>
        <v>0</v>
      </c>
      <c r="I879" s="34">
        <f>IF(($F879=" "),0,ROUND('A4-1 with formulas'!$E881*(VLOOKUP($F879,Ratio,8)),0))</f>
        <v>0</v>
      </c>
      <c r="J879" s="34">
        <f>IF(($F879=" "),0,ROUND('A4-1 with formulas'!$E881*(VLOOKUP($F879,Ratio,9)),0))</f>
        <v>0</v>
      </c>
      <c r="K879" s="34">
        <f>IF(($F879=" "),0,ROUND('A4-1 with formulas'!$E881*(VLOOKUP($F879,Ratio,10)),0))</f>
        <v>0</v>
      </c>
      <c r="L879" s="34">
        <f>IF(($F879=" "),0,ROUND('A4-1 with formulas'!$E881*(VLOOKUP($F879,Ratio,11)),0))</f>
        <v>0</v>
      </c>
      <c r="M879" s="105"/>
    </row>
    <row r="880" spans="1:13">
      <c r="A880" s="316">
        <v>76040</v>
      </c>
      <c r="B880" s="288">
        <v>8255</v>
      </c>
      <c r="C880" s="46" t="s">
        <v>494</v>
      </c>
      <c r="D880" s="58" t="s">
        <v>495</v>
      </c>
      <c r="E880" s="34">
        <f>'A4-1 with formulas'!$K880</f>
        <v>0</v>
      </c>
      <c r="F880" s="215" t="str">
        <f>IF('A4-1 with formulas'!F882=0," ",'A4-1 with formulas'!F882)</f>
        <v>Actual</v>
      </c>
      <c r="G880" s="34"/>
      <c r="H880" s="34"/>
      <c r="I880" s="34"/>
      <c r="J880" s="34"/>
      <c r="K880" s="34"/>
      <c r="L880" s="34"/>
      <c r="M880" s="105"/>
    </row>
    <row r="881" spans="1:13">
      <c r="A881" s="316"/>
      <c r="B881" s="245"/>
      <c r="C881" s="46" t="s">
        <v>352</v>
      </c>
      <c r="D881" s="58" t="s">
        <v>495</v>
      </c>
      <c r="E881" s="34">
        <f>'A4-1 with formulas'!$K881</f>
        <v>0</v>
      </c>
      <c r="F881" s="215" t="str">
        <f>IF('A4-1 with formulas'!F883=0," ",'A4-1 with formulas'!F883)</f>
        <v xml:space="preserve"> </v>
      </c>
      <c r="G881" s="34">
        <f>IF(($F881=" "),0,ROUND('A4-1 with formulas'!$E883*(VLOOKUP($F881,Ratio,6)),0))</f>
        <v>0</v>
      </c>
      <c r="H881" s="34">
        <f>IF(($F881=" "),0,ROUND('A4-1 with formulas'!$E883*(VLOOKUP($F881,Ratio,7)),0))</f>
        <v>0</v>
      </c>
      <c r="I881" s="34">
        <f>IF(($F881=" "),0,ROUND('A4-1 with formulas'!$E883*(VLOOKUP($F881,Ratio,8)),0))</f>
        <v>0</v>
      </c>
      <c r="J881" s="34">
        <f>IF(($F881=" "),0,ROUND('A4-1 with formulas'!$E883*(VLOOKUP($F881,Ratio,9)),0))</f>
        <v>0</v>
      </c>
      <c r="K881" s="34">
        <f>IF(($F881=" "),0,ROUND('A4-1 with formulas'!$E883*(VLOOKUP($F881,Ratio,10)),0))</f>
        <v>0</v>
      </c>
      <c r="L881" s="34">
        <f>IF(($F881=" "),0,ROUND('A4-1 with formulas'!$E883*(VLOOKUP($F881,Ratio,11)),0))</f>
        <v>0</v>
      </c>
      <c r="M881" s="105"/>
    </row>
    <row r="882" spans="1:13">
      <c r="A882" s="297">
        <v>76060</v>
      </c>
      <c r="B882" s="46">
        <v>8260</v>
      </c>
      <c r="C882" s="312" t="s">
        <v>952</v>
      </c>
      <c r="D882" s="311" t="s">
        <v>953</v>
      </c>
      <c r="E882" s="34">
        <f>'A4-1 with formulas'!$K882</f>
        <v>0</v>
      </c>
      <c r="F882" s="215" t="str">
        <f>IF('A4-1 with formulas'!F884=0," ",'A4-1 with formulas'!F884)</f>
        <v>Actual</v>
      </c>
      <c r="G882" s="34"/>
      <c r="H882" s="34"/>
      <c r="I882" s="34"/>
      <c r="J882" s="34"/>
      <c r="K882" s="34"/>
      <c r="L882" s="34"/>
      <c r="M882" s="105"/>
    </row>
    <row r="883" spans="1:13">
      <c r="A883" s="297"/>
      <c r="B883" s="46"/>
      <c r="C883" s="312" t="s">
        <v>954</v>
      </c>
      <c r="D883" s="311" t="s">
        <v>953</v>
      </c>
      <c r="E883" s="34">
        <f>'A4-1 with formulas'!$K883</f>
        <v>0</v>
      </c>
      <c r="F883" s="215" t="str">
        <f>IF('A4-1 with formulas'!F885=0," ",'A4-1 with formulas'!F885)</f>
        <v xml:space="preserve"> </v>
      </c>
      <c r="G883" s="34">
        <f>IF(($F883=" "),0,ROUND('A4-1 with formulas'!$E885*(VLOOKUP($F883,Ratio,6)),0))</f>
        <v>0</v>
      </c>
      <c r="H883" s="34">
        <f>IF(($F883=" "),0,ROUND('A4-1 with formulas'!$E885*(VLOOKUP($F883,Ratio,7)),0))</f>
        <v>0</v>
      </c>
      <c r="I883" s="34">
        <f>IF(($F883=" "),0,ROUND('A4-1 with formulas'!$E885*(VLOOKUP($F883,Ratio,8)),0))</f>
        <v>0</v>
      </c>
      <c r="J883" s="34">
        <f>IF(($F883=" "),0,ROUND('A4-1 with formulas'!$E885*(VLOOKUP($F883,Ratio,9)),0))</f>
        <v>0</v>
      </c>
      <c r="K883" s="34">
        <f>IF(($F883=" "),0,ROUND('A4-1 with formulas'!$E885*(VLOOKUP($F883,Ratio,10)),0))</f>
        <v>0</v>
      </c>
      <c r="L883" s="34">
        <f>IF(($F883=" "),0,ROUND('A4-1 with formulas'!$E885*(VLOOKUP($F883,Ratio,11)),0))</f>
        <v>0</v>
      </c>
      <c r="M883" s="105"/>
    </row>
    <row r="884" spans="1:13">
      <c r="A884" s="297">
        <v>76080</v>
      </c>
      <c r="B884" s="46">
        <v>8270</v>
      </c>
      <c r="C884" s="46" t="s">
        <v>309</v>
      </c>
      <c r="D884" s="58" t="s">
        <v>496</v>
      </c>
      <c r="E884" s="34">
        <f>'A4-1 with formulas'!$K884</f>
        <v>0</v>
      </c>
      <c r="F884" s="215" t="str">
        <f>IF('A4-1 with formulas'!F886=0," ",'A4-1 with formulas'!F886)</f>
        <v>Actual</v>
      </c>
      <c r="G884" s="35"/>
      <c r="H884" s="35"/>
      <c r="I884" s="35"/>
      <c r="J884" s="35"/>
      <c r="K884" s="35"/>
      <c r="L884" s="35"/>
      <c r="M884" s="105"/>
    </row>
    <row r="885" spans="1:13">
      <c r="A885" s="297"/>
      <c r="B885" s="46"/>
      <c r="C885" s="46" t="s">
        <v>311</v>
      </c>
      <c r="D885" s="58" t="s">
        <v>496</v>
      </c>
      <c r="E885" s="34">
        <f>'A4-1 with formulas'!$K887</f>
        <v>0</v>
      </c>
      <c r="F885" s="215" t="str">
        <f>IF('A4-1 with formulas'!F887=0," ",'A4-1 with formulas'!F887)</f>
        <v xml:space="preserve"> </v>
      </c>
      <c r="G885" s="34">
        <f>IF(($F885=" "),0,ROUND('A4-1 with formulas'!$E887*(VLOOKUP($F885,Ratio,6)),0))</f>
        <v>0</v>
      </c>
      <c r="H885" s="34">
        <f>IF(($F885=" "),0,ROUND('A4-1 with formulas'!$E887*(VLOOKUP($F885,Ratio,7)),0))</f>
        <v>0</v>
      </c>
      <c r="I885" s="34">
        <f>IF(($F885=" "),0,ROUND('A4-1 with formulas'!$E887*(VLOOKUP($F885,Ratio,8)),0))</f>
        <v>0</v>
      </c>
      <c r="J885" s="34">
        <f>IF(($F885=" "),0,ROUND('A4-1 with formulas'!$E887*(VLOOKUP($F885,Ratio,9)),0))</f>
        <v>0</v>
      </c>
      <c r="K885" s="34">
        <f>IF(($F885=" "),0,ROUND('A4-1 with formulas'!$E887*(VLOOKUP($F885,Ratio,10)),0))</f>
        <v>0</v>
      </c>
      <c r="L885" s="34">
        <f>IF(($F885=" "),0,ROUND('A4-1 with formulas'!$E887*(VLOOKUP($F885,Ratio,11)),0))</f>
        <v>0</v>
      </c>
      <c r="M885" s="105"/>
    </row>
    <row r="886" spans="1:13">
      <c r="A886" s="297">
        <v>76100</v>
      </c>
      <c r="B886" s="46">
        <v>8280</v>
      </c>
      <c r="C886" s="46" t="s">
        <v>497</v>
      </c>
      <c r="D886" s="58" t="s">
        <v>498</v>
      </c>
      <c r="E886" s="34">
        <f>'A4-1 with formulas'!$K886</f>
        <v>0</v>
      </c>
      <c r="F886" s="215" t="str">
        <f>IF('A4-1 with formulas'!F888=0," ",'A4-1 with formulas'!F888)</f>
        <v>Actual</v>
      </c>
      <c r="G886" s="35"/>
      <c r="H886" s="35"/>
      <c r="I886" s="35"/>
      <c r="J886" s="35"/>
      <c r="K886" s="35"/>
      <c r="L886" s="35"/>
      <c r="M886" s="105"/>
    </row>
    <row r="887" spans="1:13">
      <c r="A887" s="297"/>
      <c r="B887" s="46"/>
      <c r="C887" s="46" t="s">
        <v>499</v>
      </c>
      <c r="D887" s="58" t="s">
        <v>498</v>
      </c>
      <c r="E887" s="34">
        <f>'A4-1 with formulas'!$K887</f>
        <v>0</v>
      </c>
      <c r="F887" s="215" t="str">
        <f>IF('A4-1 with formulas'!F889=0," ",'A4-1 with formulas'!F889)</f>
        <v xml:space="preserve"> </v>
      </c>
      <c r="G887" s="34">
        <f>IF(($F887=" "),0,ROUND('A4-1 with formulas'!$E889*(VLOOKUP($F887,Ratio,6)),0))</f>
        <v>0</v>
      </c>
      <c r="H887" s="34">
        <f>IF(($F887=" "),0,ROUND('A4-1 with formulas'!$E889*(VLOOKUP($F887,Ratio,7)),0))</f>
        <v>0</v>
      </c>
      <c r="I887" s="34">
        <f>IF(($F887=" "),0,ROUND('A4-1 with formulas'!$E889*(VLOOKUP($F887,Ratio,8)),0))</f>
        <v>0</v>
      </c>
      <c r="J887" s="34">
        <f>IF(($F887=" "),0,ROUND('A4-1 with formulas'!$E889*(VLOOKUP($F887,Ratio,9)),0))</f>
        <v>0</v>
      </c>
      <c r="K887" s="34">
        <f>IF(($F887=" "),0,ROUND('A4-1 with formulas'!$E889*(VLOOKUP($F887,Ratio,10)),0))</f>
        <v>0</v>
      </c>
      <c r="L887" s="34">
        <f>IF(($F887=" "),0,ROUND('A4-1 with formulas'!$E889*(VLOOKUP($F887,Ratio,11)),0))</f>
        <v>0</v>
      </c>
      <c r="M887" s="105"/>
    </row>
    <row r="888" spans="1:13">
      <c r="A888" s="297">
        <v>76120</v>
      </c>
      <c r="B888" s="46">
        <v>8290</v>
      </c>
      <c r="C888" s="46" t="s">
        <v>83</v>
      </c>
      <c r="D888" s="58" t="s">
        <v>971</v>
      </c>
      <c r="E888" s="34">
        <f>'A4-1 with formulas'!$K888</f>
        <v>0</v>
      </c>
      <c r="F888" s="215" t="str">
        <f>IF('A4-1 with formulas'!F890=0," ",'A4-1 with formulas'!F890)</f>
        <v>Actual</v>
      </c>
      <c r="G888" s="35"/>
      <c r="H888" s="35"/>
      <c r="I888" s="35"/>
      <c r="J888" s="35"/>
      <c r="K888" s="35"/>
      <c r="L888" s="35"/>
      <c r="M888" s="105"/>
    </row>
    <row r="889" spans="1:13">
      <c r="A889" s="297"/>
      <c r="B889" s="46"/>
      <c r="C889" s="46" t="s">
        <v>85</v>
      </c>
      <c r="D889" s="58" t="s">
        <v>971</v>
      </c>
      <c r="E889" s="34">
        <f>'A4-1 with formulas'!$K889</f>
        <v>0</v>
      </c>
      <c r="F889" s="215" t="str">
        <f>IF('A4-1 with formulas'!F891=0," ",'A4-1 with formulas'!F891)</f>
        <v xml:space="preserve"> </v>
      </c>
      <c r="G889" s="34">
        <f>IF(($F889=" "),0,ROUND('A4-1 with formulas'!$E891*(VLOOKUP($F889,Ratio,6)),0))</f>
        <v>0</v>
      </c>
      <c r="H889" s="34">
        <f>IF(($F889=" "),0,ROUND('A4-1 with formulas'!$E891*(VLOOKUP($F889,Ratio,7)),0))</f>
        <v>0</v>
      </c>
      <c r="I889" s="34">
        <f>IF(($F889=" "),0,ROUND('A4-1 with formulas'!$E891*(VLOOKUP($F889,Ratio,8)),0))</f>
        <v>0</v>
      </c>
      <c r="J889" s="34">
        <f>IF(($F889=" "),0,ROUND('A4-1 with formulas'!$E891*(VLOOKUP($F889,Ratio,9)),0))</f>
        <v>0</v>
      </c>
      <c r="K889" s="34">
        <f>IF(($F889=" "),0,ROUND('A4-1 with formulas'!$E891*(VLOOKUP($F889,Ratio,10)),0))</f>
        <v>0</v>
      </c>
      <c r="L889" s="34">
        <f>IF(($F889=" "),0,ROUND('A4-1 with formulas'!$E891*(VLOOKUP($F889,Ratio,11)),0))</f>
        <v>0</v>
      </c>
      <c r="M889" s="105"/>
    </row>
    <row r="890" spans="1:13">
      <c r="A890" s="297">
        <v>76140</v>
      </c>
      <c r="B890" s="46">
        <v>8300</v>
      </c>
      <c r="C890" s="46" t="s">
        <v>500</v>
      </c>
      <c r="D890" s="58" t="s">
        <v>501</v>
      </c>
      <c r="E890" s="33"/>
      <c r="F890" s="33"/>
      <c r="G890" s="33"/>
      <c r="H890" s="33"/>
      <c r="I890" s="33"/>
      <c r="J890" s="33"/>
      <c r="K890" s="33"/>
      <c r="L890" s="33"/>
      <c r="M890" s="105"/>
    </row>
    <row r="891" spans="1:13">
      <c r="A891" s="297">
        <v>76160</v>
      </c>
      <c r="B891" s="46">
        <v>8310</v>
      </c>
      <c r="C891" s="46" t="s">
        <v>502</v>
      </c>
      <c r="D891" s="58" t="s">
        <v>501</v>
      </c>
      <c r="E891" s="34">
        <f>'A4-1 with formulas'!$K891</f>
        <v>0</v>
      </c>
      <c r="F891" s="215" t="str">
        <f>IF('A4-1 with formulas'!F893=0," ",'A4-1 with formulas'!F893)</f>
        <v>Actual</v>
      </c>
      <c r="G891" s="35"/>
      <c r="H891" s="35"/>
      <c r="I891" s="35"/>
      <c r="J891" s="35"/>
      <c r="K891" s="35"/>
      <c r="L891" s="35"/>
      <c r="M891" s="105"/>
    </row>
    <row r="892" spans="1:13">
      <c r="A892" s="297"/>
      <c r="B892" s="46"/>
      <c r="C892" s="46" t="s">
        <v>503</v>
      </c>
      <c r="D892" s="58" t="s">
        <v>504</v>
      </c>
      <c r="E892" s="34">
        <f>'A4-1 with formulas'!$K892</f>
        <v>0</v>
      </c>
      <c r="F892" s="215" t="str">
        <f>IF('A4-1 with formulas'!F894=0," ",'A4-1 with formulas'!F894)</f>
        <v xml:space="preserve"> </v>
      </c>
      <c r="G892" s="34">
        <f>IF(($F892=" "),0,ROUND('A4-1 with formulas'!$E894*(VLOOKUP($F892,Ratio,6)),0))</f>
        <v>0</v>
      </c>
      <c r="H892" s="34">
        <f>IF(($F892=" "),0,ROUND('A4-1 with formulas'!$E894*(VLOOKUP($F892,Ratio,7)),0))</f>
        <v>0</v>
      </c>
      <c r="I892" s="34">
        <f>IF(($F892=" "),0,ROUND('A4-1 with formulas'!$E894*(VLOOKUP($F892,Ratio,8)),0))</f>
        <v>0</v>
      </c>
      <c r="J892" s="34">
        <f>IF(($F892=" "),0,ROUND('A4-1 with formulas'!$E894*(VLOOKUP($F892,Ratio,9)),0))</f>
        <v>0</v>
      </c>
      <c r="K892" s="34">
        <f>IF(($F892=" "),0,ROUND('A4-1 with formulas'!$E894*(VLOOKUP($F892,Ratio,10)),0))</f>
        <v>0</v>
      </c>
      <c r="L892" s="34">
        <f>IF(($F892=" "),0,ROUND('A4-1 with formulas'!$E894*(VLOOKUP($F892,Ratio,11)),0))</f>
        <v>0</v>
      </c>
      <c r="M892" s="105"/>
    </row>
    <row r="893" spans="1:13">
      <c r="A893" s="297">
        <v>76180</v>
      </c>
      <c r="B893" s="261">
        <v>8315</v>
      </c>
      <c r="C893" s="46" t="s">
        <v>505</v>
      </c>
      <c r="D893" s="58" t="s">
        <v>506</v>
      </c>
      <c r="E893" s="34">
        <f>'A4-1 with formulas'!$K893</f>
        <v>0</v>
      </c>
      <c r="F893" s="215" t="str">
        <f>IF('A4-1 with formulas'!F895=0," ",'A4-1 with formulas'!F895)</f>
        <v>Actual</v>
      </c>
      <c r="G893" s="34"/>
      <c r="H893" s="34"/>
      <c r="I893" s="34"/>
      <c r="J893" s="34"/>
      <c r="K893" s="34"/>
      <c r="L893" s="34"/>
      <c r="M893" s="105"/>
    </row>
    <row r="894" spans="1:13">
      <c r="A894" s="297"/>
      <c r="B894" s="254"/>
      <c r="C894" s="46" t="s">
        <v>507</v>
      </c>
      <c r="D894" s="58" t="s">
        <v>506</v>
      </c>
      <c r="E894" s="34">
        <f>'A4-1 with formulas'!$K894</f>
        <v>0</v>
      </c>
      <c r="F894" s="215" t="str">
        <f>IF('A4-1 with formulas'!F896=0," ",'A4-1 with formulas'!F896)</f>
        <v xml:space="preserve"> </v>
      </c>
      <c r="G894" s="34">
        <f>IF(($F894=" "),0,ROUND('A4-1 with formulas'!$E896*(VLOOKUP($F894,Ratio,6)),0))</f>
        <v>0</v>
      </c>
      <c r="H894" s="34">
        <f>IF(($F894=" "),0,ROUND('A4-1 with formulas'!$E896*(VLOOKUP($F894,Ratio,7)),0))</f>
        <v>0</v>
      </c>
      <c r="I894" s="34">
        <f>IF(($F894=" "),0,ROUND('A4-1 with formulas'!$E896*(VLOOKUP($F894,Ratio,8)),0))</f>
        <v>0</v>
      </c>
      <c r="J894" s="34">
        <f>IF(($F894=" "),0,ROUND('A4-1 with formulas'!$E896*(VLOOKUP($F894,Ratio,9)),0))</f>
        <v>0</v>
      </c>
      <c r="K894" s="34">
        <f>IF(($F894=" "),0,ROUND('A4-1 with formulas'!$E896*(VLOOKUP($F894,Ratio,10)),0))</f>
        <v>0</v>
      </c>
      <c r="L894" s="34">
        <f>IF(($F894=" "),0,ROUND('A4-1 with formulas'!$E896*(VLOOKUP($F894,Ratio,11)),0))</f>
        <v>0</v>
      </c>
      <c r="M894" s="105"/>
    </row>
    <row r="895" spans="1:13">
      <c r="A895" s="297">
        <v>76200</v>
      </c>
      <c r="B895" s="46">
        <v>8320</v>
      </c>
      <c r="C895" s="262" t="s">
        <v>874</v>
      </c>
      <c r="D895" s="260" t="s">
        <v>875</v>
      </c>
      <c r="E895" s="34">
        <f>'A4-1 with formulas'!$K895</f>
        <v>0</v>
      </c>
      <c r="F895" s="215" t="str">
        <f>IF('A4-1 with formulas'!F897=0," ",'A4-1 with formulas'!F897)</f>
        <v>Actual</v>
      </c>
      <c r="G895" s="35"/>
      <c r="H895" s="35"/>
      <c r="I895" s="35"/>
      <c r="J895" s="35"/>
      <c r="K895" s="35"/>
      <c r="L895" s="35"/>
      <c r="M895" s="105"/>
    </row>
    <row r="896" spans="1:13">
      <c r="A896" s="297"/>
      <c r="B896" s="46"/>
      <c r="C896" s="262" t="s">
        <v>876</v>
      </c>
      <c r="D896" s="260" t="s">
        <v>875</v>
      </c>
      <c r="E896" s="34">
        <f>'A4-1 with formulas'!$K896</f>
        <v>0</v>
      </c>
      <c r="F896" s="215" t="str">
        <f>IF('A4-1 with formulas'!F898=0," ",'A4-1 with formulas'!F898)</f>
        <v xml:space="preserve"> </v>
      </c>
      <c r="G896" s="34">
        <f>IF(($F896=" "),0,ROUND('A4-1 with formulas'!$E898*(VLOOKUP($F896,Ratio,6)),0))</f>
        <v>0</v>
      </c>
      <c r="H896" s="34">
        <f>IF(($F896=" "),0,ROUND('A4-1 with formulas'!$E898*(VLOOKUP($F896,Ratio,7)),0))</f>
        <v>0</v>
      </c>
      <c r="I896" s="34">
        <f>IF(($F896=" "),0,ROUND('A4-1 with formulas'!$E898*(VLOOKUP($F896,Ratio,8)),0))</f>
        <v>0</v>
      </c>
      <c r="J896" s="34">
        <f>IF(($F896=" "),0,ROUND('A4-1 with formulas'!$E898*(VLOOKUP($F896,Ratio,9)),0))</f>
        <v>0</v>
      </c>
      <c r="K896" s="34">
        <f>IF(($F896=" "),0,ROUND('A4-1 with formulas'!$E898*(VLOOKUP($F896,Ratio,10)),0))</f>
        <v>0</v>
      </c>
      <c r="L896" s="34">
        <f>IF(($F896=" "),0,ROUND('A4-1 with formulas'!$E898*(VLOOKUP($F896,Ratio,11)),0))</f>
        <v>0</v>
      </c>
      <c r="M896" s="105"/>
    </row>
    <row r="897" spans="1:13">
      <c r="A897" s="297">
        <v>76240</v>
      </c>
      <c r="B897" s="46">
        <v>8326</v>
      </c>
      <c r="C897" s="46" t="s">
        <v>89</v>
      </c>
      <c r="D897" s="58" t="s">
        <v>508</v>
      </c>
      <c r="E897" s="34">
        <f>'A4-1 with formulas'!$K897</f>
        <v>0</v>
      </c>
      <c r="F897" s="215" t="str">
        <f>IF('A4-1 with formulas'!F899=0," ",'A4-1 with formulas'!F899)</f>
        <v>Actual</v>
      </c>
      <c r="G897" s="34"/>
      <c r="H897" s="34"/>
      <c r="I897" s="34"/>
      <c r="J897" s="34"/>
      <c r="K897" s="34"/>
      <c r="L897" s="34"/>
      <c r="M897" s="105" t="s">
        <v>796</v>
      </c>
    </row>
    <row r="898" spans="1:13">
      <c r="A898" s="297"/>
      <c r="B898" s="46"/>
      <c r="C898" s="46" t="s">
        <v>91</v>
      </c>
      <c r="D898" s="58" t="s">
        <v>508</v>
      </c>
      <c r="E898" s="34">
        <f>'A4-1 with formulas'!$K898</f>
        <v>0</v>
      </c>
      <c r="F898" s="215" t="str">
        <f>IF('A4-1 with formulas'!F900=0," ",'A4-1 with formulas'!F900)</f>
        <v xml:space="preserve"> </v>
      </c>
      <c r="G898" s="34">
        <f>IF(($F898=" "),0,ROUND('A4-1 with formulas'!$E900*(VLOOKUP($F898,Ratio,6)),0))</f>
        <v>0</v>
      </c>
      <c r="H898" s="34">
        <f>IF(($F898=" "),0,ROUND('A4-1 with formulas'!$E900*(VLOOKUP($F898,Ratio,7)),0))</f>
        <v>0</v>
      </c>
      <c r="I898" s="34">
        <f>IF(($F898=" "),0,ROUND('A4-1 with formulas'!$E900*(VLOOKUP($F898,Ratio,8)),0))</f>
        <v>0</v>
      </c>
      <c r="J898" s="34">
        <f>IF(($F898=" "),0,ROUND('A4-1 with formulas'!$E900*(VLOOKUP($F898,Ratio,9)),0))</f>
        <v>0</v>
      </c>
      <c r="K898" s="34">
        <f>IF(($F898=" "),0,ROUND('A4-1 with formulas'!$E900*(VLOOKUP($F898,Ratio,10)),0))</f>
        <v>0</v>
      </c>
      <c r="L898" s="34">
        <f>IF(($F898=" "),0,ROUND('A4-1 with formulas'!$E900*(VLOOKUP($F898,Ratio,11)),0))</f>
        <v>0</v>
      </c>
      <c r="M898" s="105" t="s">
        <v>796</v>
      </c>
    </row>
    <row r="899" spans="1:13">
      <c r="A899" s="297">
        <v>76260</v>
      </c>
      <c r="B899" s="46">
        <v>8330</v>
      </c>
      <c r="C899" s="266" t="s">
        <v>973</v>
      </c>
      <c r="D899" s="58" t="s">
        <v>972</v>
      </c>
      <c r="E899" s="34">
        <f>'A4-1 with formulas'!$K899</f>
        <v>0</v>
      </c>
      <c r="F899" s="215"/>
      <c r="G899" s="34">
        <f t="shared" ref="G899:L899" si="40">SUM(G876:G898)</f>
        <v>0</v>
      </c>
      <c r="H899" s="34">
        <f t="shared" si="40"/>
        <v>0</v>
      </c>
      <c r="I899" s="34">
        <f t="shared" si="40"/>
        <v>0</v>
      </c>
      <c r="J899" s="34">
        <f t="shared" si="40"/>
        <v>0</v>
      </c>
      <c r="K899" s="34">
        <f t="shared" si="40"/>
        <v>0</v>
      </c>
      <c r="L899" s="34">
        <f t="shared" si="40"/>
        <v>0</v>
      </c>
      <c r="M899" s="105"/>
    </row>
    <row r="900" spans="1:13">
      <c r="A900" s="297">
        <v>76400</v>
      </c>
      <c r="B900" s="46">
        <v>8345</v>
      </c>
      <c r="C900" s="46" t="s">
        <v>974</v>
      </c>
      <c r="D900" s="58" t="s">
        <v>972</v>
      </c>
      <c r="E900" s="34">
        <f>'A4-1 with formulas'!$K900</f>
        <v>0</v>
      </c>
      <c r="F900" s="215"/>
      <c r="G900" s="34">
        <f t="shared" ref="G900:M900" si="41">G899+G874</f>
        <v>0</v>
      </c>
      <c r="H900" s="34">
        <f t="shared" si="41"/>
        <v>0</v>
      </c>
      <c r="I900" s="34">
        <f t="shared" si="41"/>
        <v>0</v>
      </c>
      <c r="J900" s="34">
        <f t="shared" si="41"/>
        <v>0</v>
      </c>
      <c r="K900" s="34">
        <f t="shared" si="41"/>
        <v>0</v>
      </c>
      <c r="L900" s="34">
        <f t="shared" si="41"/>
        <v>0</v>
      </c>
      <c r="M900" s="34">
        <f t="shared" si="41"/>
        <v>0</v>
      </c>
    </row>
    <row r="901" spans="1:13">
      <c r="A901" s="297">
        <v>83080</v>
      </c>
      <c r="B901" s="46">
        <v>9460</v>
      </c>
      <c r="C901" s="59" t="s">
        <v>509</v>
      </c>
      <c r="D901" s="213"/>
      <c r="E901" s="33"/>
      <c r="F901" s="33"/>
      <c r="G901" s="33"/>
      <c r="H901" s="33"/>
      <c r="I901" s="33"/>
      <c r="J901" s="33"/>
      <c r="K901" s="33"/>
      <c r="L901" s="33"/>
      <c r="M901" s="105"/>
    </row>
    <row r="902" spans="1:13">
      <c r="A902" s="297">
        <v>84000</v>
      </c>
      <c r="B902" s="148">
        <v>9465</v>
      </c>
      <c r="C902" s="59" t="s">
        <v>979</v>
      </c>
      <c r="D902" s="213"/>
      <c r="E902" s="33"/>
      <c r="F902" s="33"/>
      <c r="G902" s="33"/>
      <c r="H902" s="33"/>
      <c r="I902" s="33"/>
      <c r="J902" s="33"/>
      <c r="K902" s="33"/>
      <c r="L902" s="33"/>
      <c r="M902" s="105"/>
    </row>
    <row r="903" spans="1:13">
      <c r="A903" s="297">
        <v>84020</v>
      </c>
      <c r="B903" s="148">
        <v>9466</v>
      </c>
      <c r="C903" s="59" t="s">
        <v>510</v>
      </c>
      <c r="D903" s="58" t="s">
        <v>511</v>
      </c>
      <c r="E903" s="33"/>
      <c r="F903" s="33"/>
      <c r="G903" s="33"/>
      <c r="H903" s="33"/>
      <c r="I903" s="33"/>
      <c r="J903" s="33"/>
      <c r="K903" s="33"/>
      <c r="L903" s="33"/>
      <c r="M903" s="105"/>
    </row>
    <row r="904" spans="1:13">
      <c r="A904" s="297">
        <v>84060</v>
      </c>
      <c r="B904" s="46">
        <f>B901+10</f>
        <v>9470</v>
      </c>
      <c r="C904" s="59" t="s">
        <v>980</v>
      </c>
      <c r="D904" s="58"/>
      <c r="E904" s="34">
        <f>E806+E900+E901+E902+E903</f>
        <v>0</v>
      </c>
      <c r="F904" s="215"/>
      <c r="G904" s="34">
        <f t="shared" ref="G904:M904" si="42">G806+G900+G901+G902</f>
        <v>0</v>
      </c>
      <c r="H904" s="34">
        <f t="shared" si="42"/>
        <v>0</v>
      </c>
      <c r="I904" s="34">
        <f t="shared" si="42"/>
        <v>0</v>
      </c>
      <c r="J904" s="34">
        <f t="shared" si="42"/>
        <v>0</v>
      </c>
      <c r="K904" s="34">
        <f t="shared" si="42"/>
        <v>0</v>
      </c>
      <c r="L904" s="34">
        <f t="shared" si="42"/>
        <v>0</v>
      </c>
      <c r="M904" s="34">
        <f t="shared" si="42"/>
        <v>0</v>
      </c>
    </row>
    <row r="905" spans="1:13">
      <c r="A905" s="297">
        <v>88760</v>
      </c>
      <c r="B905" s="46">
        <v>9750</v>
      </c>
      <c r="C905" s="46" t="s">
        <v>913</v>
      </c>
      <c r="D905" s="219"/>
      <c r="E905" s="33"/>
      <c r="F905" s="33"/>
      <c r="G905" s="33"/>
      <c r="H905" s="33"/>
      <c r="I905" s="33"/>
      <c r="J905" s="33"/>
      <c r="K905" s="33"/>
      <c r="L905" s="33"/>
      <c r="M905" s="105"/>
    </row>
    <row r="906" spans="1:13">
      <c r="A906" s="297">
        <v>89200</v>
      </c>
      <c r="B906" s="46">
        <v>9764</v>
      </c>
      <c r="C906" s="59" t="s">
        <v>980</v>
      </c>
      <c r="D906" s="213"/>
      <c r="E906" s="33"/>
      <c r="F906" s="33"/>
      <c r="G906" s="33"/>
      <c r="H906" s="33"/>
      <c r="I906" s="33"/>
      <c r="J906" s="33"/>
      <c r="K906" s="33"/>
      <c r="L906" s="33"/>
      <c r="M906" s="105"/>
    </row>
    <row r="907" spans="1:13">
      <c r="A907" s="297">
        <v>89540</v>
      </c>
      <c r="B907" s="46">
        <v>9795</v>
      </c>
      <c r="C907" s="59" t="s">
        <v>512</v>
      </c>
      <c r="D907" s="58" t="s">
        <v>513</v>
      </c>
      <c r="E907" s="40">
        <v>0</v>
      </c>
      <c r="F907" s="40"/>
      <c r="G907" s="40"/>
      <c r="H907" s="40"/>
      <c r="I907" s="40"/>
      <c r="J907" s="40"/>
      <c r="K907" s="40"/>
      <c r="L907" s="40"/>
      <c r="M907" s="105"/>
    </row>
    <row r="908" spans="1:13">
      <c r="A908" s="297">
        <v>89560</v>
      </c>
      <c r="B908" s="46">
        <v>9796</v>
      </c>
      <c r="C908" s="59" t="s">
        <v>514</v>
      </c>
      <c r="D908" s="58" t="s">
        <v>515</v>
      </c>
      <c r="E908" s="40">
        <v>0</v>
      </c>
      <c r="F908" s="40"/>
      <c r="G908" s="40"/>
      <c r="H908" s="40"/>
      <c r="I908" s="40"/>
      <c r="J908" s="40"/>
      <c r="K908" s="40"/>
      <c r="L908" s="40"/>
      <c r="M908" s="105"/>
    </row>
    <row r="909" spans="1:13">
      <c r="A909" s="297">
        <v>89980</v>
      </c>
      <c r="B909" s="46">
        <v>9940</v>
      </c>
      <c r="C909" s="266" t="s">
        <v>888</v>
      </c>
      <c r="D909" s="267" t="s">
        <v>889</v>
      </c>
      <c r="E909" s="33"/>
      <c r="F909" s="33"/>
      <c r="G909" s="33"/>
      <c r="H909" s="33"/>
      <c r="I909" s="33"/>
      <c r="J909" s="33"/>
      <c r="K909" s="33"/>
      <c r="L909" s="33"/>
      <c r="M909" s="105"/>
    </row>
    <row r="910" spans="1:13">
      <c r="A910" s="297">
        <v>90000</v>
      </c>
      <c r="B910" s="46">
        <v>9970</v>
      </c>
      <c r="C910" s="266" t="s">
        <v>890</v>
      </c>
      <c r="D910" s="267" t="s">
        <v>891</v>
      </c>
      <c r="E910" s="34">
        <f>E904+E907+E908</f>
        <v>0</v>
      </c>
      <c r="F910" s="40"/>
      <c r="G910" s="34">
        <f t="shared" ref="G910:M910" si="43">G904+G907+G908</f>
        <v>0</v>
      </c>
      <c r="H910" s="34">
        <f t="shared" si="43"/>
        <v>0</v>
      </c>
      <c r="I910" s="34">
        <f t="shared" si="43"/>
        <v>0</v>
      </c>
      <c r="J910" s="34">
        <f t="shared" si="43"/>
        <v>0</v>
      </c>
      <c r="K910" s="34">
        <f t="shared" si="43"/>
        <v>0</v>
      </c>
      <c r="L910" s="34">
        <f t="shared" si="43"/>
        <v>0</v>
      </c>
      <c r="M910" s="34">
        <f t="shared" si="43"/>
        <v>0</v>
      </c>
    </row>
    <row r="911" spans="1:13">
      <c r="A911" s="297"/>
      <c r="B911" s="46"/>
      <c r="C911" s="59" t="s">
        <v>516</v>
      </c>
      <c r="D911" s="58" t="s">
        <v>517</v>
      </c>
      <c r="E911" s="34">
        <f>'A4-1 with formulas'!$K913</f>
        <v>0</v>
      </c>
      <c r="F911" s="215"/>
      <c r="G911" s="35"/>
      <c r="H911" s="35"/>
      <c r="I911" s="35"/>
      <c r="J911" s="35"/>
      <c r="K911" s="35"/>
      <c r="L911" s="35"/>
      <c r="M911" s="105"/>
    </row>
    <row r="912" spans="1:13">
      <c r="A912" s="297"/>
      <c r="B912" s="46"/>
      <c r="C912" s="220" t="s">
        <v>782</v>
      </c>
      <c r="D912" s="213"/>
      <c r="E912" s="34">
        <f>'A4-1 with formulas'!$K914</f>
        <v>0</v>
      </c>
      <c r="F912" s="215"/>
      <c r="G912" s="34">
        <f t="shared" ref="G912:L912" si="44">SUM(G906:G911)</f>
        <v>0</v>
      </c>
      <c r="H912" s="34">
        <f t="shared" si="44"/>
        <v>0</v>
      </c>
      <c r="I912" s="34">
        <f t="shared" si="44"/>
        <v>0</v>
      </c>
      <c r="J912" s="34">
        <f t="shared" si="44"/>
        <v>0</v>
      </c>
      <c r="K912" s="34">
        <f t="shared" si="44"/>
        <v>0</v>
      </c>
      <c r="L912" s="34">
        <f t="shared" si="44"/>
        <v>0</v>
      </c>
      <c r="M912" s="105"/>
    </row>
    <row r="913" spans="1:13">
      <c r="A913" s="297"/>
      <c r="B913" s="46"/>
      <c r="C913" s="46" t="s">
        <v>518</v>
      </c>
      <c r="D913" s="213"/>
      <c r="E913" s="34">
        <f>'A4-1 with formulas'!$K915</f>
        <v>0</v>
      </c>
      <c r="F913" s="215"/>
      <c r="G913" s="34"/>
      <c r="H913" s="34"/>
      <c r="I913" s="34"/>
      <c r="J913" s="34"/>
      <c r="K913" s="34"/>
      <c r="L913" s="34"/>
      <c r="M913" s="105"/>
    </row>
    <row r="914" spans="1:13">
      <c r="A914" s="297"/>
      <c r="B914" s="46"/>
      <c r="C914" s="46" t="s">
        <v>519</v>
      </c>
      <c r="D914" s="213"/>
      <c r="E914" s="34"/>
      <c r="F914" s="215"/>
      <c r="G914" s="34">
        <f t="shared" ref="G914:L914" si="45">G910+G911+G912+G913</f>
        <v>0</v>
      </c>
      <c r="H914" s="34">
        <f t="shared" si="45"/>
        <v>0</v>
      </c>
      <c r="I914" s="34">
        <f t="shared" si="45"/>
        <v>0</v>
      </c>
      <c r="J914" s="34">
        <f t="shared" si="45"/>
        <v>0</v>
      </c>
      <c r="K914" s="34">
        <f t="shared" si="45"/>
        <v>0</v>
      </c>
      <c r="L914" s="34">
        <f t="shared" si="45"/>
        <v>0</v>
      </c>
      <c r="M914" s="34"/>
    </row>
    <row r="915" spans="1:13">
      <c r="A915" s="297"/>
      <c r="B915" s="46"/>
      <c r="C915" s="46" t="s">
        <v>520</v>
      </c>
      <c r="D915" s="58"/>
      <c r="E915" s="33"/>
      <c r="F915" s="33"/>
      <c r="G915" s="33"/>
      <c r="H915" s="33"/>
      <c r="I915" s="33"/>
      <c r="J915" s="33"/>
      <c r="K915" s="33"/>
      <c r="L915" s="33"/>
      <c r="M915" s="105"/>
    </row>
    <row r="916" spans="1:13">
      <c r="A916" s="297"/>
      <c r="B916" s="46"/>
      <c r="C916" s="59" t="s">
        <v>547</v>
      </c>
      <c r="D916" s="213"/>
      <c r="E916" s="34">
        <f>'A4-1 with formulas'!$K916</f>
        <v>0</v>
      </c>
      <c r="F916" s="346"/>
      <c r="G916" s="34">
        <f>SUM(G912:G915)</f>
        <v>0</v>
      </c>
      <c r="H916" s="34">
        <f t="shared" ref="H916:L916" si="46">SUM(H912:H915)</f>
        <v>0</v>
      </c>
      <c r="I916" s="34">
        <f t="shared" si="46"/>
        <v>0</v>
      </c>
      <c r="J916" s="34">
        <f t="shared" si="46"/>
        <v>0</v>
      </c>
      <c r="K916" s="34">
        <f t="shared" si="46"/>
        <v>0</v>
      </c>
      <c r="L916" s="34">
        <f t="shared" si="46"/>
        <v>0</v>
      </c>
      <c r="M916" s="105"/>
    </row>
    <row r="917" spans="1:13">
      <c r="C917" s="46" t="s">
        <v>521</v>
      </c>
      <c r="D917" s="213"/>
      <c r="E917" s="344"/>
      <c r="F917" s="347"/>
      <c r="G917" s="18">
        <f>'Allocation Methods Support Doc.'!$P$12</f>
        <v>0</v>
      </c>
      <c r="H917" s="18">
        <f>'Allocation Methods Support Doc.'!$Q$12</f>
        <v>0</v>
      </c>
      <c r="I917" s="18">
        <f>'Allocation Methods Support Doc.'!$R$12</f>
        <v>0</v>
      </c>
      <c r="J917" s="18">
        <f>'Allocation Methods Support Doc.'!$S$12</f>
        <v>0</v>
      </c>
      <c r="K917" s="18">
        <f>'Allocation Methods Support Doc.'!$T$12</f>
        <v>0</v>
      </c>
      <c r="L917" s="18">
        <f>'Allocation Methods Support Doc.'!$U$12</f>
        <v>0</v>
      </c>
    </row>
    <row r="918" spans="1:13">
      <c r="C918" s="59" t="s">
        <v>781</v>
      </c>
      <c r="D918" s="213"/>
      <c r="E918" s="344"/>
      <c r="F918" s="348"/>
      <c r="G918" s="345">
        <f>IF(G917&gt;0,G916/G917,0)</f>
        <v>0</v>
      </c>
      <c r="H918" s="345">
        <f t="shared" ref="H918:L918" si="47">IF(H917&gt;0,H916/H917,0)</f>
        <v>0</v>
      </c>
      <c r="I918" s="345">
        <f t="shared" si="47"/>
        <v>0</v>
      </c>
      <c r="J918" s="345">
        <f t="shared" si="47"/>
        <v>0</v>
      </c>
      <c r="K918" s="345">
        <f t="shared" si="47"/>
        <v>0</v>
      </c>
      <c r="L918" s="345">
        <f t="shared" si="47"/>
        <v>0</v>
      </c>
    </row>
    <row r="919" spans="1:13" ht="12.5" thickBot="1">
      <c r="E919" s="48" t="s">
        <v>1004</v>
      </c>
      <c r="F919" s="49"/>
      <c r="G919" s="51"/>
      <c r="H919" s="51"/>
      <c r="I919" s="51"/>
      <c r="J919" s="51"/>
      <c r="K919" s="51"/>
      <c r="L919" s="51"/>
    </row>
    <row r="920" spans="1:13" ht="13" thickTop="1" thickBot="1">
      <c r="E920" s="52" t="s">
        <v>522</v>
      </c>
      <c r="F920" s="49"/>
      <c r="G920" s="47"/>
      <c r="H920" s="47"/>
      <c r="I920" s="47"/>
      <c r="J920" s="47"/>
      <c r="K920" s="47"/>
      <c r="L920" s="47"/>
    </row>
    <row r="921" spans="1:13" ht="12.5" thickTop="1">
      <c r="E921" s="51"/>
      <c r="F921" s="49"/>
      <c r="G921" s="51"/>
      <c r="H921" s="51"/>
      <c r="I921" s="51"/>
      <c r="J921" s="51"/>
      <c r="K921" s="51"/>
      <c r="L921" s="51"/>
    </row>
    <row r="922" spans="1:13">
      <c r="E922" s="51" t="s">
        <v>523</v>
      </c>
      <c r="F922" s="49"/>
      <c r="G922" s="53"/>
      <c r="H922" s="53"/>
      <c r="I922" s="53"/>
      <c r="J922" s="53"/>
      <c r="K922" s="53"/>
      <c r="L922" s="53"/>
    </row>
    <row r="923" spans="1:13">
      <c r="E923" s="51"/>
      <c r="F923" s="49"/>
      <c r="G923" s="51"/>
      <c r="H923" s="51"/>
      <c r="I923" s="51"/>
      <c r="J923" s="51"/>
      <c r="K923" s="51"/>
      <c r="L923" s="51"/>
    </row>
    <row r="924" spans="1:13">
      <c r="E924" s="51" t="s">
        <v>524</v>
      </c>
      <c r="F924" s="49"/>
      <c r="G924" s="54">
        <f t="shared" ref="G924:L924" si="48">G920*G922</f>
        <v>0</v>
      </c>
      <c r="H924" s="54">
        <f t="shared" si="48"/>
        <v>0</v>
      </c>
      <c r="I924" s="54">
        <f t="shared" si="48"/>
        <v>0</v>
      </c>
      <c r="J924" s="54">
        <f t="shared" si="48"/>
        <v>0</v>
      </c>
      <c r="K924" s="54">
        <f t="shared" si="48"/>
        <v>0</v>
      </c>
      <c r="L924" s="54">
        <f t="shared" si="48"/>
        <v>0</v>
      </c>
    </row>
    <row r="930" spans="1:4">
      <c r="A930" s="320"/>
    </row>
    <row r="931" spans="1:4">
      <c r="A931" s="320"/>
      <c r="C931" s="56"/>
      <c r="D931" s="61"/>
    </row>
    <row r="932" spans="1:4" ht="13">
      <c r="A932" s="320"/>
      <c r="C932"/>
      <c r="D932"/>
    </row>
    <row r="933" spans="1:4">
      <c r="A933" s="320"/>
      <c r="C933" s="10"/>
      <c r="D933" s="61"/>
    </row>
    <row r="934" spans="1:4">
      <c r="A934" s="320"/>
      <c r="C934" s="10"/>
      <c r="D934" s="61"/>
    </row>
    <row r="935" spans="1:4">
      <c r="A935" s="320"/>
      <c r="C935" s="10"/>
      <c r="D935" s="61"/>
    </row>
    <row r="936" spans="1:4">
      <c r="A936" s="320"/>
      <c r="C936" s="10"/>
      <c r="D936" s="61"/>
    </row>
    <row r="937" spans="1:4">
      <c r="A937" s="320"/>
      <c r="C937" s="10"/>
      <c r="D937" s="61"/>
    </row>
    <row r="938" spans="1:4">
      <c r="A938" s="320"/>
      <c r="C938" s="10"/>
      <c r="D938" s="61"/>
    </row>
    <row r="939" spans="1:4">
      <c r="A939" s="320"/>
      <c r="C939" s="10"/>
      <c r="D939" s="61"/>
    </row>
    <row r="940" spans="1:4">
      <c r="A940" s="320"/>
      <c r="C940" s="10"/>
      <c r="D940" s="61"/>
    </row>
    <row r="941" spans="1:4">
      <c r="A941" s="320"/>
      <c r="C941" s="56"/>
      <c r="D941" s="61"/>
    </row>
    <row r="942" spans="1:4">
      <c r="A942" s="320"/>
      <c r="C942" s="10"/>
      <c r="D942" s="61"/>
    </row>
    <row r="943" spans="1:4">
      <c r="A943" s="320"/>
      <c r="C943" s="10"/>
      <c r="D943" s="61"/>
    </row>
    <row r="944" spans="1:4">
      <c r="A944" s="320"/>
      <c r="C944" s="70"/>
      <c r="D944" s="71"/>
    </row>
    <row r="945" spans="1:4">
      <c r="A945" s="320"/>
      <c r="C945" s="68"/>
      <c r="D945" s="73"/>
    </row>
    <row r="946" spans="1:4">
      <c r="C946" s="10"/>
      <c r="D946" s="61"/>
    </row>
    <row r="947" spans="1:4">
      <c r="C947" s="10"/>
      <c r="D947" s="61"/>
    </row>
    <row r="948" spans="1:4">
      <c r="C948" s="10"/>
      <c r="D948" s="61"/>
    </row>
    <row r="949" spans="1:4">
      <c r="C949" s="10"/>
      <c r="D949" s="61"/>
    </row>
    <row r="950" spans="1:4">
      <c r="C950" s="68"/>
      <c r="D950" s="74"/>
    </row>
    <row r="951" spans="1:4">
      <c r="C951" s="75"/>
      <c r="D951" s="76"/>
    </row>
    <row r="952" spans="1:4">
      <c r="C952" s="10"/>
      <c r="D952" s="61"/>
    </row>
    <row r="953" spans="1:4" ht="12.5" thickBot="1">
      <c r="C953" s="10"/>
      <c r="D953" s="77"/>
    </row>
    <row r="954" spans="1:4" ht="12.5" thickTop="1"/>
  </sheetData>
  <sheetProtection password="AB5A"/>
  <phoneticPr fontId="0" type="noConversion"/>
  <printOptions horizontalCentered="1" gridLinesSet="0"/>
  <pageMargins left="0.2" right="0.2" top="0.4" bottom="0.2" header="0.25" footer="0.5"/>
  <pageSetup paperSize="5" scale="88" fitToHeight="0" orientation="landscape" r:id="rId1"/>
  <headerFooter alignWithMargins="0">
    <oddHeader>&amp;R&amp;8Page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2"/>
  <sheetViews>
    <sheetView workbookViewId="0">
      <selection activeCell="F10" sqref="F10"/>
    </sheetView>
  </sheetViews>
  <sheetFormatPr defaultColWidth="10.7265625" defaultRowHeight="12"/>
  <cols>
    <col min="1" max="1" width="8.54296875" style="72" customWidth="1"/>
    <col min="2" max="2" width="11.453125" style="131" customWidth="1"/>
    <col min="3" max="3" width="8.54296875" style="131" customWidth="1"/>
    <col min="4" max="4" width="10.54296875" style="131" customWidth="1"/>
    <col min="5" max="5" width="10.26953125" style="131" customWidth="1"/>
    <col min="6" max="7" width="9.26953125" style="131" customWidth="1"/>
    <col min="8" max="9" width="10.7265625" style="131" customWidth="1"/>
    <col min="10" max="10" width="9.7265625" style="131" customWidth="1"/>
    <col min="11" max="11" width="9.453125" style="131" customWidth="1"/>
    <col min="12" max="12" width="1.7265625" style="72" customWidth="1"/>
    <col min="13" max="13" width="14.7265625" style="131" customWidth="1"/>
    <col min="14" max="14" width="1.7265625" style="131" customWidth="1"/>
    <col min="15" max="15" width="9.1796875" style="131" customWidth="1"/>
    <col min="16" max="16384" width="10.7265625" style="72"/>
  </cols>
  <sheetData>
    <row r="1" spans="1:15">
      <c r="A1" s="72" t="s">
        <v>572</v>
      </c>
    </row>
    <row r="2" spans="1:15">
      <c r="G2" s="132"/>
      <c r="H2" s="133" t="s">
        <v>50</v>
      </c>
      <c r="I2" s="134"/>
      <c r="J2" s="132"/>
      <c r="K2" s="132"/>
    </row>
    <row r="3" spans="1:15">
      <c r="A3" s="114"/>
      <c r="B3" s="122" t="s">
        <v>573</v>
      </c>
      <c r="C3" s="122" t="s">
        <v>574</v>
      </c>
      <c r="D3" s="122" t="s">
        <v>574</v>
      </c>
      <c r="E3" s="122" t="s">
        <v>574</v>
      </c>
      <c r="F3" s="131" t="s">
        <v>575</v>
      </c>
      <c r="G3" s="122" t="s">
        <v>576</v>
      </c>
      <c r="H3" s="122" t="s">
        <v>577</v>
      </c>
      <c r="I3" s="122" t="s">
        <v>578</v>
      </c>
      <c r="J3" s="122" t="s">
        <v>579</v>
      </c>
      <c r="K3" s="122" t="s">
        <v>580</v>
      </c>
      <c r="L3" s="114"/>
      <c r="M3" s="122" t="s">
        <v>50</v>
      </c>
      <c r="N3" s="122"/>
    </row>
    <row r="4" spans="1:15">
      <c r="A4" s="135" t="s">
        <v>581</v>
      </c>
      <c r="B4" s="136" t="s">
        <v>582</v>
      </c>
      <c r="C4" s="137" t="s">
        <v>47</v>
      </c>
      <c r="D4" s="137" t="s">
        <v>48</v>
      </c>
      <c r="E4" s="137" t="s">
        <v>49</v>
      </c>
      <c r="F4" s="136"/>
      <c r="G4" s="136"/>
      <c r="H4" s="136"/>
      <c r="I4" s="136"/>
      <c r="J4" s="136"/>
      <c r="K4" s="136"/>
      <c r="L4" s="135"/>
      <c r="M4" s="136" t="s">
        <v>583</v>
      </c>
      <c r="N4" s="136"/>
      <c r="O4" s="136" t="s">
        <v>547</v>
      </c>
    </row>
    <row r="5" spans="1:15">
      <c r="A5" s="72">
        <v>1</v>
      </c>
      <c r="B5" s="131">
        <f>'Allocation Methods Support Doc.'!$G$13</f>
        <v>0</v>
      </c>
      <c r="C5" s="131">
        <f>'Allocation Methods Support Doc.'!$H$13</f>
        <v>0</v>
      </c>
      <c r="D5" s="131">
        <f>'Allocation Methods Support Doc.'!$I$13</f>
        <v>0</v>
      </c>
      <c r="E5" s="131">
        <f>'Allocation Methods Support Doc.'!$J$13</f>
        <v>0</v>
      </c>
      <c r="F5" s="131">
        <f>'Allocation Methods Support Doc.'!$P$13</f>
        <v>0</v>
      </c>
      <c r="G5" s="131">
        <f>'Allocation Methods Support Doc.'!$Q$13</f>
        <v>0</v>
      </c>
      <c r="H5" s="131">
        <f>'Allocation Methods Support Doc.'!$R$13</f>
        <v>0</v>
      </c>
      <c r="I5" s="131">
        <f>'Allocation Methods Support Doc.'!$S$13</f>
        <v>0</v>
      </c>
      <c r="J5" s="131">
        <f>'Allocation Methods Support Doc.'!$T$13</f>
        <v>0</v>
      </c>
      <c r="K5" s="131">
        <f>'Allocation Methods Support Doc.'!$U$13</f>
        <v>0</v>
      </c>
      <c r="M5" s="131">
        <f>SUM(F5:K5)</f>
        <v>0</v>
      </c>
      <c r="O5" s="131">
        <f>SUM(B5:K5)</f>
        <v>0</v>
      </c>
    </row>
    <row r="6" spans="1:15">
      <c r="A6" s="72">
        <v>2</v>
      </c>
      <c r="B6" s="131">
        <f>'Allocation Methods Support Doc.'!$G$15</f>
        <v>0</v>
      </c>
      <c r="C6" s="131">
        <f>'Allocation Methods Support Doc.'!$H$15</f>
        <v>0</v>
      </c>
      <c r="D6" s="131">
        <f>'Allocation Methods Support Doc.'!$I$15</f>
        <v>0</v>
      </c>
      <c r="E6" s="131">
        <f>'Allocation Methods Support Doc.'!$J$15</f>
        <v>0</v>
      </c>
      <c r="F6" s="138"/>
      <c r="G6" s="138"/>
      <c r="H6" s="138"/>
      <c r="I6" s="138"/>
      <c r="J6" s="138"/>
      <c r="K6" s="138"/>
      <c r="M6" s="138"/>
      <c r="O6" s="131">
        <f t="shared" ref="O6:O26" si="0">SUM(B6:K6)</f>
        <v>0</v>
      </c>
    </row>
    <row r="7" spans="1:15">
      <c r="A7" s="72">
        <v>3</v>
      </c>
      <c r="B7" s="231"/>
      <c r="C7" s="231"/>
      <c r="D7" s="231"/>
      <c r="E7" s="231"/>
      <c r="F7" s="131">
        <f>'Allocation Methods Support Doc.'!$P$17</f>
        <v>0</v>
      </c>
      <c r="G7" s="131">
        <f>'Allocation Methods Support Doc.'!$Q$17</f>
        <v>0</v>
      </c>
      <c r="H7" s="131">
        <f>'Allocation Methods Support Doc.'!$R$17</f>
        <v>0</v>
      </c>
      <c r="I7" s="131">
        <f>'Allocation Methods Support Doc.'!$S$17</f>
        <v>0</v>
      </c>
      <c r="J7" s="131">
        <f>'Allocation Methods Support Doc.'!$T$17</f>
        <v>0</v>
      </c>
      <c r="K7" s="131">
        <f>'Allocation Methods Support Doc.'!$U$17</f>
        <v>0</v>
      </c>
      <c r="M7" s="131">
        <f>SUM(F7:K7)</f>
        <v>0</v>
      </c>
      <c r="O7" s="131">
        <f t="shared" si="0"/>
        <v>0</v>
      </c>
    </row>
    <row r="8" spans="1:15">
      <c r="A8" s="72">
        <v>4</v>
      </c>
      <c r="B8" s="131">
        <f>'Allocation Methods Support Doc.'!$G$19</f>
        <v>0</v>
      </c>
      <c r="C8" s="131">
        <f>'Allocation Methods Support Doc.'!$H$19</f>
        <v>0</v>
      </c>
      <c r="D8" s="131">
        <f>'Allocation Methods Support Doc.'!$I$19</f>
        <v>0</v>
      </c>
      <c r="E8" s="131">
        <f>'Allocation Methods Support Doc.'!$J$19</f>
        <v>0</v>
      </c>
      <c r="F8" s="131">
        <f>'Allocation Methods Support Doc.'!$P$19</f>
        <v>0</v>
      </c>
      <c r="G8" s="131">
        <f>'Allocation Methods Support Doc.'!$Q$19</f>
        <v>0</v>
      </c>
      <c r="H8" s="131">
        <f>'Allocation Methods Support Doc.'!$R$19</f>
        <v>0</v>
      </c>
      <c r="I8" s="131">
        <f>'Allocation Methods Support Doc.'!$S$19</f>
        <v>0</v>
      </c>
      <c r="J8" s="131">
        <f>'Allocation Methods Support Doc.'!$T$19</f>
        <v>0</v>
      </c>
      <c r="K8" s="131">
        <f>'Allocation Methods Support Doc.'!$U$19</f>
        <v>0</v>
      </c>
      <c r="M8" s="131">
        <f>SUM(F8:K8)</f>
        <v>0</v>
      </c>
      <c r="O8" s="131">
        <f t="shared" si="0"/>
        <v>0</v>
      </c>
    </row>
    <row r="9" spans="1:15">
      <c r="A9" s="72">
        <v>5</v>
      </c>
      <c r="B9" s="131">
        <f>'Allocation Methods Support Doc.'!$G$21</f>
        <v>0</v>
      </c>
      <c r="C9" s="131">
        <f>'Allocation Methods Support Doc.'!$H$21</f>
        <v>0</v>
      </c>
      <c r="D9" s="131">
        <f>'Allocation Methods Support Doc.'!$I$21</f>
        <v>0</v>
      </c>
      <c r="E9" s="131">
        <f>'Allocation Methods Support Doc.'!$J$21</f>
        <v>0</v>
      </c>
      <c r="F9" s="131">
        <f>'Allocation Methods Support Doc.'!$P$21</f>
        <v>0</v>
      </c>
      <c r="G9" s="131">
        <f>'Allocation Methods Support Doc.'!$Q$21</f>
        <v>0</v>
      </c>
      <c r="H9" s="131">
        <f>'Allocation Methods Support Doc.'!$R$21</f>
        <v>0</v>
      </c>
      <c r="I9" s="131">
        <f>'Allocation Methods Support Doc.'!$S$21</f>
        <v>0</v>
      </c>
      <c r="J9" s="131">
        <f>'Allocation Methods Support Doc.'!$T$21</f>
        <v>0</v>
      </c>
      <c r="K9" s="131">
        <f>'Allocation Methods Support Doc.'!$U$21</f>
        <v>0</v>
      </c>
      <c r="M9" s="131">
        <f>SUM(F9:K9)</f>
        <v>0</v>
      </c>
      <c r="O9" s="131">
        <f t="shared" si="0"/>
        <v>0</v>
      </c>
    </row>
    <row r="10" spans="1:15">
      <c r="A10" s="72">
        <v>6</v>
      </c>
      <c r="B10" s="131">
        <f>'Allocation Methods Support Doc.'!$G$23</f>
        <v>0</v>
      </c>
      <c r="C10" s="131">
        <f>'Allocation Methods Support Doc.'!$H$23</f>
        <v>0</v>
      </c>
      <c r="D10" s="131">
        <f>'Allocation Methods Support Doc.'!$I$23</f>
        <v>0</v>
      </c>
      <c r="E10" s="131">
        <f>'Allocation Methods Support Doc.'!$J$23</f>
        <v>0</v>
      </c>
      <c r="F10" s="138"/>
      <c r="G10" s="138"/>
      <c r="H10" s="138"/>
      <c r="I10" s="138"/>
      <c r="J10" s="138"/>
      <c r="K10" s="138"/>
      <c r="M10" s="138"/>
      <c r="O10" s="131">
        <f t="shared" si="0"/>
        <v>0</v>
      </c>
    </row>
    <row r="11" spans="1:15">
      <c r="A11" s="72">
        <v>7</v>
      </c>
      <c r="B11" s="131">
        <f>'Allocation Methods Support Doc.'!$G$25</f>
        <v>0</v>
      </c>
      <c r="C11" s="131">
        <f>'Allocation Methods Support Doc.'!$H$25</f>
        <v>0</v>
      </c>
      <c r="D11" s="131">
        <f>'Allocation Methods Support Doc.'!$I$25</f>
        <v>0</v>
      </c>
      <c r="E11" s="131">
        <f>'Allocation Methods Support Doc.'!$J$25</f>
        <v>0</v>
      </c>
      <c r="F11" s="131">
        <f>'Allocation Methods Support Doc.'!$P$25</f>
        <v>0</v>
      </c>
      <c r="G11" s="131">
        <f>'Allocation Methods Support Doc.'!$Q$25</f>
        <v>0</v>
      </c>
      <c r="H11" s="131">
        <f>'Allocation Methods Support Doc.'!$R$25</f>
        <v>0</v>
      </c>
      <c r="I11" s="131">
        <f>'Allocation Methods Support Doc.'!$S$25</f>
        <v>0</v>
      </c>
      <c r="J11" s="131">
        <f>'Allocation Methods Support Doc.'!$T$25</f>
        <v>0</v>
      </c>
      <c r="K11" s="131">
        <f>'Allocation Methods Support Doc.'!$U$25</f>
        <v>0</v>
      </c>
      <c r="M11" s="131">
        <f>SUM(F11:K11)</f>
        <v>0</v>
      </c>
      <c r="O11" s="131">
        <f t="shared" si="0"/>
        <v>0</v>
      </c>
    </row>
    <row r="12" spans="1:15">
      <c r="A12" s="72">
        <v>8</v>
      </c>
      <c r="B12" s="131">
        <f>'Allocation Methods Support Doc.'!$G$27</f>
        <v>0</v>
      </c>
      <c r="C12" s="131">
        <f>'Allocation Methods Support Doc.'!$H$27</f>
        <v>0</v>
      </c>
      <c r="D12" s="131">
        <f>'Allocation Methods Support Doc.'!$I$27</f>
        <v>0</v>
      </c>
      <c r="E12" s="131">
        <f>'Allocation Methods Support Doc.'!$J$27</f>
        <v>0</v>
      </c>
      <c r="F12" s="231"/>
      <c r="G12" s="231"/>
      <c r="H12" s="231"/>
      <c r="I12" s="231"/>
      <c r="J12" s="231"/>
      <c r="K12" s="231"/>
      <c r="L12" s="232"/>
      <c r="M12" s="231"/>
      <c r="O12" s="131">
        <f t="shared" si="0"/>
        <v>0</v>
      </c>
    </row>
    <row r="13" spans="1:15">
      <c r="A13" s="72">
        <v>9</v>
      </c>
      <c r="B13" s="131">
        <f>'Allocation Methods Support Doc.'!$G$29</f>
        <v>0</v>
      </c>
      <c r="C13" s="131">
        <f>'Allocation Methods Support Doc.'!$H$29</f>
        <v>0</v>
      </c>
      <c r="D13" s="131">
        <f>'Allocation Methods Support Doc.'!$I$29</f>
        <v>0</v>
      </c>
      <c r="E13" s="131">
        <f>'Allocation Methods Support Doc.'!$J$29</f>
        <v>0</v>
      </c>
      <c r="F13" s="131">
        <f>'Allocation Methods Support Doc.'!$P$29</f>
        <v>0</v>
      </c>
      <c r="G13" s="131">
        <f>'Allocation Methods Support Doc.'!$Q$29</f>
        <v>0</v>
      </c>
      <c r="H13" s="131">
        <f>'Allocation Methods Support Doc.'!$R$29</f>
        <v>0</v>
      </c>
      <c r="I13" s="131">
        <f>'Allocation Methods Support Doc.'!$S$29</f>
        <v>0</v>
      </c>
      <c r="J13" s="131">
        <f>'Allocation Methods Support Doc.'!$T$29</f>
        <v>0</v>
      </c>
      <c r="K13" s="131">
        <f>'Allocation Methods Support Doc.'!$U$29</f>
        <v>0</v>
      </c>
      <c r="M13" s="131">
        <f>SUM(F13:K13)</f>
        <v>0</v>
      </c>
      <c r="O13" s="131">
        <f t="shared" si="0"/>
        <v>0</v>
      </c>
    </row>
    <row r="14" spans="1:15">
      <c r="A14" s="72">
        <v>10</v>
      </c>
      <c r="B14" s="131">
        <f>'Allocation Methods Support Doc.'!$G$31</f>
        <v>0</v>
      </c>
      <c r="C14" s="131">
        <f>'Allocation Methods Support Doc.'!$H$31</f>
        <v>0</v>
      </c>
      <c r="D14" s="131">
        <f>'Allocation Methods Support Doc.'!$I$31</f>
        <v>0</v>
      </c>
      <c r="E14" s="131">
        <f>'Allocation Methods Support Doc.'!$J$31</f>
        <v>0</v>
      </c>
      <c r="F14" s="231"/>
      <c r="G14" s="231"/>
      <c r="H14" s="231"/>
      <c r="I14" s="231"/>
      <c r="J14" s="231"/>
      <c r="K14" s="231"/>
      <c r="M14" s="231"/>
      <c r="O14" s="131">
        <f t="shared" si="0"/>
        <v>0</v>
      </c>
    </row>
    <row r="15" spans="1:15">
      <c r="A15" s="72">
        <v>11</v>
      </c>
      <c r="B15" s="131">
        <f>'Allocation Methods Support Doc.'!$G$33</f>
        <v>0</v>
      </c>
      <c r="C15" s="131">
        <f>'Allocation Methods Support Doc.'!$H$33</f>
        <v>0</v>
      </c>
      <c r="D15" s="131">
        <f>'Allocation Methods Support Doc.'!$I$33</f>
        <v>0</v>
      </c>
      <c r="E15" s="131">
        <f>'Allocation Methods Support Doc.'!$J$33</f>
        <v>0</v>
      </c>
      <c r="F15" s="131">
        <f>'Allocation Methods Support Doc.'!$P$33</f>
        <v>0</v>
      </c>
      <c r="G15" s="131">
        <f>'Allocation Methods Support Doc.'!$Q$33</f>
        <v>0</v>
      </c>
      <c r="H15" s="131">
        <f>'Allocation Methods Support Doc.'!$R$33</f>
        <v>0</v>
      </c>
      <c r="I15" s="131">
        <f>'Allocation Methods Support Doc.'!$S$33</f>
        <v>0</v>
      </c>
      <c r="J15" s="131">
        <f>'Allocation Methods Support Doc.'!$T$33</f>
        <v>0</v>
      </c>
      <c r="K15" s="131">
        <f>'Allocation Methods Support Doc.'!$U$33</f>
        <v>0</v>
      </c>
      <c r="M15" s="131">
        <f>SUM(F15:K15)</f>
        <v>0</v>
      </c>
      <c r="O15" s="131">
        <f t="shared" si="0"/>
        <v>0</v>
      </c>
    </row>
    <row r="16" spans="1:15">
      <c r="A16" s="72">
        <v>12</v>
      </c>
      <c r="B16" s="139">
        <f>'Allocation Methods Support Doc.'!$G$51</f>
        <v>0</v>
      </c>
      <c r="C16" s="139">
        <f>'Allocation Methods Support Doc.'!$H$51</f>
        <v>0</v>
      </c>
      <c r="D16" s="139">
        <f>'Allocation Methods Support Doc.'!$I$51</f>
        <v>0</v>
      </c>
      <c r="E16" s="139">
        <f>'Allocation Methods Support Doc.'!$J$51</f>
        <v>0</v>
      </c>
      <c r="F16" s="139">
        <f>'Allocation Methods Support Doc.'!$P$51</f>
        <v>0</v>
      </c>
      <c r="G16" s="139">
        <f>'Allocation Methods Support Doc.'!$Q$51</f>
        <v>0</v>
      </c>
      <c r="H16" s="139">
        <f>'Allocation Methods Support Doc.'!$R$51</f>
        <v>0</v>
      </c>
      <c r="I16" s="139">
        <f>'Allocation Methods Support Doc.'!$S$51</f>
        <v>0</v>
      </c>
      <c r="J16" s="139">
        <f>'Allocation Methods Support Doc.'!$T$51</f>
        <v>0</v>
      </c>
      <c r="K16" s="139">
        <f>'Allocation Methods Support Doc.'!$U$51</f>
        <v>0</v>
      </c>
      <c r="M16" s="131">
        <f t="shared" ref="M16:M26" si="1">SUM(F16:K16)</f>
        <v>0</v>
      </c>
      <c r="O16" s="131">
        <f t="shared" si="0"/>
        <v>0</v>
      </c>
    </row>
    <row r="17" spans="1:15">
      <c r="A17" s="72">
        <v>13</v>
      </c>
      <c r="B17" s="139">
        <f>'Allocation Methods Support Doc.'!$G$53</f>
        <v>0</v>
      </c>
      <c r="C17" s="139">
        <f>'Allocation Methods Support Doc.'!$H$53</f>
        <v>0</v>
      </c>
      <c r="D17" s="139">
        <f>'Allocation Methods Support Doc.'!$I$53</f>
        <v>0</v>
      </c>
      <c r="E17" s="139">
        <f>'Allocation Methods Support Doc.'!$J$53</f>
        <v>0</v>
      </c>
      <c r="F17" s="139">
        <f>'Allocation Methods Support Doc.'!$P$53</f>
        <v>0</v>
      </c>
      <c r="G17" s="139">
        <f>'Allocation Methods Support Doc.'!$Q$53</f>
        <v>0</v>
      </c>
      <c r="H17" s="139">
        <f>'Allocation Methods Support Doc.'!$R$53</f>
        <v>0</v>
      </c>
      <c r="I17" s="139">
        <f>'Allocation Methods Support Doc.'!$S$53</f>
        <v>0</v>
      </c>
      <c r="J17" s="139">
        <f>'Allocation Methods Support Doc.'!$T$53</f>
        <v>0</v>
      </c>
      <c r="K17" s="139">
        <f>'Allocation Methods Support Doc.'!$U$53</f>
        <v>0</v>
      </c>
      <c r="M17" s="131">
        <f t="shared" si="1"/>
        <v>0</v>
      </c>
      <c r="O17" s="131">
        <f t="shared" si="0"/>
        <v>0</v>
      </c>
    </row>
    <row r="18" spans="1:15">
      <c r="A18" s="72">
        <v>14</v>
      </c>
      <c r="B18" s="139">
        <f>'Allocation Methods Support Doc.'!$G$55</f>
        <v>0</v>
      </c>
      <c r="C18" s="139">
        <f>'Allocation Methods Support Doc.'!$H$55</f>
        <v>0</v>
      </c>
      <c r="D18" s="139">
        <f>'Allocation Methods Support Doc.'!$I$55</f>
        <v>0</v>
      </c>
      <c r="E18" s="139">
        <f>'Allocation Methods Support Doc.'!$J$55</f>
        <v>0</v>
      </c>
      <c r="F18" s="139">
        <f>'Allocation Methods Support Doc.'!$P$55</f>
        <v>0</v>
      </c>
      <c r="G18" s="139">
        <f>'Allocation Methods Support Doc.'!$Q$55</f>
        <v>0</v>
      </c>
      <c r="H18" s="139">
        <f>'Allocation Methods Support Doc.'!$R$55</f>
        <v>0</v>
      </c>
      <c r="I18" s="139">
        <f>'Allocation Methods Support Doc.'!$S$55</f>
        <v>0</v>
      </c>
      <c r="J18" s="139">
        <f>'Allocation Methods Support Doc.'!$T$55</f>
        <v>0</v>
      </c>
      <c r="K18" s="139">
        <f>'Allocation Methods Support Doc.'!$U$55</f>
        <v>0</v>
      </c>
      <c r="M18" s="131">
        <f t="shared" si="1"/>
        <v>0</v>
      </c>
      <c r="O18" s="131">
        <f t="shared" si="0"/>
        <v>0</v>
      </c>
    </row>
    <row r="19" spans="1:15">
      <c r="A19" s="72">
        <v>15</v>
      </c>
      <c r="B19" s="139">
        <f>'Allocation Methods Support Doc.'!$G$57</f>
        <v>0</v>
      </c>
      <c r="C19" s="139">
        <f>'Allocation Methods Support Doc.'!$H$57</f>
        <v>0</v>
      </c>
      <c r="D19" s="139">
        <f>'Allocation Methods Support Doc.'!$I$57</f>
        <v>0</v>
      </c>
      <c r="E19" s="139">
        <f>'Allocation Methods Support Doc.'!$J$57</f>
        <v>0</v>
      </c>
      <c r="F19" s="139">
        <f>'Allocation Methods Support Doc.'!$P$57</f>
        <v>0</v>
      </c>
      <c r="G19" s="139">
        <f>'Allocation Methods Support Doc.'!$Q$57</f>
        <v>0</v>
      </c>
      <c r="H19" s="139">
        <f>'Allocation Methods Support Doc.'!$R$57</f>
        <v>0</v>
      </c>
      <c r="I19" s="139">
        <f>'Allocation Methods Support Doc.'!$S$57</f>
        <v>0</v>
      </c>
      <c r="J19" s="139">
        <f>'Allocation Methods Support Doc.'!$T$57</f>
        <v>0</v>
      </c>
      <c r="K19" s="139">
        <f>'Allocation Methods Support Doc.'!$U$57</f>
        <v>0</v>
      </c>
      <c r="M19" s="131">
        <f t="shared" si="1"/>
        <v>0</v>
      </c>
      <c r="O19" s="131">
        <f t="shared" si="0"/>
        <v>0</v>
      </c>
    </row>
    <row r="20" spans="1:15">
      <c r="A20" s="72">
        <v>16</v>
      </c>
      <c r="B20" s="139">
        <f>'Allocation Methods Support Doc.'!$G$59</f>
        <v>0</v>
      </c>
      <c r="C20" s="139">
        <f>'Allocation Methods Support Doc.'!$H$59</f>
        <v>0</v>
      </c>
      <c r="D20" s="139">
        <f>'Allocation Methods Support Doc.'!$I$59</f>
        <v>0</v>
      </c>
      <c r="E20" s="139">
        <f>'Allocation Methods Support Doc.'!$J$59</f>
        <v>0</v>
      </c>
      <c r="F20" s="139">
        <f>'Allocation Methods Support Doc.'!$P$59</f>
        <v>0</v>
      </c>
      <c r="G20" s="139">
        <f>'Allocation Methods Support Doc.'!$Q$59</f>
        <v>0</v>
      </c>
      <c r="H20" s="139">
        <f>'Allocation Methods Support Doc.'!$R$59</f>
        <v>0</v>
      </c>
      <c r="I20" s="139">
        <f>'Allocation Methods Support Doc.'!$S$59</f>
        <v>0</v>
      </c>
      <c r="J20" s="139">
        <f>'Allocation Methods Support Doc.'!$T$59</f>
        <v>0</v>
      </c>
      <c r="K20" s="139">
        <f>'Allocation Methods Support Doc.'!$U$59</f>
        <v>0</v>
      </c>
      <c r="M20" s="131">
        <f t="shared" si="1"/>
        <v>0</v>
      </c>
      <c r="O20" s="131">
        <f t="shared" si="0"/>
        <v>0</v>
      </c>
    </row>
    <row r="21" spans="1:15">
      <c r="A21" s="72">
        <v>17</v>
      </c>
      <c r="B21" s="139">
        <f>'Allocation Methods Support Doc.'!$G$61</f>
        <v>0</v>
      </c>
      <c r="C21" s="139">
        <f>'Allocation Methods Support Doc.'!$H$61</f>
        <v>0</v>
      </c>
      <c r="D21" s="139">
        <f>'Allocation Methods Support Doc.'!$I$61</f>
        <v>0</v>
      </c>
      <c r="E21" s="139">
        <f>'Allocation Methods Support Doc.'!$J$61</f>
        <v>0</v>
      </c>
      <c r="F21" s="139">
        <f>'Allocation Methods Support Doc.'!$P$61</f>
        <v>0</v>
      </c>
      <c r="G21" s="139">
        <f>'Allocation Methods Support Doc.'!$Q$61</f>
        <v>0</v>
      </c>
      <c r="H21" s="139">
        <f>'Allocation Methods Support Doc.'!$R$61</f>
        <v>0</v>
      </c>
      <c r="I21" s="139">
        <f>'Allocation Methods Support Doc.'!$S$61</f>
        <v>0</v>
      </c>
      <c r="J21" s="139">
        <f>'Allocation Methods Support Doc.'!$T$61</f>
        <v>0</v>
      </c>
      <c r="K21" s="139">
        <f>'Allocation Methods Support Doc.'!$U$61</f>
        <v>0</v>
      </c>
      <c r="M21" s="131">
        <f t="shared" si="1"/>
        <v>0</v>
      </c>
      <c r="O21" s="131">
        <f t="shared" si="0"/>
        <v>0</v>
      </c>
    </row>
    <row r="22" spans="1:15">
      <c r="A22" s="72">
        <v>18</v>
      </c>
      <c r="B22" s="139">
        <f>'Allocation Methods Support Doc.'!$G$63</f>
        <v>0</v>
      </c>
      <c r="C22" s="139">
        <f>'Allocation Methods Support Doc.'!$H$63</f>
        <v>0</v>
      </c>
      <c r="D22" s="139">
        <f>'Allocation Methods Support Doc.'!$I$63</f>
        <v>0</v>
      </c>
      <c r="E22" s="139">
        <f>'Allocation Methods Support Doc.'!$J$63</f>
        <v>0</v>
      </c>
      <c r="F22" s="139">
        <f>'Allocation Methods Support Doc.'!$P$63</f>
        <v>0</v>
      </c>
      <c r="G22" s="139">
        <f>'Allocation Methods Support Doc.'!$Q$63</f>
        <v>0</v>
      </c>
      <c r="H22" s="139">
        <f>'Allocation Methods Support Doc.'!$R$63</f>
        <v>0</v>
      </c>
      <c r="I22" s="139">
        <f>'Allocation Methods Support Doc.'!$S$63</f>
        <v>0</v>
      </c>
      <c r="J22" s="139">
        <f>'Allocation Methods Support Doc.'!$T$63</f>
        <v>0</v>
      </c>
      <c r="K22" s="139">
        <f>'Allocation Methods Support Doc.'!$U$63</f>
        <v>0</v>
      </c>
      <c r="M22" s="131">
        <f t="shared" si="1"/>
        <v>0</v>
      </c>
      <c r="O22" s="131">
        <f t="shared" si="0"/>
        <v>0</v>
      </c>
    </row>
    <row r="23" spans="1:15">
      <c r="A23" s="72">
        <v>19</v>
      </c>
      <c r="B23" s="139">
        <f>'Allocation Methods Support Doc.'!$G$65</f>
        <v>0</v>
      </c>
      <c r="C23" s="139">
        <f>'Allocation Methods Support Doc.'!$H$65</f>
        <v>0</v>
      </c>
      <c r="D23" s="139">
        <f>'Allocation Methods Support Doc.'!$I$65</f>
        <v>0</v>
      </c>
      <c r="E23" s="139">
        <f>'Allocation Methods Support Doc.'!$J$65</f>
        <v>0</v>
      </c>
      <c r="F23" s="139">
        <f>'Allocation Methods Support Doc.'!$P$65</f>
        <v>0</v>
      </c>
      <c r="G23" s="139">
        <f>'Allocation Methods Support Doc.'!$Q$65</f>
        <v>0</v>
      </c>
      <c r="H23" s="139">
        <f>'Allocation Methods Support Doc.'!$R$65</f>
        <v>0</v>
      </c>
      <c r="I23" s="139">
        <f>'Allocation Methods Support Doc.'!$S$65</f>
        <v>0</v>
      </c>
      <c r="J23" s="139">
        <f>'Allocation Methods Support Doc.'!$T$65</f>
        <v>0</v>
      </c>
      <c r="K23" s="139">
        <f>'Allocation Methods Support Doc.'!$U$65</f>
        <v>0</v>
      </c>
      <c r="M23" s="131">
        <f t="shared" si="1"/>
        <v>0</v>
      </c>
      <c r="O23" s="131">
        <f t="shared" si="0"/>
        <v>0</v>
      </c>
    </row>
    <row r="24" spans="1:15">
      <c r="A24" s="72">
        <v>20</v>
      </c>
      <c r="B24" s="139">
        <f>'Allocation Methods Support Doc.'!$G$67</f>
        <v>0</v>
      </c>
      <c r="C24" s="139">
        <f>'Allocation Methods Support Doc.'!$H$67</f>
        <v>0</v>
      </c>
      <c r="D24" s="139">
        <f>'Allocation Methods Support Doc.'!$I$67</f>
        <v>0</v>
      </c>
      <c r="E24" s="139">
        <f>'Allocation Methods Support Doc.'!$J$67</f>
        <v>0</v>
      </c>
      <c r="F24" s="139">
        <f>'Allocation Methods Support Doc.'!$P$67</f>
        <v>0</v>
      </c>
      <c r="G24" s="139">
        <f>'Allocation Methods Support Doc.'!$Q$67</f>
        <v>0</v>
      </c>
      <c r="H24" s="139">
        <f>'Allocation Methods Support Doc.'!$R$67</f>
        <v>0</v>
      </c>
      <c r="I24" s="139">
        <f>'Allocation Methods Support Doc.'!$S$67</f>
        <v>0</v>
      </c>
      <c r="J24" s="139">
        <f>'Allocation Methods Support Doc.'!$T$67</f>
        <v>0</v>
      </c>
      <c r="K24" s="139">
        <f>'Allocation Methods Support Doc.'!$U$67</f>
        <v>0</v>
      </c>
      <c r="M24" s="131">
        <f t="shared" si="1"/>
        <v>0</v>
      </c>
      <c r="O24" s="131">
        <f t="shared" si="0"/>
        <v>0</v>
      </c>
    </row>
    <row r="25" spans="1:15">
      <c r="A25" s="72">
        <v>21</v>
      </c>
      <c r="B25" s="139">
        <f>'Allocation Methods Support Doc.'!$G$69</f>
        <v>0</v>
      </c>
      <c r="C25" s="139">
        <f>'Allocation Methods Support Doc.'!$H$69</f>
        <v>0</v>
      </c>
      <c r="D25" s="139">
        <f>'Allocation Methods Support Doc.'!$I$69</f>
        <v>0</v>
      </c>
      <c r="E25" s="139">
        <f>'Allocation Methods Support Doc.'!$J$69</f>
        <v>0</v>
      </c>
      <c r="F25" s="139">
        <f>'Allocation Methods Support Doc.'!$P$69</f>
        <v>0</v>
      </c>
      <c r="G25" s="139">
        <f>'Allocation Methods Support Doc.'!$Q$69</f>
        <v>0</v>
      </c>
      <c r="H25" s="139">
        <f>'Allocation Methods Support Doc.'!$R$69</f>
        <v>0</v>
      </c>
      <c r="I25" s="139">
        <f>'Allocation Methods Support Doc.'!$S$69</f>
        <v>0</v>
      </c>
      <c r="J25" s="139">
        <f>'Allocation Methods Support Doc.'!$T$69</f>
        <v>0</v>
      </c>
      <c r="K25" s="139">
        <f>'Allocation Methods Support Doc.'!$U$69</f>
        <v>0</v>
      </c>
      <c r="M25" s="131">
        <f t="shared" si="1"/>
        <v>0</v>
      </c>
      <c r="O25" s="131">
        <f t="shared" si="0"/>
        <v>0</v>
      </c>
    </row>
    <row r="26" spans="1:15">
      <c r="A26" s="72">
        <v>22</v>
      </c>
      <c r="B26" s="139">
        <f>'Allocation Methods Support Doc.'!$G$71</f>
        <v>0</v>
      </c>
      <c r="C26" s="139">
        <f>'Allocation Methods Support Doc.'!$H$71</f>
        <v>0</v>
      </c>
      <c r="D26" s="139">
        <f>'Allocation Methods Support Doc.'!$I$71</f>
        <v>0</v>
      </c>
      <c r="E26" s="139">
        <f>'Allocation Methods Support Doc.'!$J$71</f>
        <v>0</v>
      </c>
      <c r="F26" s="139">
        <f>'Allocation Methods Support Doc.'!$P$71</f>
        <v>0</v>
      </c>
      <c r="G26" s="139">
        <f>'Allocation Methods Support Doc.'!$Q$71</f>
        <v>0</v>
      </c>
      <c r="H26" s="139">
        <f>'Allocation Methods Support Doc.'!$R$71</f>
        <v>0</v>
      </c>
      <c r="I26" s="139">
        <f>'Allocation Methods Support Doc.'!$S$71</f>
        <v>0</v>
      </c>
      <c r="J26" s="139">
        <f>'Allocation Methods Support Doc.'!$T$71</f>
        <v>0</v>
      </c>
      <c r="K26" s="139">
        <f>'Allocation Methods Support Doc.'!$U$71</f>
        <v>0</v>
      </c>
      <c r="M26" s="131">
        <f t="shared" si="1"/>
        <v>0</v>
      </c>
      <c r="O26" s="131">
        <f t="shared" si="0"/>
        <v>0</v>
      </c>
    </row>
    <row r="772" spans="6:6">
      <c r="F772" s="239"/>
    </row>
  </sheetData>
  <sheetProtection password="AB5A"/>
  <phoneticPr fontId="0" type="noConversion"/>
  <printOptions horizontalCentered="1" gridLines="1" gridLinesSet="0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Alloc. Cover</vt:lpstr>
      <vt:lpstr>Allocation Methods Support Doc.</vt:lpstr>
      <vt:lpstr>A4-1 Cover</vt:lpstr>
      <vt:lpstr>A4-1 with formulas</vt:lpstr>
      <vt:lpstr>A4-2 Cover</vt:lpstr>
      <vt:lpstr>A4-2 with formulas</vt:lpstr>
      <vt:lpstr>Lookup Table</vt:lpstr>
      <vt:lpstr>'A4-1 with formulas'!_Toc334793964</vt:lpstr>
      <vt:lpstr>'A4-1 with formulas'!_Toc334793965</vt:lpstr>
      <vt:lpstr>'A4-1 with formulas'!_Toc334793966</vt:lpstr>
      <vt:lpstr>Actual</vt:lpstr>
      <vt:lpstr>AllocNo</vt:lpstr>
      <vt:lpstr>'A4-1 Cover'!Print_Area</vt:lpstr>
      <vt:lpstr>'A4-1 with formulas'!Print_Area</vt:lpstr>
      <vt:lpstr>'A4-2 Cover'!Print_Area</vt:lpstr>
      <vt:lpstr>'A4-2 with formulas'!Print_Area</vt:lpstr>
      <vt:lpstr>'Alloc. Cover'!Print_Area</vt:lpstr>
      <vt:lpstr>'Allocation Methods Support Doc.'!Print_Area</vt:lpstr>
      <vt:lpstr>'Lookup Table'!Print_Area</vt:lpstr>
      <vt:lpstr>'A4-2 with formulas'!Print_Titles</vt:lpstr>
      <vt:lpstr>'A4-1 with formulas'!Ratio</vt:lpstr>
      <vt:lpstr>'A4-2 with formulas'!Ratio</vt:lpstr>
      <vt:lpstr>'Allocation Methods Support Doc.'!ratio</vt:lpstr>
      <vt:lpstr>'Lookup Table'!Ratio</vt:lpstr>
    </vt:vector>
  </TitlesOfParts>
  <Company>New Jersey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mworkman</dc:creator>
  <cp:lastModifiedBy>hleary</cp:lastModifiedBy>
  <cp:lastPrinted>2013-10-09T15:15:03Z</cp:lastPrinted>
  <dcterms:created xsi:type="dcterms:W3CDTF">1999-03-22T13:49:19Z</dcterms:created>
  <dcterms:modified xsi:type="dcterms:W3CDTF">2017-01-17T15:54:11Z</dcterms:modified>
</cp:coreProperties>
</file>