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5820" activeTab="0"/>
  </bookViews>
  <sheets>
    <sheet name=" Cash Flow - Prop Fund" sheetId="1" r:id="rId1"/>
  </sheets>
  <definedNames>
    <definedName name="_xlnm.Print_Titles" localSheetId="0">' Cash Flow - Prop Fund'!$2:$12</definedName>
    <definedName name="Z_1E104EA1_F994_4ECA_AA54_04A0090D298E_.wvu.PrintArea" localSheetId="0" hidden="1">' Cash Flow - Prop Fund'!$A$2:$K$54</definedName>
    <definedName name="Z_1E104EA1_F994_4ECA_AA54_04A0090D298E_.wvu.PrintTitles" localSheetId="0" hidden="1">' Cash Flow - Prop Fund'!$2:$12</definedName>
    <definedName name="Z_9B0E5817_7511_11D5_9B3B_00A024B9F9B8_.wvu.PrintArea" localSheetId="0" hidden="1">' Cash Flow - Prop Fund'!$A$2:$K$54</definedName>
    <definedName name="Z_9B0E5817_7511_11D5_9B3B_00A024B9F9B8_.wvu.PrintTitles" localSheetId="0" hidden="1">' Cash Flow - Prop Fund'!$2:$12</definedName>
  </definedNames>
  <calcPr fullCalcOnLoad="1"/>
</workbook>
</file>

<file path=xl/sharedStrings.xml><?xml version="1.0" encoding="utf-8"?>
<sst xmlns="http://schemas.openxmlformats.org/spreadsheetml/2006/main" count="55" uniqueCount="55">
  <si>
    <t>Internal</t>
  </si>
  <si>
    <t xml:space="preserve">Food </t>
  </si>
  <si>
    <t>Latchkey</t>
  </si>
  <si>
    <t>Total</t>
  </si>
  <si>
    <t>Service</t>
  </si>
  <si>
    <t xml:space="preserve"> Service</t>
  </si>
  <si>
    <t>Program</t>
  </si>
  <si>
    <t>Enterprise</t>
  </si>
  <si>
    <t>Fund</t>
  </si>
  <si>
    <t>Business-type Activities -</t>
  </si>
  <si>
    <t>Enterprise Funds</t>
  </si>
  <si>
    <t>Activities -</t>
  </si>
  <si>
    <t>Payments to suppliers</t>
  </si>
  <si>
    <t>Payments to employees</t>
  </si>
  <si>
    <t>Payments for employee benefits</t>
  </si>
  <si>
    <t>Operating subsidies and transfers to other funds</t>
  </si>
  <si>
    <t>Purchases of capital assets</t>
  </si>
  <si>
    <t>Change in capital contributions</t>
  </si>
  <si>
    <t>Interest and dividends</t>
  </si>
  <si>
    <t>Gain/Loss on sale of fixed assets (proceeds)</t>
  </si>
  <si>
    <t>CASH FLOWS FROM INVESTING ACTIVITIES</t>
  </si>
  <si>
    <t>CASH FLOWS FROM OPERATING ACTIVITIES</t>
  </si>
  <si>
    <t>Net cash provided by (used for) operating activities</t>
  </si>
  <si>
    <t xml:space="preserve">   FINANCING ACTIVITIES</t>
  </si>
  <si>
    <t xml:space="preserve">CASH FLOWS  FROM CAPITAL AND RELATED </t>
  </si>
  <si>
    <t>CASH FLOWS FROM NONCAPITAL FINANCING ACTIVITIES</t>
  </si>
  <si>
    <t>Proceeds from sale/maturities of investments</t>
  </si>
  <si>
    <t xml:space="preserve">Governmental </t>
  </si>
  <si>
    <t xml:space="preserve">     Net cash provided by (used for) operating activities</t>
  </si>
  <si>
    <t xml:space="preserve">     Net cash provided by (used for) capital and related financing activities</t>
  </si>
  <si>
    <t xml:space="preserve">     Net cash provided by (used for) non-capital financing activities</t>
  </si>
  <si>
    <t xml:space="preserve">     Net cash provided by (used for) investing activities</t>
  </si>
  <si>
    <t xml:space="preserve">          Net increase (decrease) in cash and cash equivalents</t>
  </si>
  <si>
    <t xml:space="preserve">     Operating income (loss)</t>
  </si>
  <si>
    <t xml:space="preserve">     Adjustments to reconcile operating income (loss) to net cash provided by</t>
  </si>
  <si>
    <t xml:space="preserve">        Depreciation and net amortization</t>
  </si>
  <si>
    <t xml:space="preserve">        (Increase) decrease in accounts receivable, net</t>
  </si>
  <si>
    <t xml:space="preserve">        (Increase) decrease in inventories</t>
  </si>
  <si>
    <t xml:space="preserve">        (Increase) decrease in other current assets</t>
  </si>
  <si>
    <t xml:space="preserve">        Increase (decrease) in accounts payable</t>
  </si>
  <si>
    <t xml:space="preserve">        Increase (decrease) in accrued salaries benefits</t>
  </si>
  <si>
    <t xml:space="preserve">            Total adjustments</t>
  </si>
  <si>
    <t xml:space="preserve">        (used for) operating activities</t>
  </si>
  <si>
    <t>Anytown School District</t>
  </si>
  <si>
    <t>Proprietary Funds</t>
  </si>
  <si>
    <t xml:space="preserve"> Statement of Cash Flows</t>
  </si>
  <si>
    <t>Reconciliation of operating income (loss) to net cash provided</t>
  </si>
  <si>
    <t xml:space="preserve">   (used) by operating activities:</t>
  </si>
  <si>
    <t>Balances—beginning of year</t>
  </si>
  <si>
    <t>Balances—end of year</t>
  </si>
  <si>
    <t>Exhibit B-6</t>
  </si>
  <si>
    <t>For the Year Ended June 30, 20XX</t>
  </si>
  <si>
    <t>Receipts from customers and other funds</t>
  </si>
  <si>
    <t>State sources</t>
  </si>
  <si>
    <t>Federal sources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</si>
</sst>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&quot;$&quot;#,##0"/>
    <numFmt numFmtId="167" formatCode="_(* #,##0.000_);_(* \(#,##0.000\);_(* &quot;-&quot;??_);_(@_)"/>
    <numFmt numFmtId="168" formatCode="_(* #,##0_);_(* \(#,##0\);_(* &quot;-&quot;??_);_(@_)"/>
    <numFmt numFmtId="169" formatCode="_(* #,##0.0000_);_(* \(#,##0.000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.00"/>
    <numFmt numFmtId="173" formatCode="0.000%"/>
    <numFmt numFmtId="174" formatCode="&quot;$&quot;* #,##0_);&quot;$&quot;* \(#,##0\)"/>
    <numFmt numFmtId="175" formatCode="&quot;$&quot;0"/>
    <numFmt numFmtId="176" formatCode="&quot;$&quot;#,##0_)"/>
    <numFmt numFmtId="177" formatCode="\i."/>
    <numFmt numFmtId="178" formatCode="0.0%"/>
    <numFmt numFmtId="179" formatCode="#,##0.0_);\(#,##0.0\)"/>
  </numFmts>
  <fonts count="6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17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2" xfId="15" applyNumberFormat="1" applyFont="1" applyBorder="1" applyAlignment="1">
      <alignment horizontal="left" indent="1"/>
    </xf>
    <xf numFmtId="39" fontId="0" fillId="0" borderId="0" xfId="0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168" fontId="0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71" fontId="0" fillId="0" borderId="3" xfId="0" applyNumberFormat="1" applyFont="1" applyBorder="1" applyAlignment="1">
      <alignment/>
    </xf>
    <xf numFmtId="171" fontId="0" fillId="0" borderId="0" xfId="17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"/>
    </xf>
    <xf numFmtId="39" fontId="4" fillId="0" borderId="5" xfId="0" applyNumberFormat="1" applyFont="1" applyBorder="1" applyAlignment="1">
      <alignment horizontal="center"/>
    </xf>
    <xf numFmtId="39" fontId="4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0" fillId="0" borderId="0" xfId="0" applyNumberFormat="1" applyFont="1" applyAlignment="1">
      <alignment horizontal="centerContinuous"/>
    </xf>
    <xf numFmtId="39" fontId="4" fillId="0" borderId="1" xfId="0" applyNumberFormat="1" applyFont="1" applyBorder="1" applyAlignment="1">
      <alignment horizontal="center"/>
    </xf>
    <xf numFmtId="39" fontId="0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39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A1" sqref="A1"/>
    </sheetView>
  </sheetViews>
  <sheetFormatPr defaultColWidth="9.140625" defaultRowHeight="15"/>
  <cols>
    <col min="1" max="1" width="67.57421875" style="9" bestFit="1" customWidth="1"/>
    <col min="2" max="2" width="2.140625" style="9" customWidth="1"/>
    <col min="3" max="3" width="17.7109375" style="11" customWidth="1"/>
    <col min="4" max="4" width="1.7109375" style="9" customWidth="1"/>
    <col min="5" max="5" width="13.7109375" style="11" customWidth="1"/>
    <col min="6" max="6" width="1.7109375" style="9" customWidth="1"/>
    <col min="7" max="7" width="13.8515625" style="9" hidden="1" customWidth="1"/>
    <col min="8" max="8" width="2.00390625" style="9" hidden="1" customWidth="1"/>
    <col min="9" max="9" width="13.7109375" style="11" customWidth="1"/>
    <col min="10" max="10" width="1.7109375" style="9" customWidth="1"/>
    <col min="11" max="11" width="15.00390625" style="36" customWidth="1"/>
    <col min="12" max="16384" width="9.140625" style="1" customWidth="1"/>
  </cols>
  <sheetData>
    <row r="1" ht="15">
      <c r="K1" s="35" t="s">
        <v>50</v>
      </c>
    </row>
    <row r="2" ht="15">
      <c r="K2" s="42"/>
    </row>
    <row r="3" spans="1:11" ht="15">
      <c r="A3" s="3" t="s">
        <v>43</v>
      </c>
      <c r="B3" s="3"/>
      <c r="C3" s="32"/>
      <c r="D3" s="31"/>
      <c r="E3" s="32"/>
      <c r="F3" s="31"/>
      <c r="G3" s="31"/>
      <c r="H3" s="31"/>
      <c r="I3" s="32"/>
      <c r="J3" s="31"/>
      <c r="K3" s="37"/>
    </row>
    <row r="4" spans="1:11" ht="15">
      <c r="A4" s="3" t="s">
        <v>45</v>
      </c>
      <c r="B4" s="3"/>
      <c r="C4" s="32"/>
      <c r="D4" s="31"/>
      <c r="E4" s="32"/>
      <c r="F4" s="31"/>
      <c r="G4" s="31"/>
      <c r="H4" s="31"/>
      <c r="I4" s="32"/>
      <c r="J4" s="31"/>
      <c r="K4" s="37"/>
    </row>
    <row r="5" spans="1:11" ht="15">
      <c r="A5" s="3" t="s">
        <v>44</v>
      </c>
      <c r="B5" s="3"/>
      <c r="C5" s="32"/>
      <c r="D5" s="31"/>
      <c r="E5" s="32"/>
      <c r="F5" s="31"/>
      <c r="G5" s="31"/>
      <c r="H5" s="31"/>
      <c r="I5" s="32"/>
      <c r="J5" s="31"/>
      <c r="K5" s="37"/>
    </row>
    <row r="6" spans="1:11" ht="15">
      <c r="A6" s="3" t="s">
        <v>51</v>
      </c>
      <c r="B6" s="3"/>
      <c r="C6" s="32"/>
      <c r="D6" s="31"/>
      <c r="E6" s="32"/>
      <c r="F6" s="31"/>
      <c r="G6" s="31"/>
      <c r="H6" s="31"/>
      <c r="I6" s="32"/>
      <c r="J6" s="31"/>
      <c r="K6" s="37"/>
    </row>
    <row r="7" spans="1:11" ht="15">
      <c r="A7" s="31"/>
      <c r="B7" s="31"/>
      <c r="C7" s="32"/>
      <c r="D7" s="31"/>
      <c r="E7" s="32"/>
      <c r="F7" s="31"/>
      <c r="G7" s="31"/>
      <c r="H7" s="31"/>
      <c r="I7" s="32"/>
      <c r="J7" s="31"/>
      <c r="K7" s="32" t="s">
        <v>27</v>
      </c>
    </row>
    <row r="8" spans="1:11" ht="15.75" customHeight="1">
      <c r="A8" s="31"/>
      <c r="B8" s="31"/>
      <c r="C8" s="3" t="s">
        <v>9</v>
      </c>
      <c r="D8" s="3"/>
      <c r="E8" s="3"/>
      <c r="F8" s="3"/>
      <c r="G8" s="3"/>
      <c r="H8" s="3"/>
      <c r="I8" s="3"/>
      <c r="J8" s="31"/>
      <c r="K8" s="32" t="s">
        <v>11</v>
      </c>
    </row>
    <row r="9" spans="1:11" ht="15">
      <c r="A9" s="31"/>
      <c r="B9" s="31"/>
      <c r="C9" s="4" t="s">
        <v>10</v>
      </c>
      <c r="D9" s="4"/>
      <c r="E9" s="4"/>
      <c r="F9" s="4"/>
      <c r="G9" s="4"/>
      <c r="H9" s="4"/>
      <c r="I9" s="4"/>
      <c r="J9" s="27"/>
      <c r="K9" s="33" t="s">
        <v>0</v>
      </c>
    </row>
    <row r="10" spans="3:11" ht="15">
      <c r="C10" s="33" t="s">
        <v>1</v>
      </c>
      <c r="D10" s="26"/>
      <c r="E10" s="33" t="s">
        <v>2</v>
      </c>
      <c r="F10" s="26"/>
      <c r="G10" s="26"/>
      <c r="H10" s="26"/>
      <c r="I10" s="33" t="s">
        <v>3</v>
      </c>
      <c r="K10" s="33" t="s">
        <v>4</v>
      </c>
    </row>
    <row r="11" spans="3:11" ht="15">
      <c r="C11" s="38" t="s">
        <v>5</v>
      </c>
      <c r="D11" s="29"/>
      <c r="E11" s="38" t="s">
        <v>6</v>
      </c>
      <c r="F11" s="2"/>
      <c r="G11" s="28"/>
      <c r="H11" s="2"/>
      <c r="I11" s="34" t="s">
        <v>7</v>
      </c>
      <c r="J11" s="30"/>
      <c r="K11" s="34" t="s">
        <v>8</v>
      </c>
    </row>
    <row r="12" spans="3:11" ht="15">
      <c r="C12" s="39"/>
      <c r="D12" s="1"/>
      <c r="E12" s="39"/>
      <c r="F12" s="30"/>
      <c r="G12" s="30"/>
      <c r="H12" s="30"/>
      <c r="I12" s="39"/>
      <c r="J12" s="30"/>
      <c r="K12" s="39"/>
    </row>
    <row r="13" spans="1:2" ht="15">
      <c r="A13" s="21" t="s">
        <v>21</v>
      </c>
      <c r="B13" s="40"/>
    </row>
    <row r="14" spans="1:11" s="9" customFormat="1" ht="15">
      <c r="A14" s="9" t="s">
        <v>52</v>
      </c>
      <c r="C14" s="5">
        <f>1219113-5420</f>
        <v>1213693</v>
      </c>
      <c r="D14" s="5"/>
      <c r="E14" s="5">
        <v>75757</v>
      </c>
      <c r="F14" s="5"/>
      <c r="G14" s="5"/>
      <c r="H14" s="5"/>
      <c r="I14" s="5">
        <f>SUM(C14:G14)</f>
        <v>1289450</v>
      </c>
      <c r="J14" s="5"/>
      <c r="K14" s="5">
        <f>4934947-112442+12068</f>
        <v>4834573</v>
      </c>
    </row>
    <row r="15" spans="1:11" s="9" customFormat="1" ht="15">
      <c r="A15" s="9" t="s">
        <v>13</v>
      </c>
      <c r="C15" s="8">
        <v>-759693</v>
      </c>
      <c r="E15" s="8">
        <v>-38753</v>
      </c>
      <c r="G15" s="6"/>
      <c r="I15" s="6">
        <f>SUM(C15:G15)</f>
        <v>-798446</v>
      </c>
      <c r="K15" s="8">
        <v>-2068261</v>
      </c>
    </row>
    <row r="16" spans="1:11" s="9" customFormat="1" ht="15">
      <c r="A16" s="9" t="s">
        <v>14</v>
      </c>
      <c r="C16" s="8">
        <f>-377105-270</f>
        <v>-377375</v>
      </c>
      <c r="E16" s="6">
        <v>0</v>
      </c>
      <c r="G16" s="6"/>
      <c r="I16" s="6">
        <f>SUM(C16:G16)</f>
        <v>-377375</v>
      </c>
      <c r="K16" s="8">
        <v>-805923</v>
      </c>
    </row>
    <row r="17" spans="1:11" s="9" customFormat="1" ht="15">
      <c r="A17" s="9" t="s">
        <v>12</v>
      </c>
      <c r="C17" s="8">
        <f>-(757610+51742+41888)-2033-3532</f>
        <v>-856805</v>
      </c>
      <c r="E17" s="8">
        <f>-15812-137</f>
        <v>-15949</v>
      </c>
      <c r="G17" s="6"/>
      <c r="I17" s="6">
        <f>SUM(C17:G17)</f>
        <v>-872754</v>
      </c>
      <c r="K17" s="8">
        <f>-2110763+450948+114951-12068</f>
        <v>-1556932</v>
      </c>
    </row>
    <row r="18" spans="1:11" s="9" customFormat="1" ht="15">
      <c r="A18" s="22" t="s">
        <v>28</v>
      </c>
      <c r="B18" s="22"/>
      <c r="C18" s="10">
        <f>SUM(C14:C17)</f>
        <v>-780180</v>
      </c>
      <c r="E18" s="10">
        <f>SUM(E14:E17)</f>
        <v>21055</v>
      </c>
      <c r="G18" s="10"/>
      <c r="I18" s="10">
        <f>SUM(I14:I17)</f>
        <v>-759125</v>
      </c>
      <c r="K18" s="10">
        <f>SUM(K14:K17)</f>
        <v>403457</v>
      </c>
    </row>
    <row r="19" spans="1:11" s="9" customFormat="1" ht="15">
      <c r="A19" s="23"/>
      <c r="B19" s="23"/>
      <c r="C19" s="11"/>
      <c r="E19" s="11"/>
      <c r="I19" s="11"/>
      <c r="K19" s="11"/>
    </row>
    <row r="20" spans="1:11" s="9" customFormat="1" ht="15">
      <c r="A20" s="21" t="s">
        <v>25</v>
      </c>
      <c r="B20" s="23"/>
      <c r="C20" s="11"/>
      <c r="E20" s="11"/>
      <c r="I20" s="11"/>
      <c r="K20" s="11"/>
    </row>
    <row r="21" spans="1:11" s="9" customFormat="1" ht="15">
      <c r="A21" s="9" t="s">
        <v>53</v>
      </c>
      <c r="C21" s="8">
        <f>37173</f>
        <v>37173</v>
      </c>
      <c r="E21" s="6">
        <v>0</v>
      </c>
      <c r="G21" s="6"/>
      <c r="I21" s="12">
        <f>SUM(C21:G21)</f>
        <v>37173</v>
      </c>
      <c r="K21" s="6">
        <v>0</v>
      </c>
    </row>
    <row r="22" spans="1:11" s="9" customFormat="1" ht="15">
      <c r="A22" s="9" t="s">
        <v>54</v>
      </c>
      <c r="C22" s="8">
        <f>450343+11608+87440</f>
        <v>549391</v>
      </c>
      <c r="E22" s="6">
        <v>0</v>
      </c>
      <c r="G22" s="6"/>
      <c r="I22" s="12">
        <f>SUM(C22:G22)</f>
        <v>549391</v>
      </c>
      <c r="K22" s="6">
        <v>0</v>
      </c>
    </row>
    <row r="23" spans="1:11" s="9" customFormat="1" ht="15">
      <c r="A23" s="22" t="s">
        <v>15</v>
      </c>
      <c r="B23" s="22"/>
      <c r="C23" s="8">
        <v>30000</v>
      </c>
      <c r="E23" s="6">
        <v>0</v>
      </c>
      <c r="G23" s="6"/>
      <c r="I23" s="12">
        <f>SUM(C23:G23)</f>
        <v>30000</v>
      </c>
      <c r="K23" s="8">
        <v>50000</v>
      </c>
    </row>
    <row r="24" spans="1:11" s="9" customFormat="1" ht="15">
      <c r="A24" s="9" t="s">
        <v>30</v>
      </c>
      <c r="C24" s="13">
        <f>SUM(C21:C23)</f>
        <v>616564</v>
      </c>
      <c r="E24" s="14">
        <f>SUM(E21:E23)</f>
        <v>0</v>
      </c>
      <c r="G24" s="14"/>
      <c r="I24" s="13">
        <f>SUM(I21:I23)</f>
        <v>616564</v>
      </c>
      <c r="K24" s="13">
        <f>SUM(K21:K23)</f>
        <v>50000</v>
      </c>
    </row>
    <row r="25" spans="1:11" s="9" customFormat="1" ht="15">
      <c r="A25" s="23"/>
      <c r="B25" s="23"/>
      <c r="C25" s="7"/>
      <c r="E25" s="7"/>
      <c r="I25" s="7"/>
      <c r="K25" s="7"/>
    </row>
    <row r="26" spans="1:11" s="9" customFormat="1" ht="15">
      <c r="A26" s="21" t="s">
        <v>24</v>
      </c>
      <c r="B26" s="23"/>
      <c r="C26" s="11"/>
      <c r="E26" s="11"/>
      <c r="I26" s="11"/>
      <c r="K26" s="11"/>
    </row>
    <row r="27" spans="1:11" s="9" customFormat="1" ht="15">
      <c r="A27" s="21" t="s">
        <v>23</v>
      </c>
      <c r="B27" s="23"/>
      <c r="C27" s="11"/>
      <c r="E27" s="11"/>
      <c r="I27" s="11"/>
      <c r="K27" s="11"/>
    </row>
    <row r="28" spans="1:11" s="9" customFormat="1" ht="15">
      <c r="A28" s="9" t="s">
        <v>17</v>
      </c>
      <c r="C28" s="6">
        <v>0</v>
      </c>
      <c r="D28" s="6">
        <v>0</v>
      </c>
      <c r="E28" s="6">
        <v>0</v>
      </c>
      <c r="G28" s="6"/>
      <c r="I28" s="6">
        <f>SUM(C28:G28)</f>
        <v>0</v>
      </c>
      <c r="K28" s="6">
        <v>0</v>
      </c>
    </row>
    <row r="29" spans="1:11" s="9" customFormat="1" ht="15">
      <c r="A29" s="9" t="s">
        <v>16</v>
      </c>
      <c r="C29" s="8">
        <v>-5300</v>
      </c>
      <c r="E29" s="6">
        <v>0</v>
      </c>
      <c r="G29" s="6"/>
      <c r="I29" s="6">
        <f>SUM(C29:G29)</f>
        <v>-5300</v>
      </c>
      <c r="K29" s="6">
        <v>0</v>
      </c>
    </row>
    <row r="30" spans="1:11" s="9" customFormat="1" ht="15">
      <c r="A30" s="9" t="s">
        <v>19</v>
      </c>
      <c r="C30" s="6">
        <v>0</v>
      </c>
      <c r="E30" s="6">
        <v>0</v>
      </c>
      <c r="G30" s="6"/>
      <c r="I30" s="6">
        <f>SUM(C30:G30)</f>
        <v>0</v>
      </c>
      <c r="K30" s="6">
        <v>0</v>
      </c>
    </row>
    <row r="31" spans="1:11" s="9" customFormat="1" ht="15">
      <c r="A31" s="22" t="s">
        <v>29</v>
      </c>
      <c r="B31" s="22"/>
      <c r="C31" s="15">
        <f>SUM(C28:C30)</f>
        <v>-5300</v>
      </c>
      <c r="E31" s="14">
        <f>SUM(E28:E30)</f>
        <v>0</v>
      </c>
      <c r="G31" s="14"/>
      <c r="I31" s="15">
        <f>SUM(I28:I30)</f>
        <v>-5300</v>
      </c>
      <c r="K31" s="14">
        <f>SUM(K28:K30)</f>
        <v>0</v>
      </c>
    </row>
    <row r="32" spans="1:11" s="9" customFormat="1" ht="15">
      <c r="A32" s="23"/>
      <c r="B32" s="23"/>
      <c r="C32" s="11"/>
      <c r="E32" s="11"/>
      <c r="I32" s="11"/>
      <c r="K32" s="11"/>
    </row>
    <row r="33" spans="1:11" s="9" customFormat="1" ht="15">
      <c r="A33" s="23" t="s">
        <v>20</v>
      </c>
      <c r="B33" s="23"/>
      <c r="C33" s="11"/>
      <c r="E33" s="11"/>
      <c r="I33" s="11"/>
      <c r="K33" s="11"/>
    </row>
    <row r="34" spans="1:11" s="9" customFormat="1" ht="15">
      <c r="A34" s="9" t="s">
        <v>18</v>
      </c>
      <c r="C34" s="8">
        <v>13010</v>
      </c>
      <c r="E34" s="6">
        <v>0</v>
      </c>
      <c r="G34" s="6"/>
      <c r="I34" s="6">
        <f>SUM(C34:G34)</f>
        <v>13010</v>
      </c>
      <c r="K34" s="6">
        <v>0</v>
      </c>
    </row>
    <row r="35" spans="1:11" s="9" customFormat="1" ht="15">
      <c r="A35" s="9" t="s">
        <v>26</v>
      </c>
      <c r="C35" s="6">
        <v>0</v>
      </c>
      <c r="E35" s="6">
        <v>0</v>
      </c>
      <c r="G35" s="6"/>
      <c r="I35" s="6">
        <f>SUM(C35:G35)</f>
        <v>0</v>
      </c>
      <c r="K35" s="6">
        <v>0</v>
      </c>
    </row>
    <row r="36" spans="1:11" s="9" customFormat="1" ht="15">
      <c r="A36" s="22" t="s">
        <v>31</v>
      </c>
      <c r="B36" s="22"/>
      <c r="C36" s="15">
        <f>SUM(C34:C35)</f>
        <v>13010</v>
      </c>
      <c r="E36" s="14">
        <f>SUM(E34:E35)</f>
        <v>0</v>
      </c>
      <c r="G36" s="15"/>
      <c r="I36" s="15">
        <f>SUM(I34:I35)</f>
        <v>13010</v>
      </c>
      <c r="K36" s="14">
        <f>SUM(K34:K35)</f>
        <v>0</v>
      </c>
    </row>
    <row r="37" spans="1:11" s="9" customFormat="1" ht="15">
      <c r="A37" s="22" t="s">
        <v>32</v>
      </c>
      <c r="B37" s="23"/>
      <c r="C37" s="8">
        <f>C18+C24+C31+C36</f>
        <v>-155906</v>
      </c>
      <c r="E37" s="8">
        <f>E18+E24+E31+E36</f>
        <v>21055</v>
      </c>
      <c r="G37" s="8"/>
      <c r="I37" s="8">
        <f>I18+I24+I31+I36</f>
        <v>-134851</v>
      </c>
      <c r="K37" s="16">
        <f>K18+K24+K31+K36</f>
        <v>453457</v>
      </c>
    </row>
    <row r="38" spans="1:11" s="9" customFormat="1" ht="15">
      <c r="A38" s="8" t="s">
        <v>48</v>
      </c>
      <c r="C38" s="8">
        <v>289188</v>
      </c>
      <c r="E38" s="8">
        <v>15710</v>
      </c>
      <c r="G38" s="8"/>
      <c r="I38" s="8">
        <f>SUM(C38:G38)</f>
        <v>304898</v>
      </c>
      <c r="K38" s="6">
        <v>0</v>
      </c>
    </row>
    <row r="39" spans="1:11" s="9" customFormat="1" ht="15.75" thickBot="1">
      <c r="A39" s="8" t="s">
        <v>49</v>
      </c>
      <c r="C39" s="17">
        <f>SUM(C37:C38)</f>
        <v>133282</v>
      </c>
      <c r="E39" s="17">
        <f>SUM(E37:E38)</f>
        <v>36765</v>
      </c>
      <c r="G39" s="17"/>
      <c r="I39" s="17">
        <f>SUM(I37:I38)</f>
        <v>170047</v>
      </c>
      <c r="K39" s="17">
        <f>SUM(K37:K38)</f>
        <v>453457</v>
      </c>
    </row>
    <row r="40" spans="3:11" s="9" customFormat="1" ht="15.75" thickTop="1">
      <c r="C40" s="16"/>
      <c r="D40" s="16"/>
      <c r="E40" s="16"/>
      <c r="F40" s="16"/>
      <c r="G40" s="16"/>
      <c r="H40" s="16"/>
      <c r="I40" s="16"/>
      <c r="K40" s="8"/>
    </row>
    <row r="41" spans="1:11" s="9" customFormat="1" ht="29.25" customHeight="1">
      <c r="A41" s="24" t="s">
        <v>46</v>
      </c>
      <c r="B41" s="24"/>
      <c r="C41" s="8"/>
      <c r="E41" s="8"/>
      <c r="I41" s="8"/>
      <c r="K41" s="8"/>
    </row>
    <row r="42" spans="1:11" s="9" customFormat="1" ht="15">
      <c r="A42" s="24" t="s">
        <v>47</v>
      </c>
      <c r="B42" s="24"/>
      <c r="C42" s="8"/>
      <c r="E42" s="8"/>
      <c r="I42" s="8"/>
      <c r="K42" s="8"/>
    </row>
    <row r="43" spans="1:11" s="9" customFormat="1" ht="15">
      <c r="A43" s="9" t="s">
        <v>33</v>
      </c>
      <c r="B43" s="26"/>
      <c r="C43" s="18">
        <v>-801785</v>
      </c>
      <c r="E43" s="18">
        <v>21192</v>
      </c>
      <c r="G43" s="18"/>
      <c r="I43" s="18">
        <f>SUM(C43:G43)</f>
        <v>-780593</v>
      </c>
      <c r="K43" s="18">
        <v>-50000</v>
      </c>
    </row>
    <row r="44" spans="1:11" s="9" customFormat="1" ht="15.75" customHeight="1">
      <c r="A44" s="25" t="s">
        <v>34</v>
      </c>
      <c r="B44" s="21"/>
      <c r="C44" s="8"/>
      <c r="E44" s="8"/>
      <c r="I44" s="8"/>
      <c r="K44" s="8"/>
    </row>
    <row r="45" spans="1:11" s="9" customFormat="1" ht="15">
      <c r="A45" s="25" t="s">
        <v>42</v>
      </c>
      <c r="B45" s="21"/>
      <c r="C45" s="8"/>
      <c r="E45" s="8"/>
      <c r="I45" s="8"/>
      <c r="K45" s="8"/>
    </row>
    <row r="46" spans="1:11" s="9" customFormat="1" ht="15">
      <c r="A46" s="9" t="s">
        <v>35</v>
      </c>
      <c r="C46" s="8">
        <v>32860</v>
      </c>
      <c r="E46" s="6">
        <v>0</v>
      </c>
      <c r="G46" s="6"/>
      <c r="I46" s="12">
        <f aca="true" t="shared" si="0" ref="I46:I51">SUM(C46:G46)</f>
        <v>32860</v>
      </c>
      <c r="K46" s="6">
        <v>157625</v>
      </c>
    </row>
    <row r="47" spans="1:11" s="9" customFormat="1" ht="15">
      <c r="A47" s="9" t="s">
        <v>36</v>
      </c>
      <c r="C47" s="8">
        <f>-74948-6020+71206+4342</f>
        <v>-5420</v>
      </c>
      <c r="E47" s="6">
        <v>0</v>
      </c>
      <c r="G47" s="6"/>
      <c r="I47" s="12">
        <f t="shared" si="0"/>
        <v>-5420</v>
      </c>
      <c r="K47" s="8">
        <v>-12442</v>
      </c>
    </row>
    <row r="48" spans="1:11" s="9" customFormat="1" ht="15">
      <c r="A48" s="9" t="s">
        <v>37</v>
      </c>
      <c r="C48" s="12">
        <f>-16860+13328</f>
        <v>-3532</v>
      </c>
      <c r="D48" s="12"/>
      <c r="E48" s="6">
        <v>0</v>
      </c>
      <c r="F48" s="8"/>
      <c r="G48" s="6"/>
      <c r="H48" s="8"/>
      <c r="I48" s="12">
        <f t="shared" si="0"/>
        <v>-3532</v>
      </c>
      <c r="K48" s="6">
        <v>0</v>
      </c>
    </row>
    <row r="49" spans="1:11" s="9" customFormat="1" ht="15">
      <c r="A49" s="9" t="s">
        <v>38</v>
      </c>
      <c r="C49" s="6">
        <v>0</v>
      </c>
      <c r="D49" s="12"/>
      <c r="E49" s="6">
        <v>0</v>
      </c>
      <c r="F49" s="8"/>
      <c r="G49" s="6"/>
      <c r="H49" s="8"/>
      <c r="I49" s="6">
        <f t="shared" si="0"/>
        <v>0</v>
      </c>
      <c r="K49" s="12">
        <v>114951</v>
      </c>
    </row>
    <row r="50" spans="1:11" s="9" customFormat="1" ht="15">
      <c r="A50" s="9" t="s">
        <v>39</v>
      </c>
      <c r="C50" s="12">
        <v>-2033</v>
      </c>
      <c r="D50" s="12"/>
      <c r="E50" s="12">
        <v>-137</v>
      </c>
      <c r="F50" s="8"/>
      <c r="G50" s="12"/>
      <c r="H50" s="8"/>
      <c r="I50" s="12">
        <f t="shared" si="0"/>
        <v>-2170</v>
      </c>
      <c r="K50" s="12">
        <v>193323</v>
      </c>
    </row>
    <row r="51" spans="1:11" s="9" customFormat="1" ht="15">
      <c r="A51" s="9" t="s">
        <v>40</v>
      </c>
      <c r="C51" s="8">
        <f>-(11256-10986)</f>
        <v>-270</v>
      </c>
      <c r="D51" s="8"/>
      <c r="E51" s="6">
        <v>0</v>
      </c>
      <c r="F51" s="8"/>
      <c r="G51" s="6"/>
      <c r="H51" s="8"/>
      <c r="I51" s="12">
        <f t="shared" si="0"/>
        <v>-270</v>
      </c>
      <c r="K51" s="6">
        <v>0</v>
      </c>
    </row>
    <row r="52" spans="1:11" s="9" customFormat="1" ht="15">
      <c r="A52" s="9" t="s">
        <v>41</v>
      </c>
      <c r="C52" s="19">
        <f>SUM(C46:C51)</f>
        <v>21605</v>
      </c>
      <c r="D52" s="8"/>
      <c r="E52" s="19">
        <f>SUM(E46:E51)</f>
        <v>-137</v>
      </c>
      <c r="F52" s="8"/>
      <c r="G52" s="19"/>
      <c r="H52" s="8"/>
      <c r="I52" s="19">
        <f>SUM(I46:I51)</f>
        <v>21468</v>
      </c>
      <c r="K52" s="19">
        <f>SUM(K46:K51)</f>
        <v>453457</v>
      </c>
    </row>
    <row r="53" spans="1:11" s="9" customFormat="1" ht="15.75" thickBot="1">
      <c r="A53" s="22" t="s">
        <v>22</v>
      </c>
      <c r="B53" s="23"/>
      <c r="C53" s="20">
        <f>C43+C52</f>
        <v>-780180</v>
      </c>
      <c r="E53" s="20">
        <f>E43+E52</f>
        <v>21055</v>
      </c>
      <c r="F53" s="20"/>
      <c r="G53" s="20"/>
      <c r="I53" s="20">
        <f>I43+I52</f>
        <v>-759125</v>
      </c>
      <c r="K53" s="20">
        <f>K43+K52</f>
        <v>403457</v>
      </c>
    </row>
    <row r="54" spans="3:11" ht="15.75" thickTop="1">
      <c r="C54" s="8"/>
      <c r="D54" s="8"/>
      <c r="E54" s="8"/>
      <c r="F54" s="8"/>
      <c r="G54" s="8"/>
      <c r="H54" s="8"/>
      <c r="I54" s="8"/>
      <c r="K54" s="11"/>
    </row>
    <row r="55" ht="15">
      <c r="G55" s="41"/>
    </row>
  </sheetData>
  <printOptions/>
  <pageMargins left="0.5" right="0.5" top="1" bottom="0.75" header="0.5" footer="0.5"/>
  <pageSetup fitToHeight="0" fitToWidth="1" horizontalDpi="600" verticalDpi="600" orientation="portrait" scale="72" r:id="rId1"/>
  <headerFooter alignWithMargins="0">
    <oddFooter>&amp;R&amp;"Times New Roman,Italic"[Updated 8/06]</oddFooter>
  </headerFooter>
  <colBreaks count="2" manualBreakCount="2">
    <brk id="1" max="65535" man="1"/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Scott</dc:creator>
  <cp:keywords/>
  <dc:description/>
  <cp:lastModifiedBy>pscott</cp:lastModifiedBy>
  <cp:lastPrinted>2006-08-30T15:45:27Z</cp:lastPrinted>
  <dcterms:created xsi:type="dcterms:W3CDTF">2001-07-11T13:17:52Z</dcterms:created>
  <dcterms:modified xsi:type="dcterms:W3CDTF">2006-08-30T15:45:30Z</dcterms:modified>
  <cp:category/>
  <cp:version/>
  <cp:contentType/>
  <cp:contentStatus/>
</cp:coreProperties>
</file>