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90" windowWidth="9360" windowHeight="8190" tabRatio="499" activeTab="0"/>
  </bookViews>
  <sheets>
    <sheet name="Ref. Results, 12-11-01" sheetId="1" r:id="rId1"/>
  </sheets>
  <definedNames>
    <definedName name="_xlnm.Print_Area" localSheetId="0">'Ref. Results, 12-11-01'!$A$1:$I$35</definedName>
  </definedNames>
  <calcPr fullCalcOnLoad="1"/>
</workbook>
</file>

<file path=xl/sharedStrings.xml><?xml version="1.0" encoding="utf-8"?>
<sst xmlns="http://schemas.openxmlformats.org/spreadsheetml/2006/main" count="80" uniqueCount="58">
  <si>
    <t>Bergen</t>
  </si>
  <si>
    <t>Northvale</t>
  </si>
  <si>
    <t>Burlington</t>
  </si>
  <si>
    <t>Medford</t>
  </si>
  <si>
    <t>Cape May</t>
  </si>
  <si>
    <t>Dennis Twp</t>
  </si>
  <si>
    <t>Ocean City</t>
  </si>
  <si>
    <t>Hunterdon</t>
  </si>
  <si>
    <t>Flemington-Raritan Regional</t>
  </si>
  <si>
    <t>Mercer</t>
  </si>
  <si>
    <t>Middlesex</t>
  </si>
  <si>
    <t>Sayreville</t>
  </si>
  <si>
    <t>Monmouth</t>
  </si>
  <si>
    <t>Freehold Twp</t>
  </si>
  <si>
    <t>Howell</t>
  </si>
  <si>
    <t>Little Silver</t>
  </si>
  <si>
    <t>Manasquan</t>
  </si>
  <si>
    <t>Sea Girt</t>
  </si>
  <si>
    <t>Shrewsbury</t>
  </si>
  <si>
    <t>Spring Lake Heights</t>
  </si>
  <si>
    <t>Tinton Falls</t>
  </si>
  <si>
    <t>Upper Freehold Regional</t>
  </si>
  <si>
    <t>Ocean</t>
  </si>
  <si>
    <t>Barnegat Twp</t>
  </si>
  <si>
    <t>Passaic</t>
  </si>
  <si>
    <t>Clifton</t>
  </si>
  <si>
    <t>Somerset</t>
  </si>
  <si>
    <t>Green Brook</t>
  </si>
  <si>
    <t>Sussex</t>
  </si>
  <si>
    <t>Newton</t>
  </si>
  <si>
    <t>County</t>
  </si>
  <si>
    <t>District</t>
  </si>
  <si>
    <t>Against</t>
  </si>
  <si>
    <t>Total Ballots</t>
  </si>
  <si>
    <t>Camden</t>
  </si>
  <si>
    <t>Voorhees Twp.</t>
  </si>
  <si>
    <t>Notes</t>
  </si>
  <si>
    <t>BOE is challenging some provisional and absentee ballots</t>
  </si>
  <si>
    <t>Delaware Valley Regional-Q1</t>
  </si>
  <si>
    <t>Delaware Valley Regional-Q2</t>
  </si>
  <si>
    <t>Washington-Q1</t>
  </si>
  <si>
    <t>Washington-Q2</t>
  </si>
  <si>
    <t>Washington-Q3</t>
  </si>
  <si>
    <t>Spotswood</t>
  </si>
  <si>
    <t>Moonachie</t>
  </si>
  <si>
    <t>Holmdel</t>
  </si>
  <si>
    <t xml:space="preserve"> For</t>
  </si>
  <si>
    <t>Refinancing of school const. loan, $3.1M</t>
  </si>
  <si>
    <t>Middletown</t>
  </si>
  <si>
    <t>Ocean Twp-Q1</t>
  </si>
  <si>
    <t>Ocean Twp-Q2</t>
  </si>
  <si>
    <t>Ocean Twp-Q3</t>
  </si>
  <si>
    <t>Result</t>
  </si>
  <si>
    <t>State Share</t>
  </si>
  <si>
    <t>N/A</t>
  </si>
  <si>
    <t>Totals for passed referenda:</t>
  </si>
  <si>
    <t>--</t>
  </si>
  <si>
    <t>Local Share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</si>
</sst>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0000"/>
    <numFmt numFmtId="167" formatCode="mmm\-yyyy"/>
    <numFmt numFmtId="168" formatCode="&quot;$&quot;#,##0.00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22"/>
      <name val="Arial"/>
      <family val="0"/>
    </font>
    <font>
      <sz val="10"/>
      <color indexed="8"/>
      <name val="Optimum"/>
      <family val="2"/>
    </font>
    <font>
      <b/>
      <i/>
      <sz val="10"/>
      <color indexed="8"/>
      <name val="Optimum"/>
      <family val="2"/>
    </font>
    <font>
      <b/>
      <sz val="10"/>
      <color indexed="8"/>
      <name val="Optimum"/>
      <family val="2"/>
    </font>
    <font>
      <b/>
      <i/>
      <sz val="11"/>
      <color indexed="8"/>
      <name val="Optimum"/>
      <family val="2"/>
    </font>
    <font>
      <b/>
      <sz val="10"/>
      <color indexed="8"/>
      <name val="optiimum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hair">
        <color indexed="18"/>
      </bottom>
    </border>
    <border>
      <left style="hair"/>
      <right style="hair"/>
      <top style="hair">
        <color indexed="18"/>
      </top>
      <bottom style="hair">
        <color indexed="18"/>
      </bottom>
    </border>
    <border>
      <left style="medium"/>
      <right>
        <color indexed="63"/>
      </right>
      <top>
        <color indexed="63"/>
      </top>
      <bottom style="hair">
        <color indexed="18"/>
      </bottom>
    </border>
    <border>
      <left style="medium"/>
      <right>
        <color indexed="63"/>
      </right>
      <top style="hair">
        <color indexed="18"/>
      </top>
      <bottom>
        <color indexed="63"/>
      </bottom>
    </border>
    <border>
      <left style="hair"/>
      <right style="hair"/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>
        <color indexed="18"/>
      </bottom>
    </border>
    <border>
      <left>
        <color indexed="63"/>
      </left>
      <right style="medium"/>
      <top style="hair">
        <color indexed="18"/>
      </top>
      <bottom style="hair">
        <color indexed="18"/>
      </bottom>
    </border>
    <border>
      <left>
        <color indexed="63"/>
      </left>
      <right style="medium"/>
      <top style="hair">
        <color indexed="1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18"/>
      </left>
      <right style="medium"/>
      <top>
        <color indexed="63"/>
      </top>
      <bottom style="hair">
        <color indexed="18"/>
      </bottom>
    </border>
    <border>
      <left style="hair">
        <color indexed="18"/>
      </left>
      <right style="medium"/>
      <top style="hair">
        <color indexed="18"/>
      </top>
      <bottom style="hair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18"/>
      </left>
      <right style="medium"/>
      <top style="hair">
        <color indexed="18"/>
      </top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center" wrapText="1"/>
    </xf>
    <xf numFmtId="168" fontId="6" fillId="2" borderId="4" xfId="0" applyNumberFormat="1" applyFont="1" applyFill="1" applyBorder="1" applyAlignment="1">
      <alignment horizontal="center" wrapText="1"/>
    </xf>
    <xf numFmtId="168" fontId="3" fillId="0" borderId="5" xfId="0" applyNumberFormat="1" applyFont="1" applyFill="1" applyBorder="1" applyAlignment="1">
      <alignment horizontal="right" wrapText="1"/>
    </xf>
    <xf numFmtId="168" fontId="3" fillId="0" borderId="6" xfId="0" applyNumberFormat="1" applyFont="1" applyFill="1" applyBorder="1" applyAlignment="1">
      <alignment horizontal="right" wrapText="1"/>
    </xf>
    <xf numFmtId="168" fontId="3" fillId="0" borderId="0" xfId="0" applyNumberFormat="1" applyFont="1" applyAlignment="1">
      <alignment horizontal="righ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2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168" fontId="3" fillId="0" borderId="1" xfId="0" applyNumberFormat="1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right" wrapText="1"/>
    </xf>
    <xf numFmtId="168" fontId="3" fillId="0" borderId="21" xfId="0" applyNumberFormat="1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3" fontId="5" fillId="0" borderId="24" xfId="0" applyNumberFormat="1" applyFont="1" applyBorder="1" applyAlignment="1">
      <alignment horizontal="right"/>
    </xf>
    <xf numFmtId="168" fontId="5" fillId="0" borderId="25" xfId="0" applyNumberFormat="1" applyFont="1" applyBorder="1" applyAlignment="1">
      <alignment horizontal="right"/>
    </xf>
    <xf numFmtId="168" fontId="5" fillId="0" borderId="24" xfId="0" applyNumberFormat="1" applyFont="1" applyFill="1" applyBorder="1" applyAlignment="1">
      <alignment horizontal="right" wrapText="1"/>
    </xf>
    <xf numFmtId="0" fontId="7" fillId="0" borderId="26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6" fillId="2" borderId="28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168" fontId="6" fillId="2" borderId="34" xfId="0" applyNumberFormat="1" applyFont="1" applyFill="1" applyBorder="1" applyAlignment="1">
      <alignment horizontal="center" wrapText="1"/>
    </xf>
    <xf numFmtId="168" fontId="3" fillId="0" borderId="35" xfId="0" applyNumberFormat="1" applyFont="1" applyFill="1" applyBorder="1" applyAlignment="1">
      <alignment horizontal="center" wrapText="1"/>
    </xf>
    <xf numFmtId="168" fontId="3" fillId="0" borderId="36" xfId="0" applyNumberFormat="1" applyFont="1" applyFill="1" applyBorder="1" applyAlignment="1">
      <alignment horizontal="right" wrapText="1"/>
    </xf>
    <xf numFmtId="168" fontId="3" fillId="0" borderId="36" xfId="0" applyNumberFormat="1" applyFont="1" applyFill="1" applyBorder="1" applyAlignment="1" quotePrefix="1">
      <alignment horizontal="right" wrapText="1"/>
    </xf>
    <xf numFmtId="168" fontId="3" fillId="0" borderId="37" xfId="0" applyNumberFormat="1" applyFont="1" applyBorder="1" applyAlignment="1">
      <alignment horizontal="right"/>
    </xf>
    <xf numFmtId="168" fontId="3" fillId="0" borderId="38" xfId="0" applyNumberFormat="1" applyFont="1" applyFill="1" applyBorder="1" applyAlignment="1">
      <alignment horizontal="right" wrapText="1"/>
    </xf>
    <xf numFmtId="168" fontId="5" fillId="0" borderId="39" xfId="0" applyNumberFormat="1" applyFont="1" applyFill="1" applyBorder="1" applyAlignment="1">
      <alignment horizontal="right" wrapText="1"/>
    </xf>
    <xf numFmtId="168" fontId="5" fillId="0" borderId="40" xfId="0" applyNumberFormat="1" applyFont="1" applyBorder="1" applyAlignment="1">
      <alignment horizontal="right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1" sqref="K1"/>
    </sheetView>
  </sheetViews>
  <sheetFormatPr defaultColWidth="9.140625" defaultRowHeight="12.75"/>
  <cols>
    <col min="1" max="1" width="9.8515625" style="1" bestFit="1" customWidth="1"/>
    <col min="2" max="2" width="28.00390625" style="1" customWidth="1"/>
    <col min="3" max="3" width="7.421875" style="7" bestFit="1" customWidth="1"/>
    <col min="4" max="4" width="6.57421875" style="3" bestFit="1" customWidth="1"/>
    <col min="5" max="5" width="9.57421875" style="3" customWidth="1"/>
    <col min="6" max="6" width="9.8515625" style="4" customWidth="1"/>
    <col min="7" max="7" width="20.140625" style="16" bestFit="1" customWidth="1"/>
    <col min="8" max="8" width="16.140625" style="16" bestFit="1" customWidth="1"/>
    <col min="9" max="9" width="28.7109375" style="6" hidden="1" customWidth="1"/>
    <col min="10" max="16384" width="9.140625" style="1" customWidth="1"/>
  </cols>
  <sheetData>
    <row r="1" spans="1:9" s="2" customFormat="1" ht="29.25" thickBot="1">
      <c r="A1" s="19" t="s">
        <v>30</v>
      </c>
      <c r="B1" s="23" t="s">
        <v>31</v>
      </c>
      <c r="C1" s="21" t="s">
        <v>52</v>
      </c>
      <c r="D1" s="12" t="s">
        <v>46</v>
      </c>
      <c r="E1" s="12" t="s">
        <v>32</v>
      </c>
      <c r="F1" s="12" t="s">
        <v>33</v>
      </c>
      <c r="G1" s="13" t="s">
        <v>57</v>
      </c>
      <c r="H1" s="48" t="s">
        <v>53</v>
      </c>
      <c r="I1" s="42" t="s">
        <v>36</v>
      </c>
    </row>
    <row r="2" spans="1:9" ht="25.5">
      <c r="A2" s="26" t="s">
        <v>0</v>
      </c>
      <c r="B2" s="24" t="s">
        <v>44</v>
      </c>
      <c r="C2" s="22" t="str">
        <f>IF(D2&gt;E2,"Pass","Fail")</f>
        <v>Pass</v>
      </c>
      <c r="D2" s="10">
        <v>86</v>
      </c>
      <c r="E2" s="10">
        <v>10</v>
      </c>
      <c r="F2" s="11">
        <f>SUM(D2:E2)</f>
        <v>96</v>
      </c>
      <c r="G2" s="14">
        <v>3100000</v>
      </c>
      <c r="H2" s="49" t="s">
        <v>54</v>
      </c>
      <c r="I2" s="43" t="s">
        <v>47</v>
      </c>
    </row>
    <row r="3" spans="1:9" ht="12.75">
      <c r="A3" s="20" t="s">
        <v>0</v>
      </c>
      <c r="B3" s="25" t="s">
        <v>1</v>
      </c>
      <c r="C3" s="22" t="str">
        <f aca="true" t="shared" si="0" ref="C3:C33">IF(D3&gt;E3,"Pass","Fail")</f>
        <v>Pass</v>
      </c>
      <c r="D3" s="8">
        <v>462</v>
      </c>
      <c r="E3" s="8">
        <v>246</v>
      </c>
      <c r="F3" s="9">
        <f>SUM(D3:E3)</f>
        <v>708</v>
      </c>
      <c r="G3" s="15">
        <v>4882716</v>
      </c>
      <c r="H3" s="50">
        <f>1429044+288240</f>
        <v>1717284</v>
      </c>
      <c r="I3" s="44"/>
    </row>
    <row r="4" spans="1:9" ht="25.5">
      <c r="A4" s="20" t="s">
        <v>2</v>
      </c>
      <c r="B4" s="25" t="s">
        <v>3</v>
      </c>
      <c r="C4" s="22" t="str">
        <f t="shared" si="0"/>
        <v>Fail</v>
      </c>
      <c r="D4" s="8">
        <v>1702</v>
      </c>
      <c r="E4" s="8">
        <v>1702</v>
      </c>
      <c r="F4" s="9">
        <f>SUM(D4:E4)</f>
        <v>3404</v>
      </c>
      <c r="G4" s="15">
        <v>37926613</v>
      </c>
      <c r="H4" s="50">
        <v>10037433</v>
      </c>
      <c r="I4" s="44" t="s">
        <v>37</v>
      </c>
    </row>
    <row r="5" spans="1:9" ht="12.75">
      <c r="A5" s="20" t="s">
        <v>34</v>
      </c>
      <c r="B5" s="25" t="s">
        <v>35</v>
      </c>
      <c r="C5" s="22" t="str">
        <f t="shared" si="0"/>
        <v>Pass</v>
      </c>
      <c r="D5" s="8">
        <v>1105</v>
      </c>
      <c r="E5" s="8">
        <v>291</v>
      </c>
      <c r="F5" s="9">
        <f>SUM(D5:E5)</f>
        <v>1396</v>
      </c>
      <c r="G5" s="15">
        <v>7647242</v>
      </c>
      <c r="H5" s="50">
        <v>3051029</v>
      </c>
      <c r="I5" s="44"/>
    </row>
    <row r="6" spans="1:9" ht="25.5">
      <c r="A6" s="20" t="s">
        <v>4</v>
      </c>
      <c r="B6" s="25" t="s">
        <v>5</v>
      </c>
      <c r="C6" s="22" t="str">
        <f t="shared" si="0"/>
        <v>Pass</v>
      </c>
      <c r="D6" s="8">
        <v>609</v>
      </c>
      <c r="E6" s="8">
        <v>258</v>
      </c>
      <c r="F6" s="9">
        <f aca="true" t="shared" si="1" ref="F6:F33">SUM(D6:E6)</f>
        <v>867</v>
      </c>
      <c r="G6" s="15">
        <v>5711949</v>
      </c>
      <c r="H6" s="50">
        <v>5619577</v>
      </c>
      <c r="I6" s="44"/>
    </row>
    <row r="7" spans="1:9" ht="25.5">
      <c r="A7" s="20" t="s">
        <v>4</v>
      </c>
      <c r="B7" s="25" t="s">
        <v>6</v>
      </c>
      <c r="C7" s="22" t="str">
        <f t="shared" si="0"/>
        <v>Pass</v>
      </c>
      <c r="D7" s="8">
        <v>4196</v>
      </c>
      <c r="E7" s="8">
        <v>2261</v>
      </c>
      <c r="F7" s="9">
        <f t="shared" si="1"/>
        <v>6457</v>
      </c>
      <c r="G7" s="15">
        <v>28539879</v>
      </c>
      <c r="H7" s="50">
        <v>11518970</v>
      </c>
      <c r="I7" s="44"/>
    </row>
    <row r="8" spans="1:9" ht="25.5">
      <c r="A8" s="20" t="s">
        <v>7</v>
      </c>
      <c r="B8" s="27" t="s">
        <v>38</v>
      </c>
      <c r="C8" s="22" t="str">
        <f t="shared" si="0"/>
        <v>Fail</v>
      </c>
      <c r="D8" s="8">
        <v>1296</v>
      </c>
      <c r="E8" s="8">
        <v>1356</v>
      </c>
      <c r="F8" s="9">
        <f t="shared" si="1"/>
        <v>2652</v>
      </c>
      <c r="G8" s="15">
        <v>17854776</v>
      </c>
      <c r="H8" s="50">
        <v>6452224</v>
      </c>
      <c r="I8" s="44"/>
    </row>
    <row r="9" spans="1:9" ht="25.5">
      <c r="A9" s="20" t="s">
        <v>7</v>
      </c>
      <c r="B9" s="27" t="s">
        <v>39</v>
      </c>
      <c r="C9" s="22" t="str">
        <f t="shared" si="0"/>
        <v>Fail</v>
      </c>
      <c r="D9" s="8">
        <v>906</v>
      </c>
      <c r="E9" s="8">
        <v>1723</v>
      </c>
      <c r="F9" s="9">
        <f t="shared" si="1"/>
        <v>2629</v>
      </c>
      <c r="G9" s="15">
        <v>1855857</v>
      </c>
      <c r="H9" s="51" t="s">
        <v>56</v>
      </c>
      <c r="I9" s="44"/>
    </row>
    <row r="10" spans="1:9" ht="25.5">
      <c r="A10" s="20" t="s">
        <v>7</v>
      </c>
      <c r="B10" s="25" t="s">
        <v>8</v>
      </c>
      <c r="C10" s="22" t="str">
        <f t="shared" si="0"/>
        <v>Fail</v>
      </c>
      <c r="D10" s="8">
        <v>942</v>
      </c>
      <c r="E10" s="8">
        <v>1419</v>
      </c>
      <c r="F10" s="9">
        <f t="shared" si="1"/>
        <v>2361</v>
      </c>
      <c r="G10" s="15">
        <v>30773386</v>
      </c>
      <c r="H10" s="50">
        <v>5976614</v>
      </c>
      <c r="I10" s="44"/>
    </row>
    <row r="11" spans="1:9" ht="12.75">
      <c r="A11" s="20" t="s">
        <v>9</v>
      </c>
      <c r="B11" s="27" t="s">
        <v>40</v>
      </c>
      <c r="C11" s="22" t="str">
        <f t="shared" si="0"/>
        <v>Pass</v>
      </c>
      <c r="D11" s="8">
        <v>1452</v>
      </c>
      <c r="E11" s="8">
        <v>1190</v>
      </c>
      <c r="F11" s="9">
        <f t="shared" si="1"/>
        <v>2642</v>
      </c>
      <c r="G11" s="15">
        <v>7629245</v>
      </c>
      <c r="H11" s="50">
        <v>2180400</v>
      </c>
      <c r="I11" s="44"/>
    </row>
    <row r="12" spans="1:9" ht="12.75">
      <c r="A12" s="20" t="s">
        <v>9</v>
      </c>
      <c r="B12" s="27" t="s">
        <v>41</v>
      </c>
      <c r="C12" s="22" t="str">
        <f t="shared" si="0"/>
        <v>Pass</v>
      </c>
      <c r="D12" s="8">
        <v>1356</v>
      </c>
      <c r="E12" s="8">
        <v>1291</v>
      </c>
      <c r="F12" s="9">
        <f t="shared" si="1"/>
        <v>2647</v>
      </c>
      <c r="G12" s="15">
        <v>43373169</v>
      </c>
      <c r="H12" s="50">
        <v>626484</v>
      </c>
      <c r="I12" s="44"/>
    </row>
    <row r="13" spans="1:9" ht="12.75">
      <c r="A13" s="20" t="s">
        <v>9</v>
      </c>
      <c r="B13" s="27" t="s">
        <v>42</v>
      </c>
      <c r="C13" s="22" t="str">
        <f t="shared" si="0"/>
        <v>Fail</v>
      </c>
      <c r="D13" s="8">
        <v>916</v>
      </c>
      <c r="E13" s="8">
        <v>1728</v>
      </c>
      <c r="F13" s="9">
        <f t="shared" si="1"/>
        <v>2644</v>
      </c>
      <c r="G13" s="15">
        <v>4377359</v>
      </c>
      <c r="H13" s="51" t="s">
        <v>56</v>
      </c>
      <c r="I13" s="44"/>
    </row>
    <row r="14" spans="1:9" ht="25.5">
      <c r="A14" s="20" t="s">
        <v>10</v>
      </c>
      <c r="B14" s="25" t="s">
        <v>11</v>
      </c>
      <c r="C14" s="22" t="str">
        <f t="shared" si="0"/>
        <v>Pass</v>
      </c>
      <c r="D14" s="8">
        <v>2875</v>
      </c>
      <c r="E14" s="8">
        <v>1486</v>
      </c>
      <c r="F14" s="9">
        <f t="shared" si="1"/>
        <v>4361</v>
      </c>
      <c r="G14" s="15">
        <v>21920440</v>
      </c>
      <c r="H14" s="50">
        <v>6928560</v>
      </c>
      <c r="I14" s="44"/>
    </row>
    <row r="15" spans="1:9" ht="25.5">
      <c r="A15" s="20" t="s">
        <v>10</v>
      </c>
      <c r="B15" s="25" t="s">
        <v>43</v>
      </c>
      <c r="C15" s="22" t="str">
        <f t="shared" si="0"/>
        <v>Fail</v>
      </c>
      <c r="D15" s="8">
        <v>499</v>
      </c>
      <c r="E15" s="8">
        <v>974</v>
      </c>
      <c r="F15" s="9">
        <f t="shared" si="1"/>
        <v>1473</v>
      </c>
      <c r="G15" s="15">
        <v>14541001</v>
      </c>
      <c r="H15" s="50">
        <v>4885673</v>
      </c>
      <c r="I15" s="44"/>
    </row>
    <row r="16" spans="1:9" ht="25.5">
      <c r="A16" s="20" t="s">
        <v>12</v>
      </c>
      <c r="B16" s="25" t="s">
        <v>13</v>
      </c>
      <c r="C16" s="22" t="str">
        <f t="shared" si="0"/>
        <v>Pass</v>
      </c>
      <c r="D16" s="8">
        <v>1724</v>
      </c>
      <c r="E16" s="8">
        <v>1066</v>
      </c>
      <c r="F16" s="9">
        <f t="shared" si="1"/>
        <v>2790</v>
      </c>
      <c r="G16" s="15">
        <v>30983977</v>
      </c>
      <c r="H16" s="50">
        <v>12787296</v>
      </c>
      <c r="I16" s="44"/>
    </row>
    <row r="17" spans="1:9" ht="25.5">
      <c r="A17" s="20" t="s">
        <v>12</v>
      </c>
      <c r="B17" s="25" t="s">
        <v>45</v>
      </c>
      <c r="C17" s="22" t="str">
        <f t="shared" si="0"/>
        <v>Pass</v>
      </c>
      <c r="D17" s="8">
        <v>1344</v>
      </c>
      <c r="E17" s="8">
        <v>922</v>
      </c>
      <c r="F17" s="9">
        <f>SUM(D17:E17)</f>
        <v>2266</v>
      </c>
      <c r="G17" s="28">
        <v>18876242</v>
      </c>
      <c r="H17" s="52">
        <v>8134278</v>
      </c>
      <c r="I17" s="44"/>
    </row>
    <row r="18" spans="1:9" ht="25.5">
      <c r="A18" s="20" t="s">
        <v>12</v>
      </c>
      <c r="B18" s="25" t="s">
        <v>14</v>
      </c>
      <c r="C18" s="22" t="str">
        <f t="shared" si="0"/>
        <v>Pass</v>
      </c>
      <c r="D18" s="8">
        <v>2484</v>
      </c>
      <c r="E18" s="8">
        <v>1894</v>
      </c>
      <c r="F18" s="9">
        <f t="shared" si="1"/>
        <v>4378</v>
      </c>
      <c r="G18" s="15">
        <v>32406424</v>
      </c>
      <c r="H18" s="50">
        <v>14258316</v>
      </c>
      <c r="I18" s="44"/>
    </row>
    <row r="19" spans="1:9" ht="25.5">
      <c r="A19" s="20" t="s">
        <v>12</v>
      </c>
      <c r="B19" s="25" t="s">
        <v>15</v>
      </c>
      <c r="C19" s="22" t="str">
        <f t="shared" si="0"/>
        <v>Pass</v>
      </c>
      <c r="D19" s="8">
        <v>1321</v>
      </c>
      <c r="E19" s="8">
        <v>699</v>
      </c>
      <c r="F19" s="9">
        <f t="shared" si="1"/>
        <v>2020</v>
      </c>
      <c r="G19" s="15">
        <v>10296379</v>
      </c>
      <c r="H19" s="50">
        <v>3561271</v>
      </c>
      <c r="I19" s="44"/>
    </row>
    <row r="20" spans="1:9" ht="25.5">
      <c r="A20" s="20" t="s">
        <v>12</v>
      </c>
      <c r="B20" s="25" t="s">
        <v>16</v>
      </c>
      <c r="C20" s="22" t="str">
        <f t="shared" si="0"/>
        <v>Fail</v>
      </c>
      <c r="D20" s="8">
        <v>567</v>
      </c>
      <c r="E20" s="8">
        <v>592</v>
      </c>
      <c r="F20" s="9">
        <f t="shared" si="1"/>
        <v>1159</v>
      </c>
      <c r="G20" s="15">
        <v>10843658</v>
      </c>
      <c r="H20" s="50">
        <v>4806342</v>
      </c>
      <c r="I20" s="44"/>
    </row>
    <row r="21" spans="1:9" ht="25.5">
      <c r="A21" s="20" t="s">
        <v>12</v>
      </c>
      <c r="B21" s="25" t="s">
        <v>48</v>
      </c>
      <c r="C21" s="22" t="str">
        <f t="shared" si="0"/>
        <v>Pass</v>
      </c>
      <c r="D21" s="8">
        <v>4421</v>
      </c>
      <c r="E21" s="8">
        <v>2458</v>
      </c>
      <c r="F21" s="9">
        <f>SUM(D21:E21)</f>
        <v>6879</v>
      </c>
      <c r="G21" s="15">
        <v>10500000</v>
      </c>
      <c r="H21" s="51" t="s">
        <v>56</v>
      </c>
      <c r="I21" s="44"/>
    </row>
    <row r="22" spans="1:9" ht="25.5">
      <c r="A22" s="20" t="s">
        <v>12</v>
      </c>
      <c r="B22" s="27" t="s">
        <v>49</v>
      </c>
      <c r="C22" s="22" t="str">
        <f t="shared" si="0"/>
        <v>Pass</v>
      </c>
      <c r="D22" s="8">
        <v>2386</v>
      </c>
      <c r="E22" s="8">
        <v>2063</v>
      </c>
      <c r="F22" s="9">
        <f t="shared" si="1"/>
        <v>4449</v>
      </c>
      <c r="G22" s="15">
        <v>11093306</v>
      </c>
      <c r="H22" s="50">
        <v>4933519</v>
      </c>
      <c r="I22" s="44"/>
    </row>
    <row r="23" spans="1:9" ht="25.5">
      <c r="A23" s="20" t="s">
        <v>12</v>
      </c>
      <c r="B23" s="27" t="s">
        <v>50</v>
      </c>
      <c r="C23" s="22" t="str">
        <f t="shared" si="0"/>
        <v>Pass</v>
      </c>
      <c r="D23" s="8">
        <v>2382</v>
      </c>
      <c r="E23" s="8">
        <v>2015</v>
      </c>
      <c r="F23" s="9">
        <f>SUM(D23:E23)</f>
        <v>4397</v>
      </c>
      <c r="G23" s="15">
        <v>2961580</v>
      </c>
      <c r="H23" s="50">
        <v>1440505</v>
      </c>
      <c r="I23" s="44"/>
    </row>
    <row r="24" spans="1:9" ht="25.5">
      <c r="A24" s="20" t="s">
        <v>12</v>
      </c>
      <c r="B24" s="27" t="s">
        <v>51</v>
      </c>
      <c r="C24" s="22" t="str">
        <f t="shared" si="0"/>
        <v>Pass</v>
      </c>
      <c r="D24" s="8">
        <v>2234</v>
      </c>
      <c r="E24" s="8">
        <v>2149</v>
      </c>
      <c r="F24" s="9">
        <f>SUM(D24:E24)</f>
        <v>4383</v>
      </c>
      <c r="G24" s="15">
        <v>588089</v>
      </c>
      <c r="H24" s="50">
        <v>118149</v>
      </c>
      <c r="I24" s="44"/>
    </row>
    <row r="25" spans="1:9" ht="25.5">
      <c r="A25" s="20" t="s">
        <v>12</v>
      </c>
      <c r="B25" s="25" t="s">
        <v>17</v>
      </c>
      <c r="C25" s="22" t="str">
        <f t="shared" si="0"/>
        <v>Pass</v>
      </c>
      <c r="D25" s="8">
        <v>178</v>
      </c>
      <c r="E25" s="8">
        <v>73</v>
      </c>
      <c r="F25" s="9">
        <f t="shared" si="1"/>
        <v>251</v>
      </c>
      <c r="G25" s="15">
        <v>1162273</v>
      </c>
      <c r="H25" s="50">
        <v>796898</v>
      </c>
      <c r="I25" s="44"/>
    </row>
    <row r="26" spans="1:9" ht="25.5">
      <c r="A26" s="20" t="s">
        <v>12</v>
      </c>
      <c r="B26" s="25" t="s">
        <v>18</v>
      </c>
      <c r="C26" s="22" t="str">
        <f t="shared" si="0"/>
        <v>Pass</v>
      </c>
      <c r="D26" s="8">
        <v>538</v>
      </c>
      <c r="E26" s="8">
        <v>231</v>
      </c>
      <c r="F26" s="9">
        <f t="shared" si="1"/>
        <v>769</v>
      </c>
      <c r="G26" s="15">
        <v>3644228</v>
      </c>
      <c r="H26" s="50">
        <v>1784772</v>
      </c>
      <c r="I26" s="44"/>
    </row>
    <row r="27" spans="1:9" ht="25.5">
      <c r="A27" s="20" t="s">
        <v>12</v>
      </c>
      <c r="B27" s="25" t="s">
        <v>19</v>
      </c>
      <c r="C27" s="22" t="str">
        <f t="shared" si="0"/>
        <v>Pass</v>
      </c>
      <c r="D27" s="8">
        <v>807</v>
      </c>
      <c r="E27" s="8">
        <v>375</v>
      </c>
      <c r="F27" s="9">
        <f t="shared" si="1"/>
        <v>1182</v>
      </c>
      <c r="G27" s="15">
        <v>6693274</v>
      </c>
      <c r="H27" s="50">
        <v>3206726</v>
      </c>
      <c r="I27" s="44"/>
    </row>
    <row r="28" spans="1:9" ht="25.5">
      <c r="A28" s="20" t="s">
        <v>12</v>
      </c>
      <c r="B28" s="25" t="s">
        <v>20</v>
      </c>
      <c r="C28" s="22" t="str">
        <f t="shared" si="0"/>
        <v>Pass</v>
      </c>
      <c r="D28" s="8">
        <v>638</v>
      </c>
      <c r="E28" s="8">
        <v>629</v>
      </c>
      <c r="F28" s="9">
        <f t="shared" si="1"/>
        <v>1267</v>
      </c>
      <c r="G28" s="15">
        <v>4463694</v>
      </c>
      <c r="H28" s="50">
        <v>1596396</v>
      </c>
      <c r="I28" s="44"/>
    </row>
    <row r="29" spans="1:9" ht="25.5">
      <c r="A29" s="20" t="s">
        <v>12</v>
      </c>
      <c r="B29" s="25" t="s">
        <v>21</v>
      </c>
      <c r="C29" s="22" t="str">
        <f t="shared" si="0"/>
        <v>Pass</v>
      </c>
      <c r="D29" s="8">
        <v>560</v>
      </c>
      <c r="E29" s="8">
        <v>246</v>
      </c>
      <c r="F29" s="9">
        <f t="shared" si="1"/>
        <v>806</v>
      </c>
      <c r="G29" s="15">
        <v>13703683</v>
      </c>
      <c r="H29" s="50">
        <v>5930757</v>
      </c>
      <c r="I29" s="44"/>
    </row>
    <row r="30" spans="1:9" ht="12.75">
      <c r="A30" s="20" t="s">
        <v>22</v>
      </c>
      <c r="B30" s="25" t="s">
        <v>23</v>
      </c>
      <c r="C30" s="22" t="str">
        <f t="shared" si="0"/>
        <v>Pass</v>
      </c>
      <c r="D30" s="8">
        <v>2632</v>
      </c>
      <c r="E30" s="8">
        <v>510</v>
      </c>
      <c r="F30" s="9">
        <f t="shared" si="1"/>
        <v>3142</v>
      </c>
      <c r="G30" s="15">
        <v>9139955</v>
      </c>
      <c r="H30" s="50">
        <v>21352565</v>
      </c>
      <c r="I30" s="44"/>
    </row>
    <row r="31" spans="1:9" ht="12.75">
      <c r="A31" s="20" t="s">
        <v>24</v>
      </c>
      <c r="B31" s="25" t="s">
        <v>25</v>
      </c>
      <c r="C31" s="22" t="str">
        <f t="shared" si="0"/>
        <v>Pass</v>
      </c>
      <c r="D31" s="8">
        <v>2446</v>
      </c>
      <c r="E31" s="8">
        <v>1658</v>
      </c>
      <c r="F31" s="9">
        <f t="shared" si="1"/>
        <v>4104</v>
      </c>
      <c r="G31" s="15">
        <v>7982261</v>
      </c>
      <c r="H31" s="50">
        <v>4912800</v>
      </c>
      <c r="I31" s="44"/>
    </row>
    <row r="32" spans="1:9" ht="12.75">
      <c r="A32" s="20" t="s">
        <v>26</v>
      </c>
      <c r="B32" s="25" t="s">
        <v>27</v>
      </c>
      <c r="C32" s="22" t="str">
        <f t="shared" si="0"/>
        <v>Fail</v>
      </c>
      <c r="D32" s="8">
        <v>381</v>
      </c>
      <c r="E32" s="8">
        <v>570</v>
      </c>
      <c r="F32" s="9">
        <f t="shared" si="1"/>
        <v>951</v>
      </c>
      <c r="G32" s="15">
        <v>14748222</v>
      </c>
      <c r="H32" s="50">
        <v>2603453</v>
      </c>
      <c r="I32" s="44"/>
    </row>
    <row r="33" spans="1:9" ht="13.5" thickBot="1">
      <c r="A33" s="29" t="s">
        <v>28</v>
      </c>
      <c r="B33" s="30" t="s">
        <v>29</v>
      </c>
      <c r="C33" s="31" t="str">
        <f t="shared" si="0"/>
        <v>Pass</v>
      </c>
      <c r="D33" s="32">
        <v>552</v>
      </c>
      <c r="E33" s="32">
        <v>231</v>
      </c>
      <c r="F33" s="33">
        <f t="shared" si="1"/>
        <v>783</v>
      </c>
      <c r="G33" s="34">
        <v>9446665</v>
      </c>
      <c r="H33" s="53">
        <v>4053335</v>
      </c>
      <c r="I33" s="45"/>
    </row>
    <row r="34" spans="1:9" ht="12.75">
      <c r="A34" s="35"/>
      <c r="B34" s="36"/>
      <c r="C34" s="40"/>
      <c r="D34" s="37">
        <f>SUM(D2:D33)</f>
        <v>45997</v>
      </c>
      <c r="E34" s="37">
        <f>SUM(E2:E33)</f>
        <v>34316</v>
      </c>
      <c r="F34" s="37">
        <f>SUM(F2:F33)</f>
        <v>80313</v>
      </c>
      <c r="G34" s="39">
        <f>SUM(G2:G33)</f>
        <v>429667542</v>
      </c>
      <c r="H34" s="54">
        <f>SUM(H2:H33)</f>
        <v>155271626</v>
      </c>
      <c r="I34" s="46"/>
    </row>
    <row r="35" spans="1:9" s="5" customFormat="1" ht="13.5" thickBot="1">
      <c r="A35" s="17"/>
      <c r="B35" s="18"/>
      <c r="C35" s="41"/>
      <c r="D35" s="56" t="s">
        <v>55</v>
      </c>
      <c r="E35" s="57"/>
      <c r="F35" s="58"/>
      <c r="G35" s="38">
        <f>SUMIF(C2:C33,"Pass",G2:G33)</f>
        <v>296746670</v>
      </c>
      <c r="H35" s="55">
        <f>SUMIF(C2:C33,"Pass",H2:H33)</f>
        <v>120509887</v>
      </c>
      <c r="I35" s="47"/>
    </row>
    <row r="36" ht="12.75">
      <c r="A36" s="1">
        <f>COUNTA(A2:A33)</f>
        <v>32</v>
      </c>
    </row>
    <row r="37" spans="7:8" ht="12.75">
      <c r="G37" s="16">
        <f>SUM($G$2:$G$33)</f>
        <v>429667542</v>
      </c>
      <c r="H37" s="16">
        <f>SUM(H2:H33)</f>
        <v>155271626</v>
      </c>
    </row>
  </sheetData>
  <mergeCells count="1">
    <mergeCell ref="D35:F35"/>
  </mergeCells>
  <printOptions horizontalCentered="1"/>
  <pageMargins left="0.18" right="0.22" top="0.75" bottom="0.34" header="0.17" footer="0.2"/>
  <pageSetup horizontalDpi="600" verticalDpi="600" orientation="landscape" scale="92" r:id="rId1"/>
  <headerFooter alignWithMargins="0">
    <oddHeader>&amp;C&amp;"Optimum,Bold Italic"&amp;18&amp;A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2001-12-12T20:04:02Z</cp:lastPrinted>
  <dcterms:created xsi:type="dcterms:W3CDTF">2001-12-12T20:25:28Z</dcterms:created>
  <dcterms:modified xsi:type="dcterms:W3CDTF">2001-12-13T14:03:37Z</dcterms:modified>
  <cp:category/>
  <cp:version/>
  <cp:contentType/>
  <cp:contentStatus/>
</cp:coreProperties>
</file>