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O:\Innovation_Choice-NPS\Nonpublic Ombudsman\CRSSA EANS Funds\EANS website\"/>
    </mc:Choice>
  </mc:AlternateContent>
  <xr:revisionPtr revIDLastSave="0" documentId="13_ncr:1_{6CAAB2E3-A3BB-405A-A8C3-22810913A1F6}" xr6:coauthVersionLast="45" xr6:coauthVersionMax="47" xr10:uidLastSave="{00000000-0000-0000-0000-000000000000}"/>
  <bookViews>
    <workbookView xWindow="-110" yWindow="-110" windowWidth="19420" windowHeight="10420" activeTab="1" xr2:uid="{83335EF6-8BC2-4BDA-B590-08C7FB78CE21}"/>
  </bookViews>
  <sheets>
    <sheet name="Reimbursement Cover Sheet  " sheetId="1" r:id="rId1"/>
    <sheet name="Reimbursement Voucher" sheetId="3" r:id="rId2"/>
    <sheet name="School Alloctions (LOCK)" sheetId="4" state="hidden" r:id="rId3"/>
    <sheet name="Allocations" sheetId="5" r:id="rId4"/>
    <sheet name="Lists" sheetId="2" state="hidden" r:id="rId5"/>
  </sheets>
  <definedNames>
    <definedName name="_xlnm._FilterDatabase" localSheetId="1" hidden="1">'Reimbursement Voucher'!$A$4:$G$4</definedName>
    <definedName name="_xlnm._FilterDatabase" localSheetId="2" hidden="1">'School Alloctions (LOCK)'!$A$1:$G$175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2" i="4"/>
  <c r="A1" i="3"/>
  <c r="B6" i="1" l="1"/>
  <c r="C3" i="1" s="1"/>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C3" i="3" l="1"/>
  <c r="E3" i="3"/>
  <c r="G3" i="3" l="1"/>
</calcChain>
</file>

<file path=xl/sharedStrings.xml><?xml version="1.0" encoding="utf-8"?>
<sst xmlns="http://schemas.openxmlformats.org/spreadsheetml/2006/main" count="598" uniqueCount="242">
  <si>
    <t>CRRSA EANS Reimbursement Payment Voucher Cover Sheet</t>
  </si>
  <si>
    <t>Allocation Amount</t>
  </si>
  <si>
    <t>Select County:</t>
  </si>
  <si>
    <t>Select Nonpublic School:</t>
  </si>
  <si>
    <t>School Code:</t>
  </si>
  <si>
    <t>Vendor ID from NJSTART:</t>
  </si>
  <si>
    <t xml:space="preserve">Street Address: </t>
  </si>
  <si>
    <t>City:</t>
  </si>
  <si>
    <t xml:space="preserve">State: </t>
  </si>
  <si>
    <t>Zip Code:</t>
  </si>
  <si>
    <t>School Phone Number:</t>
  </si>
  <si>
    <t>School Email Address:</t>
  </si>
  <si>
    <t>Name of Authorized School Representative:</t>
  </si>
  <si>
    <t>Phone Number of Authorized School Representative:</t>
  </si>
  <si>
    <t>Email Address of Authorized School Representative:</t>
  </si>
  <si>
    <t>Date of Submission:</t>
  </si>
  <si>
    <t>The following items must be checked to receive consideration.</t>
  </si>
  <si>
    <t>Check this box to confirm that the authorized school representative has reviewed this application for accuracy and confirms that the reimbursed amounts have been used in accorance with allowable uses.</t>
  </si>
  <si>
    <t>Check this box to confirm that the authorized school representative has included in its submission the following: 1. signed CRRSA EANS Reimbursement Program Statement of Assurances and 2. proof of expenditure for item(s) to be reimbursed (paid invoice or receipt with date included).</t>
  </si>
  <si>
    <t>To be allowable, an expenditure must be consistent with the cost principles in the Uniform Guidance (2 C.F.R. Part 200), including the requirement that a cost be necessary and reasonable for performance of the Federal award. Under 2 CFR 200.404 “[a] cost is reasonable if, in its nature and amount, it does not exceed that which would be incurred by a prudent person under the circumstances prevailing at the time the decision was made to incur the cost.”</t>
  </si>
  <si>
    <t>End of worksheet</t>
  </si>
  <si>
    <t>Use this form to file for reimbursement of items purchased with the nonpublic school's funds through the CRRSA EANS program.  These items must have been purchased between March 13, 2020, and August 23, 2021, and must be an allowable expenses. Click in the cell in column A and then use the pull-down menu to select the allowable expenses.</t>
  </si>
  <si>
    <t>Total Reimbursment Requested Cannot Exceed:</t>
  </si>
  <si>
    <t>Total Reimbursement Requested:</t>
  </si>
  <si>
    <t xml:space="preserve">Difference </t>
  </si>
  <si>
    <t>Select Allowable Use For Reimbursement (from pull-down menu)</t>
  </si>
  <si>
    <t xml:space="preserve">Description of Item </t>
  </si>
  <si>
    <t>Number of items</t>
  </si>
  <si>
    <t>Total Cost of Item(s)</t>
  </si>
  <si>
    <t>Proof of Expenditure: copy of original paid invoice or receipt with date included</t>
  </si>
  <si>
    <t>Date of Purchase</t>
  </si>
  <si>
    <t>Serial Number (if applicable)</t>
  </si>
  <si>
    <t>County</t>
  </si>
  <si>
    <t>School Code</t>
  </si>
  <si>
    <t>School Name</t>
  </si>
  <si>
    <t>County &amp; Name</t>
  </si>
  <si>
    <t>Initial Reimbursement allocation</t>
  </si>
  <si>
    <t>New</t>
  </si>
  <si>
    <t>ATLANTIC</t>
  </si>
  <si>
    <t>Pilgrim Academy</t>
  </si>
  <si>
    <t>Saint Joseph Academy</t>
  </si>
  <si>
    <t>Saint Joseph Regional School</t>
  </si>
  <si>
    <t>BERGEN</t>
  </si>
  <si>
    <t>Academy Of Holy Angels</t>
  </si>
  <si>
    <t>Dwight-Englewood School</t>
  </si>
  <si>
    <t>Moriah School</t>
  </si>
  <si>
    <t>Christ The Teacher School</t>
  </si>
  <si>
    <t>Academy Of The Most Blessed Sacrament</t>
  </si>
  <si>
    <t>Academy Of Our Lady</t>
  </si>
  <si>
    <t>Corpus Christi</t>
  </si>
  <si>
    <t>Saint John's Academy</t>
  </si>
  <si>
    <t>Immaculate Conception H S</t>
  </si>
  <si>
    <t>Sacred Heart School</t>
  </si>
  <si>
    <t>Eastern Christian Elem</t>
  </si>
  <si>
    <t>Solomon Schechter Day School Of Bergen Co</t>
  </si>
  <si>
    <t>Queen Of Peace Elementary</t>
  </si>
  <si>
    <t>Notre Dame Academy</t>
  </si>
  <si>
    <t>Frisch School, The</t>
  </si>
  <si>
    <t>Paramus Catholic High School</t>
  </si>
  <si>
    <t>Visitation Academy</t>
  </si>
  <si>
    <t>Yavneh Academy</t>
  </si>
  <si>
    <t>Yeshivat Noam School</t>
  </si>
  <si>
    <t>Our Lady Of Mercy Academy</t>
  </si>
  <si>
    <t>Don Bosco High School</t>
  </si>
  <si>
    <t>Academy Of Saint Paul</t>
  </si>
  <si>
    <t>Yeshiva Of North Jersey</t>
  </si>
  <si>
    <t>Saint Mary High School</t>
  </si>
  <si>
    <t>Saddle River Day</t>
  </si>
  <si>
    <t>Torah Academy</t>
  </si>
  <si>
    <t>Ma'Ayanot Yeshiva High School</t>
  </si>
  <si>
    <t>Wilbert Mays Seventh Day Advent School</t>
  </si>
  <si>
    <t>Academy Of Our Lady Of Mount Carmel</t>
  </si>
  <si>
    <t>Village School , Inc., The</t>
  </si>
  <si>
    <t>Waldwick Seventh Day Adventist</t>
  </si>
  <si>
    <t>Immaculate Heart Academy</t>
  </si>
  <si>
    <t>Eastern Christian Middle School</t>
  </si>
  <si>
    <t>Yeshivat He'Atid</t>
  </si>
  <si>
    <t>Heichal Hatorah</t>
  </si>
  <si>
    <t>BURLINGTON</t>
  </si>
  <si>
    <t>Doane Academy</t>
  </si>
  <si>
    <t>Saint Paul School</t>
  </si>
  <si>
    <t>Saint Joan Of Arc School</t>
  </si>
  <si>
    <t>Orchard Friends School</t>
  </si>
  <si>
    <t>CAMDEN</t>
  </si>
  <si>
    <t>Our Lady Of Mt Carmel</t>
  </si>
  <si>
    <t>Camden Forward School, The</t>
  </si>
  <si>
    <t>Camden Catholic</t>
  </si>
  <si>
    <t>Resurrection Regional School</t>
  </si>
  <si>
    <t>Paul Vi High School</t>
  </si>
  <si>
    <t>Urban Promise Academy</t>
  </si>
  <si>
    <t>CUMBERLAND</t>
  </si>
  <si>
    <t>Bishop Schad Regional School</t>
  </si>
  <si>
    <t>ESSEX</t>
  </si>
  <si>
    <t>Saint Peter School</t>
  </si>
  <si>
    <t>Saint Thomas Apostle</t>
  </si>
  <si>
    <t>Saint Catherine Of Siena School</t>
  </si>
  <si>
    <t>Newark Academy</t>
  </si>
  <si>
    <t>Aquinas Academy</t>
  </si>
  <si>
    <t>Saint Rose Of Lima Academy</t>
  </si>
  <si>
    <t>Saint Cassian School</t>
  </si>
  <si>
    <t>Alif Muhammad'S Nia School</t>
  </si>
  <si>
    <t>Good Shepherd Academy</t>
  </si>
  <si>
    <t>Abundant Life Academy</t>
  </si>
  <si>
    <t>Our Lady Of Sorrows School</t>
  </si>
  <si>
    <t>Our Lady Of The Lake</t>
  </si>
  <si>
    <t>GLOUCESTER</t>
  </si>
  <si>
    <t>Edgarton Christian Academy</t>
  </si>
  <si>
    <t>Saint Mary School</t>
  </si>
  <si>
    <t>HUDSON</t>
  </si>
  <si>
    <t>Yeshiva Gedolah Of Bayonne</t>
  </si>
  <si>
    <t>All Saints Catholic Academy</t>
  </si>
  <si>
    <t>Hoboken Catholic Academy</t>
  </si>
  <si>
    <t>Hudson Catholic Regional H S</t>
  </si>
  <si>
    <t>Saint Peters Prep</t>
  </si>
  <si>
    <t>Our Lady Of Czestochowa</t>
  </si>
  <si>
    <t>Saint Aloysius Elementary Academy</t>
  </si>
  <si>
    <t>Saint Nicholas School</t>
  </si>
  <si>
    <t>Kearny Christian Academy</t>
  </si>
  <si>
    <t>Miftaahul Uloom School</t>
  </si>
  <si>
    <t>Academy Of St. Joseph Of The Palisades</t>
  </si>
  <si>
    <t>HUNTERDON</t>
  </si>
  <si>
    <t>Immaculate Conception School</t>
  </si>
  <si>
    <t>MERCER</t>
  </si>
  <si>
    <t>Saint Gregory The Great Academy</t>
  </si>
  <si>
    <t>Notre Dame High School</t>
  </si>
  <si>
    <t>Hun School Of Princeton, The</t>
  </si>
  <si>
    <t>French American School Of Princeton</t>
  </si>
  <si>
    <t>Saint Paul Catholic School</t>
  </si>
  <si>
    <t>MIDDLESEX</t>
  </si>
  <si>
    <t>Saint Bartholomew School</t>
  </si>
  <si>
    <t>Saint Thomas Aquinas High School</t>
  </si>
  <si>
    <t>Reenas Bais Yaakov</t>
  </si>
  <si>
    <t>Lake Nelson Adventist Academy</t>
  </si>
  <si>
    <t>Timothy Christian School</t>
  </si>
  <si>
    <t>Yeshiva Shaarei Tzion Girls Div</t>
  </si>
  <si>
    <t>Yeshiva Shaarei Tzion Boys Div</t>
  </si>
  <si>
    <t>Noor-Ul-Iman School</t>
  </si>
  <si>
    <t>Pillars Preparatory Academy</t>
  </si>
  <si>
    <t>MONMOUTH</t>
  </si>
  <si>
    <t>St. Rose High School</t>
  </si>
  <si>
    <t>Saint Rose Grammar School</t>
  </si>
  <si>
    <t>Christian Brothers Academy</t>
  </si>
  <si>
    <t>Oak Hill Academy</t>
  </si>
  <si>
    <t>Red Bank Catholic High School</t>
  </si>
  <si>
    <t>Saint James Grammar School</t>
  </si>
  <si>
    <t>Saint Jerome School</t>
  </si>
  <si>
    <t>MORRIS</t>
  </si>
  <si>
    <t>Chatham Day School</t>
  </si>
  <si>
    <t>Saint Patrick School</t>
  </si>
  <si>
    <t>Gillst Bernards School</t>
  </si>
  <si>
    <t>Morris Catholic High School</t>
  </si>
  <si>
    <t>Magic Kingdom Day Nursery And Kindergarten</t>
  </si>
  <si>
    <t>Craig High School, The</t>
  </si>
  <si>
    <t>Saint Vincent Martyr School</t>
  </si>
  <si>
    <t>Morristown Beard School</t>
  </si>
  <si>
    <t>Red Oaks School, The</t>
  </si>
  <si>
    <t>Peck School, The</t>
  </si>
  <si>
    <t>Craig School</t>
  </si>
  <si>
    <t>Netherlands Reformed Christian</t>
  </si>
  <si>
    <t>Saint Therese School</t>
  </si>
  <si>
    <t>Red Oaks Middle School, The</t>
  </si>
  <si>
    <t>OCEAN</t>
  </si>
  <si>
    <t>Bnos Melech</t>
  </si>
  <si>
    <t>Bais Yaakov H S Of Lakewood</t>
  </si>
  <si>
    <t>Tehilas Chaya Sara</t>
  </si>
  <si>
    <t>Bais Kaila Torah Prep Hs</t>
  </si>
  <si>
    <t>Bnos Devorah</t>
  </si>
  <si>
    <t>Bais Tova Inc.</t>
  </si>
  <si>
    <t>Oros Bais Yakov</t>
  </si>
  <si>
    <t>Bnos Orchos Chaim</t>
  </si>
  <si>
    <t>Bais Faiga School For Girls</t>
  </si>
  <si>
    <t>Bais Reuven Kamenitz</t>
  </si>
  <si>
    <t>Lakewood Cheder School</t>
  </si>
  <si>
    <t>Tiferes Bais Yaakov</t>
  </si>
  <si>
    <t>Talmud Torah Bais Avrohom</t>
  </si>
  <si>
    <t>Yeshiva K'Tana</t>
  </si>
  <si>
    <t>Yeshivas Ohr Hatorah</t>
  </si>
  <si>
    <t>Zecher Yochanan</t>
  </si>
  <si>
    <t>Yeshiva Ohr Yehuda</t>
  </si>
  <si>
    <t>Shiras Devorah</t>
  </si>
  <si>
    <t>Bnos Esther Malka</t>
  </si>
  <si>
    <t>Cheder Tiferes Yisroel</t>
  </si>
  <si>
    <t>Talmud Torah Toldos Yakov Yosef</t>
  </si>
  <si>
    <t>Yeshivat Yagdil Torah</t>
  </si>
  <si>
    <t>Yeshivat Or Hachaim Of Lakewood</t>
  </si>
  <si>
    <t>Chein Bais Yaakov/Yeshiva Phillip Hirth Academy</t>
  </si>
  <si>
    <t>Meoros Bais Yaakov/Meoros Rochel Leah</t>
  </si>
  <si>
    <t>Bnos Tzippa</t>
  </si>
  <si>
    <t>Yeshiva Bais Hachinuch</t>
  </si>
  <si>
    <t>Yeshiva Mesoras Hatorah</t>
  </si>
  <si>
    <t>Cheder Eitz Chaim</t>
  </si>
  <si>
    <t>Ohr Avrohom Chaim</t>
  </si>
  <si>
    <t>Talmud Torah Yesodei Hatorah, Inc.</t>
  </si>
  <si>
    <t>Nachlas Bais Yaakov Inc</t>
  </si>
  <si>
    <t>Bais Hachinuch L'Banos</t>
  </si>
  <si>
    <t>Yeshivas Ohr Hachinuch</t>
  </si>
  <si>
    <t>Neemas Bais Yaakov</t>
  </si>
  <si>
    <t>PASSAIC</t>
  </si>
  <si>
    <t>Ief-Al-Ghazaly Jr/Sr High School</t>
  </si>
  <si>
    <t>Rainbow Montessori School Clifton</t>
  </si>
  <si>
    <t>Eastern Christian High School</t>
  </si>
  <si>
    <t>Bais Yaakov H S For Girls</t>
  </si>
  <si>
    <t>Ybh Of Passaic Hillel</t>
  </si>
  <si>
    <t>Yeshiva Ktana Of Passaic Boys</t>
  </si>
  <si>
    <t>Alhikmah Elementary (I.E.F)</t>
  </si>
  <si>
    <t>Academy Of St. James</t>
  </si>
  <si>
    <t>SOMERSET</t>
  </si>
  <si>
    <t>Albrook School, The</t>
  </si>
  <si>
    <t>Children'S Corner Of Bumc</t>
  </si>
  <si>
    <t>Far Hills Country Day School</t>
  </si>
  <si>
    <t>SUSSEX</t>
  </si>
  <si>
    <t>Pope John Xxiii Middle School</t>
  </si>
  <si>
    <t>Rev George A. Brown Memorial</t>
  </si>
  <si>
    <t>UNION</t>
  </si>
  <si>
    <t>Mother Seton Regional H S</t>
  </si>
  <si>
    <t>Saint John The Apostle School</t>
  </si>
  <si>
    <t>Jewish Education Center</t>
  </si>
  <si>
    <t>Saint Theresa School</t>
  </si>
  <si>
    <t>Academy Of Our Lady Of Peace, The</t>
  </si>
  <si>
    <t>Roselle Catholic High School</t>
  </si>
  <si>
    <t>Saint Bartholomew Academy</t>
  </si>
  <si>
    <t>Kent Place School</t>
  </si>
  <si>
    <t>Oak Knoll School Of The Holy Child</t>
  </si>
  <si>
    <t>Oratory Catholic Prep</t>
  </si>
  <si>
    <t>Saint Teresa Early Childhood Center</t>
  </si>
  <si>
    <t>Holy Trinity</t>
  </si>
  <si>
    <t>Compass School House</t>
  </si>
  <si>
    <t>CAPE MAY</t>
  </si>
  <si>
    <t>CHARTER</t>
  </si>
  <si>
    <t>SALEM</t>
  </si>
  <si>
    <t>WARREN</t>
  </si>
  <si>
    <t>Revised Reimbursement Allocation</t>
  </si>
  <si>
    <t xml:space="preserve">A. supplies to sanitize, disinfect, and clean school facilities; </t>
  </si>
  <si>
    <t xml:space="preserve">B. personal protective equipment (PPE); </t>
  </si>
  <si>
    <t xml:space="preserve">C. portable air purification systems to ensure healthy air in the non-public school; </t>
  </si>
  <si>
    <t xml:space="preserve">D. physical barriers to facilitate social distancing; </t>
  </si>
  <si>
    <t xml:space="preserve">E. other materials, supplies, or equipment to implement public health protocols, including guidelines and recommendations from the Centers for Disease Control and Prevention (CDC) for the reopening and operation of school facilities to effectively maintain the health and safety of students, educators, and other staff during the qualifying emergency; </t>
  </si>
  <si>
    <t xml:space="preserve">F. expanding capacity to administer coronavirus testing to effectively monitor and suppress coronavirus, to conduct surveillance and contact tracing activities, and to support other activities related to coronavirus testing for students, teachers, and staff at the non-public school; </t>
  </si>
  <si>
    <t>G. educational technology (including hardware, software, connectivity, assistive technology, and adaptive equipment) to assist students, educators, and other staff with remote or hybrid learning;</t>
  </si>
  <si>
    <t>H. leasing of sites or spaces to ensure safe social distancing to implement public health protocols, including guidelines and recommendations from the CDC;</t>
  </si>
  <si>
    <t xml:space="preserve">I. reasonable transportation costs. </t>
  </si>
  <si>
    <t>Please enter the following school information. Use the pull-down menu to select county and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</si>
</sst>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00"/>
    <numFmt numFmtId="165" formatCode="[$-409]d\-mmm\-yy;@"/>
    <numFmt numFmtId="166" formatCode="0000"/>
    <numFmt numFmtId="167" formatCode="&quot;$&quot;#,##0"/>
  </numFmts>
  <fonts count="15" x14ac:knownFonts="1">
    <font>
      <sz val="11"/>
      <color theme="1"/>
      <name val="Calibri"/>
      <family val="2"/>
      <scheme val="minor"/>
    </font>
    <font>
      <b/>
      <sz val="11"/>
      <color theme="0"/>
      <name val="Calibri"/>
      <family val="2"/>
      <scheme val="minor"/>
    </font>
    <font>
      <sz val="11.5"/>
      <color rgb="FF000000"/>
      <name val="Times New Roman"/>
      <family val="1"/>
    </font>
    <font>
      <sz val="11.5"/>
      <color theme="1"/>
      <name val="Times New Roman"/>
      <family val="1"/>
    </font>
    <font>
      <sz val="12"/>
      <color rgb="FF000000"/>
      <name val="Times New Roman"/>
      <family val="1"/>
    </font>
    <font>
      <b/>
      <i/>
      <sz val="11"/>
      <color theme="1"/>
      <name val="Calibri"/>
      <family val="2"/>
      <scheme val="minor"/>
    </font>
    <font>
      <i/>
      <sz val="12"/>
      <color rgb="FFFF0000"/>
      <name val="Calibri"/>
      <family val="2"/>
      <scheme val="minor"/>
    </font>
    <font>
      <u/>
      <sz val="11"/>
      <color theme="10"/>
      <name val="Calibri"/>
      <family val="2"/>
      <scheme val="minor"/>
    </font>
    <font>
      <sz val="12"/>
      <color theme="1"/>
      <name val="Calibri"/>
      <family val="2"/>
      <scheme val="minor"/>
    </font>
    <font>
      <b/>
      <sz val="11"/>
      <color theme="1"/>
      <name val="Calibri"/>
      <family val="2"/>
      <scheme val="minor"/>
    </font>
    <font>
      <b/>
      <sz val="11"/>
      <color rgb="FF000000"/>
      <name val="Calibri"/>
      <family val="2"/>
      <scheme val="minor"/>
    </font>
    <font>
      <b/>
      <sz val="11"/>
      <color rgb="FF000000"/>
      <name val="Calibri"/>
      <family val="2"/>
    </font>
    <font>
      <b/>
      <sz val="11"/>
      <color rgb="FFFFFFFF"/>
      <name val="Calibri"/>
      <family val="2"/>
    </font>
    <font>
      <b/>
      <sz val="11"/>
      <color rgb="FF444444"/>
      <name val="Calibri"/>
      <family val="2"/>
      <charset val="1"/>
    </font>
    <font>
      <b/>
      <sz val="12"/>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2CC"/>
        <bgColor rgb="FF000000"/>
      </patternFill>
    </fill>
    <fill>
      <patternFill patternType="solid">
        <fgColor rgb="FFDDEBF7"/>
        <bgColor rgb="FF000000"/>
      </patternFill>
    </fill>
    <fill>
      <patternFill patternType="solid">
        <fgColor rgb="FFFCE4D6"/>
        <bgColor rgb="FF000000"/>
      </patternFill>
    </fill>
    <fill>
      <patternFill patternType="solid">
        <fgColor rgb="FF4472C4"/>
        <bgColor rgb="FF000000"/>
      </patternFill>
    </fill>
    <fill>
      <patternFill patternType="solid">
        <fgColor theme="4" tint="0.59999389629810485"/>
        <bgColor indexed="64"/>
      </patternFill>
    </fill>
    <fill>
      <patternFill patternType="solid">
        <fgColor theme="4" tint="0.79998168889431442"/>
        <bgColor theme="4" tint="0.79998168889431442"/>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style="medium">
        <color indexed="64"/>
      </bottom>
      <diagonal/>
    </border>
    <border>
      <left/>
      <right/>
      <top/>
      <bottom style="medium">
        <color rgb="FF000000"/>
      </bottom>
      <diagonal/>
    </border>
    <border>
      <left style="thin">
        <color indexed="64"/>
      </left>
      <right style="medium">
        <color rgb="FF000000"/>
      </right>
      <top/>
      <bottom style="medium">
        <color indexed="64"/>
      </bottom>
      <diagonal/>
    </border>
    <border>
      <left style="medium">
        <color rgb="FF000000"/>
      </left>
      <right style="thin">
        <color indexed="64"/>
      </right>
      <top/>
      <bottom style="medium">
        <color indexed="64"/>
      </bottom>
      <diagonal/>
    </border>
    <border>
      <left/>
      <right style="thin">
        <color indexed="64"/>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4" tint="0.39997558519241921"/>
      </top>
      <bottom/>
      <diagonal/>
    </border>
  </borders>
  <cellStyleXfs count="2">
    <xf numFmtId="0" fontId="0" fillId="0" borderId="0"/>
    <xf numFmtId="0" fontId="7" fillId="0" borderId="0" applyNumberFormat="0" applyFill="0" applyBorder="0" applyAlignment="0" applyProtection="0"/>
  </cellStyleXfs>
  <cellXfs count="98">
    <xf numFmtId="0" fontId="0" fillId="0" borderId="0" xfId="0"/>
    <xf numFmtId="0" fontId="0" fillId="3" borderId="0" xfId="0" applyFill="1"/>
    <xf numFmtId="0" fontId="0" fillId="3" borderId="0" xfId="0" applyFill="1" applyAlignment="1">
      <alignment wrapText="1"/>
    </xf>
    <xf numFmtId="0" fontId="0" fillId="3" borderId="1" xfId="0" applyFill="1" applyBorder="1" applyAlignment="1" applyProtection="1">
      <alignment horizontal="left" wrapText="1"/>
      <protection locked="0"/>
    </xf>
    <xf numFmtId="0" fontId="0" fillId="3" borderId="1" xfId="0" applyFill="1" applyBorder="1" applyAlignment="1" applyProtection="1">
      <alignment wrapText="1"/>
      <protection locked="0"/>
    </xf>
    <xf numFmtId="0" fontId="0" fillId="0" borderId="5" xfId="0"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applyProtection="1">
      <protection locked="0"/>
    </xf>
    <xf numFmtId="164" fontId="0" fillId="0" borderId="3" xfId="0" applyNumberFormat="1" applyBorder="1" applyProtection="1">
      <protection locked="0"/>
    </xf>
    <xf numFmtId="165" fontId="0" fillId="0" borderId="3" xfId="0" applyNumberFormat="1" applyBorder="1" applyProtection="1">
      <protection locked="0"/>
    </xf>
    <xf numFmtId="0" fontId="0" fillId="0" borderId="6" xfId="0"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Protection="1">
      <protection locked="0"/>
    </xf>
    <xf numFmtId="164" fontId="0" fillId="0" borderId="2" xfId="0" applyNumberFormat="1" applyBorder="1" applyProtection="1">
      <protection locked="0"/>
    </xf>
    <xf numFmtId="165" fontId="0" fillId="0" borderId="2" xfId="0" applyNumberFormat="1" applyBorder="1" applyProtection="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9" xfId="0" applyBorder="1" applyProtection="1">
      <protection locked="0"/>
    </xf>
    <xf numFmtId="164" fontId="0" fillId="0" borderId="9" xfId="0" applyNumberFormat="1" applyBorder="1" applyProtection="1">
      <protection locked="0"/>
    </xf>
    <xf numFmtId="0" fontId="0" fillId="0" borderId="10" xfId="0" applyBorder="1" applyProtection="1">
      <protection locked="0"/>
    </xf>
    <xf numFmtId="165" fontId="0" fillId="0" borderId="9" xfId="0" applyNumberFormat="1" applyBorder="1" applyProtection="1">
      <protection locked="0"/>
    </xf>
    <xf numFmtId="0" fontId="0" fillId="0" borderId="11" xfId="0" applyBorder="1" applyAlignment="1" applyProtection="1">
      <alignment wrapText="1"/>
      <protection locked="0"/>
    </xf>
    <xf numFmtId="166" fontId="0" fillId="3" borderId="1" xfId="0" applyNumberFormat="1" applyFill="1" applyBorder="1" applyAlignment="1">
      <alignment horizontal="left" wrapText="1"/>
    </xf>
    <xf numFmtId="0" fontId="1" fillId="8" borderId="30" xfId="0" applyFont="1" applyFill="1" applyBorder="1" applyAlignment="1">
      <alignment horizontal="center"/>
    </xf>
    <xf numFmtId="166" fontId="1" fillId="8" borderId="30" xfId="0" applyNumberFormat="1" applyFont="1" applyFill="1" applyBorder="1" applyAlignment="1">
      <alignment horizontal="center"/>
    </xf>
    <xf numFmtId="0" fontId="1" fillId="8" borderId="30" xfId="0" applyFont="1" applyFill="1" applyBorder="1" applyAlignment="1">
      <alignment horizontal="center" wrapText="1"/>
    </xf>
    <xf numFmtId="167" fontId="1" fillId="8" borderId="29" xfId="0" applyNumberFormat="1" applyFont="1" applyFill="1" applyBorder="1" applyAlignment="1">
      <alignment horizontal="center"/>
    </xf>
    <xf numFmtId="0" fontId="0" fillId="3" borderId="30" xfId="0" applyFill="1" applyBorder="1"/>
    <xf numFmtId="166" fontId="0" fillId="3" borderId="30" xfId="0" applyNumberFormat="1" applyFill="1" applyBorder="1"/>
    <xf numFmtId="6" fontId="0" fillId="3" borderId="30" xfId="0" applyNumberFormat="1" applyFill="1" applyBorder="1"/>
    <xf numFmtId="167" fontId="0" fillId="9" borderId="29" xfId="0" applyNumberFormat="1" applyFill="1" applyBorder="1"/>
    <xf numFmtId="167" fontId="0" fillId="0" borderId="31" xfId="0" applyNumberFormat="1" applyBorder="1"/>
    <xf numFmtId="167" fontId="0" fillId="9" borderId="31" xfId="0" applyNumberFormat="1" applyFill="1" applyBorder="1"/>
    <xf numFmtId="0" fontId="0" fillId="3" borderId="2" xfId="0" applyFill="1" applyBorder="1"/>
    <xf numFmtId="166" fontId="0" fillId="3" borderId="2" xfId="0" applyNumberFormat="1" applyFill="1" applyBorder="1"/>
    <xf numFmtId="6" fontId="0" fillId="3" borderId="2" xfId="0" applyNumberFormat="1" applyFill="1" applyBorder="1"/>
    <xf numFmtId="167" fontId="0" fillId="0" borderId="2" xfId="0" applyNumberFormat="1" applyBorder="1"/>
    <xf numFmtId="166" fontId="0" fillId="0" borderId="0" xfId="0" applyNumberFormat="1"/>
    <xf numFmtId="167" fontId="0" fillId="0" borderId="0" xfId="0" applyNumberFormat="1"/>
    <xf numFmtId="0" fontId="2" fillId="0" borderId="0" xfId="0" applyFont="1" applyAlignment="1">
      <alignment horizontal="left" vertical="center" indent="1"/>
    </xf>
    <xf numFmtId="0" fontId="3"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horizontal="left" vertical="center" indent="4"/>
    </xf>
    <xf numFmtId="166" fontId="0" fillId="0" borderId="0" xfId="0" applyNumberFormat="1" applyAlignment="1">
      <alignment horizontal="left"/>
    </xf>
    <xf numFmtId="167" fontId="0" fillId="0" borderId="0" xfId="0" applyNumberFormat="1" applyAlignment="1">
      <alignment horizontal="left"/>
    </xf>
    <xf numFmtId="0" fontId="11" fillId="4" borderId="17" xfId="0" applyFont="1" applyFill="1" applyBorder="1" applyAlignment="1">
      <alignment vertical="center" wrapText="1"/>
    </xf>
    <xf numFmtId="0" fontId="11" fillId="4" borderId="21" xfId="0" applyFont="1" applyFill="1" applyBorder="1" applyAlignment="1">
      <alignment vertical="center" wrapText="1"/>
    </xf>
    <xf numFmtId="0" fontId="11" fillId="5" borderId="17" xfId="0" applyFont="1" applyFill="1" applyBorder="1" applyAlignment="1">
      <alignment vertical="center" wrapText="1"/>
    </xf>
    <xf numFmtId="0" fontId="11" fillId="5" borderId="18" xfId="0" applyFont="1" applyFill="1" applyBorder="1" applyAlignment="1">
      <alignment vertical="center" wrapText="1"/>
    </xf>
    <xf numFmtId="0" fontId="11" fillId="6" borderId="18" xfId="0" applyFont="1" applyFill="1" applyBorder="1" applyAlignment="1">
      <alignment horizontal="left" vertical="center"/>
    </xf>
    <xf numFmtId="0" fontId="12" fillId="7" borderId="15" xfId="0" applyFont="1" applyFill="1" applyBorder="1" applyAlignment="1">
      <alignment wrapText="1"/>
    </xf>
    <xf numFmtId="0" fontId="12" fillId="7" borderId="16" xfId="0" applyFont="1" applyFill="1" applyBorder="1" applyAlignment="1">
      <alignment wrapText="1"/>
    </xf>
    <xf numFmtId="0" fontId="1" fillId="2" borderId="12" xfId="0" applyFont="1" applyFill="1" applyBorder="1" applyAlignment="1">
      <alignment wrapText="1"/>
    </xf>
    <xf numFmtId="0" fontId="1" fillId="2" borderId="14" xfId="0" applyFont="1" applyFill="1" applyBorder="1" applyAlignment="1">
      <alignment wrapText="1"/>
    </xf>
    <xf numFmtId="0" fontId="0" fillId="0" borderId="0" xfId="0" applyAlignment="1">
      <alignment wrapText="1"/>
    </xf>
    <xf numFmtId="164" fontId="0" fillId="0" borderId="0" xfId="0" applyNumberFormat="1"/>
    <xf numFmtId="0" fontId="8" fillId="3" borderId="17" xfId="0" applyFont="1" applyFill="1" applyBorder="1" applyAlignment="1">
      <alignment wrapText="1"/>
    </xf>
    <xf numFmtId="0" fontId="8" fillId="3" borderId="21" xfId="0" applyFont="1" applyFill="1" applyBorder="1" applyAlignment="1">
      <alignment wrapText="1"/>
    </xf>
    <xf numFmtId="0" fontId="8" fillId="3" borderId="19" xfId="0" applyFont="1" applyFill="1" applyBorder="1" applyAlignment="1">
      <alignment wrapText="1"/>
    </xf>
    <xf numFmtId="0" fontId="8" fillId="3" borderId="13" xfId="0" applyFont="1" applyFill="1" applyBorder="1" applyAlignment="1">
      <alignment wrapText="1"/>
    </xf>
    <xf numFmtId="0" fontId="14" fillId="3" borderId="0" xfId="0" applyFont="1" applyFill="1" applyAlignment="1">
      <alignment wrapText="1"/>
    </xf>
    <xf numFmtId="164" fontId="10" fillId="3" borderId="19" xfId="0" applyNumberFormat="1" applyFont="1" applyFill="1" applyBorder="1" applyAlignment="1">
      <alignment horizontal="center" vertical="center" wrapText="1"/>
    </xf>
    <xf numFmtId="164" fontId="10" fillId="3" borderId="13" xfId="0" applyNumberFormat="1" applyFont="1" applyFill="1" applyBorder="1" applyAlignment="1">
      <alignment vertical="center" wrapText="1"/>
    </xf>
    <xf numFmtId="164" fontId="10" fillId="3" borderId="20" xfId="0" applyNumberFormat="1" applyFont="1" applyFill="1" applyBorder="1" applyAlignment="1">
      <alignment vertical="center" wrapText="1"/>
    </xf>
    <xf numFmtId="164" fontId="0" fillId="3" borderId="20" xfId="0" applyNumberFormat="1" applyFill="1" applyBorder="1" applyAlignment="1">
      <alignment vertical="center" wrapText="1"/>
    </xf>
    <xf numFmtId="0" fontId="5" fillId="3" borderId="25" xfId="0" applyFont="1" applyFill="1" applyBorder="1"/>
    <xf numFmtId="0" fontId="10" fillId="3" borderId="26" xfId="0" applyFont="1" applyFill="1" applyBorder="1" applyAlignment="1">
      <alignment horizontal="center" wrapText="1"/>
    </xf>
    <xf numFmtId="0" fontId="0" fillId="3" borderId="25" xfId="0" applyFill="1" applyBorder="1"/>
    <xf numFmtId="164" fontId="13" fillId="0" borderId="26" xfId="0" quotePrefix="1" applyNumberFormat="1" applyFont="1" applyBorder="1" applyAlignment="1">
      <alignment horizontal="center" vertical="center"/>
    </xf>
    <xf numFmtId="0" fontId="0" fillId="3" borderId="25" xfId="0" applyFill="1" applyBorder="1" applyAlignment="1">
      <alignment horizontal="right"/>
    </xf>
    <xf numFmtId="0" fontId="0" fillId="3" borderId="25" xfId="0" applyFill="1" applyBorder="1" applyAlignment="1">
      <alignment horizontal="right" vertical="center"/>
    </xf>
    <xf numFmtId="0" fontId="0" fillId="3" borderId="26" xfId="0" applyFill="1" applyBorder="1" applyAlignment="1">
      <alignment wrapText="1"/>
    </xf>
    <xf numFmtId="0" fontId="7" fillId="0" borderId="25" xfId="1" applyBorder="1" applyAlignment="1" applyProtection="1">
      <alignment horizontal="right" vertical="center"/>
      <protection locked="0"/>
    </xf>
    <xf numFmtId="0" fontId="0" fillId="3" borderId="0" xfId="0" applyFill="1" applyAlignment="1">
      <alignment horizontal="right" vertical="center"/>
    </xf>
    <xf numFmtId="0" fontId="0" fillId="3" borderId="25" xfId="0" applyFill="1" applyBorder="1" applyAlignment="1">
      <alignment vertical="center"/>
    </xf>
    <xf numFmtId="0" fontId="0" fillId="3" borderId="26" xfId="0" applyFill="1" applyBorder="1" applyAlignment="1" applyProtection="1">
      <alignment wrapText="1"/>
      <protection locked="0"/>
    </xf>
    <xf numFmtId="0" fontId="9" fillId="3" borderId="0" xfId="0" applyFont="1" applyFill="1" applyAlignment="1">
      <alignment horizontal="right" vertical="center"/>
    </xf>
    <xf numFmtId="0" fontId="0" fillId="3" borderId="25" xfId="0" applyFill="1" applyBorder="1" applyProtection="1">
      <protection locked="0"/>
    </xf>
    <xf numFmtId="0" fontId="0" fillId="3" borderId="27" xfId="0" applyFill="1" applyBorder="1" applyProtection="1">
      <protection locked="0"/>
    </xf>
    <xf numFmtId="0" fontId="0" fillId="3" borderId="22" xfId="0" applyFill="1" applyBorder="1" applyAlignment="1">
      <alignment horizontal="center" wrapText="1"/>
    </xf>
    <xf numFmtId="0" fontId="0" fillId="3" borderId="23" xfId="0" applyFill="1" applyBorder="1" applyAlignment="1">
      <alignment horizontal="center" wrapText="1"/>
    </xf>
    <xf numFmtId="0" fontId="0" fillId="3" borderId="24" xfId="0" applyFill="1" applyBorder="1" applyAlignment="1">
      <alignment horizontal="center" wrapText="1"/>
    </xf>
    <xf numFmtId="0" fontId="0" fillId="3" borderId="25" xfId="0" applyFill="1" applyBorder="1" applyAlignment="1">
      <alignment horizontal="center" wrapText="1"/>
    </xf>
    <xf numFmtId="0" fontId="0" fillId="3" borderId="0" xfId="0" applyFill="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4" xfId="0" applyFill="1" applyBorder="1" applyAlignment="1">
      <alignment horizontal="center" wrapText="1"/>
    </xf>
    <xf numFmtId="0" fontId="0" fillId="3" borderId="28" xfId="0" applyFill="1" applyBorder="1" applyAlignment="1">
      <alignment horizontal="center" wrapText="1"/>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0" fillId="3" borderId="25" xfId="0" applyFill="1" applyBorder="1" applyAlignment="1">
      <alignment horizontal="right" vertical="center"/>
    </xf>
    <xf numFmtId="0" fontId="0" fillId="3" borderId="0" xfId="0" applyFill="1" applyAlignment="1">
      <alignment horizontal="right" vertical="center"/>
    </xf>
    <xf numFmtId="0" fontId="6" fillId="3" borderId="0" xfId="0" applyFont="1" applyFill="1" applyAlignment="1">
      <alignment horizontal="left" vertical="top" wrapText="1"/>
    </xf>
    <xf numFmtId="0" fontId="6" fillId="3" borderId="2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28" xfId="0" applyFont="1" applyFill="1" applyBorder="1" applyAlignment="1">
      <alignment horizontal="left" vertical="top" wrapText="1"/>
    </xf>
  </cellXfs>
  <cellStyles count="2">
    <cellStyle name="Hyperlink" xfId="1" builtinId="8"/>
    <cellStyle name="Normal" xfId="0" builtinId="0"/>
  </cellStyles>
  <dxfs count="5">
    <dxf>
      <font>
        <color rgb="FF9C0006"/>
      </font>
      <fill>
        <patternFill>
          <bgColor rgb="FFFFC7CE"/>
        </patternFill>
      </fill>
    </dxf>
    <dxf>
      <fill>
        <patternFill patternType="solid">
          <bgColor rgb="FFFFC7CE"/>
        </patternFill>
      </fill>
    </dxf>
    <dxf>
      <fill>
        <patternFill patternType="solid">
          <bgColor rgb="FF92D050"/>
        </patternFill>
      </fill>
    </dxf>
    <dxf>
      <numFmt numFmtId="167" formatCode="&quot;$&quot;#,##0"/>
      <alignment horizontal="left" vertical="bottom" textRotation="0" wrapText="0" indent="0" justifyLastLine="0" shrinkToFit="0" readingOrder="0"/>
    </dxf>
    <dxf>
      <numFmt numFmtId="166" formatCode="0000"/>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1765300</xdr:colOff>
          <xdr:row>20</xdr:row>
          <xdr:rowOff>184150</xdr:rowOff>
        </xdr:from>
        <xdr:to>
          <xdr:col>0</xdr:col>
          <xdr:colOff>1955800</xdr:colOff>
          <xdr:row>22</xdr:row>
          <xdr:rowOff>50800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1765300</xdr:colOff>
          <xdr:row>24</xdr:row>
          <xdr:rowOff>0</xdr:rowOff>
        </xdr:from>
        <xdr:to>
          <xdr:col>0</xdr:col>
          <xdr:colOff>1955800</xdr:colOff>
          <xdr:row>25</xdr:row>
          <xdr:rowOff>50800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857DAF-CE1A-4812-9A46-3C062721E175}" name="Table1" displayName="Table1" ref="A1:C176" totalsRowShown="0">
  <autoFilter ref="A1:C176" xr:uid="{3F4F4671-E67A-4164-B500-91ED23998FD6}"/>
  <tableColumns count="3">
    <tableColumn id="1" xr3:uid="{AC165270-2D36-4DFB-B1C6-A602B328F0CE}" name="School Code" dataDxfId="4"/>
    <tableColumn id="2" xr3:uid="{E9E7E904-943F-4B8B-99BC-EF6E3949CCCE}" name="School Name"/>
    <tableColumn id="3" xr3:uid="{DC4E5EE7-EDAC-4E51-909C-ACC72F6B1B2E}" name="Revised Reimbursement Allocation"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jstart.gov/bs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7B613-F4AD-4907-BAC9-7F5EDDD4712B}">
  <sheetPr codeName="Sheet1"/>
  <dimension ref="A1:C32"/>
  <sheetViews>
    <sheetView workbookViewId="0">
      <selection activeCell="B4" sqref="B4"/>
    </sheetView>
  </sheetViews>
  <sheetFormatPr defaultColWidth="0" defaultRowHeight="14.5" zeroHeight="1" x14ac:dyDescent="0.35"/>
  <cols>
    <col min="1" max="1" width="40.54296875" style="1" bestFit="1" customWidth="1"/>
    <col min="2" max="2" width="46.453125" style="2" customWidth="1"/>
    <col min="3" max="3" width="47.81640625" style="2" customWidth="1"/>
    <col min="4" max="16384" width="8.7265625" style="1" hidden="1"/>
  </cols>
  <sheetData>
    <row r="1" spans="1:3" x14ac:dyDescent="0.35">
      <c r="A1" s="89" t="s">
        <v>0</v>
      </c>
      <c r="B1" s="90"/>
      <c r="C1" s="91"/>
    </row>
    <row r="2" spans="1:3" x14ac:dyDescent="0.35">
      <c r="A2" s="66" t="s">
        <v>241</v>
      </c>
      <c r="C2" s="67" t="s">
        <v>1</v>
      </c>
    </row>
    <row r="3" spans="1:3" ht="15" thickBot="1" x14ac:dyDescent="0.4">
      <c r="A3" s="68"/>
      <c r="C3" s="69" t="e">
        <f>VLOOKUP(B6,'School Alloctions (LOCK)'!E:G,3,FALSE)</f>
        <v>#N/A</v>
      </c>
    </row>
    <row r="4" spans="1:3" ht="15" thickBot="1" x14ac:dyDescent="0.4">
      <c r="A4" s="70" t="s">
        <v>2</v>
      </c>
      <c r="B4" s="4"/>
      <c r="C4" s="69"/>
    </row>
    <row r="5" spans="1:3" ht="15" thickBot="1" x14ac:dyDescent="0.4">
      <c r="A5" s="71" t="s">
        <v>3</v>
      </c>
      <c r="B5" s="3"/>
      <c r="C5" s="72"/>
    </row>
    <row r="6" spans="1:3" ht="15" thickBot="1" x14ac:dyDescent="0.4">
      <c r="A6" s="71" t="s">
        <v>4</v>
      </c>
      <c r="B6" s="23" t="e">
        <f>VLOOKUP('Reimbursement Voucher'!A1,'School Alloctions (LOCK)'!D:E,2,FALSE)</f>
        <v>#N/A</v>
      </c>
      <c r="C6" s="72"/>
    </row>
    <row r="7" spans="1:3" ht="15" thickBot="1" x14ac:dyDescent="0.4">
      <c r="A7" s="73" t="s">
        <v>5</v>
      </c>
      <c r="B7" s="4"/>
      <c r="C7" s="72"/>
    </row>
    <row r="8" spans="1:3" ht="15" thickBot="1" x14ac:dyDescent="0.4">
      <c r="A8" s="71" t="s">
        <v>6</v>
      </c>
      <c r="B8" s="4"/>
      <c r="C8" s="72"/>
    </row>
    <row r="9" spans="1:3" ht="15" thickBot="1" x14ac:dyDescent="0.4">
      <c r="A9" s="71" t="s">
        <v>7</v>
      </c>
      <c r="B9" s="4"/>
      <c r="C9" s="72"/>
    </row>
    <row r="10" spans="1:3" ht="15" thickBot="1" x14ac:dyDescent="0.4">
      <c r="A10" s="71" t="s">
        <v>8</v>
      </c>
      <c r="B10" s="4"/>
      <c r="C10" s="72"/>
    </row>
    <row r="11" spans="1:3" ht="15" thickBot="1" x14ac:dyDescent="0.4">
      <c r="A11" s="71" t="s">
        <v>9</v>
      </c>
      <c r="B11" s="4"/>
      <c r="C11" s="72"/>
    </row>
    <row r="12" spans="1:3" ht="15" thickBot="1" x14ac:dyDescent="0.4">
      <c r="A12" s="70" t="s">
        <v>10</v>
      </c>
      <c r="B12" s="4"/>
      <c r="C12" s="72"/>
    </row>
    <row r="13" spans="1:3" ht="15" thickBot="1" x14ac:dyDescent="0.4">
      <c r="A13" s="70" t="s">
        <v>11</v>
      </c>
      <c r="B13" s="4"/>
      <c r="C13" s="72"/>
    </row>
    <row r="14" spans="1:3" ht="15" thickBot="1" x14ac:dyDescent="0.4">
      <c r="A14" s="68"/>
      <c r="C14" s="72"/>
    </row>
    <row r="15" spans="1:3" ht="15" thickBot="1" x14ac:dyDescent="0.4">
      <c r="A15" s="92" t="s">
        <v>12</v>
      </c>
      <c r="B15" s="93"/>
      <c r="C15" s="4"/>
    </row>
    <row r="16" spans="1:3" ht="15" thickBot="1" x14ac:dyDescent="0.4">
      <c r="A16" s="92" t="s">
        <v>13</v>
      </c>
      <c r="B16" s="93"/>
      <c r="C16" s="4"/>
    </row>
    <row r="17" spans="1:3" ht="15" thickBot="1" x14ac:dyDescent="0.4">
      <c r="A17" s="92" t="s">
        <v>14</v>
      </c>
      <c r="B17" s="93"/>
      <c r="C17" s="4"/>
    </row>
    <row r="18" spans="1:3" ht="15" thickBot="1" x14ac:dyDescent="0.4">
      <c r="A18" s="75"/>
      <c r="C18" s="76"/>
    </row>
    <row r="19" spans="1:3" ht="15" thickBot="1" x14ac:dyDescent="0.4">
      <c r="A19" s="92" t="s">
        <v>15</v>
      </c>
      <c r="B19" s="93"/>
      <c r="C19" s="4"/>
    </row>
    <row r="20" spans="1:3" x14ac:dyDescent="0.35">
      <c r="A20" s="71"/>
      <c r="B20" s="74"/>
      <c r="C20" s="72"/>
    </row>
    <row r="21" spans="1:3" x14ac:dyDescent="0.35">
      <c r="A21" s="71"/>
      <c r="B21" s="77" t="s">
        <v>16</v>
      </c>
      <c r="C21" s="72"/>
    </row>
    <row r="22" spans="1:3" x14ac:dyDescent="0.35">
      <c r="A22" s="78"/>
      <c r="B22" s="94" t="s">
        <v>17</v>
      </c>
      <c r="C22" s="95"/>
    </row>
    <row r="23" spans="1:3" x14ac:dyDescent="0.35">
      <c r="A23" s="78"/>
      <c r="B23" s="94"/>
      <c r="C23" s="95"/>
    </row>
    <row r="24" spans="1:3" ht="21" customHeight="1" thickBot="1" x14ac:dyDescent="0.4">
      <c r="A24" s="79"/>
      <c r="B24" s="96"/>
      <c r="C24" s="97"/>
    </row>
    <row r="25" spans="1:3" x14ac:dyDescent="0.35">
      <c r="A25" s="78"/>
      <c r="B25" s="94" t="s">
        <v>18</v>
      </c>
      <c r="C25" s="95"/>
    </row>
    <row r="26" spans="1:3" x14ac:dyDescent="0.35">
      <c r="A26" s="78"/>
      <c r="B26" s="94"/>
      <c r="C26" s="95"/>
    </row>
    <row r="27" spans="1:3" ht="24" customHeight="1" thickBot="1" x14ac:dyDescent="0.4">
      <c r="A27" s="78"/>
      <c r="B27" s="94"/>
      <c r="C27" s="95"/>
    </row>
    <row r="28" spans="1:3" ht="12" customHeight="1" x14ac:dyDescent="0.35">
      <c r="A28" s="80" t="s">
        <v>19</v>
      </c>
      <c r="B28" s="81"/>
      <c r="C28" s="82"/>
    </row>
    <row r="29" spans="1:3" x14ac:dyDescent="0.35">
      <c r="A29" s="83"/>
      <c r="B29" s="84"/>
      <c r="C29" s="85"/>
    </row>
    <row r="30" spans="1:3" ht="13" customHeight="1" x14ac:dyDescent="0.35">
      <c r="A30" s="83"/>
      <c r="B30" s="84"/>
      <c r="C30" s="85"/>
    </row>
    <row r="31" spans="1:3" ht="23.25" customHeight="1" thickBot="1" x14ac:dyDescent="0.4">
      <c r="A31" s="86"/>
      <c r="B31" s="87"/>
      <c r="C31" s="88"/>
    </row>
    <row r="32" spans="1:3" x14ac:dyDescent="0.35">
      <c r="A32" s="1" t="s">
        <v>20</v>
      </c>
    </row>
  </sheetData>
  <sheetProtection algorithmName="SHA-512" hashValue="5H0HkwpkyjSvPo2ymI4/ewcXjwo8Q8JegoQ3/690Jx18Ehnr7x46243vJBJQO04pA3T+4k6IFk40CSDXv4j9Lg==" saltValue="wqDCjAdUyKW/Q8e5gaHSUg==" spinCount="100000" sheet="1" objects="1" scenarios="1"/>
  <mergeCells count="8">
    <mergeCell ref="A28:C31"/>
    <mergeCell ref="A1:C1"/>
    <mergeCell ref="A19:B19"/>
    <mergeCell ref="B25:C27"/>
    <mergeCell ref="B22:C24"/>
    <mergeCell ref="A15:B15"/>
    <mergeCell ref="A16:B16"/>
    <mergeCell ref="A17:B17"/>
  </mergeCells>
  <hyperlinks>
    <hyperlink ref="A7" r:id="rId1" display="https://www.njstart.gov/bso/" xr:uid="{E00DDACD-FF9F-418D-8D94-E79A2C21D9C6}"/>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0</xdr:col>
                    <xdr:colOff>1765300</xdr:colOff>
                    <xdr:row>20</xdr:row>
                    <xdr:rowOff>184150</xdr:rowOff>
                  </from>
                  <to>
                    <xdr:col>0</xdr:col>
                    <xdr:colOff>1955800</xdr:colOff>
                    <xdr:row>22</xdr:row>
                    <xdr:rowOff>50800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1765300</xdr:colOff>
                    <xdr:row>24</xdr:row>
                    <xdr:rowOff>0</xdr:rowOff>
                  </from>
                  <to>
                    <xdr:col>0</xdr:col>
                    <xdr:colOff>1955800</xdr:colOff>
                    <xdr:row>25</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1" yWindow="488" count="2">
        <x14:dataValidation type="list" allowBlank="1" showInputMessage="1" showErrorMessage="1" xr:uid="{B3C5788E-B70F-44DF-BD73-CF50D70E4347}">
          <x14:formula1>
            <xm:f>'School Alloctions (LOCK)'!$A$177:$A$198</xm:f>
          </x14:formula1>
          <xm:sqref>B4</xm:sqref>
        </x14:dataValidation>
        <x14:dataValidation type="list" allowBlank="1" showInputMessage="1" showErrorMessage="1" xr:uid="{7D62CCC7-9989-49DE-9C8A-66BC9741E17E}">
          <x14:formula1>
            <xm:f>'School Alloctions (LOCK)'!$C$2:$C$175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CC45-BA5F-49BD-B990-7727A408D6B7}">
  <dimension ref="A1:G33"/>
  <sheetViews>
    <sheetView tabSelected="1" topLeftCell="B1" zoomScale="96" zoomScaleNormal="96" workbookViewId="0">
      <pane ySplit="4" topLeftCell="A14" activePane="bottomLeft" state="frozen"/>
      <selection pane="bottomLeft" activeCell="E31" sqref="E31"/>
    </sheetView>
  </sheetViews>
  <sheetFormatPr defaultColWidth="0" defaultRowHeight="14.5" zeroHeight="1" x14ac:dyDescent="0.35"/>
  <cols>
    <col min="1" max="1" width="82.81640625" style="55" customWidth="1"/>
    <col min="2" max="2" width="53" customWidth="1"/>
    <col min="3" max="3" width="21.453125" customWidth="1"/>
    <col min="4" max="4" width="20.453125" bestFit="1" customWidth="1"/>
    <col min="5" max="5" width="23.1796875" bestFit="1" customWidth="1"/>
    <col min="6" max="6" width="11.7265625" bestFit="1" customWidth="1"/>
    <col min="7" max="7" width="31.54296875" customWidth="1"/>
    <col min="8" max="16384" width="8.7265625" hidden="1"/>
  </cols>
  <sheetData>
    <row r="1" spans="1:7" ht="16" thickBot="1" x14ac:dyDescent="0.4">
      <c r="A1" s="61" t="str">
        <f>CONCATENATE('Reimbursement Cover Sheet  '!B4,"-",'Reimbursement Cover Sheet  '!B5)</f>
        <v>-</v>
      </c>
      <c r="B1" s="1"/>
      <c r="C1" s="1"/>
      <c r="D1" s="1"/>
      <c r="E1" s="1"/>
      <c r="F1" s="1"/>
      <c r="G1" s="1"/>
    </row>
    <row r="2" spans="1:7" ht="65.5" customHeight="1" x14ac:dyDescent="0.35">
      <c r="A2" s="57" t="s">
        <v>21</v>
      </c>
      <c r="B2" s="58"/>
      <c r="C2" s="46" t="s">
        <v>22</v>
      </c>
      <c r="D2" s="47"/>
      <c r="E2" s="48" t="s">
        <v>23</v>
      </c>
      <c r="F2" s="49"/>
      <c r="G2" s="50" t="s">
        <v>24</v>
      </c>
    </row>
    <row r="3" spans="1:7" ht="15" customHeight="1" thickBot="1" x14ac:dyDescent="0.4">
      <c r="A3" s="59"/>
      <c r="B3" s="60"/>
      <c r="C3" s="62" t="e">
        <f>'Reimbursement Cover Sheet  '!C3</f>
        <v>#N/A</v>
      </c>
      <c r="D3" s="63"/>
      <c r="E3" s="62">
        <f>SUM(D5:D32)</f>
        <v>0</v>
      </c>
      <c r="F3" s="64"/>
      <c r="G3" s="65" t="e">
        <f>SUM(C3-E3)</f>
        <v>#N/A</v>
      </c>
    </row>
    <row r="4" spans="1:7" s="55" customFormat="1" ht="58.5" thickBot="1" x14ac:dyDescent="0.4">
      <c r="A4" s="51" t="s">
        <v>25</v>
      </c>
      <c r="B4" s="52" t="s">
        <v>26</v>
      </c>
      <c r="C4" s="53" t="s">
        <v>27</v>
      </c>
      <c r="D4" s="53" t="s">
        <v>28</v>
      </c>
      <c r="E4" s="53" t="s">
        <v>29</v>
      </c>
      <c r="F4" s="53" t="s">
        <v>30</v>
      </c>
      <c r="G4" s="54" t="s">
        <v>31</v>
      </c>
    </row>
    <row r="5" spans="1:7" x14ac:dyDescent="0.35">
      <c r="A5" s="5"/>
      <c r="B5" s="6"/>
      <c r="C5" s="7"/>
      <c r="D5" s="8"/>
      <c r="E5" s="7"/>
      <c r="F5" s="9"/>
      <c r="G5" s="10"/>
    </row>
    <row r="6" spans="1:7" x14ac:dyDescent="0.35">
      <c r="A6" s="5"/>
      <c r="B6" s="11"/>
      <c r="C6" s="12"/>
      <c r="D6" s="13"/>
      <c r="E6" s="7"/>
      <c r="F6" s="14"/>
      <c r="G6" s="15"/>
    </row>
    <row r="7" spans="1:7" x14ac:dyDescent="0.35">
      <c r="A7" s="5"/>
      <c r="B7" s="11"/>
      <c r="C7" s="12"/>
      <c r="D7" s="13"/>
      <c r="E7" s="7"/>
      <c r="F7" s="14"/>
      <c r="G7" s="15"/>
    </row>
    <row r="8" spans="1:7" x14ac:dyDescent="0.35">
      <c r="A8" s="5"/>
      <c r="B8" s="11"/>
      <c r="C8" s="12"/>
      <c r="D8" s="13"/>
      <c r="E8" s="7"/>
      <c r="F8" s="14"/>
      <c r="G8" s="15"/>
    </row>
    <row r="9" spans="1:7" x14ac:dyDescent="0.35">
      <c r="A9" s="5"/>
      <c r="B9" s="11"/>
      <c r="C9" s="12"/>
      <c r="D9" s="13"/>
      <c r="E9" s="7"/>
      <c r="F9" s="14"/>
      <c r="G9" s="15"/>
    </row>
    <row r="10" spans="1:7" x14ac:dyDescent="0.35">
      <c r="A10" s="5"/>
      <c r="B10" s="11"/>
      <c r="C10" s="12"/>
      <c r="D10" s="13"/>
      <c r="E10" s="7"/>
      <c r="F10" s="14"/>
      <c r="G10" s="15"/>
    </row>
    <row r="11" spans="1:7" x14ac:dyDescent="0.35">
      <c r="A11" s="5"/>
      <c r="B11" s="11"/>
      <c r="C11" s="12"/>
      <c r="D11" s="13"/>
      <c r="E11" s="7"/>
      <c r="F11" s="14"/>
      <c r="G11" s="15"/>
    </row>
    <row r="12" spans="1:7" x14ac:dyDescent="0.35">
      <c r="A12" s="5"/>
      <c r="B12" s="11"/>
      <c r="C12" s="12"/>
      <c r="D12" s="13"/>
      <c r="E12" s="7"/>
      <c r="F12" s="14"/>
      <c r="G12" s="15"/>
    </row>
    <row r="13" spans="1:7" x14ac:dyDescent="0.35">
      <c r="A13" s="5"/>
      <c r="B13" s="11"/>
      <c r="C13" s="12"/>
      <c r="D13" s="13"/>
      <c r="E13" s="7"/>
      <c r="F13" s="14"/>
      <c r="G13" s="15"/>
    </row>
    <row r="14" spans="1:7" x14ac:dyDescent="0.35">
      <c r="A14" s="5"/>
      <c r="B14" s="11"/>
      <c r="C14" s="12"/>
      <c r="D14" s="13"/>
      <c r="E14" s="7"/>
      <c r="F14" s="14"/>
      <c r="G14" s="15"/>
    </row>
    <row r="15" spans="1:7" x14ac:dyDescent="0.35">
      <c r="A15" s="5"/>
      <c r="B15" s="11"/>
      <c r="C15" s="12"/>
      <c r="D15" s="13"/>
      <c r="E15" s="7"/>
      <c r="F15" s="14"/>
      <c r="G15" s="15"/>
    </row>
    <row r="16" spans="1:7" x14ac:dyDescent="0.35">
      <c r="A16" s="5"/>
      <c r="B16" s="11"/>
      <c r="C16" s="12"/>
      <c r="D16" s="13"/>
      <c r="E16" s="7"/>
      <c r="F16" s="14"/>
      <c r="G16" s="15"/>
    </row>
    <row r="17" spans="1:7" x14ac:dyDescent="0.35">
      <c r="A17" s="5"/>
      <c r="B17" s="11"/>
      <c r="C17" s="12"/>
      <c r="D17" s="13"/>
      <c r="E17" s="7"/>
      <c r="F17" s="14"/>
      <c r="G17" s="15"/>
    </row>
    <row r="18" spans="1:7" x14ac:dyDescent="0.35">
      <c r="A18" s="5"/>
      <c r="B18" s="11"/>
      <c r="C18" s="12"/>
      <c r="D18" s="13"/>
      <c r="E18" s="7"/>
      <c r="F18" s="14"/>
      <c r="G18" s="15"/>
    </row>
    <row r="19" spans="1:7" x14ac:dyDescent="0.35">
      <c r="A19" s="5"/>
      <c r="B19" s="11"/>
      <c r="C19" s="12"/>
      <c r="D19" s="13"/>
      <c r="E19" s="7"/>
      <c r="F19" s="14"/>
      <c r="G19" s="15"/>
    </row>
    <row r="20" spans="1:7" x14ac:dyDescent="0.35">
      <c r="A20" s="5"/>
      <c r="B20" s="11"/>
      <c r="C20" s="12"/>
      <c r="D20" s="13"/>
      <c r="E20" s="7"/>
      <c r="F20" s="14"/>
      <c r="G20" s="15"/>
    </row>
    <row r="21" spans="1:7" x14ac:dyDescent="0.35">
      <c r="A21" s="5"/>
      <c r="B21" s="11"/>
      <c r="C21" s="12"/>
      <c r="D21" s="13"/>
      <c r="E21" s="7"/>
      <c r="F21" s="14"/>
      <c r="G21" s="15"/>
    </row>
    <row r="22" spans="1:7" x14ac:dyDescent="0.35">
      <c r="A22" s="5"/>
      <c r="B22" s="11"/>
      <c r="C22" s="12"/>
      <c r="D22" s="13"/>
      <c r="E22" s="7"/>
      <c r="F22" s="14"/>
      <c r="G22" s="15"/>
    </row>
    <row r="23" spans="1:7" x14ac:dyDescent="0.35">
      <c r="A23" s="5"/>
      <c r="B23" s="11"/>
      <c r="C23" s="12"/>
      <c r="D23" s="13"/>
      <c r="E23" s="7"/>
      <c r="F23" s="14"/>
      <c r="G23" s="15"/>
    </row>
    <row r="24" spans="1:7" x14ac:dyDescent="0.35">
      <c r="A24" s="5"/>
      <c r="B24" s="11"/>
      <c r="C24" s="12"/>
      <c r="D24" s="13"/>
      <c r="E24" s="7"/>
      <c r="F24" s="14"/>
      <c r="G24" s="15"/>
    </row>
    <row r="25" spans="1:7" x14ac:dyDescent="0.35">
      <c r="A25" s="5"/>
      <c r="B25" s="11"/>
      <c r="C25" s="12"/>
      <c r="D25" s="13"/>
      <c r="E25" s="7"/>
      <c r="F25" s="14"/>
      <c r="G25" s="15"/>
    </row>
    <row r="26" spans="1:7" x14ac:dyDescent="0.35">
      <c r="A26" s="5"/>
      <c r="B26" s="11"/>
      <c r="C26" s="12"/>
      <c r="D26" s="13"/>
      <c r="E26" s="7"/>
      <c r="F26" s="14"/>
      <c r="G26" s="15"/>
    </row>
    <row r="27" spans="1:7" x14ac:dyDescent="0.35">
      <c r="A27" s="5"/>
      <c r="B27" s="11"/>
      <c r="C27" s="12"/>
      <c r="D27" s="13"/>
      <c r="E27" s="7"/>
      <c r="F27" s="14"/>
      <c r="G27" s="15"/>
    </row>
    <row r="28" spans="1:7" x14ac:dyDescent="0.35">
      <c r="A28" s="5"/>
      <c r="B28" s="11"/>
      <c r="C28" s="12"/>
      <c r="D28" s="13"/>
      <c r="E28" s="7"/>
      <c r="F28" s="14"/>
      <c r="G28" s="15"/>
    </row>
    <row r="29" spans="1:7" x14ac:dyDescent="0.35">
      <c r="A29" s="5"/>
      <c r="B29" s="11"/>
      <c r="C29" s="12"/>
      <c r="D29" s="13"/>
      <c r="E29" s="7"/>
      <c r="F29" s="14"/>
      <c r="G29" s="15"/>
    </row>
    <row r="30" spans="1:7" x14ac:dyDescent="0.35">
      <c r="A30" s="5"/>
      <c r="B30" s="11"/>
      <c r="C30" s="12"/>
      <c r="D30" s="13"/>
      <c r="E30" s="7"/>
      <c r="F30" s="14"/>
      <c r="G30" s="15"/>
    </row>
    <row r="31" spans="1:7" x14ac:dyDescent="0.35">
      <c r="A31" s="5"/>
      <c r="B31" s="11"/>
      <c r="C31" s="12"/>
      <c r="D31" s="13"/>
      <c r="E31" s="7"/>
      <c r="F31" s="14"/>
      <c r="G31" s="15"/>
    </row>
    <row r="32" spans="1:7" ht="15" thickBot="1" x14ac:dyDescent="0.4">
      <c r="A32" s="16"/>
      <c r="B32" s="17"/>
      <c r="C32" s="18"/>
      <c r="D32" s="19"/>
      <c r="E32" s="20"/>
      <c r="F32" s="21"/>
      <c r="G32" s="22"/>
    </row>
    <row r="33" spans="1:4" x14ac:dyDescent="0.35">
      <c r="A33" s="55" t="s">
        <v>20</v>
      </c>
      <c r="D33" s="56"/>
    </row>
  </sheetData>
  <conditionalFormatting sqref="G3">
    <cfRule type="cellIs" dxfId="2" priority="2" operator="greaterThan">
      <formula>0.5</formula>
    </cfRule>
  </conditionalFormatting>
  <conditionalFormatting sqref="G3">
    <cfRule type="cellIs" dxfId="1" priority="1" operator="lessThan">
      <formula>0</formula>
    </cfRule>
  </conditionalFormatting>
  <dataValidations count="1">
    <dataValidation type="list" allowBlank="1" showInputMessage="1" showErrorMessage="1" sqref="E5:E32" xr:uid="{2297EBE8-AA27-4860-AC23-0EC9371C46A6}">
      <formula1>"Paid invoice, Receipt"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8E6436A-BC5C-49F3-AE5B-705176729F8E}">
          <x14:formula1>
            <xm:f>Lists!$A$1:$A$9</xm:f>
          </x14:formula1>
          <xm:sqref>A5:A32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DBCF-59F6-4FF0-8ADD-C11933937361}">
  <dimension ref="A1:J198"/>
  <sheetViews>
    <sheetView workbookViewId="0">
      <selection activeCell="H12" sqref="H12"/>
    </sheetView>
  </sheetViews>
  <sheetFormatPr defaultColWidth="8.7265625" defaultRowHeight="14.5" x14ac:dyDescent="0.35"/>
  <cols>
    <col min="1" max="1" width="14.54296875" customWidth="1"/>
    <col min="2" max="2" width="13" style="38" customWidth="1"/>
    <col min="3" max="3" width="42.81640625" bestFit="1" customWidth="1"/>
    <col min="4" max="4" width="42.81640625" customWidth="1"/>
    <col min="5" max="5" width="13" style="38" customWidth="1"/>
    <col min="6" max="6" width="11.26953125" customWidth="1"/>
    <col min="7" max="7" width="8.7265625" style="39"/>
  </cols>
  <sheetData>
    <row r="1" spans="1:10" ht="58" x14ac:dyDescent="0.35">
      <c r="A1" s="24" t="s">
        <v>32</v>
      </c>
      <c r="B1" s="25" t="s">
        <v>33</v>
      </c>
      <c r="C1" s="24" t="s">
        <v>34</v>
      </c>
      <c r="D1" s="24" t="s">
        <v>35</v>
      </c>
      <c r="E1" s="25" t="s">
        <v>33</v>
      </c>
      <c r="F1" s="26" t="s">
        <v>36</v>
      </c>
      <c r="G1" s="27" t="s">
        <v>37</v>
      </c>
    </row>
    <row r="2" spans="1:10" x14ac:dyDescent="0.35">
      <c r="A2" s="28" t="s">
        <v>38</v>
      </c>
      <c r="B2" s="29">
        <v>14</v>
      </c>
      <c r="C2" s="28" t="s">
        <v>39</v>
      </c>
      <c r="D2" s="28" t="str">
        <f t="shared" ref="D2:D33" si="0">CONCATENATE(A2,"-",C2)</f>
        <v>ATLANTIC-Pilgrim Academy</v>
      </c>
      <c r="E2" s="29">
        <v>14</v>
      </c>
      <c r="F2" s="30">
        <v>7226.9539838576211</v>
      </c>
      <c r="G2" s="31">
        <f>VLOOKUP('School Alloctions (LOCK)'!$B2,Allocations!A:C,3,FALSE)</f>
        <v>10432.565178011651</v>
      </c>
      <c r="J2" s="28"/>
    </row>
    <row r="3" spans="1:10" x14ac:dyDescent="0.35">
      <c r="A3" s="28" t="s">
        <v>38</v>
      </c>
      <c r="B3" s="29">
        <v>21</v>
      </c>
      <c r="C3" s="28" t="s">
        <v>40</v>
      </c>
      <c r="D3" s="28" t="str">
        <f t="shared" si="0"/>
        <v>ATLANTIC-Saint Joseph Academy</v>
      </c>
      <c r="E3" s="29">
        <v>21</v>
      </c>
      <c r="F3" s="30">
        <v>5258.3213574304546</v>
      </c>
      <c r="G3" s="32">
        <f>VLOOKUP('School Alloctions (LOCK)'!$B3,Allocations!A:C,3,FALSE)</f>
        <v>7590.7194664385834</v>
      </c>
    </row>
    <row r="4" spans="1:10" x14ac:dyDescent="0.35">
      <c r="A4" s="28" t="s">
        <v>38</v>
      </c>
      <c r="B4" s="29">
        <v>24</v>
      </c>
      <c r="C4" s="28" t="s">
        <v>41</v>
      </c>
      <c r="D4" s="28" t="str">
        <f t="shared" si="0"/>
        <v>ATLANTIC-Saint Joseph Regional School</v>
      </c>
      <c r="E4" s="29">
        <v>24</v>
      </c>
      <c r="F4" s="30">
        <v>8910.6529406703285</v>
      </c>
      <c r="G4" s="33">
        <f>VLOOKUP('School Alloctions (LOCK)'!$B4,Allocations!A:C,3,FALSE)</f>
        <v>12863.091115541247</v>
      </c>
    </row>
    <row r="5" spans="1:10" x14ac:dyDescent="0.35">
      <c r="A5" s="28" t="s">
        <v>42</v>
      </c>
      <c r="B5" s="29">
        <v>32</v>
      </c>
      <c r="C5" s="28" t="s">
        <v>43</v>
      </c>
      <c r="D5" s="28" t="str">
        <f t="shared" si="0"/>
        <v>BERGEN-Academy Of Holy Angels</v>
      </c>
      <c r="E5" s="29">
        <v>32</v>
      </c>
      <c r="F5" s="30">
        <v>12770.209010902532</v>
      </c>
      <c r="G5" s="32">
        <f>VLOOKUP('School Alloctions (LOCK)'!$B5,Allocations!A:C,3,FALSE)</f>
        <v>18434.604418493702</v>
      </c>
    </row>
    <row r="6" spans="1:10" x14ac:dyDescent="0.35">
      <c r="A6" s="28" t="s">
        <v>42</v>
      </c>
      <c r="B6" s="29">
        <v>37</v>
      </c>
      <c r="C6" s="28" t="s">
        <v>44</v>
      </c>
      <c r="D6" s="28" t="str">
        <f t="shared" si="0"/>
        <v>BERGEN-Dwight-Englewood School</v>
      </c>
      <c r="E6" s="29">
        <v>37</v>
      </c>
      <c r="F6" s="30">
        <v>25514.514960931028</v>
      </c>
      <c r="G6" s="33">
        <f>VLOOKUP('School Alloctions (LOCK)'!$B6,Allocations!A:C,3,FALSE)</f>
        <v>36831.816130256186</v>
      </c>
    </row>
    <row r="7" spans="1:10" x14ac:dyDescent="0.35">
      <c r="A7" s="28" t="s">
        <v>42</v>
      </c>
      <c r="B7" s="29">
        <v>42</v>
      </c>
      <c r="C7" s="28" t="s">
        <v>45</v>
      </c>
      <c r="D7" s="28" t="str">
        <f t="shared" si="0"/>
        <v>BERGEN-Moriah School</v>
      </c>
      <c r="E7" s="29">
        <v>42</v>
      </c>
      <c r="F7" s="30">
        <v>12847.918193524658</v>
      </c>
      <c r="G7" s="32">
        <f>VLOOKUP('School Alloctions (LOCK)'!$B7,Allocations!A:C,3,FALSE)</f>
        <v>18546.782538687377</v>
      </c>
    </row>
    <row r="8" spans="1:10" x14ac:dyDescent="0.35">
      <c r="A8" s="28" t="s">
        <v>42</v>
      </c>
      <c r="B8" s="29">
        <v>51</v>
      </c>
      <c r="C8" s="28" t="s">
        <v>46</v>
      </c>
      <c r="D8" s="28" t="str">
        <f t="shared" si="0"/>
        <v>BERGEN-Christ The Teacher School</v>
      </c>
      <c r="E8" s="29">
        <v>51</v>
      </c>
      <c r="F8" s="30">
        <v>4481.2295312092056</v>
      </c>
      <c r="G8" s="33">
        <f>VLOOKUP('School Alloctions (LOCK)'!$B8,Allocations!A:C,3,FALSE)</f>
        <v>6468.9382645018468</v>
      </c>
    </row>
    <row r="9" spans="1:10" x14ac:dyDescent="0.35">
      <c r="A9" s="28" t="s">
        <v>42</v>
      </c>
      <c r="B9" s="29">
        <v>53</v>
      </c>
      <c r="C9" s="28" t="s">
        <v>47</v>
      </c>
      <c r="D9" s="28" t="str">
        <f t="shared" si="0"/>
        <v>BERGEN-Academy Of The Most Blessed Sacrament</v>
      </c>
      <c r="E9" s="29">
        <v>53</v>
      </c>
      <c r="F9" s="30">
        <v>2201.7601742935403</v>
      </c>
      <c r="G9" s="32">
        <f>VLOOKUP('School Alloctions (LOCK)'!$B9,Allocations!A:C,3,FALSE)</f>
        <v>3178.3800721540865</v>
      </c>
    </row>
    <row r="10" spans="1:10" x14ac:dyDescent="0.35">
      <c r="A10" s="28" t="s">
        <v>42</v>
      </c>
      <c r="B10" s="29">
        <v>58</v>
      </c>
      <c r="C10" s="28" t="s">
        <v>48</v>
      </c>
      <c r="D10" s="28" t="str">
        <f t="shared" si="0"/>
        <v>BERGEN-Academy Of Our Lady</v>
      </c>
      <c r="E10" s="29">
        <v>58</v>
      </c>
      <c r="F10" s="30">
        <v>5854.0917575334133</v>
      </c>
      <c r="G10" s="33">
        <f>VLOOKUP('School Alloctions (LOCK)'!$B10,Allocations!A:C,3,FALSE)</f>
        <v>8450.7517212567491</v>
      </c>
    </row>
    <row r="11" spans="1:10" x14ac:dyDescent="0.35">
      <c r="A11" s="28" t="s">
        <v>42</v>
      </c>
      <c r="B11" s="29">
        <v>65</v>
      </c>
      <c r="C11" s="28" t="s">
        <v>49</v>
      </c>
      <c r="D11" s="28" t="str">
        <f t="shared" si="0"/>
        <v>BERGEN-Corpus Christi</v>
      </c>
      <c r="E11" s="29">
        <v>65</v>
      </c>
      <c r="F11" s="30">
        <v>7330.5662273537873</v>
      </c>
      <c r="G11" s="32">
        <f>VLOOKUP('School Alloctions (LOCK)'!$B11,Allocations!A:C,3,FALSE)</f>
        <v>10582.136004936548</v>
      </c>
    </row>
    <row r="12" spans="1:10" x14ac:dyDescent="0.35">
      <c r="A12" s="28" t="s">
        <v>42</v>
      </c>
      <c r="B12" s="29">
        <v>67</v>
      </c>
      <c r="C12" s="28" t="s">
        <v>50</v>
      </c>
      <c r="D12" s="28" t="str">
        <f t="shared" si="0"/>
        <v>BERGEN-Saint John's Academy</v>
      </c>
      <c r="E12" s="29">
        <v>67</v>
      </c>
      <c r="F12" s="30">
        <v>5076.9999313121634</v>
      </c>
      <c r="G12" s="33">
        <f>VLOOKUP('School Alloctions (LOCK)'!$B12,Allocations!A:C,3,FALSE)</f>
        <v>7328.9705193200125</v>
      </c>
    </row>
    <row r="13" spans="1:10" x14ac:dyDescent="0.35">
      <c r="A13" s="28" t="s">
        <v>42</v>
      </c>
      <c r="B13" s="29">
        <v>72</v>
      </c>
      <c r="C13" s="28" t="s">
        <v>51</v>
      </c>
      <c r="D13" s="28" t="str">
        <f t="shared" si="0"/>
        <v>BERGEN-Immaculate Conception H S</v>
      </c>
      <c r="E13" s="29">
        <v>72</v>
      </c>
      <c r="F13" s="30">
        <v>3781.846887610081</v>
      </c>
      <c r="G13" s="32">
        <f>VLOOKUP('School Alloctions (LOCK)'!$B13,Allocations!A:C,3,FALSE)</f>
        <v>5459.3351827587849</v>
      </c>
    </row>
    <row r="14" spans="1:10" x14ac:dyDescent="0.35">
      <c r="A14" s="28" t="s">
        <v>42</v>
      </c>
      <c r="B14" s="29">
        <v>74</v>
      </c>
      <c r="C14" s="28" t="s">
        <v>52</v>
      </c>
      <c r="D14" s="28" t="str">
        <f t="shared" si="0"/>
        <v>BERGEN-Sacred Heart School</v>
      </c>
      <c r="E14" s="29">
        <v>74</v>
      </c>
      <c r="F14" s="30">
        <v>7123.341740361454</v>
      </c>
      <c r="G14" s="33">
        <f>VLOOKUP('School Alloctions (LOCK)'!$B14,Allocations!A:C,3,FALSE)</f>
        <v>10282.994351086752</v>
      </c>
    </row>
    <row r="15" spans="1:10" x14ac:dyDescent="0.35">
      <c r="A15" s="28" t="s">
        <v>42</v>
      </c>
      <c r="B15" s="29">
        <v>79</v>
      </c>
      <c r="C15" s="28" t="s">
        <v>53</v>
      </c>
      <c r="D15" s="28" t="str">
        <f t="shared" si="0"/>
        <v>BERGEN-Eastern Christian Elem</v>
      </c>
      <c r="E15" s="29">
        <v>79</v>
      </c>
      <c r="F15" s="30">
        <v>4533.0356529572882</v>
      </c>
      <c r="G15" s="32">
        <f>VLOOKUP('School Alloctions (LOCK)'!$B15,Allocations!A:C,3,FALSE)</f>
        <v>6543.7236779642963</v>
      </c>
    </row>
    <row r="16" spans="1:10" x14ac:dyDescent="0.35">
      <c r="A16" s="28" t="s">
        <v>42</v>
      </c>
      <c r="B16" s="29">
        <v>89</v>
      </c>
      <c r="C16" s="28" t="s">
        <v>54</v>
      </c>
      <c r="D16" s="28" t="str">
        <f t="shared" si="0"/>
        <v>BERGEN-Solomon Schechter Day School Of Bergen Co</v>
      </c>
      <c r="E16" s="29">
        <v>89</v>
      </c>
      <c r="F16" s="30">
        <v>9402.8110972771174</v>
      </c>
      <c r="G16" s="33">
        <f>VLOOKUP('School Alloctions (LOCK)'!$B16,Allocations!A:C,3,FALSE)</f>
        <v>13573.552543434511</v>
      </c>
    </row>
    <row r="17" spans="1:7" x14ac:dyDescent="0.35">
      <c r="A17" s="28" t="s">
        <v>42</v>
      </c>
      <c r="B17" s="29">
        <v>92</v>
      </c>
      <c r="C17" s="28" t="s">
        <v>55</v>
      </c>
      <c r="D17" s="28" t="str">
        <f t="shared" si="0"/>
        <v>BERGEN-Queen Of Peace Elementary</v>
      </c>
      <c r="E17" s="29">
        <v>92</v>
      </c>
      <c r="F17" s="30">
        <v>4409.6284939460247</v>
      </c>
      <c r="G17" s="32">
        <f>VLOOKUP('School Alloctions (LOCK)'!$B17,Allocations!A:C,3,FALSE)</f>
        <v>6365.5776384718683</v>
      </c>
    </row>
    <row r="18" spans="1:7" x14ac:dyDescent="0.35">
      <c r="A18" s="28" t="s">
        <v>42</v>
      </c>
      <c r="B18" s="29">
        <v>103</v>
      </c>
      <c r="C18" s="28" t="s">
        <v>56</v>
      </c>
      <c r="D18" s="28" t="str">
        <f t="shared" si="0"/>
        <v>BERGEN-Notre Dame Academy</v>
      </c>
      <c r="E18" s="29">
        <v>103</v>
      </c>
      <c r="F18" s="30">
        <v>8470.3009058116204</v>
      </c>
      <c r="G18" s="33">
        <f>VLOOKUP('School Alloctions (LOCK)'!$B18,Allocations!A:C,3,FALSE)</f>
        <v>12227.41510111043</v>
      </c>
    </row>
    <row r="19" spans="1:7" x14ac:dyDescent="0.35">
      <c r="A19" s="28" t="s">
        <v>42</v>
      </c>
      <c r="B19" s="29">
        <v>105</v>
      </c>
      <c r="C19" s="28" t="s">
        <v>57</v>
      </c>
      <c r="D19" s="28" t="str">
        <f t="shared" si="0"/>
        <v>BERGEN-Frisch School, The</v>
      </c>
      <c r="E19" s="29">
        <v>105</v>
      </c>
      <c r="F19" s="30">
        <v>22498.561633050795</v>
      </c>
      <c r="G19" s="32">
        <f>VLOOKUP('School Alloctions (LOCK)'!$B19,Allocations!A:C,3,FALSE)</f>
        <v>32478.096743467358</v>
      </c>
    </row>
    <row r="20" spans="1:7" x14ac:dyDescent="0.35">
      <c r="A20" s="28" t="s">
        <v>42</v>
      </c>
      <c r="B20" s="29">
        <v>107</v>
      </c>
      <c r="C20" s="28" t="s">
        <v>58</v>
      </c>
      <c r="D20" s="28" t="str">
        <f t="shared" si="0"/>
        <v>BERGEN-Paramus Catholic High School</v>
      </c>
      <c r="E20" s="29">
        <v>107</v>
      </c>
      <c r="F20" s="30">
        <v>31483.869683663776</v>
      </c>
      <c r="G20" s="33">
        <f>VLOOKUP('School Alloctions (LOCK)'!$B20,Allocations!A:C,3,FALSE)</f>
        <v>45448.957232120432</v>
      </c>
    </row>
    <row r="21" spans="1:7" x14ac:dyDescent="0.35">
      <c r="A21" s="28" t="s">
        <v>42</v>
      </c>
      <c r="B21" s="29">
        <v>114</v>
      </c>
      <c r="C21" s="28" t="s">
        <v>59</v>
      </c>
      <c r="D21" s="28" t="str">
        <f t="shared" si="0"/>
        <v>BERGEN-Visitation Academy</v>
      </c>
      <c r="E21" s="29">
        <v>114</v>
      </c>
      <c r="F21" s="30">
        <v>5051.0968704381221</v>
      </c>
      <c r="G21" s="32">
        <f>VLOOKUP('School Alloctions (LOCK)'!$B21,Allocations!A:C,3,FALSE)</f>
        <v>7291.5778125887873</v>
      </c>
    </row>
    <row r="22" spans="1:7" x14ac:dyDescent="0.35">
      <c r="A22" s="28" t="s">
        <v>42</v>
      </c>
      <c r="B22" s="29">
        <v>117</v>
      </c>
      <c r="C22" s="28" t="s">
        <v>60</v>
      </c>
      <c r="D22" s="28" t="str">
        <f t="shared" si="0"/>
        <v>BERGEN-Yavneh Academy</v>
      </c>
      <c r="E22" s="29">
        <v>117</v>
      </c>
      <c r="F22" s="30">
        <v>19427.295655531241</v>
      </c>
      <c r="G22" s="33">
        <f>VLOOKUP('School Alloctions (LOCK)'!$B22,Allocations!A:C,3,FALSE)</f>
        <v>28044.530048418415</v>
      </c>
    </row>
    <row r="23" spans="1:7" x14ac:dyDescent="0.35">
      <c r="A23" s="28" t="s">
        <v>42</v>
      </c>
      <c r="B23" s="29">
        <v>121</v>
      </c>
      <c r="C23" s="28" t="s">
        <v>61</v>
      </c>
      <c r="D23" s="28" t="str">
        <f t="shared" si="0"/>
        <v>BERGEN-Yeshivat Noam School</v>
      </c>
      <c r="E23" s="29">
        <v>121</v>
      </c>
      <c r="F23" s="30">
        <v>19323.683412035072</v>
      </c>
      <c r="G23" s="32">
        <f>VLOOKUP('School Alloctions (LOCK)'!$B23,Allocations!A:C,3,FALSE)</f>
        <v>27894.959221493515</v>
      </c>
    </row>
    <row r="24" spans="1:7" x14ac:dyDescent="0.35">
      <c r="A24" s="28" t="s">
        <v>42</v>
      </c>
      <c r="B24" s="29">
        <v>122</v>
      </c>
      <c r="C24" s="28" t="s">
        <v>62</v>
      </c>
      <c r="D24" s="28" t="str">
        <f t="shared" si="0"/>
        <v>BERGEN-Our Lady Of Mercy Academy</v>
      </c>
      <c r="E24" s="29">
        <v>122</v>
      </c>
      <c r="F24" s="30">
        <v>5102.9029921862048</v>
      </c>
      <c r="G24" s="33">
        <f>VLOOKUP('School Alloctions (LOCK)'!$B24,Allocations!A:C,3,FALSE)</f>
        <v>7366.3632260512359</v>
      </c>
    </row>
    <row r="25" spans="1:7" x14ac:dyDescent="0.35">
      <c r="A25" s="28" t="s">
        <v>42</v>
      </c>
      <c r="B25" s="29">
        <v>123</v>
      </c>
      <c r="C25" s="28" t="s">
        <v>63</v>
      </c>
      <c r="D25" s="28" t="str">
        <f t="shared" si="0"/>
        <v>BERGEN-Don Bosco High School</v>
      </c>
      <c r="E25" s="29">
        <v>123</v>
      </c>
      <c r="F25" s="30">
        <v>20307.999725248654</v>
      </c>
      <c r="G25" s="32">
        <f>VLOOKUP('School Alloctions (LOCK)'!$B25,Allocations!A:C,3,FALSE)</f>
        <v>29315.88207728005</v>
      </c>
    </row>
    <row r="26" spans="1:7" x14ac:dyDescent="0.35">
      <c r="A26" s="28" t="s">
        <v>42</v>
      </c>
      <c r="B26" s="29">
        <v>124</v>
      </c>
      <c r="C26" s="28" t="s">
        <v>64</v>
      </c>
      <c r="D26" s="28" t="str">
        <f t="shared" si="0"/>
        <v>BERGEN-Academy Of Saint Paul</v>
      </c>
      <c r="E26" s="29">
        <v>124</v>
      </c>
      <c r="F26" s="30">
        <v>5517.3519661708715</v>
      </c>
      <c r="G26" s="33">
        <f>VLOOKUP('School Alloctions (LOCK)'!$B26,Allocations!A:C,3,FALSE)</f>
        <v>7964.6465337508298</v>
      </c>
    </row>
    <row r="27" spans="1:7" x14ac:dyDescent="0.35">
      <c r="A27" s="28" t="s">
        <v>42</v>
      </c>
      <c r="B27" s="29">
        <v>136</v>
      </c>
      <c r="C27" s="28" t="s">
        <v>65</v>
      </c>
      <c r="D27" s="28" t="str">
        <f t="shared" si="0"/>
        <v>BERGEN-Yeshiva Of North Jersey</v>
      </c>
      <c r="E27" s="29">
        <v>136</v>
      </c>
      <c r="F27" s="30">
        <v>24917.443752094219</v>
      </c>
      <c r="G27" s="32">
        <f>VLOOKUP('School Alloctions (LOCK)'!$B27,Allocations!A:C,3,FALSE)</f>
        <v>35969.906075755011</v>
      </c>
    </row>
    <row r="28" spans="1:7" x14ac:dyDescent="0.35">
      <c r="A28" s="28" t="s">
        <v>42</v>
      </c>
      <c r="B28" s="29">
        <v>138</v>
      </c>
      <c r="C28" s="28" t="s">
        <v>66</v>
      </c>
      <c r="D28" s="28" t="str">
        <f t="shared" si="0"/>
        <v>BERGEN-Saint Mary High School</v>
      </c>
      <c r="E28" s="29">
        <v>138</v>
      </c>
      <c r="F28" s="30">
        <v>5310.127479178539</v>
      </c>
      <c r="G28" s="33">
        <f>VLOOKUP('School Alloctions (LOCK)'!$B28,Allocations!A:C,3,FALSE)</f>
        <v>7665.5048799010337</v>
      </c>
    </row>
    <row r="29" spans="1:7" x14ac:dyDescent="0.35">
      <c r="A29" s="28" t="s">
        <v>42</v>
      </c>
      <c r="B29" s="29">
        <v>146</v>
      </c>
      <c r="C29" s="28" t="s">
        <v>67</v>
      </c>
      <c r="D29" s="28" t="str">
        <f t="shared" si="0"/>
        <v>BERGEN-Saddle River Day</v>
      </c>
      <c r="E29" s="29">
        <v>146</v>
      </c>
      <c r="F29" s="30">
        <v>7848.6274448346194</v>
      </c>
      <c r="G29" s="32">
        <f>VLOOKUP('School Alloctions (LOCK)'!$B29,Allocations!A:C,3,FALSE)</f>
        <v>11329.990139561038</v>
      </c>
    </row>
    <row r="30" spans="1:7" x14ac:dyDescent="0.35">
      <c r="A30" s="28" t="s">
        <v>42</v>
      </c>
      <c r="B30" s="29">
        <v>148</v>
      </c>
      <c r="C30" s="28" t="s">
        <v>68</v>
      </c>
      <c r="D30" s="28" t="str">
        <f t="shared" si="0"/>
        <v>BERGEN-Torah Academy</v>
      </c>
      <c r="E30" s="29">
        <v>148</v>
      </c>
      <c r="F30" s="30">
        <v>8470.3009058116204</v>
      </c>
      <c r="G30" s="33">
        <f>VLOOKUP('School Alloctions (LOCK)'!$B30,Allocations!A:C,3,FALSE)</f>
        <v>12227.41510111043</v>
      </c>
    </row>
    <row r="31" spans="1:7" x14ac:dyDescent="0.35">
      <c r="A31" s="28" t="s">
        <v>42</v>
      </c>
      <c r="B31" s="29">
        <v>149</v>
      </c>
      <c r="C31" s="28" t="s">
        <v>69</v>
      </c>
      <c r="D31" s="28" t="str">
        <f t="shared" si="0"/>
        <v>BERGEN-Ma'Ayanot Yeshiva High School</v>
      </c>
      <c r="E31" s="29">
        <v>149</v>
      </c>
      <c r="F31" s="30">
        <v>8884.7498797962853</v>
      </c>
      <c r="G31" s="32">
        <f>VLOOKUP('School Alloctions (LOCK)'!$B31,Allocations!A:C,3,FALSE)</f>
        <v>12825.698408810022</v>
      </c>
    </row>
    <row r="32" spans="1:7" x14ac:dyDescent="0.35">
      <c r="A32" s="28" t="s">
        <v>42</v>
      </c>
      <c r="B32" s="29">
        <v>155</v>
      </c>
      <c r="C32" s="28" t="s">
        <v>70</v>
      </c>
      <c r="D32" s="28" t="str">
        <f t="shared" si="0"/>
        <v>BERGEN-Wilbert Mays Seventh Day Advent School</v>
      </c>
      <c r="E32" s="29">
        <v>155</v>
      </c>
      <c r="F32" s="30">
        <v>725.28570447316611</v>
      </c>
      <c r="G32" s="33">
        <f>VLOOKUP('School Alloctions (LOCK)'!$B32,Allocations!A:C,3,FALSE)</f>
        <v>1046.9957884742873</v>
      </c>
    </row>
    <row r="33" spans="1:7" x14ac:dyDescent="0.35">
      <c r="A33" s="28" t="s">
        <v>42</v>
      </c>
      <c r="B33" s="29">
        <v>158</v>
      </c>
      <c r="C33" s="28" t="s">
        <v>71</v>
      </c>
      <c r="D33" s="28" t="str">
        <f t="shared" si="0"/>
        <v>BERGEN-Academy Of Our Lady Of Mount Carmel</v>
      </c>
      <c r="E33" s="29">
        <v>158</v>
      </c>
      <c r="F33" s="30">
        <v>5336.0305400525804</v>
      </c>
      <c r="G33" s="32">
        <f>VLOOKUP('School Alloctions (LOCK)'!$B33,Allocations!A:C,3,FALSE)</f>
        <v>7702.897586632258</v>
      </c>
    </row>
    <row r="34" spans="1:7" x14ac:dyDescent="0.35">
      <c r="A34" s="28" t="s">
        <v>42</v>
      </c>
      <c r="B34" s="29">
        <v>161</v>
      </c>
      <c r="C34" s="28" t="s">
        <v>72</v>
      </c>
      <c r="D34" s="28" t="str">
        <f t="shared" ref="D34:D65" si="1">CONCATENATE(A34,"-",C34)</f>
        <v>BERGEN-Village School , Inc., The</v>
      </c>
      <c r="E34" s="29">
        <v>161</v>
      </c>
      <c r="F34" s="30">
        <v>4170.392800720706</v>
      </c>
      <c r="G34" s="33">
        <f>VLOOKUP('School Alloctions (LOCK)'!$B34,Allocations!A:C,3,FALSE)</f>
        <v>6020.2257837271527</v>
      </c>
    </row>
    <row r="35" spans="1:7" x14ac:dyDescent="0.35">
      <c r="A35" s="28" t="s">
        <v>42</v>
      </c>
      <c r="B35" s="29">
        <v>162</v>
      </c>
      <c r="C35" s="28" t="s">
        <v>73</v>
      </c>
      <c r="D35" s="28" t="str">
        <f t="shared" si="1"/>
        <v>BERGEN-Waldwick Seventh Day Adventist</v>
      </c>
      <c r="E35" s="29">
        <v>162</v>
      </c>
      <c r="F35" s="30">
        <v>2730.7934306598841</v>
      </c>
      <c r="G35" s="32">
        <f>VLOOKUP('School Alloctions (LOCK)'!$B35,Allocations!A:C,3,FALSE)</f>
        <v>3942.0730388874372</v>
      </c>
    </row>
    <row r="36" spans="1:7" x14ac:dyDescent="0.35">
      <c r="A36" s="28" t="s">
        <v>42</v>
      </c>
      <c r="B36" s="29">
        <v>164</v>
      </c>
      <c r="C36" s="28" t="s">
        <v>74</v>
      </c>
      <c r="D36" s="28" t="str">
        <f t="shared" si="1"/>
        <v>BERGEN-Immaculate Heart Academy</v>
      </c>
      <c r="E36" s="29">
        <v>164</v>
      </c>
      <c r="F36" s="30">
        <v>17727.534538700565</v>
      </c>
      <c r="G36" s="33">
        <f>VLOOKUP('School Alloctions (LOCK)'!$B36,Allocations!A:C,3,FALSE)</f>
        <v>25590.81736697688</v>
      </c>
    </row>
    <row r="37" spans="1:7" x14ac:dyDescent="0.35">
      <c r="A37" s="28" t="s">
        <v>42</v>
      </c>
      <c r="B37" s="29">
        <v>167</v>
      </c>
      <c r="C37" s="28" t="s">
        <v>75</v>
      </c>
      <c r="D37" s="28" t="str">
        <f t="shared" si="1"/>
        <v>BERGEN-Eastern Christian Middle School</v>
      </c>
      <c r="E37" s="29">
        <v>167</v>
      </c>
      <c r="F37" s="30">
        <v>6190.8315488959543</v>
      </c>
      <c r="G37" s="32">
        <f>VLOOKUP('School Alloctions (LOCK)'!$B37,Allocations!A:C,3,FALSE)</f>
        <v>8936.8569087626693</v>
      </c>
    </row>
    <row r="38" spans="1:7" x14ac:dyDescent="0.35">
      <c r="A38" s="28" t="s">
        <v>42</v>
      </c>
      <c r="B38" s="29">
        <v>1349</v>
      </c>
      <c r="C38" s="28" t="s">
        <v>76</v>
      </c>
      <c r="D38" s="28" t="str">
        <f t="shared" si="1"/>
        <v>BERGEN-Yeshivat He'Atid</v>
      </c>
      <c r="E38" s="29">
        <v>1349</v>
      </c>
      <c r="F38" s="30">
        <v>12174.438610799576</v>
      </c>
      <c r="G38" s="33">
        <f>VLOOKUP('School Alloctions (LOCK)'!$B38,Allocations!A:C,3,FALSE)</f>
        <v>17574.572163675541</v>
      </c>
    </row>
    <row r="39" spans="1:7" x14ac:dyDescent="0.35">
      <c r="A39" s="28" t="s">
        <v>42</v>
      </c>
      <c r="B39" s="29">
        <v>1756</v>
      </c>
      <c r="C39" s="28" t="s">
        <v>77</v>
      </c>
      <c r="D39" s="28" t="str">
        <f t="shared" si="1"/>
        <v>BERGEN-Heichal Hatorah</v>
      </c>
      <c r="E39" s="29">
        <v>1756</v>
      </c>
      <c r="F39" s="30">
        <v>3885.4591311062477</v>
      </c>
      <c r="G39" s="32">
        <f>VLOOKUP('School Alloctions (LOCK)'!$B39,Allocations!A:C,3,FALSE)</f>
        <v>5608.9060096836829</v>
      </c>
    </row>
    <row r="40" spans="1:7" x14ac:dyDescent="0.35">
      <c r="A40" s="28" t="s">
        <v>78</v>
      </c>
      <c r="B40" s="29">
        <v>171</v>
      </c>
      <c r="C40" s="28" t="s">
        <v>79</v>
      </c>
      <c r="D40" s="28" t="str">
        <f t="shared" si="1"/>
        <v>BURLINGTON-Doane Academy</v>
      </c>
      <c r="E40" s="29">
        <v>171</v>
      </c>
      <c r="F40" s="30">
        <v>5931.8009401555373</v>
      </c>
      <c r="G40" s="33">
        <f>VLOOKUP('School Alloctions (LOCK)'!$B40,Allocations!A:C,3,FALSE)</f>
        <v>8562.929841450421</v>
      </c>
    </row>
    <row r="41" spans="1:7" x14ac:dyDescent="0.35">
      <c r="A41" s="28" t="s">
        <v>78</v>
      </c>
      <c r="B41" s="29">
        <v>173</v>
      </c>
      <c r="C41" s="28" t="s">
        <v>80</v>
      </c>
      <c r="D41" s="28" t="str">
        <f t="shared" si="1"/>
        <v>BURLINGTON-Saint Paul School</v>
      </c>
      <c r="E41" s="29">
        <v>173</v>
      </c>
      <c r="F41" s="30">
        <v>3082.464244010956</v>
      </c>
      <c r="G41" s="32">
        <f>VLOOKUP('School Alloctions (LOCK)'!$B41,Allocations!A:C,3,FALSE)</f>
        <v>4449.7321010157211</v>
      </c>
    </row>
    <row r="42" spans="1:7" x14ac:dyDescent="0.35">
      <c r="A42" s="28" t="s">
        <v>78</v>
      </c>
      <c r="B42" s="29">
        <v>186</v>
      </c>
      <c r="C42" s="28" t="s">
        <v>81</v>
      </c>
      <c r="D42" s="28" t="str">
        <f t="shared" si="1"/>
        <v>BURLINGTON-Saint Joan Of Arc School</v>
      </c>
      <c r="E42" s="29">
        <v>186</v>
      </c>
      <c r="F42" s="30">
        <v>10568.448836608994</v>
      </c>
      <c r="G42" s="33">
        <f>VLOOKUP('School Alloctions (LOCK)'!$B42,Allocations!A:C,3,FALSE)</f>
        <v>15256.224346339617</v>
      </c>
    </row>
    <row r="43" spans="1:7" x14ac:dyDescent="0.35">
      <c r="A43" s="28" t="s">
        <v>78</v>
      </c>
      <c r="B43" s="29">
        <v>211</v>
      </c>
      <c r="C43" s="28" t="s">
        <v>82</v>
      </c>
      <c r="D43" s="28" t="str">
        <f t="shared" si="1"/>
        <v>BURLINGTON-Orchard Friends School</v>
      </c>
      <c r="E43" s="29">
        <v>211</v>
      </c>
      <c r="F43" s="30">
        <v>440.35203485870801</v>
      </c>
      <c r="G43" s="32">
        <f>VLOOKUP('School Alloctions (LOCK)'!$B43,Allocations!A:C,3,FALSE)</f>
        <v>635.6760144308173</v>
      </c>
    </row>
    <row r="44" spans="1:7" x14ac:dyDescent="0.35">
      <c r="A44" s="28" t="s">
        <v>83</v>
      </c>
      <c r="B44" s="29">
        <v>218</v>
      </c>
      <c r="C44" s="28" t="s">
        <v>84</v>
      </c>
      <c r="D44" s="28" t="str">
        <f t="shared" si="1"/>
        <v>CAMDEN-Our Lady Of Mt Carmel</v>
      </c>
      <c r="E44" s="29">
        <v>218</v>
      </c>
      <c r="F44" s="30">
        <v>3522.8162788696641</v>
      </c>
      <c r="G44" s="33">
        <f>VLOOKUP('School Alloctions (LOCK)'!$B44,Allocations!A:C,3,FALSE)</f>
        <v>5085.4081154465384</v>
      </c>
    </row>
    <row r="45" spans="1:7" x14ac:dyDescent="0.35">
      <c r="A45" s="28" t="s">
        <v>83</v>
      </c>
      <c r="B45" s="29">
        <v>219</v>
      </c>
      <c r="C45" s="28" t="s">
        <v>85</v>
      </c>
      <c r="D45" s="28" t="str">
        <f t="shared" si="1"/>
        <v>CAMDEN-Camden Forward School, The</v>
      </c>
      <c r="E45" s="29">
        <v>219</v>
      </c>
      <c r="F45" s="30">
        <v>3439.903861312142</v>
      </c>
      <c r="G45" s="32">
        <f>VLOOKUP('School Alloctions (LOCK)'!$B45,Allocations!A:C,3,FALSE)</f>
        <v>4965.7187965208286</v>
      </c>
    </row>
    <row r="46" spans="1:7" x14ac:dyDescent="0.35">
      <c r="A46" s="28" t="s">
        <v>83</v>
      </c>
      <c r="B46" s="29">
        <v>227</v>
      </c>
      <c r="C46" s="28" t="s">
        <v>86</v>
      </c>
      <c r="D46" s="28" t="str">
        <f t="shared" si="1"/>
        <v>CAMDEN-Camden Catholic</v>
      </c>
      <c r="E46" s="29">
        <v>227</v>
      </c>
      <c r="F46" s="30">
        <v>18028.530368332988</v>
      </c>
      <c r="G46" s="33">
        <f>VLOOKUP('School Alloctions (LOCK)'!$B46,Allocations!A:C,3,FALSE)</f>
        <v>26025.323884932288</v>
      </c>
    </row>
    <row r="47" spans="1:7" x14ac:dyDescent="0.35">
      <c r="A47" s="28" t="s">
        <v>83</v>
      </c>
      <c r="B47" s="29">
        <v>238</v>
      </c>
      <c r="C47" s="28" t="s">
        <v>87</v>
      </c>
      <c r="D47" s="28" t="str">
        <f t="shared" si="1"/>
        <v>CAMDEN-Resurrection Regional School</v>
      </c>
      <c r="E47" s="29">
        <v>238</v>
      </c>
      <c r="F47" s="30">
        <v>7123.341740361454</v>
      </c>
      <c r="G47" s="32">
        <f>VLOOKUP('School Alloctions (LOCK)'!$B47,Allocations!A:C,3,FALSE)</f>
        <v>10282.994351086752</v>
      </c>
    </row>
    <row r="48" spans="1:7" x14ac:dyDescent="0.35">
      <c r="A48" s="28" t="s">
        <v>83</v>
      </c>
      <c r="B48" s="29">
        <v>256</v>
      </c>
      <c r="C48" s="28" t="s">
        <v>88</v>
      </c>
      <c r="D48" s="28" t="str">
        <f t="shared" si="1"/>
        <v>CAMDEN-Paul Vi High School</v>
      </c>
      <c r="E48" s="29">
        <v>256</v>
      </c>
      <c r="F48" s="30">
        <v>26058.479239285898</v>
      </c>
      <c r="G48" s="33">
        <f>VLOOKUP('School Alloctions (LOCK)'!$B48,Allocations!A:C,3,FALSE)</f>
        <v>37617.0629716119</v>
      </c>
    </row>
    <row r="49" spans="1:7" x14ac:dyDescent="0.35">
      <c r="A49" s="28" t="s">
        <v>83</v>
      </c>
      <c r="B49" s="29">
        <v>271</v>
      </c>
      <c r="C49" s="28" t="s">
        <v>89</v>
      </c>
      <c r="D49" s="28" t="str">
        <f t="shared" si="1"/>
        <v>CAMDEN-Urban Promise Academy</v>
      </c>
      <c r="E49" s="29">
        <v>271</v>
      </c>
      <c r="F49" s="30">
        <v>1567.6441949927651</v>
      </c>
      <c r="G49" s="32">
        <f>VLOOKUP('School Alloctions (LOCK)'!$B49,Allocations!A:C,3,FALSE)</f>
        <v>2262.9935484193934</v>
      </c>
    </row>
    <row r="50" spans="1:7" x14ac:dyDescent="0.35">
      <c r="A50" s="28" t="s">
        <v>90</v>
      </c>
      <c r="B50" s="29">
        <v>308</v>
      </c>
      <c r="C50" s="28" t="s">
        <v>91</v>
      </c>
      <c r="D50" s="28" t="str">
        <f t="shared" si="1"/>
        <v>CUMBERLAND-Bishop Schad Regional School</v>
      </c>
      <c r="E50" s="29">
        <v>308</v>
      </c>
      <c r="F50" s="30">
        <v>3954.2323232958429</v>
      </c>
      <c r="G50" s="33">
        <f>VLOOKUP('School Alloctions (LOCK)'!$B50,Allocations!A:C,3,FALSE)</f>
        <v>5708.1844624897276</v>
      </c>
    </row>
    <row r="51" spans="1:7" x14ac:dyDescent="0.35">
      <c r="A51" s="28" t="s">
        <v>92</v>
      </c>
      <c r="B51" s="29">
        <v>312</v>
      </c>
      <c r="C51" s="28" t="s">
        <v>93</v>
      </c>
      <c r="D51" s="28" t="str">
        <f t="shared" si="1"/>
        <v>ESSEX-Saint Peter School</v>
      </c>
      <c r="E51" s="29">
        <v>312</v>
      </c>
      <c r="F51" s="30">
        <v>3705.1557292144471</v>
      </c>
      <c r="G51" s="32">
        <f>VLOOKUP('School Alloctions (LOCK)'!$B51,Allocations!A:C,3,FALSE)</f>
        <v>5348.6266449257273</v>
      </c>
    </row>
    <row r="52" spans="1:7" x14ac:dyDescent="0.35">
      <c r="A52" s="28" t="s">
        <v>92</v>
      </c>
      <c r="B52" s="29">
        <v>322</v>
      </c>
      <c r="C52" s="28" t="s">
        <v>94</v>
      </c>
      <c r="D52" s="28" t="str">
        <f t="shared" si="1"/>
        <v>ESSEX-Saint Thomas Apostle</v>
      </c>
      <c r="E52" s="29">
        <v>322</v>
      </c>
      <c r="F52" s="30">
        <v>3781.846887610081</v>
      </c>
      <c r="G52" s="33">
        <f>VLOOKUP('School Alloctions (LOCK)'!$B52,Allocations!A:C,3,FALSE)</f>
        <v>5459.3351827587849</v>
      </c>
    </row>
    <row r="53" spans="1:7" x14ac:dyDescent="0.35">
      <c r="A53" s="28" t="s">
        <v>92</v>
      </c>
      <c r="B53" s="29">
        <v>327</v>
      </c>
      <c r="C53" s="28" t="s">
        <v>95</v>
      </c>
      <c r="D53" s="28" t="str">
        <f t="shared" si="1"/>
        <v>ESSEX-Saint Catherine Of Siena School</v>
      </c>
      <c r="E53" s="29">
        <v>327</v>
      </c>
      <c r="F53" s="30">
        <v>4842.62813161341</v>
      </c>
      <c r="G53" s="32">
        <f>VLOOKUP('School Alloctions (LOCK)'!$B53,Allocations!A:C,3,FALSE)</f>
        <v>6990.6400025204603</v>
      </c>
    </row>
    <row r="54" spans="1:7" x14ac:dyDescent="0.35">
      <c r="A54" s="28" t="s">
        <v>92</v>
      </c>
      <c r="B54" s="29">
        <v>346</v>
      </c>
      <c r="C54" s="28" t="s">
        <v>96</v>
      </c>
      <c r="D54" s="28" t="str">
        <f t="shared" si="1"/>
        <v>ESSEX-Newark Academy</v>
      </c>
      <c r="E54" s="29">
        <v>346</v>
      </c>
      <c r="F54" s="30">
        <v>15930.382437535614</v>
      </c>
      <c r="G54" s="33">
        <f>VLOOKUP('School Alloctions (LOCK)'!$B54,Allocations!A:C,3,FALSE)</f>
        <v>22996.514639703099</v>
      </c>
    </row>
    <row r="55" spans="1:7" x14ac:dyDescent="0.35">
      <c r="A55" s="28" t="s">
        <v>92</v>
      </c>
      <c r="B55" s="29">
        <v>352</v>
      </c>
      <c r="C55" s="28" t="s">
        <v>97</v>
      </c>
      <c r="D55" s="28" t="str">
        <f t="shared" si="1"/>
        <v>ESSEX-Aquinas Academy</v>
      </c>
      <c r="E55" s="29">
        <v>352</v>
      </c>
      <c r="F55" s="30">
        <v>4351.7142268389971</v>
      </c>
      <c r="G55" s="32">
        <f>VLOOKUP('School Alloctions (LOCK)'!$B55,Allocations!A:C,3,FALSE)</f>
        <v>6281.9747308457245</v>
      </c>
    </row>
    <row r="56" spans="1:7" x14ac:dyDescent="0.35">
      <c r="A56" s="28" t="s">
        <v>92</v>
      </c>
      <c r="B56" s="29">
        <v>356</v>
      </c>
      <c r="C56" s="28" t="s">
        <v>98</v>
      </c>
      <c r="D56" s="28" t="str">
        <f t="shared" si="1"/>
        <v>ESSEX-Saint Rose Of Lima Academy</v>
      </c>
      <c r="E56" s="29">
        <v>356</v>
      </c>
      <c r="F56" s="30">
        <v>3419.2040353734974</v>
      </c>
      <c r="G56" s="33">
        <f>VLOOKUP('School Alloctions (LOCK)'!$B56,Allocations!A:C,3,FALSE)</f>
        <v>4935.8372885216404</v>
      </c>
    </row>
    <row r="57" spans="1:7" x14ac:dyDescent="0.35">
      <c r="A57" s="28" t="s">
        <v>92</v>
      </c>
      <c r="B57" s="29">
        <v>364</v>
      </c>
      <c r="C57" s="28" t="s">
        <v>99</v>
      </c>
      <c r="D57" s="28" t="str">
        <f t="shared" si="1"/>
        <v>ESSEX-Saint Cassian School</v>
      </c>
      <c r="E57" s="29">
        <v>364</v>
      </c>
      <c r="F57" s="30">
        <v>5776.3825749112875</v>
      </c>
      <c r="G57" s="32">
        <f>VLOOKUP('School Alloctions (LOCK)'!$B57,Allocations!A:C,3,FALSE)</f>
        <v>8338.5736010630753</v>
      </c>
    </row>
    <row r="58" spans="1:7" x14ac:dyDescent="0.35">
      <c r="A58" s="28" t="s">
        <v>92</v>
      </c>
      <c r="B58" s="29">
        <v>371</v>
      </c>
      <c r="C58" s="28" t="s">
        <v>100</v>
      </c>
      <c r="D58" s="28" t="str">
        <f t="shared" si="1"/>
        <v>ESSEX-Alif Muhammad'S Nia School</v>
      </c>
      <c r="E58" s="29">
        <v>371</v>
      </c>
      <c r="F58" s="30">
        <v>3030.6581222628729</v>
      </c>
      <c r="G58" s="33">
        <f>VLOOKUP('School Alloctions (LOCK)'!$B58,Allocations!A:C,3,FALSE)</f>
        <v>4374.9466875532726</v>
      </c>
    </row>
    <row r="59" spans="1:7" x14ac:dyDescent="0.35">
      <c r="A59" s="28" t="s">
        <v>92</v>
      </c>
      <c r="B59" s="29">
        <v>396</v>
      </c>
      <c r="C59" s="28" t="s">
        <v>101</v>
      </c>
      <c r="D59" s="28" t="str">
        <f t="shared" si="1"/>
        <v>ESSEX-Good Shepherd Academy</v>
      </c>
      <c r="E59" s="29">
        <v>396</v>
      </c>
      <c r="F59" s="30">
        <v>6115.4977561356409</v>
      </c>
      <c r="G59" s="32">
        <f>VLOOKUP('School Alloctions (LOCK)'!$B59,Allocations!A:C,3,FALSE)</f>
        <v>8828.1078140770987</v>
      </c>
    </row>
    <row r="60" spans="1:7" x14ac:dyDescent="0.35">
      <c r="A60" s="28" t="s">
        <v>92</v>
      </c>
      <c r="B60" s="29">
        <v>397</v>
      </c>
      <c r="C60" s="28" t="s">
        <v>102</v>
      </c>
      <c r="D60" s="28" t="str">
        <f t="shared" si="1"/>
        <v>ESSEX-Abundant Life Academy</v>
      </c>
      <c r="E60" s="29">
        <v>397</v>
      </c>
      <c r="F60" s="30">
        <v>10128.096801750286</v>
      </c>
      <c r="G60" s="33">
        <f>VLOOKUP('School Alloctions (LOCK)'!$B60,Allocations!A:C,3,FALSE)</f>
        <v>14620.5483319088</v>
      </c>
    </row>
    <row r="61" spans="1:7" x14ac:dyDescent="0.35">
      <c r="A61" s="28" t="s">
        <v>92</v>
      </c>
      <c r="B61" s="29">
        <v>403</v>
      </c>
      <c r="C61" s="28" t="s">
        <v>103</v>
      </c>
      <c r="D61" s="28" t="str">
        <f t="shared" si="1"/>
        <v>ESSEX-Our Lady Of Sorrows School</v>
      </c>
      <c r="E61" s="29">
        <v>403</v>
      </c>
      <c r="F61" s="30">
        <v>3795.3639870618185</v>
      </c>
      <c r="G61" s="32">
        <f>VLOOKUP('School Alloctions (LOCK)'!$B61,Allocations!A:C,3,FALSE)</f>
        <v>5478.847970769184</v>
      </c>
    </row>
    <row r="62" spans="1:7" x14ac:dyDescent="0.35">
      <c r="A62" s="28" t="s">
        <v>92</v>
      </c>
      <c r="B62" s="29">
        <v>406</v>
      </c>
      <c r="C62" s="28" t="s">
        <v>104</v>
      </c>
      <c r="D62" s="28" t="str">
        <f t="shared" si="1"/>
        <v>ESSEX-Our Lady Of The Lake</v>
      </c>
      <c r="E62" s="29">
        <v>406</v>
      </c>
      <c r="F62" s="30">
        <v>4144.4897398466637</v>
      </c>
      <c r="G62" s="33">
        <f>VLOOKUP('School Alloctions (LOCK)'!$B62,Allocations!A:C,3,FALSE)</f>
        <v>5982.8330769959284</v>
      </c>
    </row>
    <row r="63" spans="1:7" x14ac:dyDescent="0.35">
      <c r="A63" s="28" t="s">
        <v>105</v>
      </c>
      <c r="B63" s="29">
        <v>6</v>
      </c>
      <c r="C63" s="28" t="s">
        <v>106</v>
      </c>
      <c r="D63" s="28" t="str">
        <f t="shared" si="1"/>
        <v>GLOUCESTER-Edgarton Christian Academy</v>
      </c>
      <c r="E63" s="29">
        <v>6</v>
      </c>
      <c r="F63" s="30">
        <v>5569.1580879189551</v>
      </c>
      <c r="G63" s="32">
        <f>VLOOKUP('School Alloctions (LOCK)'!$B63,Allocations!A:C,3,FALSE)</f>
        <v>8039.4319472132784</v>
      </c>
    </row>
    <row r="64" spans="1:7" x14ac:dyDescent="0.35">
      <c r="A64" s="28" t="s">
        <v>105</v>
      </c>
      <c r="B64" s="29">
        <v>421</v>
      </c>
      <c r="C64" s="28" t="s">
        <v>62</v>
      </c>
      <c r="D64" s="28" t="str">
        <f t="shared" si="1"/>
        <v>GLOUCESTER-Our Lady Of Mercy Academy</v>
      </c>
      <c r="E64" s="29">
        <v>421</v>
      </c>
      <c r="F64" s="30">
        <v>4714.3570790755803</v>
      </c>
      <c r="G64" s="33">
        <f>VLOOKUP('School Alloctions (LOCK)'!$B64,Allocations!A:C,3,FALSE)</f>
        <v>6805.472625082868</v>
      </c>
    </row>
    <row r="65" spans="1:7" x14ac:dyDescent="0.35">
      <c r="A65" s="28" t="s">
        <v>105</v>
      </c>
      <c r="B65" s="29">
        <v>427</v>
      </c>
      <c r="C65" s="28" t="s">
        <v>107</v>
      </c>
      <c r="D65" s="28" t="str">
        <f t="shared" si="1"/>
        <v>GLOUCESTER-Saint Mary School</v>
      </c>
      <c r="E65" s="29">
        <v>427</v>
      </c>
      <c r="F65" s="30">
        <v>11000.091108641058</v>
      </c>
      <c r="G65" s="32">
        <f>VLOOKUP('School Alloctions (LOCK)'!$B65,Allocations!A:C,3,FALSE)</f>
        <v>15879.32726724072</v>
      </c>
    </row>
    <row r="66" spans="1:7" x14ac:dyDescent="0.35">
      <c r="A66" s="28" t="s">
        <v>108</v>
      </c>
      <c r="B66" s="29">
        <v>447</v>
      </c>
      <c r="C66" s="28" t="s">
        <v>109</v>
      </c>
      <c r="D66" s="28" t="str">
        <f t="shared" ref="D66:D97" si="2">CONCATENATE(A66,"-",C66)</f>
        <v>HUDSON-Yeshiva Gedolah Of Bayonne</v>
      </c>
      <c r="E66" s="29">
        <v>447</v>
      </c>
      <c r="F66" s="30">
        <v>880.70406971741602</v>
      </c>
      <c r="G66" s="33">
        <f>VLOOKUP('School Alloctions (LOCK)'!$B66,Allocations!A:C,3,FALSE)</f>
        <v>1271.3520288616346</v>
      </c>
    </row>
    <row r="67" spans="1:7" x14ac:dyDescent="0.35">
      <c r="A67" s="28" t="s">
        <v>108</v>
      </c>
      <c r="B67" s="29">
        <v>449</v>
      </c>
      <c r="C67" s="28" t="s">
        <v>110</v>
      </c>
      <c r="D67" s="28" t="str">
        <f t="shared" si="2"/>
        <v>HUDSON-All Saints Catholic Academy</v>
      </c>
      <c r="E67" s="29">
        <v>449</v>
      </c>
      <c r="F67" s="30">
        <v>8851.3813079279789</v>
      </c>
      <c r="G67" s="32">
        <f>VLOOKUP('School Alloctions (LOCK)'!$B67,Allocations!A:C,3,FALSE)</f>
        <v>12777.528764767614</v>
      </c>
    </row>
    <row r="68" spans="1:7" x14ac:dyDescent="0.35">
      <c r="A68" s="28" t="s">
        <v>108</v>
      </c>
      <c r="B68" s="29">
        <v>454</v>
      </c>
      <c r="C68" s="28" t="s">
        <v>111</v>
      </c>
      <c r="D68" s="28" t="str">
        <f t="shared" si="2"/>
        <v>HUDSON-Hoboken Catholic Academy</v>
      </c>
      <c r="E68" s="29">
        <v>454</v>
      </c>
      <c r="F68" s="30">
        <v>7045.6325577393281</v>
      </c>
      <c r="G68" s="33">
        <f>VLOOKUP('School Alloctions (LOCK)'!$B68,Allocations!A:C,3,FALSE)</f>
        <v>10170.816230893077</v>
      </c>
    </row>
    <row r="69" spans="1:7" x14ac:dyDescent="0.35">
      <c r="A69" s="28" t="s">
        <v>108</v>
      </c>
      <c r="B69" s="29">
        <v>459</v>
      </c>
      <c r="C69" s="28" t="s">
        <v>112</v>
      </c>
      <c r="D69" s="28" t="str">
        <f t="shared" si="2"/>
        <v>HUDSON-Hudson Catholic Regional H S</v>
      </c>
      <c r="E69" s="29">
        <v>459</v>
      </c>
      <c r="F69" s="30">
        <v>14347.185094638129</v>
      </c>
      <c r="G69" s="32">
        <f>VLOOKUP('School Alloctions (LOCK)'!$B69,Allocations!A:C,3,FALSE)</f>
        <v>20711.069138552073</v>
      </c>
    </row>
    <row r="70" spans="1:7" x14ac:dyDescent="0.35">
      <c r="A70" s="28" t="s">
        <v>108</v>
      </c>
      <c r="B70" s="29">
        <v>465</v>
      </c>
      <c r="C70" s="28" t="s">
        <v>113</v>
      </c>
      <c r="D70" s="28" t="str">
        <f t="shared" si="2"/>
        <v>HUDSON-Saint Peters Prep</v>
      </c>
      <c r="E70" s="29">
        <v>465</v>
      </c>
      <c r="F70" s="30">
        <v>23105.53029964515</v>
      </c>
      <c r="G70" s="33">
        <f>VLOOKUP('School Alloctions (LOCK)'!$B70,Allocations!A:C,3,FALSE)</f>
        <v>33354.294404252301</v>
      </c>
    </row>
    <row r="71" spans="1:7" x14ac:dyDescent="0.35">
      <c r="A71" s="28" t="s">
        <v>108</v>
      </c>
      <c r="B71" s="29">
        <v>469</v>
      </c>
      <c r="C71" s="28" t="s">
        <v>114</v>
      </c>
      <c r="D71" s="28" t="str">
        <f t="shared" si="2"/>
        <v>HUDSON-Our Lady Of Czestochowa</v>
      </c>
      <c r="E71" s="29">
        <v>469</v>
      </c>
      <c r="F71" s="30">
        <v>10133.017252178324</v>
      </c>
      <c r="G71" s="32">
        <f>VLOOKUP('School Alloctions (LOCK)'!$B71,Allocations!A:C,3,FALSE)</f>
        <v>14627.651313318445</v>
      </c>
    </row>
    <row r="72" spans="1:7" x14ac:dyDescent="0.35">
      <c r="A72" s="28" t="s">
        <v>108</v>
      </c>
      <c r="B72" s="29">
        <v>472</v>
      </c>
      <c r="C72" s="28" t="s">
        <v>52</v>
      </c>
      <c r="D72" s="28" t="str">
        <f t="shared" si="2"/>
        <v>HUDSON-Sacred Heart School</v>
      </c>
      <c r="E72" s="29">
        <v>472</v>
      </c>
      <c r="F72" s="30">
        <v>5650.1475708264388</v>
      </c>
      <c r="G72" s="33">
        <f>VLOOKUP('School Alloctions (LOCK)'!$B72,Allocations!A:C,3,FALSE)</f>
        <v>8156.3453883467146</v>
      </c>
    </row>
    <row r="73" spans="1:7" x14ac:dyDescent="0.35">
      <c r="A73" s="28" t="s">
        <v>108</v>
      </c>
      <c r="B73" s="29">
        <v>473</v>
      </c>
      <c r="C73" s="28" t="s">
        <v>115</v>
      </c>
      <c r="D73" s="28" t="str">
        <f t="shared" si="2"/>
        <v>HUDSON-Saint Aloysius Elementary Academy</v>
      </c>
      <c r="E73" s="29">
        <v>473</v>
      </c>
      <c r="F73" s="30">
        <v>5557.9032645260841</v>
      </c>
      <c r="G73" s="32">
        <f>VLOOKUP('School Alloctions (LOCK)'!$B73,Allocations!A:C,3,FALSE)</f>
        <v>8023.1848977820255</v>
      </c>
    </row>
    <row r="74" spans="1:7" x14ac:dyDescent="0.35">
      <c r="A74" s="28" t="s">
        <v>108</v>
      </c>
      <c r="B74" s="29">
        <v>479</v>
      </c>
      <c r="C74" s="28" t="s">
        <v>116</v>
      </c>
      <c r="D74" s="28" t="str">
        <f t="shared" si="2"/>
        <v>HUDSON-Saint Nicholas School</v>
      </c>
      <c r="E74" s="29">
        <v>479</v>
      </c>
      <c r="F74" s="30">
        <v>4341.7602121799773</v>
      </c>
      <c r="G74" s="33">
        <f>VLOOKUP('School Alloctions (LOCK)'!$B74,Allocations!A:C,3,FALSE)</f>
        <v>6267.6054810974811</v>
      </c>
    </row>
    <row r="75" spans="1:7" x14ac:dyDescent="0.35">
      <c r="A75" s="28" t="s">
        <v>108</v>
      </c>
      <c r="B75" s="29">
        <v>485</v>
      </c>
      <c r="C75" s="28" t="s">
        <v>117</v>
      </c>
      <c r="D75" s="28" t="str">
        <f t="shared" si="2"/>
        <v>HUDSON-Kearny Christian Academy</v>
      </c>
      <c r="E75" s="29">
        <v>485</v>
      </c>
      <c r="F75" s="30">
        <v>4411.8907700048931</v>
      </c>
      <c r="G75" s="32">
        <f>VLOOKUP('School Alloctions (LOCK)'!$B75,Allocations!A:C,3,FALSE)</f>
        <v>6368.8433770510155</v>
      </c>
    </row>
    <row r="76" spans="1:7" x14ac:dyDescent="0.35">
      <c r="A76" s="28" t="s">
        <v>108</v>
      </c>
      <c r="B76" s="29">
        <v>491</v>
      </c>
      <c r="C76" s="28" t="s">
        <v>118</v>
      </c>
      <c r="D76" s="28" t="str">
        <f t="shared" si="2"/>
        <v>HUDSON-Miftaahul Uloom School</v>
      </c>
      <c r="E76" s="29">
        <v>491</v>
      </c>
      <c r="F76" s="30">
        <v>3053.9030087677443</v>
      </c>
      <c r="G76" s="33">
        <f>VLOOKUP('School Alloctions (LOCK)'!$B76,Allocations!A:C,3,FALSE)</f>
        <v>4408.5021514539994</v>
      </c>
    </row>
    <row r="77" spans="1:7" x14ac:dyDescent="0.35">
      <c r="A77" s="28" t="s">
        <v>108</v>
      </c>
      <c r="B77" s="29">
        <v>496</v>
      </c>
      <c r="C77" s="28" t="s">
        <v>119</v>
      </c>
      <c r="D77" s="28" t="str">
        <f t="shared" si="2"/>
        <v>HUDSON-Academy Of St. Joseph Of The Palisades</v>
      </c>
      <c r="E77" s="29">
        <v>496</v>
      </c>
      <c r="F77" s="30">
        <v>5403.729151114213</v>
      </c>
      <c r="G77" s="32">
        <f>VLOOKUP('School Alloctions (LOCK)'!$B77,Allocations!A:C,3,FALSE)</f>
        <v>7800.6248136132099</v>
      </c>
    </row>
    <row r="78" spans="1:7" x14ac:dyDescent="0.35">
      <c r="A78" s="28" t="s">
        <v>120</v>
      </c>
      <c r="B78" s="29">
        <v>499</v>
      </c>
      <c r="C78" s="28" t="s">
        <v>121</v>
      </c>
      <c r="D78" s="28" t="str">
        <f t="shared" si="2"/>
        <v>HUNTERDON-Immaculate Conception School</v>
      </c>
      <c r="E78" s="29">
        <v>499</v>
      </c>
      <c r="F78" s="30">
        <v>5310.127479178539</v>
      </c>
      <c r="G78" s="33">
        <f>VLOOKUP('School Alloctions (LOCK)'!$B78,Allocations!A:C,3,FALSE)</f>
        <v>7665.5048799010337</v>
      </c>
    </row>
    <row r="79" spans="1:7" x14ac:dyDescent="0.35">
      <c r="A79" s="28" t="s">
        <v>122</v>
      </c>
      <c r="B79" s="29">
        <v>532</v>
      </c>
      <c r="C79" s="28" t="s">
        <v>123</v>
      </c>
      <c r="D79" s="28" t="str">
        <f t="shared" si="2"/>
        <v>MERCER-Saint Gregory The Great Academy</v>
      </c>
      <c r="E79" s="29">
        <v>532</v>
      </c>
      <c r="F79" s="30">
        <v>10471.001295373242</v>
      </c>
      <c r="G79" s="32">
        <f>VLOOKUP('School Alloctions (LOCK)'!$B79,Allocations!A:C,3,FALSE)</f>
        <v>15115.552657042892</v>
      </c>
    </row>
    <row r="80" spans="1:7" x14ac:dyDescent="0.35">
      <c r="A80" s="28" t="s">
        <v>122</v>
      </c>
      <c r="B80" s="29">
        <v>547</v>
      </c>
      <c r="C80" s="28" t="s">
        <v>124</v>
      </c>
      <c r="D80" s="28" t="str">
        <f t="shared" si="2"/>
        <v>MERCER-Notre Dame High School</v>
      </c>
      <c r="E80" s="29">
        <v>547</v>
      </c>
      <c r="F80" s="30">
        <v>23908.52518674044</v>
      </c>
      <c r="G80" s="33">
        <f>VLOOKUP('School Alloctions (LOCK)'!$B80,Allocations!A:C,3,FALSE)</f>
        <v>34513.468312920253</v>
      </c>
    </row>
    <row r="81" spans="1:7" x14ac:dyDescent="0.35">
      <c r="A81" s="28" t="s">
        <v>122</v>
      </c>
      <c r="B81" s="29">
        <v>556</v>
      </c>
      <c r="C81" s="28" t="s">
        <v>125</v>
      </c>
      <c r="D81" s="28" t="str">
        <f t="shared" si="2"/>
        <v>MERCER-Hun School Of Princeton, The</v>
      </c>
      <c r="E81" s="29">
        <v>556</v>
      </c>
      <c r="F81" s="30">
        <v>17277.34160298578</v>
      </c>
      <c r="G81" s="32">
        <f>VLOOKUP('School Alloctions (LOCK)'!$B81,Allocations!A:C,3,FALSE)</f>
        <v>24940.935389726776</v>
      </c>
    </row>
    <row r="82" spans="1:7" x14ac:dyDescent="0.35">
      <c r="A82" s="28" t="s">
        <v>122</v>
      </c>
      <c r="B82" s="29">
        <v>559</v>
      </c>
      <c r="C82" s="28" t="s">
        <v>126</v>
      </c>
      <c r="D82" s="28" t="str">
        <f t="shared" si="2"/>
        <v>MERCER-French American School Of Princeton</v>
      </c>
      <c r="E82" s="29">
        <v>559</v>
      </c>
      <c r="F82" s="30">
        <v>4014.9744354764557</v>
      </c>
      <c r="G82" s="33">
        <f>VLOOKUP('School Alloctions (LOCK)'!$B82,Allocations!A:C,3,FALSE)</f>
        <v>5795.8695433398052</v>
      </c>
    </row>
    <row r="83" spans="1:7" x14ac:dyDescent="0.35">
      <c r="A83" s="28" t="s">
        <v>122</v>
      </c>
      <c r="B83" s="29">
        <v>566</v>
      </c>
      <c r="C83" s="28" t="s">
        <v>127</v>
      </c>
      <c r="D83" s="28" t="str">
        <f t="shared" si="2"/>
        <v>MERCER-Saint Paul Catholic School</v>
      </c>
      <c r="E83" s="29">
        <v>566</v>
      </c>
      <c r="F83" s="30">
        <v>6812.5050098729544</v>
      </c>
      <c r="G83" s="32">
        <f>VLOOKUP('School Alloctions (LOCK)'!$B83,Allocations!A:C,3,FALSE)</f>
        <v>9834.2818703120574</v>
      </c>
    </row>
    <row r="84" spans="1:7" x14ac:dyDescent="0.35">
      <c r="A84" s="28" t="s">
        <v>128</v>
      </c>
      <c r="B84" s="29">
        <v>591</v>
      </c>
      <c r="C84" s="28" t="s">
        <v>129</v>
      </c>
      <c r="D84" s="28" t="str">
        <f t="shared" si="2"/>
        <v>MIDDLESEX-Saint Bartholomew School</v>
      </c>
      <c r="E84" s="29">
        <v>591</v>
      </c>
      <c r="F84" s="30">
        <v>8029.9488709529114</v>
      </c>
      <c r="G84" s="33">
        <f>VLOOKUP('School Alloctions (LOCK)'!$B84,Allocations!A:C,3,FALSE)</f>
        <v>11591.73908667961</v>
      </c>
    </row>
    <row r="85" spans="1:7" x14ac:dyDescent="0.35">
      <c r="A85" s="28" t="s">
        <v>128</v>
      </c>
      <c r="B85" s="29">
        <v>596</v>
      </c>
      <c r="C85" s="28" t="s">
        <v>130</v>
      </c>
      <c r="D85" s="28" t="str">
        <f t="shared" si="2"/>
        <v>MIDDLESEX-Saint Thomas Aquinas High School</v>
      </c>
      <c r="E85" s="29">
        <v>596</v>
      </c>
      <c r="F85" s="30">
        <v>16686.208868803504</v>
      </c>
      <c r="G85" s="32">
        <f>VLOOKUP('School Alloctions (LOCK)'!$B85,Allocations!A:C,3,FALSE)</f>
        <v>24087.59789899586</v>
      </c>
    </row>
    <row r="86" spans="1:7" x14ac:dyDescent="0.35">
      <c r="A86" s="28" t="s">
        <v>128</v>
      </c>
      <c r="B86" s="29">
        <v>621</v>
      </c>
      <c r="C86" s="28" t="s">
        <v>131</v>
      </c>
      <c r="D86" s="28" t="str">
        <f t="shared" si="2"/>
        <v>MIDDLESEX-Reenas Bais Yaakov</v>
      </c>
      <c r="E86" s="29">
        <v>621</v>
      </c>
      <c r="F86" s="30">
        <v>2855.4448415035254</v>
      </c>
      <c r="G86" s="33">
        <f>VLOOKUP('School Alloctions (LOCK)'!$B86,Allocations!A:C,3,FALSE)</f>
        <v>4122.0152345983952</v>
      </c>
    </row>
    <row r="87" spans="1:7" x14ac:dyDescent="0.35">
      <c r="A87" s="28" t="s">
        <v>128</v>
      </c>
      <c r="B87" s="29">
        <v>656</v>
      </c>
      <c r="C87" s="28" t="s">
        <v>132</v>
      </c>
      <c r="D87" s="28" t="str">
        <f t="shared" si="2"/>
        <v>MIDDLESEX-Lake Nelson Adventist Academy</v>
      </c>
      <c r="E87" s="29">
        <v>656</v>
      </c>
      <c r="F87" s="30">
        <v>7146.3603992604385</v>
      </c>
      <c r="G87" s="32">
        <f>VLOOKUP('School Alloctions (LOCK)'!$B87,Allocations!A:C,3,FALSE)</f>
        <v>10316.223241129566</v>
      </c>
    </row>
    <row r="88" spans="1:7" x14ac:dyDescent="0.35">
      <c r="A88" s="28" t="s">
        <v>128</v>
      </c>
      <c r="B88" s="29">
        <v>657</v>
      </c>
      <c r="C88" s="28" t="s">
        <v>133</v>
      </c>
      <c r="D88" s="28" t="str">
        <f t="shared" si="2"/>
        <v>MIDDLESEX-Timothy Christian School</v>
      </c>
      <c r="E88" s="29">
        <v>657</v>
      </c>
      <c r="F88" s="30">
        <v>8548.0100884337444</v>
      </c>
      <c r="G88" s="33">
        <f>VLOOKUP('School Alloctions (LOCK)'!$B88,Allocations!A:C,3,FALSE)</f>
        <v>12339.593221304103</v>
      </c>
    </row>
    <row r="89" spans="1:7" x14ac:dyDescent="0.35">
      <c r="A89" s="28" t="s">
        <v>128</v>
      </c>
      <c r="B89" s="29">
        <v>662</v>
      </c>
      <c r="C89" s="28" t="s">
        <v>134</v>
      </c>
      <c r="D89" s="28" t="str">
        <f t="shared" si="2"/>
        <v>MIDDLESEX-Yeshiva Shaarei Tzion Girls Div</v>
      </c>
      <c r="E89" s="29">
        <v>662</v>
      </c>
      <c r="F89" s="30">
        <v>6558.1686239546898</v>
      </c>
      <c r="G89" s="32">
        <f>VLOOKUP('School Alloctions (LOCK)'!$B89,Allocations!A:C,3,FALSE)</f>
        <v>9467.1312105515408</v>
      </c>
    </row>
    <row r="90" spans="1:7" x14ac:dyDescent="0.35">
      <c r="A90" s="28" t="s">
        <v>128</v>
      </c>
      <c r="B90" s="29">
        <v>663</v>
      </c>
      <c r="C90" s="28" t="s">
        <v>135</v>
      </c>
      <c r="D90" s="28" t="str">
        <f t="shared" si="2"/>
        <v>MIDDLESEX-Yeshiva Shaarei Tzion Boys Div</v>
      </c>
      <c r="E90" s="29">
        <v>663</v>
      </c>
      <c r="F90" s="30">
        <v>5291.407144791403</v>
      </c>
      <c r="G90" s="33">
        <f>VLOOKUP('School Alloctions (LOCK)'!$B90,Allocations!A:C,3,FALSE)</f>
        <v>7638.4808931585976</v>
      </c>
    </row>
    <row r="91" spans="1:7" x14ac:dyDescent="0.35">
      <c r="A91" s="28" t="s">
        <v>128</v>
      </c>
      <c r="B91" s="29">
        <v>672</v>
      </c>
      <c r="C91" s="28" t="s">
        <v>136</v>
      </c>
      <c r="D91" s="28" t="str">
        <f t="shared" si="2"/>
        <v>MIDDLESEX-Noor-Ul-Iman School</v>
      </c>
      <c r="E91" s="29">
        <v>672</v>
      </c>
      <c r="F91" s="30">
        <v>12273.073846966232</v>
      </c>
      <c r="G91" s="32">
        <f>VLOOKUP('School Alloctions (LOCK)'!$B91,Allocations!A:C,3,FALSE)</f>
        <v>17716.958365726317</v>
      </c>
    </row>
    <row r="92" spans="1:7" x14ac:dyDescent="0.35">
      <c r="A92" s="28" t="s">
        <v>128</v>
      </c>
      <c r="B92" s="29">
        <v>1854</v>
      </c>
      <c r="C92" s="28" t="s">
        <v>137</v>
      </c>
      <c r="D92" s="28" t="str">
        <f t="shared" si="2"/>
        <v>MIDDLESEX-Pillars Preparatory Academy</v>
      </c>
      <c r="E92" s="29">
        <v>1854</v>
      </c>
      <c r="F92" s="30">
        <v>7460.0815317239949</v>
      </c>
      <c r="G92" s="33">
        <f>VLOOKUP('School Alloctions (LOCK)'!$B92,Allocations!A:C,3,FALSE)</f>
        <v>10769.099538592671</v>
      </c>
    </row>
    <row r="93" spans="1:7" x14ac:dyDescent="0.35">
      <c r="A93" s="28" t="s">
        <v>138</v>
      </c>
      <c r="B93" s="29">
        <v>701</v>
      </c>
      <c r="C93" s="28" t="s">
        <v>139</v>
      </c>
      <c r="D93" s="28" t="str">
        <f t="shared" si="2"/>
        <v>MONMOUTH-St. Rose High School</v>
      </c>
      <c r="E93" s="29">
        <v>701</v>
      </c>
      <c r="F93" s="30">
        <v>10646.158019231118</v>
      </c>
      <c r="G93" s="32">
        <f>VLOOKUP('School Alloctions (LOCK)'!$B93,Allocations!A:C,3,FALSE)</f>
        <v>15368.402466533291</v>
      </c>
    </row>
    <row r="94" spans="1:7" x14ac:dyDescent="0.35">
      <c r="A94" s="28" t="s">
        <v>138</v>
      </c>
      <c r="B94" s="29">
        <v>702</v>
      </c>
      <c r="C94" s="28" t="s">
        <v>140</v>
      </c>
      <c r="D94" s="28" t="str">
        <f t="shared" si="2"/>
        <v>MONMOUTH-Saint Rose Grammar School</v>
      </c>
      <c r="E94" s="29">
        <v>702</v>
      </c>
      <c r="F94" s="30">
        <v>7460.0815317239949</v>
      </c>
      <c r="G94" s="33">
        <f>VLOOKUP('School Alloctions (LOCK)'!$B94,Allocations!A:C,3,FALSE)</f>
        <v>10769.099538592671</v>
      </c>
    </row>
    <row r="95" spans="1:7" x14ac:dyDescent="0.35">
      <c r="A95" s="28" t="s">
        <v>138</v>
      </c>
      <c r="B95" s="29">
        <v>769</v>
      </c>
      <c r="C95" s="28" t="s">
        <v>141</v>
      </c>
      <c r="D95" s="28" t="str">
        <f t="shared" si="2"/>
        <v>MONMOUTH-Christian Brothers Academy</v>
      </c>
      <c r="E95" s="29">
        <v>769</v>
      </c>
      <c r="F95" s="30">
        <v>22691.081325660485</v>
      </c>
      <c r="G95" s="32">
        <f>VLOOKUP('School Alloctions (LOCK)'!$B95,Allocations!A:C,3,FALSE)</f>
        <v>32756.011096552706</v>
      </c>
    </row>
    <row r="96" spans="1:7" x14ac:dyDescent="0.35">
      <c r="A96" s="28" t="s">
        <v>138</v>
      </c>
      <c r="B96" s="29">
        <v>775</v>
      </c>
      <c r="C96" s="28" t="s">
        <v>142</v>
      </c>
      <c r="D96" s="28" t="str">
        <f t="shared" si="2"/>
        <v>MONMOUTH-Oak Hill Academy</v>
      </c>
      <c r="E96" s="29">
        <v>775</v>
      </c>
      <c r="F96" s="30">
        <v>6682.9897055027459</v>
      </c>
      <c r="G96" s="33">
        <f>VLOOKUP('School Alloctions (LOCK)'!$B96,Allocations!A:C,3,FALSE)</f>
        <v>9647.3183366559333</v>
      </c>
    </row>
    <row r="97" spans="1:7" x14ac:dyDescent="0.35">
      <c r="A97" s="28" t="s">
        <v>138</v>
      </c>
      <c r="B97" s="29">
        <v>796</v>
      </c>
      <c r="C97" s="28" t="s">
        <v>143</v>
      </c>
      <c r="D97" s="28" t="str">
        <f t="shared" si="2"/>
        <v>MONMOUTH-Red Bank Catholic High School</v>
      </c>
      <c r="E97" s="29">
        <v>796</v>
      </c>
      <c r="F97" s="30">
        <v>18520.688524939778</v>
      </c>
      <c r="G97" s="32">
        <f>VLOOKUP('School Alloctions (LOCK)'!$B97,Allocations!A:C,3,FALSE)</f>
        <v>26735.785312825556</v>
      </c>
    </row>
    <row r="98" spans="1:7" x14ac:dyDescent="0.35">
      <c r="A98" s="28" t="s">
        <v>138</v>
      </c>
      <c r="B98" s="29">
        <v>798</v>
      </c>
      <c r="C98" s="28" t="s">
        <v>144</v>
      </c>
      <c r="D98" s="28" t="str">
        <f t="shared" ref="D98:D129" si="3">CONCATENATE(A98,"-",C98)</f>
        <v>MONMOUTH-Saint James Grammar School</v>
      </c>
      <c r="E98" s="29">
        <v>798</v>
      </c>
      <c r="F98" s="30">
        <v>7848.6274448346194</v>
      </c>
      <c r="G98" s="33">
        <f>VLOOKUP('School Alloctions (LOCK)'!$B98,Allocations!A:C,3,FALSE)</f>
        <v>11329.990139561038</v>
      </c>
    </row>
    <row r="99" spans="1:7" x14ac:dyDescent="0.35">
      <c r="A99" s="28" t="s">
        <v>138</v>
      </c>
      <c r="B99" s="29">
        <v>831</v>
      </c>
      <c r="C99" s="28" t="s">
        <v>145</v>
      </c>
      <c r="D99" s="28" t="str">
        <f t="shared" si="3"/>
        <v>MONMOUTH-Saint Jerome School</v>
      </c>
      <c r="E99" s="29">
        <v>831</v>
      </c>
      <c r="F99" s="30">
        <v>4403.5203485870807</v>
      </c>
      <c r="G99" s="32">
        <f>VLOOKUP('School Alloctions (LOCK)'!$B99,Allocations!A:C,3,FALSE)</f>
        <v>6356.760144308173</v>
      </c>
    </row>
    <row r="100" spans="1:7" x14ac:dyDescent="0.35">
      <c r="A100" s="28" t="s">
        <v>146</v>
      </c>
      <c r="B100" s="29">
        <v>832</v>
      </c>
      <c r="C100" s="28" t="s">
        <v>84</v>
      </c>
      <c r="D100" s="28" t="str">
        <f t="shared" si="3"/>
        <v>MORRIS-Our Lady Of Mt Carmel</v>
      </c>
      <c r="E100" s="29">
        <v>832</v>
      </c>
      <c r="F100" s="30">
        <v>3186.0764875071227</v>
      </c>
      <c r="G100" s="33">
        <f>VLOOKUP('School Alloctions (LOCK)'!$B100,Allocations!A:C,3,FALSE)</f>
        <v>4599.3029279406192</v>
      </c>
    </row>
    <row r="101" spans="1:7" x14ac:dyDescent="0.35">
      <c r="A101" s="28" t="s">
        <v>146</v>
      </c>
      <c r="B101" s="29">
        <v>837</v>
      </c>
      <c r="C101" s="28" t="s">
        <v>147</v>
      </c>
      <c r="D101" s="28" t="str">
        <f t="shared" si="3"/>
        <v>MORRIS-Chatham Day School</v>
      </c>
      <c r="E101" s="29">
        <v>837</v>
      </c>
      <c r="F101" s="30">
        <v>2797.5305743964982</v>
      </c>
      <c r="G101" s="32">
        <f>VLOOKUP('School Alloctions (LOCK)'!$B101,Allocations!A:C,3,FALSE)</f>
        <v>4038.4123269722509</v>
      </c>
    </row>
    <row r="102" spans="1:7" x14ac:dyDescent="0.35">
      <c r="A102" s="28" t="s">
        <v>146</v>
      </c>
      <c r="B102" s="29">
        <v>841</v>
      </c>
      <c r="C102" s="28" t="s">
        <v>148</v>
      </c>
      <c r="D102" s="28" t="str">
        <f t="shared" si="3"/>
        <v>MORRIS-Saint Patrick School</v>
      </c>
      <c r="E102" s="29">
        <v>841</v>
      </c>
      <c r="F102" s="30">
        <v>4610.744835579414</v>
      </c>
      <c r="G102" s="33">
        <f>VLOOKUP('School Alloctions (LOCK)'!$B102,Allocations!A:C,3,FALSE)</f>
        <v>6655.9017981579709</v>
      </c>
    </row>
    <row r="103" spans="1:7" x14ac:dyDescent="0.35">
      <c r="A103" s="28" t="s">
        <v>146</v>
      </c>
      <c r="B103" s="29">
        <v>843</v>
      </c>
      <c r="C103" s="28" t="s">
        <v>149</v>
      </c>
      <c r="D103" s="28" t="str">
        <f t="shared" si="3"/>
        <v>MORRIS-Gillst Bernards School</v>
      </c>
      <c r="E103" s="29">
        <v>843</v>
      </c>
      <c r="F103" s="30">
        <v>15826.770194039447</v>
      </c>
      <c r="G103" s="32">
        <f>VLOOKUP('School Alloctions (LOCK)'!$B103,Allocations!A:C,3,FALSE)</f>
        <v>22846.943812778201</v>
      </c>
    </row>
    <row r="104" spans="1:7" x14ac:dyDescent="0.35">
      <c r="A104" s="28" t="s">
        <v>146</v>
      </c>
      <c r="B104" s="29">
        <v>848</v>
      </c>
      <c r="C104" s="28" t="s">
        <v>150</v>
      </c>
      <c r="D104" s="28" t="str">
        <f t="shared" si="3"/>
        <v>MORRIS-Morris Catholic High School</v>
      </c>
      <c r="E104" s="29">
        <v>848</v>
      </c>
      <c r="F104" s="30">
        <v>11112.413114963867</v>
      </c>
      <c r="G104" s="33">
        <f>VLOOKUP('School Alloctions (LOCK)'!$B104,Allocations!A:C,3,FALSE)</f>
        <v>16041.471187695332</v>
      </c>
    </row>
    <row r="105" spans="1:7" x14ac:dyDescent="0.35">
      <c r="A105" s="28" t="s">
        <v>146</v>
      </c>
      <c r="B105" s="29">
        <v>854</v>
      </c>
      <c r="C105" s="28" t="s">
        <v>151</v>
      </c>
      <c r="D105" s="28" t="str">
        <f t="shared" si="3"/>
        <v>MORRIS-Magic Kingdom Day Nursery And Kindergarten</v>
      </c>
      <c r="E105" s="29">
        <v>854</v>
      </c>
      <c r="F105" s="30">
        <v>801.69407836144183</v>
      </c>
      <c r="G105" s="32">
        <f>VLOOKUP('School Alloctions (LOCK)'!$B105,Allocations!A:C,3,FALSE)</f>
        <v>1157.2961089849521</v>
      </c>
    </row>
    <row r="106" spans="1:7" x14ac:dyDescent="0.35">
      <c r="A106" s="28" t="s">
        <v>146</v>
      </c>
      <c r="B106" s="29">
        <v>863</v>
      </c>
      <c r="C106" s="28" t="s">
        <v>152</v>
      </c>
      <c r="D106" s="28" t="str">
        <f t="shared" si="3"/>
        <v>MORRIS-Craig High School, The</v>
      </c>
      <c r="E106" s="29">
        <v>863</v>
      </c>
      <c r="F106" s="30">
        <v>1113.8316175837911</v>
      </c>
      <c r="G106" s="33">
        <f>VLOOKUP('School Alloctions (LOCK)'!$B106,Allocations!A:C,3,FALSE)</f>
        <v>1607.8863894426559</v>
      </c>
    </row>
    <row r="107" spans="1:7" x14ac:dyDescent="0.35">
      <c r="A107" s="28" t="s">
        <v>146</v>
      </c>
      <c r="B107" s="29">
        <v>867</v>
      </c>
      <c r="C107" s="28" t="s">
        <v>153</v>
      </c>
      <c r="D107" s="28" t="str">
        <f t="shared" si="3"/>
        <v>MORRIS-Saint Vincent Martyr School</v>
      </c>
      <c r="E107" s="29">
        <v>867</v>
      </c>
      <c r="F107" s="30">
        <v>9635.938645143493</v>
      </c>
      <c r="G107" s="32">
        <f>VLOOKUP('School Alloctions (LOCK)'!$B107,Allocations!A:C,3,FALSE)</f>
        <v>13910.086904015532</v>
      </c>
    </row>
    <row r="108" spans="1:7" x14ac:dyDescent="0.35">
      <c r="A108" s="28" t="s">
        <v>146</v>
      </c>
      <c r="B108" s="29">
        <v>877</v>
      </c>
      <c r="C108" s="28" t="s">
        <v>154</v>
      </c>
      <c r="D108" s="28" t="str">
        <f t="shared" si="3"/>
        <v>MORRIS-Morristown Beard School</v>
      </c>
      <c r="E108" s="29">
        <v>877</v>
      </c>
      <c r="F108" s="30">
        <v>15464.127341802863</v>
      </c>
      <c r="G108" s="33">
        <f>VLOOKUP('School Alloctions (LOCK)'!$B108,Allocations!A:C,3,FALSE)</f>
        <v>22323.445918541056</v>
      </c>
    </row>
    <row r="109" spans="1:7" x14ac:dyDescent="0.35">
      <c r="A109" s="28" t="s">
        <v>146</v>
      </c>
      <c r="B109" s="29">
        <v>884</v>
      </c>
      <c r="C109" s="28" t="s">
        <v>155</v>
      </c>
      <c r="D109" s="28" t="str">
        <f t="shared" si="3"/>
        <v>MORRIS-Red Oaks School, The</v>
      </c>
      <c r="E109" s="29">
        <v>884</v>
      </c>
      <c r="F109" s="30">
        <v>1994.535687301207</v>
      </c>
      <c r="G109" s="32">
        <f>VLOOKUP('School Alloctions (LOCK)'!$B109,Allocations!A:C,3,FALSE)</f>
        <v>2879.2384183042905</v>
      </c>
    </row>
    <row r="110" spans="1:7" x14ac:dyDescent="0.35">
      <c r="A110" s="28" t="s">
        <v>146</v>
      </c>
      <c r="B110" s="29">
        <v>886</v>
      </c>
      <c r="C110" s="28" t="s">
        <v>156</v>
      </c>
      <c r="D110" s="28" t="str">
        <f t="shared" si="3"/>
        <v>MORRIS-Peck School, The</v>
      </c>
      <c r="E110" s="29">
        <v>886</v>
      </c>
      <c r="F110" s="30">
        <v>8936.556001544368</v>
      </c>
      <c r="G110" s="33">
        <f>VLOOKUP('School Alloctions (LOCK)'!$B110,Allocations!A:C,3,FALSE)</f>
        <v>12900.48382227247</v>
      </c>
    </row>
    <row r="111" spans="1:7" x14ac:dyDescent="0.35">
      <c r="A111" s="28" t="s">
        <v>146</v>
      </c>
      <c r="B111" s="29">
        <v>888</v>
      </c>
      <c r="C111" s="28" t="s">
        <v>157</v>
      </c>
      <c r="D111" s="28" t="str">
        <f t="shared" si="3"/>
        <v>MORRIS-Craig School</v>
      </c>
      <c r="E111" s="29">
        <v>888</v>
      </c>
      <c r="F111" s="30">
        <v>2098.1479307973736</v>
      </c>
      <c r="G111" s="32">
        <f>VLOOKUP('School Alloctions (LOCK)'!$B111,Allocations!A:C,3,FALSE)</f>
        <v>3028.8092452291885</v>
      </c>
    </row>
    <row r="112" spans="1:7" x14ac:dyDescent="0.35">
      <c r="A112" s="28" t="s">
        <v>146</v>
      </c>
      <c r="B112" s="29">
        <v>904</v>
      </c>
      <c r="C112" s="28" t="s">
        <v>158</v>
      </c>
      <c r="D112" s="28" t="str">
        <f t="shared" si="3"/>
        <v>MORRIS-Netherlands Reformed Christian</v>
      </c>
      <c r="E112" s="29">
        <v>904</v>
      </c>
      <c r="F112" s="30">
        <v>4819.1004606011811</v>
      </c>
      <c r="G112" s="33">
        <f>VLOOKUP('School Alloctions (LOCK)'!$B112,Allocations!A:C,3,FALSE)</f>
        <v>6956.6763212973383</v>
      </c>
    </row>
    <row r="113" spans="1:7" x14ac:dyDescent="0.35">
      <c r="A113" s="28" t="s">
        <v>146</v>
      </c>
      <c r="B113" s="29">
        <v>919</v>
      </c>
      <c r="C113" s="28" t="s">
        <v>159</v>
      </c>
      <c r="D113" s="28" t="str">
        <f t="shared" si="3"/>
        <v>MORRIS-Saint Therese School</v>
      </c>
      <c r="E113" s="29">
        <v>919</v>
      </c>
      <c r="F113" s="30">
        <v>3833.6530093581641</v>
      </c>
      <c r="G113" s="32">
        <f>VLOOKUP('School Alloctions (LOCK)'!$B113,Allocations!A:C,3,FALSE)</f>
        <v>5534.1205962212343</v>
      </c>
    </row>
    <row r="114" spans="1:7" x14ac:dyDescent="0.35">
      <c r="A114" s="28" t="s">
        <v>146</v>
      </c>
      <c r="B114" s="29">
        <v>1712</v>
      </c>
      <c r="C114" s="28" t="s">
        <v>160</v>
      </c>
      <c r="D114" s="28" t="str">
        <f t="shared" si="3"/>
        <v>MORRIS-Red Oaks Middle School, The</v>
      </c>
      <c r="E114" s="29">
        <v>1712</v>
      </c>
      <c r="F114" s="30">
        <v>1424.6683480722907</v>
      </c>
      <c r="G114" s="33">
        <f>VLOOKUP('School Alloctions (LOCK)'!$B114,Allocations!A:C,3,FALSE)</f>
        <v>2056.5988702173499</v>
      </c>
    </row>
    <row r="115" spans="1:7" x14ac:dyDescent="0.35">
      <c r="A115" s="28" t="s">
        <v>161</v>
      </c>
      <c r="B115" s="29">
        <v>933</v>
      </c>
      <c r="C115" s="28" t="s">
        <v>162</v>
      </c>
      <c r="D115" s="28" t="str">
        <f t="shared" si="3"/>
        <v>OCEAN-Bnos Melech</v>
      </c>
      <c r="E115" s="29">
        <v>933</v>
      </c>
      <c r="F115" s="30">
        <v>44156.122141217311</v>
      </c>
      <c r="G115" s="32">
        <f>VLOOKUP('School Alloctions (LOCK)'!$B115,Allocations!A:C,3,FALSE)</f>
        <v>63742.155170137099</v>
      </c>
    </row>
    <row r="116" spans="1:7" x14ac:dyDescent="0.35">
      <c r="A116" s="28" t="s">
        <v>161</v>
      </c>
      <c r="B116" s="29">
        <v>937</v>
      </c>
      <c r="C116" s="28" t="s">
        <v>163</v>
      </c>
      <c r="D116" s="28" t="str">
        <f t="shared" si="3"/>
        <v>OCEAN-Bais Yaakov H S Of Lakewood</v>
      </c>
      <c r="E116" s="29">
        <v>937</v>
      </c>
      <c r="F116" s="30">
        <v>18387.723249579798</v>
      </c>
      <c r="G116" s="33">
        <f>VLOOKUP('School Alloctions (LOCK)'!$B116,Allocations!A:C,3,FALSE)</f>
        <v>26543.84152783623</v>
      </c>
    </row>
    <row r="117" spans="1:7" x14ac:dyDescent="0.35">
      <c r="A117" s="28" t="s">
        <v>161</v>
      </c>
      <c r="B117" s="29">
        <v>938</v>
      </c>
      <c r="C117" s="28" t="s">
        <v>164</v>
      </c>
      <c r="D117" s="28" t="str">
        <f t="shared" si="3"/>
        <v>OCEAN-Tehilas Chaya Sara</v>
      </c>
      <c r="E117" s="29">
        <v>938</v>
      </c>
      <c r="F117" s="30">
        <v>8344.2355724311856</v>
      </c>
      <c r="G117" s="32">
        <f>VLOOKUP('School Alloctions (LOCK)'!$B117,Allocations!A:C,3,FALSE)</f>
        <v>12045.431818787503</v>
      </c>
    </row>
    <row r="118" spans="1:7" x14ac:dyDescent="0.35">
      <c r="A118" s="28" t="s">
        <v>161</v>
      </c>
      <c r="B118" s="29">
        <v>946</v>
      </c>
      <c r="C118" s="28" t="s">
        <v>165</v>
      </c>
      <c r="D118" s="28" t="str">
        <f t="shared" si="3"/>
        <v>OCEAN-Bais Kaila Torah Prep Hs</v>
      </c>
      <c r="E118" s="29">
        <v>946</v>
      </c>
      <c r="F118" s="30">
        <v>9403.7160077006665</v>
      </c>
      <c r="G118" s="33">
        <f>VLOOKUP('School Alloctions (LOCK)'!$B118,Allocations!A:C,3,FALSE)</f>
        <v>13574.85883886617</v>
      </c>
    </row>
    <row r="119" spans="1:7" x14ac:dyDescent="0.35">
      <c r="A119" s="28" t="s">
        <v>161</v>
      </c>
      <c r="B119" s="29">
        <v>948</v>
      </c>
      <c r="C119" s="28" t="s">
        <v>166</v>
      </c>
      <c r="D119" s="28" t="str">
        <f t="shared" si="3"/>
        <v>OCEAN-Bnos Devorah</v>
      </c>
      <c r="E119" s="29">
        <v>948</v>
      </c>
      <c r="F119" s="30">
        <v>26814.645011962621</v>
      </c>
      <c r="G119" s="32">
        <f>VLOOKUP('School Alloctions (LOCK)'!$B119,Allocations!A:C,3,FALSE)</f>
        <v>38708.636091691529</v>
      </c>
    </row>
    <row r="120" spans="1:7" x14ac:dyDescent="0.35">
      <c r="A120" s="28" t="s">
        <v>161</v>
      </c>
      <c r="B120" s="29">
        <v>949</v>
      </c>
      <c r="C120" s="28" t="s">
        <v>167</v>
      </c>
      <c r="D120" s="28" t="str">
        <f t="shared" si="3"/>
        <v>OCEAN-Bais Tova Inc.</v>
      </c>
      <c r="E120" s="29">
        <v>949</v>
      </c>
      <c r="F120" s="30">
        <v>38301.351700866238</v>
      </c>
      <c r="G120" s="33">
        <f>VLOOKUP('School Alloctions (LOCK)'!$B120,Allocations!A:C,3,FALSE)</f>
        <v>55290.42372730661</v>
      </c>
    </row>
    <row r="121" spans="1:7" x14ac:dyDescent="0.35">
      <c r="A121" s="28" t="s">
        <v>161</v>
      </c>
      <c r="B121" s="29">
        <v>951</v>
      </c>
      <c r="C121" s="28" t="s">
        <v>168</v>
      </c>
      <c r="D121" s="28" t="str">
        <f t="shared" si="3"/>
        <v>OCEAN-Oros Bais Yakov</v>
      </c>
      <c r="E121" s="29">
        <v>951</v>
      </c>
      <c r="F121" s="30">
        <v>15641.20700031078</v>
      </c>
      <c r="G121" s="32">
        <f>VLOOKUP('School Alloctions (LOCK)'!$B121,Allocations!A:C,3,FALSE)</f>
        <v>22579.071605823734</v>
      </c>
    </row>
    <row r="122" spans="1:7" x14ac:dyDescent="0.35">
      <c r="A122" s="28" t="s">
        <v>161</v>
      </c>
      <c r="B122" s="29">
        <v>953</v>
      </c>
      <c r="C122" s="28" t="s">
        <v>169</v>
      </c>
      <c r="D122" s="28" t="str">
        <f t="shared" si="3"/>
        <v>OCEAN-Bnos Orchos Chaim</v>
      </c>
      <c r="E122" s="29">
        <v>953</v>
      </c>
      <c r="F122" s="30">
        <v>13820.583785035069</v>
      </c>
      <c r="G122" s="33">
        <f>VLOOKUP('School Alloctions (LOCK)'!$B122,Allocations!A:C,3,FALSE)</f>
        <v>19950.886840791307</v>
      </c>
    </row>
    <row r="123" spans="1:7" x14ac:dyDescent="0.35">
      <c r="A123" s="28" t="s">
        <v>161</v>
      </c>
      <c r="B123" s="29">
        <v>955</v>
      </c>
      <c r="C123" s="28" t="s">
        <v>170</v>
      </c>
      <c r="D123" s="28" t="str">
        <f t="shared" si="3"/>
        <v>OCEAN-Bais Faiga School For Girls</v>
      </c>
      <c r="E123" s="29">
        <v>955</v>
      </c>
      <c r="F123" s="30">
        <v>74656.297637583688</v>
      </c>
      <c r="G123" s="32">
        <f>VLOOKUP('School Alloctions (LOCK)'!$B123,Allocations!A:C,3,FALSE)</f>
        <v>107771.08762458025</v>
      </c>
    </row>
    <row r="124" spans="1:7" x14ac:dyDescent="0.35">
      <c r="A124" s="28" t="s">
        <v>161</v>
      </c>
      <c r="B124" s="29">
        <v>957</v>
      </c>
      <c r="C124" s="28" t="s">
        <v>171</v>
      </c>
      <c r="D124" s="28" t="str">
        <f t="shared" si="3"/>
        <v>OCEAN-Bais Reuven Kamenitz</v>
      </c>
      <c r="E124" s="29">
        <v>957</v>
      </c>
      <c r="F124" s="30">
        <v>12795.037490648612</v>
      </c>
      <c r="G124" s="33">
        <f>VLOOKUP('School Alloctions (LOCK)'!$B124,Allocations!A:C,3,FALSE)</f>
        <v>18470.445899399834</v>
      </c>
    </row>
    <row r="125" spans="1:7" x14ac:dyDescent="0.35">
      <c r="A125" s="28" t="s">
        <v>161</v>
      </c>
      <c r="B125" s="29">
        <v>965</v>
      </c>
      <c r="C125" s="28" t="s">
        <v>172</v>
      </c>
      <c r="D125" s="28" t="str">
        <f t="shared" si="3"/>
        <v>OCEAN-Lakewood Cheder School</v>
      </c>
      <c r="E125" s="29">
        <v>965</v>
      </c>
      <c r="F125" s="30">
        <v>72238.829441077061</v>
      </c>
      <c r="G125" s="32">
        <f>VLOOKUP('School Alloctions (LOCK)'!$B125,Allocations!A:C,3,FALSE)</f>
        <v>104281.31937890459</v>
      </c>
    </row>
    <row r="126" spans="1:7" x14ac:dyDescent="0.35">
      <c r="A126" s="28" t="s">
        <v>161</v>
      </c>
      <c r="B126" s="29">
        <v>971</v>
      </c>
      <c r="C126" s="28" t="s">
        <v>173</v>
      </c>
      <c r="D126" s="28" t="str">
        <f t="shared" si="3"/>
        <v>OCEAN-Tiferes Bais Yaakov</v>
      </c>
      <c r="E126" s="29">
        <v>971</v>
      </c>
      <c r="F126" s="30">
        <v>24283.949898709627</v>
      </c>
      <c r="G126" s="33">
        <f>VLOOKUP('School Alloctions (LOCK)'!$B126,Allocations!A:C,3,FALSE)</f>
        <v>35055.417630129574</v>
      </c>
    </row>
    <row r="127" spans="1:7" x14ac:dyDescent="0.35">
      <c r="A127" s="28" t="s">
        <v>161</v>
      </c>
      <c r="B127" s="29">
        <v>974</v>
      </c>
      <c r="C127" s="28" t="s">
        <v>174</v>
      </c>
      <c r="D127" s="28" t="str">
        <f t="shared" si="3"/>
        <v>OCEAN-Talmud Torah Bais Avrohom</v>
      </c>
      <c r="E127" s="29">
        <v>974</v>
      </c>
      <c r="F127" s="30">
        <v>22346.876023303677</v>
      </c>
      <c r="G127" s="32">
        <f>VLOOKUP('School Alloctions (LOCK)'!$B127,Allocations!A:C,3,FALSE)</f>
        <v>32259.128971735605</v>
      </c>
    </row>
    <row r="128" spans="1:7" x14ac:dyDescent="0.35">
      <c r="A128" s="28" t="s">
        <v>161</v>
      </c>
      <c r="B128" s="29">
        <v>976</v>
      </c>
      <c r="C128" s="28" t="s">
        <v>175</v>
      </c>
      <c r="D128" s="28" t="str">
        <f t="shared" si="3"/>
        <v>OCEAN-Yeshiva K'Tana</v>
      </c>
      <c r="E128" s="29">
        <v>976</v>
      </c>
      <c r="F128" s="30">
        <v>20880.694909551152</v>
      </c>
      <c r="G128" s="33">
        <f>VLOOKUP('School Alloctions (LOCK)'!$B128,Allocations!A:C,3,FALSE)</f>
        <v>30142.603798590921</v>
      </c>
    </row>
    <row r="129" spans="1:7" x14ac:dyDescent="0.35">
      <c r="A129" s="28" t="s">
        <v>161</v>
      </c>
      <c r="B129" s="29">
        <v>1004</v>
      </c>
      <c r="C129" s="28" t="s">
        <v>176</v>
      </c>
      <c r="D129" s="28" t="str">
        <f t="shared" si="3"/>
        <v>OCEAN-Yeshivas Ohr Hatorah</v>
      </c>
      <c r="E129" s="29">
        <v>1004</v>
      </c>
      <c r="F129" s="30">
        <v>24916.651955473615</v>
      </c>
      <c r="G129" s="32">
        <f>VLOOKUP('School Alloctions (LOCK)'!$B129,Allocations!A:C,3,FALSE)</f>
        <v>35968.763067252308</v>
      </c>
    </row>
    <row r="130" spans="1:7" x14ac:dyDescent="0.35">
      <c r="A130" s="28" t="s">
        <v>161</v>
      </c>
      <c r="B130" s="29">
        <v>1015</v>
      </c>
      <c r="C130" s="28" t="s">
        <v>177</v>
      </c>
      <c r="D130" s="28" t="str">
        <f t="shared" ref="D130:D161" si="4">CONCATENATE(A130,"-",C130)</f>
        <v>OCEAN-Zecher Yochanan</v>
      </c>
      <c r="E130" s="29">
        <v>1015</v>
      </c>
      <c r="F130" s="30">
        <v>11223.717097060186</v>
      </c>
      <c r="G130" s="33">
        <f>VLOOKUP('School Alloctions (LOCK)'!$B130,Allocations!A:C,3,FALSE)</f>
        <v>16202.145525789327</v>
      </c>
    </row>
    <row r="131" spans="1:7" x14ac:dyDescent="0.35">
      <c r="A131" s="28" t="s">
        <v>161</v>
      </c>
      <c r="B131" s="29">
        <v>1308</v>
      </c>
      <c r="C131" s="28" t="s">
        <v>178</v>
      </c>
      <c r="D131" s="28" t="str">
        <f t="shared" si="4"/>
        <v>OCEAN-Yeshiva Ohr Yehuda</v>
      </c>
      <c r="E131" s="29">
        <v>1308</v>
      </c>
      <c r="F131" s="30">
        <v>9887.2775152837603</v>
      </c>
      <c r="G131" s="32">
        <f>VLOOKUP('School Alloctions (LOCK)'!$B131,Allocations!A:C,3,FALSE)</f>
        <v>14272.910460158682</v>
      </c>
    </row>
    <row r="132" spans="1:7" x14ac:dyDescent="0.35">
      <c r="A132" s="28" t="s">
        <v>161</v>
      </c>
      <c r="B132" s="29">
        <v>1311</v>
      </c>
      <c r="C132" s="28" t="s">
        <v>179</v>
      </c>
      <c r="D132" s="28" t="str">
        <f t="shared" si="4"/>
        <v>OCEAN-Shiras Devorah</v>
      </c>
      <c r="E132" s="29">
        <v>1311</v>
      </c>
      <c r="F132" s="30">
        <v>16452.572308823881</v>
      </c>
      <c r="G132" s="33">
        <f>VLOOKUP('School Alloctions (LOCK)'!$B132,Allocations!A:C,3,FALSE)</f>
        <v>23750.328747234533</v>
      </c>
    </row>
    <row r="133" spans="1:7" x14ac:dyDescent="0.35">
      <c r="A133" s="28" t="s">
        <v>161</v>
      </c>
      <c r="B133" s="29">
        <v>1364</v>
      </c>
      <c r="C133" s="28" t="s">
        <v>180</v>
      </c>
      <c r="D133" s="28" t="str">
        <f t="shared" si="4"/>
        <v>OCEAN-Bnos Esther Malka</v>
      </c>
      <c r="E133" s="29">
        <v>1364</v>
      </c>
      <c r="F133" s="30">
        <v>9793.619286446612</v>
      </c>
      <c r="G133" s="32">
        <f>VLOOKUP('School Alloctions (LOCK)'!$B133,Allocations!A:C,3,FALSE)</f>
        <v>14137.708882982026</v>
      </c>
    </row>
    <row r="134" spans="1:7" x14ac:dyDescent="0.35">
      <c r="A134" s="28" t="s">
        <v>161</v>
      </c>
      <c r="B134" s="29">
        <v>1392</v>
      </c>
      <c r="C134" s="28" t="s">
        <v>181</v>
      </c>
      <c r="D134" s="28" t="str">
        <f t="shared" si="4"/>
        <v>OCEAN-Cheder Tiferes Yisroel</v>
      </c>
      <c r="E134" s="29">
        <v>1392</v>
      </c>
      <c r="F134" s="30">
        <v>1017.5717712789462</v>
      </c>
      <c r="G134" s="33">
        <f>VLOOKUP('School Alloctions (LOCK)'!$B134,Allocations!A:C,3,FALSE)</f>
        <v>1468.929212899983</v>
      </c>
    </row>
    <row r="135" spans="1:7" x14ac:dyDescent="0.35">
      <c r="A135" s="28" t="s">
        <v>161</v>
      </c>
      <c r="B135" s="29">
        <v>1721</v>
      </c>
      <c r="C135" s="28" t="s">
        <v>182</v>
      </c>
      <c r="D135" s="28" t="str">
        <f t="shared" si="4"/>
        <v>OCEAN-Talmud Torah Toldos Yakov Yosef</v>
      </c>
      <c r="E135" s="29">
        <v>1721</v>
      </c>
      <c r="F135" s="30">
        <v>6028.7394692780417</v>
      </c>
      <c r="G135" s="32">
        <f>VLOOKUP('School Alloctions (LOCK)'!$B135,Allocations!A:C,3,FALSE)</f>
        <v>8702.8667395668381</v>
      </c>
    </row>
    <row r="136" spans="1:7" x14ac:dyDescent="0.35">
      <c r="A136" s="28" t="s">
        <v>161</v>
      </c>
      <c r="B136" s="29">
        <v>1726</v>
      </c>
      <c r="C136" s="28" t="s">
        <v>183</v>
      </c>
      <c r="D136" s="28" t="str">
        <f t="shared" si="4"/>
        <v>OCEAN-Yeshivat Yagdil Torah</v>
      </c>
      <c r="E136" s="29">
        <v>1726</v>
      </c>
      <c r="F136" s="30">
        <v>5909.2347364683264</v>
      </c>
      <c r="G136" s="33">
        <f>VLOOKUP('School Alloctions (LOCK)'!$B136,Allocations!A:C,3,FALSE)</f>
        <v>8530.3540991234386</v>
      </c>
    </row>
    <row r="137" spans="1:7" x14ac:dyDescent="0.35">
      <c r="A137" s="28" t="s">
        <v>161</v>
      </c>
      <c r="B137" s="29">
        <v>1734</v>
      </c>
      <c r="C137" s="28" t="s">
        <v>184</v>
      </c>
      <c r="D137" s="28" t="str">
        <f t="shared" si="4"/>
        <v>OCEAN-Yeshivat Or Hachaim Of Lakewood</v>
      </c>
      <c r="E137" s="29">
        <v>1734</v>
      </c>
      <c r="F137" s="30">
        <v>4492.0318993903011</v>
      </c>
      <c r="G137" s="32">
        <f>VLOOKUP('School Alloctions (LOCK)'!$B137,Allocations!A:C,3,FALSE)</f>
        <v>6484.532166217271</v>
      </c>
    </row>
    <row r="138" spans="1:7" x14ac:dyDescent="0.35">
      <c r="A138" s="28" t="s">
        <v>161</v>
      </c>
      <c r="B138" s="29">
        <v>1777</v>
      </c>
      <c r="C138" s="28" t="s">
        <v>185</v>
      </c>
      <c r="D138" s="28" t="str">
        <f t="shared" si="4"/>
        <v>OCEAN-Chein Bais Yaakov/Yeshiva Phillip Hirth Academy</v>
      </c>
      <c r="E138" s="29">
        <v>1777</v>
      </c>
      <c r="F138" s="30">
        <v>5637.9878370100223</v>
      </c>
      <c r="G138" s="33">
        <f>VLOOKUP('School Alloctions (LOCK)'!$B138,Allocations!A:C,3,FALSE)</f>
        <v>8138.7920434838034</v>
      </c>
    </row>
    <row r="139" spans="1:7" x14ac:dyDescent="0.35">
      <c r="A139" s="28" t="s">
        <v>161</v>
      </c>
      <c r="B139" s="29">
        <v>1821</v>
      </c>
      <c r="C139" s="28" t="s">
        <v>186</v>
      </c>
      <c r="D139" s="28" t="str">
        <f t="shared" si="4"/>
        <v>OCEAN-Meoros Bais Yaakov/Meoros Rochel Leah</v>
      </c>
      <c r="E139" s="29">
        <v>1821</v>
      </c>
      <c r="F139" s="30">
        <v>5691.2078812948976</v>
      </c>
      <c r="G139" s="32">
        <f>VLOOKUP('School Alloctions (LOCK)'!$B139,Allocations!A:C,3,FALSE)</f>
        <v>8215.6185435582192</v>
      </c>
    </row>
    <row r="140" spans="1:7" x14ac:dyDescent="0.35">
      <c r="A140" s="28" t="s">
        <v>161</v>
      </c>
      <c r="B140" s="29">
        <v>1838</v>
      </c>
      <c r="C140" s="28" t="s">
        <v>187</v>
      </c>
      <c r="D140" s="28" t="str">
        <f t="shared" si="4"/>
        <v>OCEAN-Bnos Tzippa</v>
      </c>
      <c r="E140" s="29">
        <v>1838</v>
      </c>
      <c r="F140" s="30">
        <v>2987.2789788340742</v>
      </c>
      <c r="G140" s="33">
        <f>VLOOKUP('School Alloctions (LOCK)'!$B140,Allocations!A:C,3,FALSE)</f>
        <v>4312.3261502981431</v>
      </c>
    </row>
    <row r="141" spans="1:7" x14ac:dyDescent="0.35">
      <c r="A141" s="28" t="s">
        <v>161</v>
      </c>
      <c r="B141" s="29">
        <v>1852</v>
      </c>
      <c r="C141" s="28" t="s">
        <v>188</v>
      </c>
      <c r="D141" s="28" t="str">
        <f t="shared" si="4"/>
        <v>OCEAN-Yeshiva Bais Hachinuch</v>
      </c>
      <c r="E141" s="29">
        <v>1852</v>
      </c>
      <c r="F141" s="30">
        <v>2276.9808532509101</v>
      </c>
      <c r="G141" s="32">
        <f>VLOOKUP('School Alloctions (LOCK)'!$B141,Allocations!A:C,3,FALSE)</f>
        <v>3286.9658799106996</v>
      </c>
    </row>
    <row r="142" spans="1:7" x14ac:dyDescent="0.35">
      <c r="A142" s="28" t="s">
        <v>161</v>
      </c>
      <c r="B142" s="29">
        <v>1855</v>
      </c>
      <c r="C142" s="28" t="s">
        <v>189</v>
      </c>
      <c r="D142" s="28" t="str">
        <f t="shared" si="4"/>
        <v>OCEAN-Yeshiva Mesoras Hatorah</v>
      </c>
      <c r="E142" s="29">
        <v>1855</v>
      </c>
      <c r="F142" s="30">
        <v>2873.7692775803589</v>
      </c>
      <c r="G142" s="33">
        <f>VLOOKUP('School Alloctions (LOCK)'!$B142,Allocations!A:C,3,FALSE)</f>
        <v>4148.4677170894802</v>
      </c>
    </row>
    <row r="143" spans="1:7" x14ac:dyDescent="0.35">
      <c r="A143" s="28" t="s">
        <v>161</v>
      </c>
      <c r="B143" s="29">
        <v>1909</v>
      </c>
      <c r="C143" s="28" t="s">
        <v>190</v>
      </c>
      <c r="D143" s="28" t="str">
        <f t="shared" si="4"/>
        <v>OCEAN-Cheder Eitz Chaim</v>
      </c>
      <c r="E143" s="29">
        <v>1909</v>
      </c>
      <c r="F143" s="30">
        <v>1889.5660781697195</v>
      </c>
      <c r="G143" s="32">
        <f>VLOOKUP('School Alloctions (LOCK)'!$B143,Allocations!A:C,3,FALSE)</f>
        <v>2727.7081482319045</v>
      </c>
    </row>
    <row r="144" spans="1:7" x14ac:dyDescent="0.35">
      <c r="A144" s="28" t="s">
        <v>161</v>
      </c>
      <c r="B144" s="29">
        <v>1963</v>
      </c>
      <c r="C144" s="28" t="s">
        <v>191</v>
      </c>
      <c r="D144" s="28" t="str">
        <f t="shared" si="4"/>
        <v>OCEAN-Ohr Avrohom Chaim</v>
      </c>
      <c r="E144" s="29">
        <v>1963</v>
      </c>
      <c r="F144" s="30">
        <v>4810.164470168651</v>
      </c>
      <c r="G144" s="33">
        <f>VLOOKUP('School Alloctions (LOCK)'!$B144,Allocations!A:C,3,FALSE)</f>
        <v>6943.7766539097111</v>
      </c>
    </row>
    <row r="145" spans="1:7" x14ac:dyDescent="0.35">
      <c r="A145" s="28" t="s">
        <v>161</v>
      </c>
      <c r="B145" s="29">
        <v>1988</v>
      </c>
      <c r="C145" s="28" t="s">
        <v>192</v>
      </c>
      <c r="D145" s="28" t="str">
        <f t="shared" si="4"/>
        <v>OCEAN-Talmud Torah Yesodei Hatorah, Inc.</v>
      </c>
      <c r="E145" s="29">
        <v>1988</v>
      </c>
      <c r="F145" s="30">
        <v>1927.798543564593</v>
      </c>
      <c r="G145" s="32">
        <f>VLOOKUP('School Alloctions (LOCK)'!$B145,Allocations!A:C,3,FALSE)</f>
        <v>2782.8991302194759</v>
      </c>
    </row>
    <row r="146" spans="1:7" x14ac:dyDescent="0.35">
      <c r="A146" s="28" t="s">
        <v>161</v>
      </c>
      <c r="B146" s="29">
        <v>2044</v>
      </c>
      <c r="C146" s="28" t="s">
        <v>193</v>
      </c>
      <c r="D146" s="28" t="str">
        <f t="shared" si="4"/>
        <v>OCEAN-Nachlas Bais Yaakov Inc</v>
      </c>
      <c r="E146" s="29">
        <v>2044</v>
      </c>
      <c r="F146" s="30">
        <v>6513.8280132008713</v>
      </c>
      <c r="G146" s="33">
        <f>VLOOKUP('School Alloctions (LOCK)'!$B146,Allocations!A:C,3,FALSE)</f>
        <v>9403.1227344002727</v>
      </c>
    </row>
    <row r="147" spans="1:7" x14ac:dyDescent="0.35">
      <c r="A147" s="28" t="s">
        <v>161</v>
      </c>
      <c r="B147" s="29">
        <v>2051</v>
      </c>
      <c r="C147" s="28" t="s">
        <v>194</v>
      </c>
      <c r="D147" s="28" t="str">
        <f t="shared" si="4"/>
        <v>OCEAN-Bais Hachinuch L'Banos</v>
      </c>
      <c r="E147" s="29">
        <v>2051</v>
      </c>
      <c r="F147" s="30">
        <v>1321.0561045761242</v>
      </c>
      <c r="G147" s="32">
        <f>VLOOKUP('School Alloctions (LOCK)'!$B147,Allocations!A:C,3,FALSE)</f>
        <v>1907.0280432924521</v>
      </c>
    </row>
    <row r="148" spans="1:7" x14ac:dyDescent="0.35">
      <c r="A148" s="28" t="s">
        <v>161</v>
      </c>
      <c r="B148" s="29">
        <v>2059</v>
      </c>
      <c r="C148" s="28" t="s">
        <v>195</v>
      </c>
      <c r="D148" s="28" t="str">
        <f t="shared" si="4"/>
        <v>OCEAN-Yeshivas Ohr Hachinuch</v>
      </c>
      <c r="E148" s="29">
        <v>2059</v>
      </c>
      <c r="F148" s="30">
        <v>452.68143937954011</v>
      </c>
      <c r="G148" s="33">
        <f>VLOOKUP('School Alloctions (LOCK)'!$B148,Allocations!A:C,3,FALSE)</f>
        <v>653.4742896871644</v>
      </c>
    </row>
    <row r="149" spans="1:7" x14ac:dyDescent="0.35">
      <c r="A149" s="28" t="s">
        <v>161</v>
      </c>
      <c r="B149" s="29">
        <v>2069</v>
      </c>
      <c r="C149" s="28" t="s">
        <v>196</v>
      </c>
      <c r="D149" s="28" t="str">
        <f t="shared" si="4"/>
        <v>OCEAN-Neemas Bais Yaakov</v>
      </c>
      <c r="E149" s="29">
        <v>2069</v>
      </c>
      <c r="F149" s="30">
        <v>515.57271381607791</v>
      </c>
      <c r="G149" s="32">
        <f>VLOOKUP('School Alloctions (LOCK)'!$B149,Allocations!A:C,3,FALSE)</f>
        <v>744.26182218743008</v>
      </c>
    </row>
    <row r="150" spans="1:7" x14ac:dyDescent="0.35">
      <c r="A150" s="28" t="s">
        <v>197</v>
      </c>
      <c r="B150" s="29">
        <v>147</v>
      </c>
      <c r="C150" s="28" t="s">
        <v>198</v>
      </c>
      <c r="D150" s="28" t="str">
        <f t="shared" si="4"/>
        <v>PASSAIC-Ief-Al-Ghazaly Jr/Sr High School</v>
      </c>
      <c r="E150" s="29">
        <v>147</v>
      </c>
      <c r="F150" s="30">
        <v>9325.1019146549934</v>
      </c>
      <c r="G150" s="33">
        <f>VLOOKUP('School Alloctions (LOCK)'!$B150,Allocations!A:C,3,FALSE)</f>
        <v>13461.374423240839</v>
      </c>
    </row>
    <row r="151" spans="1:7" x14ac:dyDescent="0.35">
      <c r="A151" s="28" t="s">
        <v>197</v>
      </c>
      <c r="B151" s="29">
        <v>1036</v>
      </c>
      <c r="C151" s="28" t="s">
        <v>199</v>
      </c>
      <c r="D151" s="28" t="str">
        <f t="shared" si="4"/>
        <v>PASSAIC-Rainbow Montessori School Clifton</v>
      </c>
      <c r="E151" s="29">
        <v>1036</v>
      </c>
      <c r="F151" s="30">
        <v>1916.8265046790821</v>
      </c>
      <c r="G151" s="32">
        <f>VLOOKUP('School Alloctions (LOCK)'!$B151,Allocations!A:C,3,FALSE)</f>
        <v>2767.0602981106172</v>
      </c>
    </row>
    <row r="152" spans="1:7" x14ac:dyDescent="0.35">
      <c r="A152" s="28" t="s">
        <v>197</v>
      </c>
      <c r="B152" s="29">
        <v>1052</v>
      </c>
      <c r="C152" s="28" t="s">
        <v>200</v>
      </c>
      <c r="D152" s="28" t="str">
        <f t="shared" si="4"/>
        <v>PASSAIC-Eastern Christian High School</v>
      </c>
      <c r="E152" s="29">
        <v>1052</v>
      </c>
      <c r="F152" s="30">
        <v>8314.8825405673688</v>
      </c>
      <c r="G152" s="33">
        <f>VLOOKUP('School Alloctions (LOCK)'!$B152,Allocations!A:C,3,FALSE)</f>
        <v>12003.058860723082</v>
      </c>
    </row>
    <row r="153" spans="1:7" x14ac:dyDescent="0.35">
      <c r="A153" s="28" t="s">
        <v>197</v>
      </c>
      <c r="B153" s="29">
        <v>1054</v>
      </c>
      <c r="C153" s="28" t="s">
        <v>201</v>
      </c>
      <c r="D153" s="28" t="str">
        <f t="shared" si="4"/>
        <v>PASSAIC-Bais Yaakov H S For Girls</v>
      </c>
      <c r="E153" s="29">
        <v>1054</v>
      </c>
      <c r="F153" s="30">
        <v>8781.13763630012</v>
      </c>
      <c r="G153" s="32">
        <f>VLOOKUP('School Alloctions (LOCK)'!$B153,Allocations!A:C,3,FALSE)</f>
        <v>12676.127581885123</v>
      </c>
    </row>
    <row r="154" spans="1:7" x14ac:dyDescent="0.35">
      <c r="A154" s="28" t="s">
        <v>197</v>
      </c>
      <c r="B154" s="29">
        <v>1058</v>
      </c>
      <c r="C154" s="28" t="s">
        <v>202</v>
      </c>
      <c r="D154" s="28" t="str">
        <f t="shared" si="4"/>
        <v>PASSAIC-Ybh Of Passaic Hillel</v>
      </c>
      <c r="E154" s="29">
        <v>1058</v>
      </c>
      <c r="F154" s="30">
        <v>16781.337577078913</v>
      </c>
      <c r="G154" s="33">
        <f>VLOOKUP('School Alloctions (LOCK)'!$B154,Allocations!A:C,3,FALSE)</f>
        <v>24224.922206248961</v>
      </c>
    </row>
    <row r="155" spans="1:7" x14ac:dyDescent="0.35">
      <c r="A155" s="28" t="s">
        <v>197</v>
      </c>
      <c r="B155" s="29">
        <v>1064</v>
      </c>
      <c r="C155" s="28" t="s">
        <v>203</v>
      </c>
      <c r="D155" s="28" t="str">
        <f t="shared" si="4"/>
        <v>PASSAIC-Yeshiva Ktana Of Passaic Boys</v>
      </c>
      <c r="E155" s="29">
        <v>1064</v>
      </c>
      <c r="F155" s="30">
        <v>25825.351691419521</v>
      </c>
      <c r="G155" s="32">
        <f>VLOOKUP('School Alloctions (LOCK)'!$B155,Allocations!A:C,3,FALSE)</f>
        <v>37280.528611030873</v>
      </c>
    </row>
    <row r="156" spans="1:7" x14ac:dyDescent="0.35">
      <c r="A156" s="28" t="s">
        <v>197</v>
      </c>
      <c r="B156" s="29">
        <v>1077</v>
      </c>
      <c r="C156" s="28" t="s">
        <v>204</v>
      </c>
      <c r="D156" s="28" t="str">
        <f t="shared" si="4"/>
        <v>PASSAIC-Alhikmah Elementary (I.E.F)</v>
      </c>
      <c r="E156" s="29">
        <v>1077</v>
      </c>
      <c r="F156" s="30">
        <v>5983.6070619036218</v>
      </c>
      <c r="G156" s="33">
        <f>VLOOKUP('School Alloctions (LOCK)'!$B156,Allocations!A:C,3,FALSE)</f>
        <v>8637.7152549128714</v>
      </c>
    </row>
    <row r="157" spans="1:7" x14ac:dyDescent="0.35">
      <c r="A157" s="28" t="s">
        <v>197</v>
      </c>
      <c r="B157" s="29">
        <v>1083</v>
      </c>
      <c r="C157" s="28" t="s">
        <v>205</v>
      </c>
      <c r="D157" s="28" t="str">
        <f t="shared" si="4"/>
        <v>PASSAIC-Academy Of St. James</v>
      </c>
      <c r="E157" s="29">
        <v>1083</v>
      </c>
      <c r="F157" s="30">
        <v>5794.5373402837058</v>
      </c>
      <c r="G157" s="32">
        <f>VLOOKUP('School Alloctions (LOCK)'!$B157,Allocations!A:C,3,FALSE)</f>
        <v>8364.781153160724</v>
      </c>
    </row>
    <row r="158" spans="1:7" x14ac:dyDescent="0.35">
      <c r="A158" s="28" t="s">
        <v>206</v>
      </c>
      <c r="B158" s="29">
        <v>1112</v>
      </c>
      <c r="C158" s="28" t="s">
        <v>207</v>
      </c>
      <c r="D158" s="28" t="str">
        <f t="shared" si="4"/>
        <v>SOMERSET-Albrook School, The</v>
      </c>
      <c r="E158" s="29">
        <v>1112</v>
      </c>
      <c r="F158" s="30">
        <v>1631.892835064624</v>
      </c>
      <c r="G158" s="33">
        <f>VLOOKUP('School Alloctions (LOCK)'!$B158,Allocations!A:C,3,FALSE)</f>
        <v>2355.7405240671469</v>
      </c>
    </row>
    <row r="159" spans="1:7" x14ac:dyDescent="0.35">
      <c r="A159" s="28" t="s">
        <v>206</v>
      </c>
      <c r="B159" s="29">
        <v>1131</v>
      </c>
      <c r="C159" s="28" t="s">
        <v>208</v>
      </c>
      <c r="D159" s="28" t="str">
        <f t="shared" si="4"/>
        <v>SOMERSET-Children'S Corner Of Bumc</v>
      </c>
      <c r="E159" s="29">
        <v>1131</v>
      </c>
      <c r="F159" s="30">
        <v>595.77040010295798</v>
      </c>
      <c r="G159" s="32">
        <f>VLOOKUP('School Alloctions (LOCK)'!$B159,Allocations!A:C,3,FALSE)</f>
        <v>860.03225481816457</v>
      </c>
    </row>
    <row r="160" spans="1:7" x14ac:dyDescent="0.35">
      <c r="A160" s="28" t="s">
        <v>206</v>
      </c>
      <c r="B160" s="29">
        <v>1179</v>
      </c>
      <c r="C160" s="28" t="s">
        <v>209</v>
      </c>
      <c r="D160" s="28" t="str">
        <f t="shared" si="4"/>
        <v>SOMERSET-Far Hills Country Day School</v>
      </c>
      <c r="E160" s="29">
        <v>1179</v>
      </c>
      <c r="F160" s="30">
        <v>6475.7652185104125</v>
      </c>
      <c r="G160" s="33">
        <f>VLOOKUP('School Alloctions (LOCK)'!$B160,Allocations!A:C,3,FALSE)</f>
        <v>9348.1766828061373</v>
      </c>
    </row>
    <row r="161" spans="1:7" x14ac:dyDescent="0.35">
      <c r="A161" s="28" t="s">
        <v>210</v>
      </c>
      <c r="B161" s="29">
        <v>1201</v>
      </c>
      <c r="C161" s="28" t="s">
        <v>211</v>
      </c>
      <c r="D161" s="28" t="str">
        <f t="shared" si="4"/>
        <v>SUSSEX-Pope John Xxiii Middle School</v>
      </c>
      <c r="E161" s="29">
        <v>1201</v>
      </c>
      <c r="F161" s="30">
        <v>6320.3468532661627</v>
      </c>
      <c r="G161" s="32">
        <f>VLOOKUP('School Alloctions (LOCK)'!$B161,Allocations!A:C,3,FALSE)</f>
        <v>9123.8204424187916</v>
      </c>
    </row>
    <row r="162" spans="1:7" x14ac:dyDescent="0.35">
      <c r="A162" s="28" t="s">
        <v>210</v>
      </c>
      <c r="B162" s="29">
        <v>1206</v>
      </c>
      <c r="C162" s="28" t="s">
        <v>212</v>
      </c>
      <c r="D162" s="28" t="str">
        <f t="shared" ref="D162:D175" si="5">CONCATENATE(A162,"-",C162)</f>
        <v>SUSSEX-Rev George A. Brown Memorial</v>
      </c>
      <c r="E162" s="29">
        <v>1206</v>
      </c>
      <c r="F162" s="30">
        <v>6812.5050098729544</v>
      </c>
      <c r="G162" s="33">
        <f>VLOOKUP('School Alloctions (LOCK)'!$B162,Allocations!A:C,3,FALSE)</f>
        <v>9834.2818703120574</v>
      </c>
    </row>
    <row r="163" spans="1:7" x14ac:dyDescent="0.35">
      <c r="A163" s="28" t="s">
        <v>213</v>
      </c>
      <c r="B163" s="29">
        <v>1215</v>
      </c>
      <c r="C163" s="28" t="s">
        <v>214</v>
      </c>
      <c r="D163" s="28" t="str">
        <f t="shared" si="5"/>
        <v>UNION-Mother Seton Regional H S</v>
      </c>
      <c r="E163" s="29">
        <v>1215</v>
      </c>
      <c r="F163" s="30">
        <v>5102.9029921862048</v>
      </c>
      <c r="G163" s="32">
        <f>VLOOKUP('School Alloctions (LOCK)'!$B163,Allocations!A:C,3,FALSE)</f>
        <v>7366.3632260512359</v>
      </c>
    </row>
    <row r="164" spans="1:7" x14ac:dyDescent="0.35">
      <c r="A164" s="28" t="s">
        <v>213</v>
      </c>
      <c r="B164" s="29">
        <v>1218</v>
      </c>
      <c r="C164" s="28" t="s">
        <v>215</v>
      </c>
      <c r="D164" s="28" t="str">
        <f t="shared" si="5"/>
        <v>UNION-Saint John The Apostle School</v>
      </c>
      <c r="E164" s="29">
        <v>1218</v>
      </c>
      <c r="F164" s="30">
        <v>8858.846818922244</v>
      </c>
      <c r="G164" s="33">
        <f>VLOOKUP('School Alloctions (LOCK)'!$B164,Allocations!A:C,3,FALSE)</f>
        <v>12788.305702078795</v>
      </c>
    </row>
    <row r="165" spans="1:7" x14ac:dyDescent="0.35">
      <c r="A165" s="28" t="s">
        <v>213</v>
      </c>
      <c r="B165" s="29">
        <v>1225</v>
      </c>
      <c r="C165" s="28" t="s">
        <v>216</v>
      </c>
      <c r="D165" s="28" t="str">
        <f t="shared" si="5"/>
        <v>UNION-Jewish Education Center</v>
      </c>
      <c r="E165" s="29">
        <v>1225</v>
      </c>
      <c r="F165" s="30">
        <v>19016.353209437817</v>
      </c>
      <c r="G165" s="32">
        <f>VLOOKUP('School Alloctions (LOCK)'!$B165,Allocations!A:C,3,FALSE)</f>
        <v>27451.308635516496</v>
      </c>
    </row>
    <row r="166" spans="1:7" x14ac:dyDescent="0.35">
      <c r="A166" s="28" t="s">
        <v>213</v>
      </c>
      <c r="B166" s="29">
        <v>1237</v>
      </c>
      <c r="C166" s="28" t="s">
        <v>217</v>
      </c>
      <c r="D166" s="28" t="str">
        <f t="shared" si="5"/>
        <v>UNION-Saint Theresa School</v>
      </c>
      <c r="E166" s="29">
        <v>1237</v>
      </c>
      <c r="F166" s="30">
        <v>3522.8162788696641</v>
      </c>
      <c r="G166" s="33">
        <f>VLOOKUP('School Alloctions (LOCK)'!$B166,Allocations!A:C,3,FALSE)</f>
        <v>5085.4081154465384</v>
      </c>
    </row>
    <row r="167" spans="1:7" x14ac:dyDescent="0.35">
      <c r="A167" s="28" t="s">
        <v>213</v>
      </c>
      <c r="B167" s="29">
        <v>1242</v>
      </c>
      <c r="C167" s="28" t="s">
        <v>218</v>
      </c>
      <c r="D167" s="28" t="str">
        <f t="shared" si="5"/>
        <v>UNION-Academy Of Our Lady Of Peace, The</v>
      </c>
      <c r="E167" s="29">
        <v>1242</v>
      </c>
      <c r="F167" s="30">
        <v>3030.6581222628729</v>
      </c>
      <c r="G167" s="32">
        <f>VLOOKUP('School Alloctions (LOCK)'!$B167,Allocations!A:C,3,FALSE)</f>
        <v>4374.9466875532726</v>
      </c>
    </row>
    <row r="168" spans="1:7" x14ac:dyDescent="0.35">
      <c r="A168" s="28" t="s">
        <v>213</v>
      </c>
      <c r="B168" s="29">
        <v>1254</v>
      </c>
      <c r="C168" s="28" t="s">
        <v>219</v>
      </c>
      <c r="D168" s="28" t="str">
        <f t="shared" si="5"/>
        <v>UNION-Roselle Catholic High School</v>
      </c>
      <c r="E168" s="29">
        <v>1254</v>
      </c>
      <c r="F168" s="30">
        <v>10786.306021078008</v>
      </c>
      <c r="G168" s="33">
        <f>VLOOKUP('School Alloctions (LOCK)'!$B168,Allocations!A:C,3,FALSE)</f>
        <v>15570.714971511401</v>
      </c>
    </row>
    <row r="169" spans="1:7" x14ac:dyDescent="0.35">
      <c r="A169" s="28" t="s">
        <v>213</v>
      </c>
      <c r="B169" s="29">
        <v>1262</v>
      </c>
      <c r="C169" s="28" t="s">
        <v>220</v>
      </c>
      <c r="D169" s="28" t="str">
        <f t="shared" si="5"/>
        <v>UNION-Saint Bartholomew Academy</v>
      </c>
      <c r="E169" s="29">
        <v>1262</v>
      </c>
      <c r="F169" s="30">
        <v>4921.5815660679136</v>
      </c>
      <c r="G169" s="32">
        <f>VLOOKUP('School Alloctions (LOCK)'!$B169,Allocations!A:C,3,FALSE)</f>
        <v>7104.6142789326641</v>
      </c>
    </row>
    <row r="170" spans="1:7" x14ac:dyDescent="0.35">
      <c r="A170" s="28" t="s">
        <v>213</v>
      </c>
      <c r="B170" s="29">
        <v>1268</v>
      </c>
      <c r="C170" s="28" t="s">
        <v>221</v>
      </c>
      <c r="D170" s="28" t="str">
        <f t="shared" si="5"/>
        <v>UNION-Kent Place School</v>
      </c>
      <c r="E170" s="29">
        <v>1268</v>
      </c>
      <c r="F170" s="30">
        <v>16163.509985401988</v>
      </c>
      <c r="G170" s="33">
        <f>VLOOKUP('School Alloctions (LOCK)'!$B170,Allocations!A:C,3,FALSE)</f>
        <v>23333.049000284118</v>
      </c>
    </row>
    <row r="171" spans="1:7" x14ac:dyDescent="0.35">
      <c r="A171" s="28" t="s">
        <v>213</v>
      </c>
      <c r="B171" s="29">
        <v>1269</v>
      </c>
      <c r="C171" s="28" t="s">
        <v>222</v>
      </c>
      <c r="D171" s="28" t="str">
        <f t="shared" si="5"/>
        <v>UNION-Oak Knoll School Of The Holy Child</v>
      </c>
      <c r="E171" s="29">
        <v>1269</v>
      </c>
      <c r="F171" s="30">
        <v>13114.301199456395</v>
      </c>
      <c r="G171" s="32">
        <f>VLOOKUP('School Alloctions (LOCK)'!$B171,Allocations!A:C,3,FALSE)</f>
        <v>18931.323256381846</v>
      </c>
    </row>
    <row r="172" spans="1:7" x14ac:dyDescent="0.35">
      <c r="A172" s="28" t="s">
        <v>213</v>
      </c>
      <c r="B172" s="29">
        <v>1271</v>
      </c>
      <c r="C172" s="28" t="s">
        <v>223</v>
      </c>
      <c r="D172" s="28" t="str">
        <f t="shared" si="5"/>
        <v>UNION-Oratory Catholic Prep</v>
      </c>
      <c r="E172" s="29">
        <v>1271</v>
      </c>
      <c r="F172" s="30">
        <v>10024.484558254118</v>
      </c>
      <c r="G172" s="33">
        <f>VLOOKUP('School Alloctions (LOCK)'!$B172,Allocations!A:C,3,FALSE)</f>
        <v>14470.977504983903</v>
      </c>
    </row>
    <row r="173" spans="1:7" x14ac:dyDescent="0.35">
      <c r="A173" s="28" t="s">
        <v>213</v>
      </c>
      <c r="B173" s="29">
        <v>1273</v>
      </c>
      <c r="C173" s="28" t="s">
        <v>224</v>
      </c>
      <c r="D173" s="28" t="str">
        <f t="shared" si="5"/>
        <v>UNION-Saint Teresa Early Childhood Center</v>
      </c>
      <c r="E173" s="29">
        <v>1273</v>
      </c>
      <c r="F173" s="30">
        <v>440.35203485870801</v>
      </c>
      <c r="G173" s="32">
        <f>VLOOKUP('School Alloctions (LOCK)'!$B173,Allocations!A:C,3,FALSE)</f>
        <v>635.6760144308173</v>
      </c>
    </row>
    <row r="174" spans="1:7" x14ac:dyDescent="0.35">
      <c r="A174" s="28" t="s">
        <v>213</v>
      </c>
      <c r="B174" s="29">
        <v>1282</v>
      </c>
      <c r="C174" s="28" t="s">
        <v>225</v>
      </c>
      <c r="D174" s="28" t="str">
        <f t="shared" si="5"/>
        <v>UNION-Holy Trinity</v>
      </c>
      <c r="E174" s="29">
        <v>1282</v>
      </c>
      <c r="F174" s="30">
        <v>5833.1091470874089</v>
      </c>
      <c r="G174" s="33">
        <f>VLOOKUP('School Alloctions (LOCK)'!$B174,Allocations!A:C,3,FALSE)</f>
        <v>8420.4619959351676</v>
      </c>
    </row>
    <row r="175" spans="1:7" x14ac:dyDescent="0.35">
      <c r="A175" s="34" t="s">
        <v>213</v>
      </c>
      <c r="B175" s="35">
        <v>1929</v>
      </c>
      <c r="C175" s="34" t="s">
        <v>226</v>
      </c>
      <c r="D175" s="34" t="str">
        <f t="shared" si="5"/>
        <v>UNION-Compass School House</v>
      </c>
      <c r="E175" s="35">
        <v>1929</v>
      </c>
      <c r="F175" s="36">
        <v>388.54591311062472</v>
      </c>
      <c r="G175" s="37">
        <f>VLOOKUP('School Alloctions (LOCK)'!$B175,Allocations!A:C,3,FALSE)</f>
        <v>560.89060096836829</v>
      </c>
    </row>
    <row r="177" spans="1:1" x14ac:dyDescent="0.35">
      <c r="A177" t="s">
        <v>38</v>
      </c>
    </row>
    <row r="178" spans="1:1" x14ac:dyDescent="0.35">
      <c r="A178" t="s">
        <v>42</v>
      </c>
    </row>
    <row r="179" spans="1:1" x14ac:dyDescent="0.35">
      <c r="A179" t="s">
        <v>78</v>
      </c>
    </row>
    <row r="180" spans="1:1" x14ac:dyDescent="0.35">
      <c r="A180" t="s">
        <v>83</v>
      </c>
    </row>
    <row r="181" spans="1:1" x14ac:dyDescent="0.35">
      <c r="A181" t="s">
        <v>227</v>
      </c>
    </row>
    <row r="182" spans="1:1" x14ac:dyDescent="0.35">
      <c r="A182" t="s">
        <v>228</v>
      </c>
    </row>
    <row r="183" spans="1:1" x14ac:dyDescent="0.35">
      <c r="A183" t="s">
        <v>90</v>
      </c>
    </row>
    <row r="184" spans="1:1" x14ac:dyDescent="0.35">
      <c r="A184" t="s">
        <v>92</v>
      </c>
    </row>
    <row r="185" spans="1:1" x14ac:dyDescent="0.35">
      <c r="A185" t="s">
        <v>105</v>
      </c>
    </row>
    <row r="186" spans="1:1" x14ac:dyDescent="0.35">
      <c r="A186" t="s">
        <v>108</v>
      </c>
    </row>
    <row r="187" spans="1:1" x14ac:dyDescent="0.35">
      <c r="A187" t="s">
        <v>120</v>
      </c>
    </row>
    <row r="188" spans="1:1" x14ac:dyDescent="0.35">
      <c r="A188" t="s">
        <v>122</v>
      </c>
    </row>
    <row r="189" spans="1:1" x14ac:dyDescent="0.35">
      <c r="A189" t="s">
        <v>128</v>
      </c>
    </row>
    <row r="190" spans="1:1" x14ac:dyDescent="0.35">
      <c r="A190" t="s">
        <v>138</v>
      </c>
    </row>
    <row r="191" spans="1:1" x14ac:dyDescent="0.35">
      <c r="A191" t="s">
        <v>146</v>
      </c>
    </row>
    <row r="192" spans="1:1" x14ac:dyDescent="0.35">
      <c r="A192" t="s">
        <v>161</v>
      </c>
    </row>
    <row r="193" spans="1:1" x14ac:dyDescent="0.35">
      <c r="A193" t="s">
        <v>197</v>
      </c>
    </row>
    <row r="194" spans="1:1" x14ac:dyDescent="0.35">
      <c r="A194" t="s">
        <v>229</v>
      </c>
    </row>
    <row r="195" spans="1:1" x14ac:dyDescent="0.35">
      <c r="A195" t="s">
        <v>206</v>
      </c>
    </row>
    <row r="196" spans="1:1" x14ac:dyDescent="0.35">
      <c r="A196" t="s">
        <v>210</v>
      </c>
    </row>
    <row r="197" spans="1:1" x14ac:dyDescent="0.35">
      <c r="A197" t="s">
        <v>213</v>
      </c>
    </row>
    <row r="198" spans="1:1" x14ac:dyDescent="0.35">
      <c r="A198" t="s">
        <v>230</v>
      </c>
    </row>
  </sheetData>
  <autoFilter ref="A1:G175" xr:uid="{919D4299-2427-4EB8-9244-2A59A86FC972}"/>
  <conditionalFormatting sqref="D1:D1048576">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2C1C9-2979-4BA4-88AD-D49AA2F8E14B}">
  <dimension ref="A1:C176"/>
  <sheetViews>
    <sheetView topLeftCell="B1" workbookViewId="0">
      <selection activeCell="B177" sqref="A177:XFD1048576"/>
    </sheetView>
  </sheetViews>
  <sheetFormatPr defaultColWidth="0" defaultRowHeight="14.5" zeroHeight="1" x14ac:dyDescent="0.35"/>
  <cols>
    <col min="1" max="1" width="14" style="44" customWidth="1"/>
    <col min="2" max="2" width="42.81640625" bestFit="1" customWidth="1"/>
    <col min="3" max="3" width="34.26953125" style="45" customWidth="1"/>
    <col min="4" max="16384" width="8.7265625" hidden="1"/>
  </cols>
  <sheetData>
    <row r="1" spans="1:3" x14ac:dyDescent="0.35">
      <c r="A1" s="44" t="s">
        <v>33</v>
      </c>
      <c r="B1" t="s">
        <v>34</v>
      </c>
      <c r="C1" s="45" t="s">
        <v>231</v>
      </c>
    </row>
    <row r="2" spans="1:3" x14ac:dyDescent="0.35">
      <c r="A2" s="44">
        <v>21</v>
      </c>
      <c r="B2" t="s">
        <v>40</v>
      </c>
      <c r="C2" s="45">
        <v>7590.7194664385834</v>
      </c>
    </row>
    <row r="3" spans="1:3" x14ac:dyDescent="0.35">
      <c r="A3" s="44">
        <v>14</v>
      </c>
      <c r="B3" t="s">
        <v>39</v>
      </c>
      <c r="C3" s="45">
        <v>10432.565178011651</v>
      </c>
    </row>
    <row r="4" spans="1:3" x14ac:dyDescent="0.35">
      <c r="A4" s="44">
        <v>24</v>
      </c>
      <c r="B4" t="s">
        <v>41</v>
      </c>
      <c r="C4" s="45">
        <v>12863.091115541247</v>
      </c>
    </row>
    <row r="5" spans="1:3" x14ac:dyDescent="0.35">
      <c r="A5" s="44">
        <v>155</v>
      </c>
      <c r="B5" t="s">
        <v>70</v>
      </c>
      <c r="C5" s="45">
        <v>1046.9957884742873</v>
      </c>
    </row>
    <row r="6" spans="1:3" x14ac:dyDescent="0.35">
      <c r="A6" s="44">
        <v>146</v>
      </c>
      <c r="B6" t="s">
        <v>67</v>
      </c>
      <c r="C6" s="45">
        <v>11329.990139561038</v>
      </c>
    </row>
    <row r="7" spans="1:3" x14ac:dyDescent="0.35">
      <c r="A7" s="44">
        <v>53</v>
      </c>
      <c r="B7" t="s">
        <v>47</v>
      </c>
      <c r="C7" s="45">
        <v>3178.3800721540865</v>
      </c>
    </row>
    <row r="8" spans="1:3" x14ac:dyDescent="0.35">
      <c r="A8" s="44">
        <v>124</v>
      </c>
      <c r="B8" t="s">
        <v>64</v>
      </c>
      <c r="C8" s="45">
        <v>7964.6465337508298</v>
      </c>
    </row>
    <row r="9" spans="1:3" x14ac:dyDescent="0.35">
      <c r="A9" s="44">
        <v>162</v>
      </c>
      <c r="B9" t="s">
        <v>73</v>
      </c>
      <c r="C9" s="45">
        <v>3942.0730388874372</v>
      </c>
    </row>
    <row r="10" spans="1:3" x14ac:dyDescent="0.35">
      <c r="A10" s="44">
        <v>72</v>
      </c>
      <c r="B10" t="s">
        <v>51</v>
      </c>
      <c r="C10" s="45">
        <v>5459.3351827587849</v>
      </c>
    </row>
    <row r="11" spans="1:3" x14ac:dyDescent="0.35">
      <c r="A11" s="44">
        <v>1756</v>
      </c>
      <c r="B11" t="s">
        <v>77</v>
      </c>
      <c r="C11" s="45">
        <v>5608.9060096836829</v>
      </c>
    </row>
    <row r="12" spans="1:3" x14ac:dyDescent="0.35">
      <c r="A12" s="44">
        <v>161</v>
      </c>
      <c r="B12" t="s">
        <v>72</v>
      </c>
      <c r="C12" s="45">
        <v>6020.2257837271527</v>
      </c>
    </row>
    <row r="13" spans="1:3" x14ac:dyDescent="0.35">
      <c r="A13" s="44">
        <v>92</v>
      </c>
      <c r="B13" t="s">
        <v>55</v>
      </c>
      <c r="C13" s="45">
        <v>6365.5776384718683</v>
      </c>
    </row>
    <row r="14" spans="1:3" x14ac:dyDescent="0.35">
      <c r="A14" s="44">
        <v>74</v>
      </c>
      <c r="B14" t="s">
        <v>52</v>
      </c>
      <c r="C14" s="45">
        <v>10282.994351086752</v>
      </c>
    </row>
    <row r="15" spans="1:3" x14ac:dyDescent="0.35">
      <c r="A15" s="44">
        <v>51</v>
      </c>
      <c r="B15" t="s">
        <v>46</v>
      </c>
      <c r="C15" s="45">
        <v>6468.9382645018468</v>
      </c>
    </row>
    <row r="16" spans="1:3" x14ac:dyDescent="0.35">
      <c r="A16" s="44">
        <v>79</v>
      </c>
      <c r="B16" t="s">
        <v>53</v>
      </c>
      <c r="C16" s="45">
        <v>6543.7236779642963</v>
      </c>
    </row>
    <row r="17" spans="1:3" x14ac:dyDescent="0.35">
      <c r="A17" s="44">
        <v>114</v>
      </c>
      <c r="B17" t="s">
        <v>59</v>
      </c>
      <c r="C17" s="45">
        <v>7291.5778125887873</v>
      </c>
    </row>
    <row r="18" spans="1:3" x14ac:dyDescent="0.35">
      <c r="A18" s="44">
        <v>67</v>
      </c>
      <c r="B18" t="s">
        <v>50</v>
      </c>
      <c r="C18" s="45">
        <v>7328.9705193200125</v>
      </c>
    </row>
    <row r="19" spans="1:3" x14ac:dyDescent="0.35">
      <c r="A19" s="44">
        <v>122</v>
      </c>
      <c r="B19" t="s">
        <v>62</v>
      </c>
      <c r="C19" s="45">
        <v>7366.3632260512359</v>
      </c>
    </row>
    <row r="20" spans="1:3" x14ac:dyDescent="0.35">
      <c r="A20" s="44">
        <v>138</v>
      </c>
      <c r="B20" t="s">
        <v>66</v>
      </c>
      <c r="C20" s="45">
        <v>7665.5048799010337</v>
      </c>
    </row>
    <row r="21" spans="1:3" x14ac:dyDescent="0.35">
      <c r="A21" s="44">
        <v>158</v>
      </c>
      <c r="B21" t="s">
        <v>71</v>
      </c>
      <c r="C21" s="45">
        <v>7702.897586632258</v>
      </c>
    </row>
    <row r="22" spans="1:3" x14ac:dyDescent="0.35">
      <c r="A22" s="44">
        <v>65</v>
      </c>
      <c r="B22" t="s">
        <v>49</v>
      </c>
      <c r="C22" s="45">
        <v>10582.136004936548</v>
      </c>
    </row>
    <row r="23" spans="1:3" x14ac:dyDescent="0.35">
      <c r="A23" s="44">
        <v>58</v>
      </c>
      <c r="B23" t="s">
        <v>48</v>
      </c>
      <c r="C23" s="45">
        <v>8450.7517212567491</v>
      </c>
    </row>
    <row r="24" spans="1:3" x14ac:dyDescent="0.35">
      <c r="A24" s="44">
        <v>167</v>
      </c>
      <c r="B24" t="s">
        <v>75</v>
      </c>
      <c r="C24" s="45">
        <v>8936.8569087626693</v>
      </c>
    </row>
    <row r="25" spans="1:3" x14ac:dyDescent="0.35">
      <c r="A25" s="44">
        <v>103</v>
      </c>
      <c r="B25" t="s">
        <v>56</v>
      </c>
      <c r="C25" s="45">
        <v>12227.41510111043</v>
      </c>
    </row>
    <row r="26" spans="1:3" x14ac:dyDescent="0.35">
      <c r="A26" s="44">
        <v>148</v>
      </c>
      <c r="B26" t="s">
        <v>68</v>
      </c>
      <c r="C26" s="45">
        <v>12227.41510111043</v>
      </c>
    </row>
    <row r="27" spans="1:3" x14ac:dyDescent="0.35">
      <c r="A27" s="44">
        <v>149</v>
      </c>
      <c r="B27" t="s">
        <v>69</v>
      </c>
      <c r="C27" s="45">
        <v>12825.698408810022</v>
      </c>
    </row>
    <row r="28" spans="1:3" x14ac:dyDescent="0.35">
      <c r="A28" s="44">
        <v>89</v>
      </c>
      <c r="B28" t="s">
        <v>54</v>
      </c>
      <c r="C28" s="45">
        <v>13573.552543434511</v>
      </c>
    </row>
    <row r="29" spans="1:3" x14ac:dyDescent="0.35">
      <c r="A29" s="44">
        <v>1349</v>
      </c>
      <c r="B29" t="s">
        <v>76</v>
      </c>
      <c r="C29" s="45">
        <v>17574.572163675541</v>
      </c>
    </row>
    <row r="30" spans="1:3" x14ac:dyDescent="0.35">
      <c r="A30" s="44">
        <v>32</v>
      </c>
      <c r="B30" t="s">
        <v>43</v>
      </c>
      <c r="C30" s="45">
        <v>18434.604418493702</v>
      </c>
    </row>
    <row r="31" spans="1:3" x14ac:dyDescent="0.35">
      <c r="A31" s="44">
        <v>42</v>
      </c>
      <c r="B31" t="s">
        <v>45</v>
      </c>
      <c r="C31" s="45">
        <v>18546.782538687377</v>
      </c>
    </row>
    <row r="32" spans="1:3" x14ac:dyDescent="0.35">
      <c r="A32" s="44">
        <v>164</v>
      </c>
      <c r="B32" t="s">
        <v>74</v>
      </c>
      <c r="C32" s="45">
        <v>25590.81736697688</v>
      </c>
    </row>
    <row r="33" spans="1:3" x14ac:dyDescent="0.35">
      <c r="A33" s="44">
        <v>121</v>
      </c>
      <c r="B33" t="s">
        <v>61</v>
      </c>
      <c r="C33" s="45">
        <v>27894.959221493515</v>
      </c>
    </row>
    <row r="34" spans="1:3" x14ac:dyDescent="0.35">
      <c r="A34" s="44">
        <v>117</v>
      </c>
      <c r="B34" t="s">
        <v>60</v>
      </c>
      <c r="C34" s="45">
        <v>28044.530048418415</v>
      </c>
    </row>
    <row r="35" spans="1:3" x14ac:dyDescent="0.35">
      <c r="A35" s="44">
        <v>123</v>
      </c>
      <c r="B35" t="s">
        <v>63</v>
      </c>
      <c r="C35" s="45">
        <v>29315.88207728005</v>
      </c>
    </row>
    <row r="36" spans="1:3" x14ac:dyDescent="0.35">
      <c r="A36" s="44">
        <v>105</v>
      </c>
      <c r="B36" t="s">
        <v>57</v>
      </c>
      <c r="C36" s="45">
        <v>32478.096743467358</v>
      </c>
    </row>
    <row r="37" spans="1:3" x14ac:dyDescent="0.35">
      <c r="A37" s="44">
        <v>136</v>
      </c>
      <c r="B37" t="s">
        <v>65</v>
      </c>
      <c r="C37" s="45">
        <v>35969.906075755011</v>
      </c>
    </row>
    <row r="38" spans="1:3" x14ac:dyDescent="0.35">
      <c r="A38" s="44">
        <v>37</v>
      </c>
      <c r="B38" t="s">
        <v>44</v>
      </c>
      <c r="C38" s="45">
        <v>36831.816130256186</v>
      </c>
    </row>
    <row r="39" spans="1:3" x14ac:dyDescent="0.35">
      <c r="A39" s="44">
        <v>107</v>
      </c>
      <c r="B39" t="s">
        <v>58</v>
      </c>
      <c r="C39" s="45">
        <v>45448.957232120432</v>
      </c>
    </row>
    <row r="40" spans="1:3" x14ac:dyDescent="0.35">
      <c r="A40" s="44">
        <v>211</v>
      </c>
      <c r="B40" t="s">
        <v>82</v>
      </c>
      <c r="C40" s="45">
        <v>635.6760144308173</v>
      </c>
    </row>
    <row r="41" spans="1:3" x14ac:dyDescent="0.35">
      <c r="A41" s="44">
        <v>173</v>
      </c>
      <c r="B41" t="s">
        <v>80</v>
      </c>
      <c r="C41" s="45">
        <v>4449.7321010157211</v>
      </c>
    </row>
    <row r="42" spans="1:3" x14ac:dyDescent="0.35">
      <c r="A42" s="44">
        <v>171</v>
      </c>
      <c r="B42" t="s">
        <v>79</v>
      </c>
      <c r="C42" s="45">
        <v>8562.929841450421</v>
      </c>
    </row>
    <row r="43" spans="1:3" x14ac:dyDescent="0.35">
      <c r="A43" s="44">
        <v>186</v>
      </c>
      <c r="B43" t="s">
        <v>81</v>
      </c>
      <c r="C43" s="45">
        <v>15256.224346339617</v>
      </c>
    </row>
    <row r="44" spans="1:3" x14ac:dyDescent="0.35">
      <c r="A44" s="44">
        <v>219</v>
      </c>
      <c r="B44" t="s">
        <v>85</v>
      </c>
      <c r="C44" s="45">
        <v>4965.7187965208286</v>
      </c>
    </row>
    <row r="45" spans="1:3" x14ac:dyDescent="0.35">
      <c r="A45" s="44">
        <v>271</v>
      </c>
      <c r="B45" t="s">
        <v>89</v>
      </c>
      <c r="C45" s="45">
        <v>2262.9935484193934</v>
      </c>
    </row>
    <row r="46" spans="1:3" x14ac:dyDescent="0.35">
      <c r="A46" s="44">
        <v>218</v>
      </c>
      <c r="B46" t="s">
        <v>84</v>
      </c>
      <c r="C46" s="45">
        <v>5085.4081154465384</v>
      </c>
    </row>
    <row r="47" spans="1:3" x14ac:dyDescent="0.35">
      <c r="A47" s="44">
        <v>238</v>
      </c>
      <c r="B47" t="s">
        <v>87</v>
      </c>
      <c r="C47" s="45">
        <v>10282.994351086752</v>
      </c>
    </row>
    <row r="48" spans="1:3" x14ac:dyDescent="0.35">
      <c r="A48" s="44">
        <v>227</v>
      </c>
      <c r="B48" t="s">
        <v>86</v>
      </c>
      <c r="C48" s="45">
        <v>26025.323884932288</v>
      </c>
    </row>
    <row r="49" spans="1:3" x14ac:dyDescent="0.35">
      <c r="A49" s="44">
        <v>256</v>
      </c>
      <c r="B49" t="s">
        <v>88</v>
      </c>
      <c r="C49" s="45">
        <v>37617.0629716119</v>
      </c>
    </row>
    <row r="50" spans="1:3" x14ac:dyDescent="0.35">
      <c r="A50" s="44">
        <v>308</v>
      </c>
      <c r="B50" t="s">
        <v>91</v>
      </c>
      <c r="C50" s="45">
        <v>5708.1844624897276</v>
      </c>
    </row>
    <row r="51" spans="1:3" x14ac:dyDescent="0.35">
      <c r="A51" s="44">
        <v>356</v>
      </c>
      <c r="B51" t="s">
        <v>98</v>
      </c>
      <c r="C51" s="45">
        <v>4935.8372885216404</v>
      </c>
    </row>
    <row r="52" spans="1:3" x14ac:dyDescent="0.35">
      <c r="A52" s="44">
        <v>312</v>
      </c>
      <c r="B52" t="s">
        <v>93</v>
      </c>
      <c r="C52" s="45">
        <v>5348.6266449257273</v>
      </c>
    </row>
    <row r="53" spans="1:3" x14ac:dyDescent="0.35">
      <c r="A53" s="44">
        <v>322</v>
      </c>
      <c r="B53" t="s">
        <v>94</v>
      </c>
      <c r="C53" s="45">
        <v>5459.3351827587849</v>
      </c>
    </row>
    <row r="54" spans="1:3" x14ac:dyDescent="0.35">
      <c r="A54" s="44">
        <v>403</v>
      </c>
      <c r="B54" t="s">
        <v>103</v>
      </c>
      <c r="C54" s="45">
        <v>5478.847970769184</v>
      </c>
    </row>
    <row r="55" spans="1:3" x14ac:dyDescent="0.35">
      <c r="A55" s="44">
        <v>406</v>
      </c>
      <c r="B55" t="s">
        <v>104</v>
      </c>
      <c r="C55" s="45">
        <v>5982.8330769959284</v>
      </c>
    </row>
    <row r="56" spans="1:3" x14ac:dyDescent="0.35">
      <c r="A56" s="44">
        <v>352</v>
      </c>
      <c r="B56" t="s">
        <v>97</v>
      </c>
      <c r="C56" s="45">
        <v>6281.9747308457245</v>
      </c>
    </row>
    <row r="57" spans="1:3" x14ac:dyDescent="0.35">
      <c r="A57" s="44">
        <v>327</v>
      </c>
      <c r="B57" t="s">
        <v>95</v>
      </c>
      <c r="C57" s="45">
        <v>6990.6400025204603</v>
      </c>
    </row>
    <row r="58" spans="1:3" x14ac:dyDescent="0.35">
      <c r="A58" s="44">
        <v>364</v>
      </c>
      <c r="B58" t="s">
        <v>99</v>
      </c>
      <c r="C58" s="45">
        <v>8338.5736010630753</v>
      </c>
    </row>
    <row r="59" spans="1:3" x14ac:dyDescent="0.35">
      <c r="A59" s="44">
        <v>396</v>
      </c>
      <c r="B59" t="s">
        <v>101</v>
      </c>
      <c r="C59" s="45">
        <v>8828.1078140770987</v>
      </c>
    </row>
    <row r="60" spans="1:3" x14ac:dyDescent="0.35">
      <c r="A60" s="44">
        <v>397</v>
      </c>
      <c r="B60" t="s">
        <v>102</v>
      </c>
      <c r="C60" s="45">
        <v>14620.5483319088</v>
      </c>
    </row>
    <row r="61" spans="1:3" x14ac:dyDescent="0.35">
      <c r="A61" s="44">
        <v>346</v>
      </c>
      <c r="B61" t="s">
        <v>96</v>
      </c>
      <c r="C61" s="45">
        <v>22996.514639703099</v>
      </c>
    </row>
    <row r="62" spans="1:3" x14ac:dyDescent="0.35">
      <c r="A62" s="44">
        <v>371</v>
      </c>
      <c r="B62" t="s">
        <v>100</v>
      </c>
      <c r="C62" s="45">
        <v>4374.9466875532726</v>
      </c>
    </row>
    <row r="63" spans="1:3" x14ac:dyDescent="0.35">
      <c r="A63" s="44">
        <v>421</v>
      </c>
      <c r="B63" t="s">
        <v>62</v>
      </c>
      <c r="C63" s="45">
        <v>6805.472625082868</v>
      </c>
    </row>
    <row r="64" spans="1:3" x14ac:dyDescent="0.35">
      <c r="A64" s="44">
        <v>6</v>
      </c>
      <c r="B64" t="s">
        <v>106</v>
      </c>
      <c r="C64" s="45">
        <v>8039.4319472132784</v>
      </c>
    </row>
    <row r="65" spans="1:3" x14ac:dyDescent="0.35">
      <c r="A65" s="44">
        <v>427</v>
      </c>
      <c r="B65" t="s">
        <v>107</v>
      </c>
      <c r="C65" s="45">
        <v>15879.32726724072</v>
      </c>
    </row>
    <row r="66" spans="1:3" x14ac:dyDescent="0.35">
      <c r="A66" s="44">
        <v>447</v>
      </c>
      <c r="B66" t="s">
        <v>109</v>
      </c>
      <c r="C66" s="45">
        <v>1271.3520288616346</v>
      </c>
    </row>
    <row r="67" spans="1:3" x14ac:dyDescent="0.35">
      <c r="A67" s="44">
        <v>491</v>
      </c>
      <c r="B67" t="s">
        <v>118</v>
      </c>
      <c r="C67" s="45">
        <v>4408.5021514539994</v>
      </c>
    </row>
    <row r="68" spans="1:3" x14ac:dyDescent="0.35">
      <c r="A68" s="44">
        <v>479</v>
      </c>
      <c r="B68" t="s">
        <v>116</v>
      </c>
      <c r="C68" s="45">
        <v>6267.6054810974811</v>
      </c>
    </row>
    <row r="69" spans="1:3" x14ac:dyDescent="0.35">
      <c r="A69" s="44">
        <v>454</v>
      </c>
      <c r="B69" t="s">
        <v>111</v>
      </c>
      <c r="C69" s="45">
        <v>10170.816230893077</v>
      </c>
    </row>
    <row r="70" spans="1:3" x14ac:dyDescent="0.35">
      <c r="A70" s="44">
        <v>496</v>
      </c>
      <c r="B70" t="s">
        <v>119</v>
      </c>
      <c r="C70" s="45">
        <v>7800.6248136132099</v>
      </c>
    </row>
    <row r="71" spans="1:3" x14ac:dyDescent="0.35">
      <c r="A71" s="44">
        <v>473</v>
      </c>
      <c r="B71" t="s">
        <v>115</v>
      </c>
      <c r="C71" s="45">
        <v>8023.1848977820255</v>
      </c>
    </row>
    <row r="72" spans="1:3" x14ac:dyDescent="0.35">
      <c r="A72" s="44">
        <v>472</v>
      </c>
      <c r="B72" t="s">
        <v>52</v>
      </c>
      <c r="C72" s="45">
        <v>8156.3453883467146</v>
      </c>
    </row>
    <row r="73" spans="1:3" x14ac:dyDescent="0.35">
      <c r="A73" s="44">
        <v>449</v>
      </c>
      <c r="B73" t="s">
        <v>110</v>
      </c>
      <c r="C73" s="45">
        <v>12777.528764767614</v>
      </c>
    </row>
    <row r="74" spans="1:3" x14ac:dyDescent="0.35">
      <c r="A74" s="44">
        <v>469</v>
      </c>
      <c r="B74" t="s">
        <v>114</v>
      </c>
      <c r="C74" s="45">
        <v>14627.651313318445</v>
      </c>
    </row>
    <row r="75" spans="1:3" x14ac:dyDescent="0.35">
      <c r="A75" s="44">
        <v>459</v>
      </c>
      <c r="B75" t="s">
        <v>112</v>
      </c>
      <c r="C75" s="45">
        <v>20711.069138552073</v>
      </c>
    </row>
    <row r="76" spans="1:3" x14ac:dyDescent="0.35">
      <c r="A76" s="44">
        <v>465</v>
      </c>
      <c r="B76" t="s">
        <v>113</v>
      </c>
      <c r="C76" s="45">
        <v>33354.294404252301</v>
      </c>
    </row>
    <row r="77" spans="1:3" x14ac:dyDescent="0.35">
      <c r="A77" s="44">
        <v>485</v>
      </c>
      <c r="B77" t="s">
        <v>117</v>
      </c>
      <c r="C77" s="45">
        <v>6368.8433770510155</v>
      </c>
    </row>
    <row r="78" spans="1:3" x14ac:dyDescent="0.35">
      <c r="A78" s="44">
        <v>499</v>
      </c>
      <c r="B78" t="s">
        <v>121</v>
      </c>
      <c r="C78" s="45">
        <v>7665.5048799010337</v>
      </c>
    </row>
    <row r="79" spans="1:3" x14ac:dyDescent="0.35">
      <c r="A79" s="44">
        <v>559</v>
      </c>
      <c r="B79" t="s">
        <v>126</v>
      </c>
      <c r="C79" s="45">
        <v>5795.8695433398052</v>
      </c>
    </row>
    <row r="80" spans="1:3" x14ac:dyDescent="0.35">
      <c r="A80" s="44">
        <v>566</v>
      </c>
      <c r="B80" t="s">
        <v>127</v>
      </c>
      <c r="C80" s="45">
        <v>9834.2818703120574</v>
      </c>
    </row>
    <row r="81" spans="1:3" x14ac:dyDescent="0.35">
      <c r="A81" s="44">
        <v>532</v>
      </c>
      <c r="B81" t="s">
        <v>123</v>
      </c>
      <c r="C81" s="45">
        <v>15115.552657042892</v>
      </c>
    </row>
    <row r="82" spans="1:3" x14ac:dyDescent="0.35">
      <c r="A82" s="44">
        <v>556</v>
      </c>
      <c r="B82" t="s">
        <v>125</v>
      </c>
      <c r="C82" s="45">
        <v>24940.935389726776</v>
      </c>
    </row>
    <row r="83" spans="1:3" x14ac:dyDescent="0.35">
      <c r="A83" s="44">
        <v>547</v>
      </c>
      <c r="B83" t="s">
        <v>124</v>
      </c>
      <c r="C83" s="45">
        <v>34513.468312920253</v>
      </c>
    </row>
    <row r="84" spans="1:3" x14ac:dyDescent="0.35">
      <c r="A84" s="44">
        <v>621</v>
      </c>
      <c r="B84" t="s">
        <v>131</v>
      </c>
      <c r="C84" s="45">
        <v>4122.0152345983952</v>
      </c>
    </row>
    <row r="85" spans="1:3" x14ac:dyDescent="0.35">
      <c r="A85" s="44">
        <v>663</v>
      </c>
      <c r="B85" t="s">
        <v>135</v>
      </c>
      <c r="C85" s="45">
        <v>7638.4808931585976</v>
      </c>
    </row>
    <row r="86" spans="1:3" x14ac:dyDescent="0.35">
      <c r="A86" s="44">
        <v>662</v>
      </c>
      <c r="B86" t="s">
        <v>134</v>
      </c>
      <c r="C86" s="45">
        <v>9467.1312105515408</v>
      </c>
    </row>
    <row r="87" spans="1:3" x14ac:dyDescent="0.35">
      <c r="A87" s="44">
        <v>656</v>
      </c>
      <c r="B87" t="s">
        <v>132</v>
      </c>
      <c r="C87" s="45">
        <v>10316.223241129566</v>
      </c>
    </row>
    <row r="88" spans="1:3" x14ac:dyDescent="0.35">
      <c r="A88" s="44">
        <v>591</v>
      </c>
      <c r="B88" t="s">
        <v>129</v>
      </c>
      <c r="C88" s="45">
        <v>11591.73908667961</v>
      </c>
    </row>
    <row r="89" spans="1:3" x14ac:dyDescent="0.35">
      <c r="A89" s="44">
        <v>657</v>
      </c>
      <c r="B89" t="s">
        <v>133</v>
      </c>
      <c r="C89" s="45">
        <v>12339.593221304103</v>
      </c>
    </row>
    <row r="90" spans="1:3" x14ac:dyDescent="0.35">
      <c r="A90" s="44">
        <v>672</v>
      </c>
      <c r="B90" t="s">
        <v>136</v>
      </c>
      <c r="C90" s="45">
        <v>17716.958365726317</v>
      </c>
    </row>
    <row r="91" spans="1:3" x14ac:dyDescent="0.35">
      <c r="A91" s="44">
        <v>596</v>
      </c>
      <c r="B91" t="s">
        <v>130</v>
      </c>
      <c r="C91" s="45">
        <v>24087.59789899586</v>
      </c>
    </row>
    <row r="92" spans="1:3" x14ac:dyDescent="0.35">
      <c r="A92" s="44">
        <v>1854</v>
      </c>
      <c r="B92" t="s">
        <v>137</v>
      </c>
      <c r="C92" s="45">
        <v>10769.099538592671</v>
      </c>
    </row>
    <row r="93" spans="1:3" x14ac:dyDescent="0.35">
      <c r="A93" s="44">
        <v>831</v>
      </c>
      <c r="B93" t="s">
        <v>145</v>
      </c>
      <c r="C93" s="45">
        <v>6356.760144308173</v>
      </c>
    </row>
    <row r="94" spans="1:3" x14ac:dyDescent="0.35">
      <c r="A94" s="44">
        <v>775</v>
      </c>
      <c r="B94" t="s">
        <v>142</v>
      </c>
      <c r="C94" s="45">
        <v>9647.3183366559333</v>
      </c>
    </row>
    <row r="95" spans="1:3" x14ac:dyDescent="0.35">
      <c r="A95" s="44">
        <v>702</v>
      </c>
      <c r="B95" t="s">
        <v>140</v>
      </c>
      <c r="C95" s="45">
        <v>10769.099538592671</v>
      </c>
    </row>
    <row r="96" spans="1:3" x14ac:dyDescent="0.35">
      <c r="A96" s="44">
        <v>798</v>
      </c>
      <c r="B96" t="s">
        <v>144</v>
      </c>
      <c r="C96" s="45">
        <v>11329.990139561038</v>
      </c>
    </row>
    <row r="97" spans="1:3" x14ac:dyDescent="0.35">
      <c r="A97" s="44">
        <v>701</v>
      </c>
      <c r="B97" t="s">
        <v>139</v>
      </c>
      <c r="C97" s="45">
        <v>15368.402466533291</v>
      </c>
    </row>
    <row r="98" spans="1:3" x14ac:dyDescent="0.35">
      <c r="A98" s="44">
        <v>796</v>
      </c>
      <c r="B98" t="s">
        <v>143</v>
      </c>
      <c r="C98" s="45">
        <v>26735.785312825556</v>
      </c>
    </row>
    <row r="99" spans="1:3" x14ac:dyDescent="0.35">
      <c r="A99" s="44">
        <v>769</v>
      </c>
      <c r="B99" t="s">
        <v>141</v>
      </c>
      <c r="C99" s="45">
        <v>32756.011096552706</v>
      </c>
    </row>
    <row r="100" spans="1:3" x14ac:dyDescent="0.35">
      <c r="A100" s="44">
        <v>854</v>
      </c>
      <c r="B100" t="s">
        <v>151</v>
      </c>
      <c r="C100" s="45">
        <v>1157.2961089849521</v>
      </c>
    </row>
    <row r="101" spans="1:3" x14ac:dyDescent="0.35">
      <c r="A101" s="44">
        <v>863</v>
      </c>
      <c r="B101" t="s">
        <v>152</v>
      </c>
      <c r="C101" s="45">
        <v>1607.8863894426559</v>
      </c>
    </row>
    <row r="102" spans="1:3" x14ac:dyDescent="0.35">
      <c r="A102" s="44">
        <v>1712</v>
      </c>
      <c r="B102" t="s">
        <v>160</v>
      </c>
      <c r="C102" s="45">
        <v>2056.5988702173499</v>
      </c>
    </row>
    <row r="103" spans="1:3" x14ac:dyDescent="0.35">
      <c r="A103" s="44">
        <v>884</v>
      </c>
      <c r="B103" t="s">
        <v>155</v>
      </c>
      <c r="C103" s="45">
        <v>2879.2384183042905</v>
      </c>
    </row>
    <row r="104" spans="1:3" x14ac:dyDescent="0.35">
      <c r="A104" s="44">
        <v>888</v>
      </c>
      <c r="B104" t="s">
        <v>157</v>
      </c>
      <c r="C104" s="45">
        <v>3028.8092452291885</v>
      </c>
    </row>
    <row r="105" spans="1:3" x14ac:dyDescent="0.35">
      <c r="A105" s="44">
        <v>837</v>
      </c>
      <c r="B105" t="s">
        <v>147</v>
      </c>
      <c r="C105" s="45">
        <v>4038.4123269722509</v>
      </c>
    </row>
    <row r="106" spans="1:3" x14ac:dyDescent="0.35">
      <c r="A106" s="44">
        <v>832</v>
      </c>
      <c r="B106" t="s">
        <v>84</v>
      </c>
      <c r="C106" s="45">
        <v>4599.3029279406192</v>
      </c>
    </row>
    <row r="107" spans="1:3" x14ac:dyDescent="0.35">
      <c r="A107" s="44">
        <v>919</v>
      </c>
      <c r="B107" t="s">
        <v>159</v>
      </c>
      <c r="C107" s="45">
        <v>5534.1205962212343</v>
      </c>
    </row>
    <row r="108" spans="1:3" x14ac:dyDescent="0.35">
      <c r="A108" s="44">
        <v>841</v>
      </c>
      <c r="B108" t="s">
        <v>148</v>
      </c>
      <c r="C108" s="45">
        <v>6655.9017981579709</v>
      </c>
    </row>
    <row r="109" spans="1:3" x14ac:dyDescent="0.35">
      <c r="A109" s="44">
        <v>904</v>
      </c>
      <c r="B109" t="s">
        <v>158</v>
      </c>
      <c r="C109" s="45">
        <v>6956.6763212973383</v>
      </c>
    </row>
    <row r="110" spans="1:3" x14ac:dyDescent="0.35">
      <c r="A110" s="44">
        <v>886</v>
      </c>
      <c r="B110" t="s">
        <v>156</v>
      </c>
      <c r="C110" s="45">
        <v>12900.48382227247</v>
      </c>
    </row>
    <row r="111" spans="1:3" x14ac:dyDescent="0.35">
      <c r="A111" s="44">
        <v>867</v>
      </c>
      <c r="B111" t="s">
        <v>153</v>
      </c>
      <c r="C111" s="45">
        <v>13910.086904015532</v>
      </c>
    </row>
    <row r="112" spans="1:3" x14ac:dyDescent="0.35">
      <c r="A112" s="44">
        <v>848</v>
      </c>
      <c r="B112" t="s">
        <v>150</v>
      </c>
      <c r="C112" s="45">
        <v>16041.471187695332</v>
      </c>
    </row>
    <row r="113" spans="1:3" x14ac:dyDescent="0.35">
      <c r="A113" s="44">
        <v>877</v>
      </c>
      <c r="B113" t="s">
        <v>154</v>
      </c>
      <c r="C113" s="45">
        <v>22323.445918541056</v>
      </c>
    </row>
    <row r="114" spans="1:3" x14ac:dyDescent="0.35">
      <c r="A114" s="44">
        <v>843</v>
      </c>
      <c r="B114" t="s">
        <v>149</v>
      </c>
      <c r="C114" s="45">
        <v>22846.943812778201</v>
      </c>
    </row>
    <row r="115" spans="1:3" x14ac:dyDescent="0.35">
      <c r="A115" s="44">
        <v>2069</v>
      </c>
      <c r="B115" t="s">
        <v>196</v>
      </c>
      <c r="C115" s="45">
        <v>744.26182218743008</v>
      </c>
    </row>
    <row r="116" spans="1:3" x14ac:dyDescent="0.35">
      <c r="A116" s="44">
        <v>1392</v>
      </c>
      <c r="B116" t="s">
        <v>181</v>
      </c>
      <c r="C116" s="45">
        <v>1468.929212899983</v>
      </c>
    </row>
    <row r="117" spans="1:3" x14ac:dyDescent="0.35">
      <c r="A117" s="44">
        <v>2051</v>
      </c>
      <c r="B117" t="s">
        <v>194</v>
      </c>
      <c r="C117" s="45">
        <v>1907.0280432924521</v>
      </c>
    </row>
    <row r="118" spans="1:3" x14ac:dyDescent="0.35">
      <c r="A118" s="44">
        <v>1988</v>
      </c>
      <c r="B118" t="s">
        <v>192</v>
      </c>
      <c r="C118" s="45">
        <v>2782.8991302194759</v>
      </c>
    </row>
    <row r="119" spans="1:3" x14ac:dyDescent="0.35">
      <c r="A119" s="44">
        <v>1852</v>
      </c>
      <c r="B119" t="s">
        <v>188</v>
      </c>
      <c r="C119" s="45">
        <v>3286.9658799106996</v>
      </c>
    </row>
    <row r="120" spans="1:3" x14ac:dyDescent="0.35">
      <c r="A120" s="44">
        <v>1855</v>
      </c>
      <c r="B120" t="s">
        <v>189</v>
      </c>
      <c r="C120" s="45">
        <v>4148.4677170894802</v>
      </c>
    </row>
    <row r="121" spans="1:3" x14ac:dyDescent="0.35">
      <c r="A121" s="44">
        <v>1838</v>
      </c>
      <c r="B121" t="s">
        <v>187</v>
      </c>
      <c r="C121" s="45">
        <v>4312.3261502981431</v>
      </c>
    </row>
    <row r="122" spans="1:3" x14ac:dyDescent="0.35">
      <c r="A122" s="44">
        <v>1734</v>
      </c>
      <c r="B122" t="s">
        <v>184</v>
      </c>
      <c r="C122" s="45">
        <v>6484.532166217271</v>
      </c>
    </row>
    <row r="123" spans="1:3" x14ac:dyDescent="0.35">
      <c r="A123" s="44">
        <v>1963</v>
      </c>
      <c r="B123" t="s">
        <v>191</v>
      </c>
      <c r="C123" s="45">
        <v>6943.7766539097111</v>
      </c>
    </row>
    <row r="124" spans="1:3" x14ac:dyDescent="0.35">
      <c r="A124" s="44">
        <v>1777</v>
      </c>
      <c r="B124" t="s">
        <v>185</v>
      </c>
      <c r="C124" s="45">
        <v>8138.7920434838034</v>
      </c>
    </row>
    <row r="125" spans="1:3" x14ac:dyDescent="0.35">
      <c r="A125" s="44">
        <v>1821</v>
      </c>
      <c r="B125" t="s">
        <v>186</v>
      </c>
      <c r="C125" s="45">
        <v>8215.6185435582192</v>
      </c>
    </row>
    <row r="126" spans="1:3" x14ac:dyDescent="0.35">
      <c r="A126" s="44">
        <v>1721</v>
      </c>
      <c r="B126" t="s">
        <v>182</v>
      </c>
      <c r="C126" s="45">
        <v>8702.8667395668381</v>
      </c>
    </row>
    <row r="127" spans="1:3" x14ac:dyDescent="0.35">
      <c r="A127" s="44">
        <v>2044</v>
      </c>
      <c r="B127" t="s">
        <v>193</v>
      </c>
      <c r="C127" s="45">
        <v>9403.1227344002727</v>
      </c>
    </row>
    <row r="128" spans="1:3" x14ac:dyDescent="0.35">
      <c r="A128" s="44">
        <v>938</v>
      </c>
      <c r="B128" t="s">
        <v>164</v>
      </c>
      <c r="C128" s="45">
        <v>12045.431818787503</v>
      </c>
    </row>
    <row r="129" spans="1:3" x14ac:dyDescent="0.35">
      <c r="A129" s="44">
        <v>946</v>
      </c>
      <c r="B129" t="s">
        <v>165</v>
      </c>
      <c r="C129" s="45">
        <v>13574.85883886617</v>
      </c>
    </row>
    <row r="130" spans="1:3" x14ac:dyDescent="0.35">
      <c r="A130" s="44">
        <v>1308</v>
      </c>
      <c r="B130" t="s">
        <v>178</v>
      </c>
      <c r="C130" s="45">
        <v>14272.910460158682</v>
      </c>
    </row>
    <row r="131" spans="1:3" x14ac:dyDescent="0.35">
      <c r="A131" s="44">
        <v>1364</v>
      </c>
      <c r="B131" t="s">
        <v>180</v>
      </c>
      <c r="C131" s="45">
        <v>14137.708882982026</v>
      </c>
    </row>
    <row r="132" spans="1:3" x14ac:dyDescent="0.35">
      <c r="A132" s="44">
        <v>1015</v>
      </c>
      <c r="B132" t="s">
        <v>177</v>
      </c>
      <c r="C132" s="45">
        <v>16202.145525789327</v>
      </c>
    </row>
    <row r="133" spans="1:3" x14ac:dyDescent="0.35">
      <c r="A133" s="44">
        <v>957</v>
      </c>
      <c r="B133" t="s">
        <v>171</v>
      </c>
      <c r="C133" s="45">
        <v>18470.445899399834</v>
      </c>
    </row>
    <row r="134" spans="1:3" x14ac:dyDescent="0.35">
      <c r="A134" s="44">
        <v>953</v>
      </c>
      <c r="B134" t="s">
        <v>169</v>
      </c>
      <c r="C134" s="45">
        <v>19950.886840791307</v>
      </c>
    </row>
    <row r="135" spans="1:3" x14ac:dyDescent="0.35">
      <c r="A135" s="44">
        <v>951</v>
      </c>
      <c r="B135" t="s">
        <v>168</v>
      </c>
      <c r="C135" s="45">
        <v>22579.071605823734</v>
      </c>
    </row>
    <row r="136" spans="1:3" x14ac:dyDescent="0.35">
      <c r="A136" s="44">
        <v>1311</v>
      </c>
      <c r="B136" t="s">
        <v>179</v>
      </c>
      <c r="C136" s="45">
        <v>23750.328747234533</v>
      </c>
    </row>
    <row r="137" spans="1:3" x14ac:dyDescent="0.35">
      <c r="A137" s="44">
        <v>937</v>
      </c>
      <c r="B137" t="s">
        <v>163</v>
      </c>
      <c r="C137" s="45">
        <v>26543.84152783623</v>
      </c>
    </row>
    <row r="138" spans="1:3" x14ac:dyDescent="0.35">
      <c r="A138" s="44">
        <v>976</v>
      </c>
      <c r="B138" t="s">
        <v>175</v>
      </c>
      <c r="C138" s="45">
        <v>30142.603798590921</v>
      </c>
    </row>
    <row r="139" spans="1:3" x14ac:dyDescent="0.35">
      <c r="A139" s="44">
        <v>974</v>
      </c>
      <c r="B139" t="s">
        <v>174</v>
      </c>
      <c r="C139" s="45">
        <v>32259.128971735605</v>
      </c>
    </row>
    <row r="140" spans="1:3" x14ac:dyDescent="0.35">
      <c r="A140" s="44">
        <v>971</v>
      </c>
      <c r="B140" t="s">
        <v>173</v>
      </c>
      <c r="C140" s="45">
        <v>35055.417630129574</v>
      </c>
    </row>
    <row r="141" spans="1:3" x14ac:dyDescent="0.35">
      <c r="A141" s="44">
        <v>1004</v>
      </c>
      <c r="B141" t="s">
        <v>176</v>
      </c>
      <c r="C141" s="45">
        <v>35968.763067252308</v>
      </c>
    </row>
    <row r="142" spans="1:3" x14ac:dyDescent="0.35">
      <c r="A142" s="44">
        <v>948</v>
      </c>
      <c r="B142" t="s">
        <v>166</v>
      </c>
      <c r="C142" s="45">
        <v>38708.636091691529</v>
      </c>
    </row>
    <row r="143" spans="1:3" x14ac:dyDescent="0.35">
      <c r="A143" s="44">
        <v>949</v>
      </c>
      <c r="B143" t="s">
        <v>167</v>
      </c>
      <c r="C143" s="45">
        <v>55290.42372730661</v>
      </c>
    </row>
    <row r="144" spans="1:3" x14ac:dyDescent="0.35">
      <c r="A144" s="44">
        <v>933</v>
      </c>
      <c r="B144" t="s">
        <v>162</v>
      </c>
      <c r="C144" s="45">
        <v>63742.155170137099</v>
      </c>
    </row>
    <row r="145" spans="1:3" x14ac:dyDescent="0.35">
      <c r="A145" s="44">
        <v>965</v>
      </c>
      <c r="B145" t="s">
        <v>172</v>
      </c>
      <c r="C145" s="45">
        <v>104281.31937890459</v>
      </c>
    </row>
    <row r="146" spans="1:3" x14ac:dyDescent="0.35">
      <c r="A146" s="44">
        <v>955</v>
      </c>
      <c r="B146" t="s">
        <v>170</v>
      </c>
      <c r="C146" s="45">
        <v>107771.08762458025</v>
      </c>
    </row>
    <row r="147" spans="1:3" x14ac:dyDescent="0.35">
      <c r="A147" s="44">
        <v>1726</v>
      </c>
      <c r="B147" t="s">
        <v>183</v>
      </c>
      <c r="C147" s="45">
        <v>8530.3540991234386</v>
      </c>
    </row>
    <row r="148" spans="1:3" x14ac:dyDescent="0.35">
      <c r="A148" s="44">
        <v>1909</v>
      </c>
      <c r="B148" t="s">
        <v>190</v>
      </c>
      <c r="C148" s="45">
        <v>2727.7081482319045</v>
      </c>
    </row>
    <row r="149" spans="1:3" x14ac:dyDescent="0.35">
      <c r="A149" s="44">
        <v>2059</v>
      </c>
      <c r="B149" t="s">
        <v>195</v>
      </c>
      <c r="C149" s="45">
        <v>653.4742896871644</v>
      </c>
    </row>
    <row r="150" spans="1:3" x14ac:dyDescent="0.35">
      <c r="A150" s="44">
        <v>1036</v>
      </c>
      <c r="B150" t="s">
        <v>199</v>
      </c>
      <c r="C150" s="45">
        <v>2767.0602981106172</v>
      </c>
    </row>
    <row r="151" spans="1:3" x14ac:dyDescent="0.35">
      <c r="A151" s="44">
        <v>1083</v>
      </c>
      <c r="B151" t="s">
        <v>205</v>
      </c>
      <c r="C151" s="45">
        <v>8364.781153160724</v>
      </c>
    </row>
    <row r="152" spans="1:3" x14ac:dyDescent="0.35">
      <c r="A152" s="44">
        <v>1077</v>
      </c>
      <c r="B152" t="s">
        <v>204</v>
      </c>
      <c r="C152" s="45">
        <v>8637.7152549128714</v>
      </c>
    </row>
    <row r="153" spans="1:3" x14ac:dyDescent="0.35">
      <c r="A153" s="44">
        <v>1052</v>
      </c>
      <c r="B153" t="s">
        <v>200</v>
      </c>
      <c r="C153" s="45">
        <v>12003.058860723082</v>
      </c>
    </row>
    <row r="154" spans="1:3" x14ac:dyDescent="0.35">
      <c r="A154" s="44">
        <v>1054</v>
      </c>
      <c r="B154" t="s">
        <v>201</v>
      </c>
      <c r="C154" s="45">
        <v>12676.127581885123</v>
      </c>
    </row>
    <row r="155" spans="1:3" x14ac:dyDescent="0.35">
      <c r="A155" s="44">
        <v>147</v>
      </c>
      <c r="B155" t="s">
        <v>198</v>
      </c>
      <c r="C155" s="45">
        <v>13461.374423240839</v>
      </c>
    </row>
    <row r="156" spans="1:3" x14ac:dyDescent="0.35">
      <c r="A156" s="44">
        <v>1058</v>
      </c>
      <c r="B156" t="s">
        <v>202</v>
      </c>
      <c r="C156" s="45">
        <v>24224.922206248961</v>
      </c>
    </row>
    <row r="157" spans="1:3" x14ac:dyDescent="0.35">
      <c r="A157" s="44">
        <v>1064</v>
      </c>
      <c r="B157" t="s">
        <v>203</v>
      </c>
      <c r="C157" s="45">
        <v>37280.528611030873</v>
      </c>
    </row>
    <row r="158" spans="1:3" x14ac:dyDescent="0.35">
      <c r="A158" s="44">
        <v>1131</v>
      </c>
      <c r="B158" t="s">
        <v>208</v>
      </c>
      <c r="C158" s="45">
        <v>860.03225481816457</v>
      </c>
    </row>
    <row r="159" spans="1:3" x14ac:dyDescent="0.35">
      <c r="A159" s="44">
        <v>1112</v>
      </c>
      <c r="B159" t="s">
        <v>207</v>
      </c>
      <c r="C159" s="45">
        <v>2355.7405240671469</v>
      </c>
    </row>
    <row r="160" spans="1:3" x14ac:dyDescent="0.35">
      <c r="A160" s="44">
        <v>1179</v>
      </c>
      <c r="B160" t="s">
        <v>209</v>
      </c>
      <c r="C160" s="45">
        <v>9348.1766828061373</v>
      </c>
    </row>
    <row r="161" spans="1:3" x14ac:dyDescent="0.35">
      <c r="A161" s="44">
        <v>1201</v>
      </c>
      <c r="B161" t="s">
        <v>211</v>
      </c>
      <c r="C161" s="45">
        <v>9123.8204424187916</v>
      </c>
    </row>
    <row r="162" spans="1:3" x14ac:dyDescent="0.35">
      <c r="A162" s="44">
        <v>1206</v>
      </c>
      <c r="B162" t="s">
        <v>212</v>
      </c>
      <c r="C162" s="45">
        <v>9834.2818703120574</v>
      </c>
    </row>
    <row r="163" spans="1:3" x14ac:dyDescent="0.35">
      <c r="A163" s="44">
        <v>1929</v>
      </c>
      <c r="B163" t="s">
        <v>226</v>
      </c>
      <c r="C163" s="45">
        <v>560.89060096836829</v>
      </c>
    </row>
    <row r="164" spans="1:3" x14ac:dyDescent="0.35">
      <c r="A164" s="44">
        <v>1273</v>
      </c>
      <c r="B164" t="s">
        <v>224</v>
      </c>
      <c r="C164" s="45">
        <v>635.6760144308173</v>
      </c>
    </row>
    <row r="165" spans="1:3" x14ac:dyDescent="0.35">
      <c r="A165" s="44">
        <v>1242</v>
      </c>
      <c r="B165" t="s">
        <v>218</v>
      </c>
      <c r="C165" s="45">
        <v>4374.9466875532726</v>
      </c>
    </row>
    <row r="166" spans="1:3" x14ac:dyDescent="0.35">
      <c r="A166" s="44">
        <v>1237</v>
      </c>
      <c r="B166" t="s">
        <v>217</v>
      </c>
      <c r="C166" s="45">
        <v>5085.4081154465384</v>
      </c>
    </row>
    <row r="167" spans="1:3" x14ac:dyDescent="0.35">
      <c r="A167" s="44">
        <v>1215</v>
      </c>
      <c r="B167" t="s">
        <v>214</v>
      </c>
      <c r="C167" s="45">
        <v>7366.3632260512359</v>
      </c>
    </row>
    <row r="168" spans="1:3" x14ac:dyDescent="0.35">
      <c r="A168" s="44">
        <v>1262</v>
      </c>
      <c r="B168" t="s">
        <v>220</v>
      </c>
      <c r="C168" s="45">
        <v>7104.6142789326641</v>
      </c>
    </row>
    <row r="169" spans="1:3" x14ac:dyDescent="0.35">
      <c r="A169" s="44">
        <v>1282</v>
      </c>
      <c r="B169" t="s">
        <v>225</v>
      </c>
      <c r="C169" s="45">
        <v>8420.4619959351676</v>
      </c>
    </row>
    <row r="170" spans="1:3" x14ac:dyDescent="0.35">
      <c r="A170" s="44">
        <v>1268</v>
      </c>
      <c r="B170" t="s">
        <v>221</v>
      </c>
      <c r="C170" s="45">
        <v>23333.049000284118</v>
      </c>
    </row>
    <row r="171" spans="1:3" x14ac:dyDescent="0.35">
      <c r="A171" s="44">
        <v>1218</v>
      </c>
      <c r="B171" t="s">
        <v>215</v>
      </c>
      <c r="C171" s="45">
        <v>12788.305702078795</v>
      </c>
    </row>
    <row r="172" spans="1:3" x14ac:dyDescent="0.35">
      <c r="A172" s="44">
        <v>1271</v>
      </c>
      <c r="B172" t="s">
        <v>223</v>
      </c>
      <c r="C172" s="45">
        <v>14470.977504983903</v>
      </c>
    </row>
    <row r="173" spans="1:3" x14ac:dyDescent="0.35">
      <c r="A173" s="44">
        <v>1254</v>
      </c>
      <c r="B173" t="s">
        <v>219</v>
      </c>
      <c r="C173" s="45">
        <v>15570.714971511401</v>
      </c>
    </row>
    <row r="174" spans="1:3" x14ac:dyDescent="0.35">
      <c r="A174" s="44">
        <v>1269</v>
      </c>
      <c r="B174" t="s">
        <v>222</v>
      </c>
      <c r="C174" s="45">
        <v>18931.323256381846</v>
      </c>
    </row>
    <row r="175" spans="1:3" x14ac:dyDescent="0.35">
      <c r="A175" s="44">
        <v>1225</v>
      </c>
      <c r="B175" t="s">
        <v>216</v>
      </c>
      <c r="C175" s="45">
        <v>27451.308635516496</v>
      </c>
    </row>
    <row r="176" spans="1:3" x14ac:dyDescent="0.35">
      <c r="B176" t="s">
        <v>20</v>
      </c>
    </row>
  </sheetData>
  <sheetProtection algorithmName="SHA-512" hashValue="JtIT+dwK1tNEa8g4qY+vjGrGva8kRq18zOHu99tCd662io1P1FlUVbArTJPZKw/G/Saj9Y4zTUQLO7C4roCs1Q==" saltValue="04Z6YEfN0h2TZvRY8L8Tsg==" spinCount="100000" sheet="1" objects="1" scenarios="1"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D813-B01E-48BF-8F0B-04BCA039B918}">
  <dimension ref="A1:A12"/>
  <sheetViews>
    <sheetView workbookViewId="0">
      <selection activeCell="A12" sqref="A12"/>
    </sheetView>
  </sheetViews>
  <sheetFormatPr defaultColWidth="8.7265625" defaultRowHeight="14.5" x14ac:dyDescent="0.35"/>
  <cols>
    <col min="1" max="1" width="255.54296875" bestFit="1" customWidth="1"/>
  </cols>
  <sheetData>
    <row r="1" spans="1:1" ht="15" x14ac:dyDescent="0.35">
      <c r="A1" s="40" t="s">
        <v>232</v>
      </c>
    </row>
    <row r="2" spans="1:1" ht="15" x14ac:dyDescent="0.35">
      <c r="A2" s="41" t="s">
        <v>233</v>
      </c>
    </row>
    <row r="3" spans="1:1" ht="15" x14ac:dyDescent="0.35">
      <c r="A3" s="41" t="s">
        <v>234</v>
      </c>
    </row>
    <row r="4" spans="1:1" ht="15" x14ac:dyDescent="0.35">
      <c r="A4" s="41" t="s">
        <v>235</v>
      </c>
    </row>
    <row r="5" spans="1:1" ht="15" x14ac:dyDescent="0.35">
      <c r="A5" s="41" t="s">
        <v>236</v>
      </c>
    </row>
    <row r="6" spans="1:1" ht="15" x14ac:dyDescent="0.35">
      <c r="A6" s="41" t="s">
        <v>237</v>
      </c>
    </row>
    <row r="7" spans="1:1" ht="15" x14ac:dyDescent="0.35">
      <c r="A7" s="41" t="s">
        <v>238</v>
      </c>
    </row>
    <row r="8" spans="1:1" ht="15" x14ac:dyDescent="0.35">
      <c r="A8" s="41" t="s">
        <v>239</v>
      </c>
    </row>
    <row r="9" spans="1:1" ht="15.5" x14ac:dyDescent="0.35">
      <c r="A9" s="42" t="s">
        <v>240</v>
      </c>
    </row>
    <row r="10" spans="1:1" x14ac:dyDescent="0.35">
      <c r="A10" s="43"/>
    </row>
    <row r="11" spans="1:1" x14ac:dyDescent="0.35">
      <c r="A11" s="43"/>
    </row>
    <row r="12" spans="1:1" x14ac:dyDescent="0.35">
      <c r="A12" s="43"/>
    </row>
  </sheetData>
  <sheetProtection algorithmName="SHA-512" hashValue="PHdmyDnJcxyUOFXzzAubzbMeULgE4kIYSpyb4mnsdSjiFRg6+NgpLlYAF8QKTrAimKVIa2/TVbKz1+aMqsmmdQ==" saltValue="+DfQRFtUlCmXbW6EH5UnP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B0C7382CBD8C4EB721FC3C0BACD4E9" ma:contentTypeVersion="13" ma:contentTypeDescription="Create a new document." ma:contentTypeScope="" ma:versionID="0301c595d2efd6269c239b3e46778c10">
  <xsd:schema xmlns:xsd="http://www.w3.org/2001/XMLSchema" xmlns:xs="http://www.w3.org/2001/XMLSchema" xmlns:p="http://schemas.microsoft.com/office/2006/metadata/properties" xmlns:ns3="5e4a7924-76c7-4754-adbe-598cca24882e" xmlns:ns4="edc24c04-9cda-4e7d-b283-7676bce0c48f" targetNamespace="http://schemas.microsoft.com/office/2006/metadata/properties" ma:root="true" ma:fieldsID="29911abf604ff8fa6923e1678296bf7c" ns3:_="" ns4:_="">
    <xsd:import namespace="5e4a7924-76c7-4754-adbe-598cca24882e"/>
    <xsd:import namespace="edc24c04-9cda-4e7d-b283-7676bce0c48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a7924-76c7-4754-adbe-598cca2488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c24c04-9cda-4e7d-b283-7676bce0c48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128151-B3BB-498E-BC7A-D2C2C777CB69}">
  <ds:schemaRefs>
    <ds:schemaRef ds:uri="http://schemas.microsoft.com/sharepoint/v3/contenttype/forms"/>
  </ds:schemaRefs>
</ds:datastoreItem>
</file>

<file path=customXml/itemProps2.xml><?xml version="1.0" encoding="utf-8"?>
<ds:datastoreItem xmlns:ds="http://schemas.openxmlformats.org/officeDocument/2006/customXml" ds:itemID="{64D5E2DE-B4D1-4FDD-B882-445A552726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13C5D2-4ADD-4492-914C-80DF4B7BF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a7924-76c7-4754-adbe-598cca24882e"/>
    <ds:schemaRef ds:uri="edc24c04-9cda-4e7d-b283-7676bce0c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Reimbursement Cover Sheet  </vt:lpstr>
      <vt:lpstr>Reimbursement Voucher</vt:lpstr>
      <vt:lpstr>School Alloctions (LOCK)</vt:lpstr>
      <vt:lpstr>Allocations</vt:lpstr>
      <vt:lpstr>Lists</vt:lpstr>
    </vt:vector>
  </TitlesOfParts>
  <Manager/>
  <Company>NJ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Hoag, Ralph</dc:creator>
  <cp:keywords/>
  <dc:description/>
  <cp:lastModifiedBy>Gordon, Jessani</cp:lastModifiedBy>
  <cp:revision/>
  <dcterms:created xsi:type="dcterms:W3CDTF">2022-01-27T17:55:05Z</dcterms:created>
  <dcterms:modified xsi:type="dcterms:W3CDTF">2022-08-02T16:51:22Z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0x010100F6B0C7382CBD8C4EB721FC3C0BACD4E9</vt:lpwstr>
  </property>
</Properties>
</file>