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680" yWindow="32767" windowWidth="29040" windowHeight="16440" activeTab="1"/>
  </bookViews>
  <sheets>
    <sheet name="Fuel Price Adjustment" sheetId="1" r:id="rId1"/>
    <sheet name="Asphalt Price Adjustment (2)" sheetId="2" r:id="rId2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<sst xmlns="http://schemas.openxmlformats.org/spreadsheetml/2006/main" count="228" uniqueCount="131">
  <si>
    <t>Fuel Price Adjustment - English</t>
  </si>
  <si>
    <t>Calculation Sheet for Engineer's Estimate</t>
  </si>
  <si>
    <t>"PROJECT CODES"</t>
  </si>
  <si>
    <t>CODE</t>
  </si>
  <si>
    <t>DESCRIPTION</t>
  </si>
  <si>
    <t>New Construction</t>
  </si>
  <si>
    <t>Reconstruction, Widening and Dualization</t>
  </si>
  <si>
    <t>Widening and Resurfacing</t>
  </si>
  <si>
    <t>Resurfacing</t>
  </si>
  <si>
    <t>Bridge Repair</t>
  </si>
  <si>
    <t>Intersection Improvements</t>
  </si>
  <si>
    <t>Safety and Traffic Control</t>
  </si>
  <si>
    <t>Miscellaneous</t>
  </si>
  <si>
    <t>Unique Project</t>
  </si>
  <si>
    <t>PROJECT NAME:</t>
  </si>
  <si>
    <t>FEDERAL PROJECT NUMBER</t>
  </si>
  <si>
    <t>UPC NUMBER</t>
  </si>
  <si>
    <t>PROJECT CODE:</t>
  </si>
  <si>
    <t>DATE:</t>
  </si>
  <si>
    <t>FUEL PRICE ADJUSTMENT - Item # 160004M</t>
  </si>
  <si>
    <t>GREEN SPACES ARE FOR YOUR INPUT</t>
  </si>
  <si>
    <t>ELIGIBLE ITEMS</t>
  </si>
  <si>
    <t>THICKNESS</t>
  </si>
  <si>
    <t>USAGE FACTOR</t>
  </si>
  <si>
    <t>UNIT</t>
  </si>
  <si>
    <t>ADD QTY</t>
  </si>
  <si>
    <t>GALLONS FOR FUEL PRICE ADJUSTMENT</t>
  </si>
  <si>
    <t>G/CYx</t>
  </si>
  <si>
    <t>G/SYx</t>
  </si>
  <si>
    <t>G/TONx</t>
  </si>
  <si>
    <t>G/SFx</t>
  </si>
  <si>
    <t>SOIL AGGREGATE BASE COURSE, VARIABLE THICKNESS</t>
  </si>
  <si>
    <t>DENSE-GRADED AGGREGATE BASE COURSE, VARIABLE THICKNESS</t>
  </si>
  <si>
    <t>ASPHALT STABILIZED DRAINAGE COURSE</t>
  </si>
  <si>
    <t>ULTRA-THIN FRICTION COURSE</t>
  </si>
  <si>
    <t>DIAMOND GRINDING OF CONCRETE SURFACE COURSE</t>
  </si>
  <si>
    <t>DIAMOND GRINDING EXISTING CONCRETE PAVEMENT</t>
  </si>
  <si>
    <t>CONCRETE BRIDGE APPROACH</t>
  </si>
  <si>
    <t>CONCRETE CULVERT</t>
  </si>
  <si>
    <t>CONCRETE FOOTING</t>
  </si>
  <si>
    <t>CONCRETE WING WALL</t>
  </si>
  <si>
    <t>CONCRETE PIER COLUMN PROTECTION, HPC</t>
  </si>
  <si>
    <t>CONCRETE PIER COLUMN AND CAP</t>
  </si>
  <si>
    <t>CONCRETE ABUTMENT WALL</t>
  </si>
  <si>
    <t>CONCRETE PIER SHAFT</t>
  </si>
  <si>
    <t>CONCRETE PEDESTRIAN BRIDGE</t>
  </si>
  <si>
    <t>CONCRETE BRIDGE DECK</t>
  </si>
  <si>
    <t>CONCRETEBRIDGE DECK, HPC</t>
  </si>
  <si>
    <t>CONCRETE BRIDGE SIDEWALK</t>
  </si>
  <si>
    <t>CONCRETE BRIDGE SIDEWALK, HPC</t>
  </si>
  <si>
    <t>CONCRETE BRIDGE PARAPET</t>
  </si>
  <si>
    <t>CONCRETEBRIDGE PARAPET, HPC</t>
  </si>
  <si>
    <t xml:space="preserve">RETAINING WALL, LOCATION NO. </t>
  </si>
  <si>
    <t>COLOR-COATED NON-VEGETATIVE SURFACE, HOT MIX ASPHALT</t>
  </si>
  <si>
    <t>I</t>
  </si>
  <si>
    <t>SOIL AGGREGATE</t>
  </si>
  <si>
    <t>EXCAVATION, UNCLASSIFIED</t>
  </si>
  <si>
    <t>EXCAVATION, REGULATED MATERIAL</t>
  </si>
  <si>
    <t>EXCAVATION, ACID PRODUCING SOIL</t>
  </si>
  <si>
    <t>REMOVAL OF PAVEMENT</t>
  </si>
  <si>
    <t>HMA MILLING, 3" OR LESS</t>
  </si>
  <si>
    <t>HMA MILLING, MORE THAN 3" TO 6"</t>
  </si>
  <si>
    <t>CONCRETE MILLING,</t>
  </si>
  <si>
    <t>HMA PROFILE MILLING</t>
  </si>
  <si>
    <t>BREAKING PAVEMENT</t>
  </si>
  <si>
    <t>RUBBLIZATION</t>
  </si>
  <si>
    <t>SUBBASE</t>
  </si>
  <si>
    <t xml:space="preserve">SOIL AGGREGATE BASE COURSE, </t>
  </si>
  <si>
    <t>INCHES THICK</t>
  </si>
  <si>
    <t>DENSE-GRADED AGGREGATE BASE COURSE,</t>
  </si>
  <si>
    <t xml:space="preserve">CONCRETE BASE COURSE,  </t>
  </si>
  <si>
    <t>CONCRETE BASE COURSE, REINFORCED</t>
  </si>
  <si>
    <t xml:space="preserve">OPEN-GRADED </t>
  </si>
  <si>
    <t>INCHES FRICTION COURSE</t>
  </si>
  <si>
    <t>MODIFIED OPEN-GRADED</t>
  </si>
  <si>
    <t>INCHES  FRICTION COURSE</t>
  </si>
  <si>
    <t>HOT MIX ASPHALT</t>
  </si>
  <si>
    <t>INCHES SURFACE COURSE</t>
  </si>
  <si>
    <t>INCHES INTERMEDIATE COURSE</t>
  </si>
  <si>
    <t>INCHES BASE COURSE</t>
  </si>
  <si>
    <t xml:space="preserve">STONE MATRIX ASPHALT </t>
  </si>
  <si>
    <t>CONCRETE SURFACE COURSE,</t>
  </si>
  <si>
    <t>CAST-IN-PLACE CONCRETE PILES, DRIVEN</t>
  </si>
  <si>
    <t>INCHES DIAMETER</t>
  </si>
  <si>
    <t>TOTAL</t>
  </si>
  <si>
    <t>CURRENT PRICE PER "GALLON" LATEST MONTH</t>
  </si>
  <si>
    <t>PERIOD OF CONSTRUCTION MONTHS:</t>
  </si>
  <si>
    <t>INFLATION RATE</t>
  </si>
  <si>
    <t>ROUND UP TO THE NEAREST $100.00</t>
  </si>
  <si>
    <t>IF COMBINED WEIGHT OF BITUMINOUS MATERIALS IS OVER 1,000 TONS THEN CALCULATE THE FOLLOWING ACCORDINGLY</t>
  </si>
  <si>
    <t>ASPHALT PRICE ADJUSTMENT-Item#160007M</t>
  </si>
  <si>
    <t>ELIGIBLE ITMES</t>
  </si>
  <si>
    <t>QUANTITY IN THE ITEMS UNIT</t>
  </si>
  <si>
    <t>QUANTITY CONVERTED TO TONS</t>
  </si>
  <si>
    <t>TONS FOR ASPHALT PRICE ADJUSTMENT</t>
  </si>
  <si>
    <t>HMA PATCH</t>
  </si>
  <si>
    <t>HOT MIX ASPHALT PAVEMENT REPAIR</t>
  </si>
  <si>
    <t>HOT MIX ASPHALT SURFACE COURSE</t>
  </si>
  <si>
    <t>HOT MIX ASPHALT INTERMEDIATE COURSE</t>
  </si>
  <si>
    <t>HOT MIX ASPHALT BASE COURSE</t>
  </si>
  <si>
    <t>OPEN-GRADED FRICTION COURSE</t>
  </si>
  <si>
    <t>MODIFIED OPEN-GRADED FRICTION COURSE</t>
  </si>
  <si>
    <t>ASPHALT-RUBBER OPEN GRADED FRICTION COURSE</t>
  </si>
  <si>
    <t>STONE MATRIX ASPHALT SURFACE COURSE</t>
  </si>
  <si>
    <t>HIGH PERFORMANCE THIN OVERLAY</t>
  </si>
  <si>
    <t>FULL DEPTH CONCRETE PAVEMENT REPAIR,HMA</t>
  </si>
  <si>
    <t>HOT MIX ASPHALT SIDEWALK,THICK</t>
  </si>
  <si>
    <t>HOT MIX ASPHALT DRIVEWAY,THICK</t>
  </si>
  <si>
    <t>HOT MIX ASPHALT ISLAND,THICK</t>
  </si>
  <si>
    <t>NON-VEGETATIVE SURFACE, HOT MIX ASPHALT</t>
  </si>
  <si>
    <t>NON-VEGETATIVE SURFACE,POROUS HOT MIX ASPHALT</t>
  </si>
  <si>
    <t>SLURRY SEAL</t>
  </si>
  <si>
    <t>T</t>
  </si>
  <si>
    <t>SY</t>
  </si>
  <si>
    <t>Total</t>
  </si>
  <si>
    <t>NUMBER OF TONS FOR ASPHALT PRICE ADJUSTMENT</t>
  </si>
  <si>
    <t>PERIOD OF CONSTRUCTION MONTHS</t>
  </si>
  <si>
    <t xml:space="preserve">Total </t>
  </si>
  <si>
    <t>ROUND UP TO NEAREST $100</t>
  </si>
  <si>
    <t>GALLONS FURNISHED</t>
  </si>
  <si>
    <t>TONS</t>
  </si>
  <si>
    <t>MICRO-SURFACINGEMULSION</t>
  </si>
  <si>
    <t>EMULSION-GAL</t>
  </si>
  <si>
    <t>SLURRYSEALEMULSION</t>
  </si>
  <si>
    <t>MICROPAVINGJOINTS</t>
  </si>
  <si>
    <t>Note:</t>
  </si>
  <si>
    <t>60% for RS or Similar type emulsions</t>
  </si>
  <si>
    <t>PETROLEUM  CONTENT % BY VOLUME</t>
  </si>
  <si>
    <t>CURRENT PRICE PER "TON" FOR LATEST MONTH</t>
  </si>
  <si>
    <t>ELIGIBLE SLURRY SEAL ITEMS</t>
  </si>
  <si>
    <t>NO. OF GALLONS FOR FUEL PRICE ADJUSTMENT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</si>
</sst>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0.00_)"/>
    <numFmt numFmtId="166" formatCode="#,##0.0_);\(#,##0.0\)"/>
    <numFmt numFmtId="167" formatCode="&quot;$&quot;#,##0.00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 Black"/>
      <family val="2"/>
    </font>
    <font>
      <b/>
      <sz val="11"/>
      <color indexed="8"/>
      <name val="Arial Black"/>
      <family val="2"/>
    </font>
    <font>
      <sz val="11"/>
      <color indexed="8"/>
      <name val="Arial Black"/>
      <family val="2"/>
    </font>
    <font>
      <b/>
      <sz val="14"/>
      <name val="Arial Black"/>
      <family val="2"/>
    </font>
    <font>
      <b/>
      <u val="single"/>
      <sz val="14"/>
      <name val="Arial Black"/>
      <family val="2"/>
    </font>
    <font>
      <sz val="14"/>
      <color indexed="8"/>
      <name val="Arial Black"/>
      <family val="2"/>
    </font>
    <font>
      <b/>
      <u val="single"/>
      <sz val="11"/>
      <color indexed="8"/>
      <name val="Arial Black"/>
      <family val="2"/>
    </font>
    <font>
      <b/>
      <sz val="16"/>
      <color indexed="8"/>
      <name val="Arial Black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u val="single"/>
      <sz val="14"/>
      <color indexed="8"/>
      <name val="Arial Black"/>
      <family val="2"/>
    </font>
    <font>
      <b/>
      <u val="single"/>
      <sz val="12"/>
      <name val="Arial"/>
      <family val="2"/>
    </font>
    <font>
      <b/>
      <u val="single"/>
      <sz val="12"/>
      <name val="Arial Black"/>
      <family val="2"/>
    </font>
    <font>
      <b/>
      <sz val="14"/>
      <color indexed="8"/>
      <name val="Arial Black"/>
      <family val="2"/>
    </font>
    <font>
      <b/>
      <sz val="10"/>
      <color indexed="8"/>
      <name val="Arial Black"/>
      <family val="2"/>
    </font>
    <font>
      <b/>
      <u val="single"/>
      <sz val="10"/>
      <color indexed="8"/>
      <name val="Arial Black"/>
      <family val="2"/>
    </font>
    <font>
      <sz val="14"/>
      <color indexed="8"/>
      <name val="Calibri"/>
      <family val="2"/>
    </font>
    <font>
      <b/>
      <sz val="12"/>
      <color indexed="8"/>
      <name val="Arial Black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b/>
      <sz val="18"/>
      <color indexed="8"/>
      <name val="Arial"/>
      <family val="2"/>
    </font>
    <font>
      <b/>
      <u val="single"/>
      <sz val="12"/>
      <color indexed="8"/>
      <name val="Arial Black"/>
      <family val="2"/>
    </font>
    <font>
      <b/>
      <u val="single"/>
      <sz val="18"/>
      <color indexed="8"/>
      <name val="Arial Black"/>
      <family val="2"/>
    </font>
    <font>
      <b/>
      <sz val="16"/>
      <color indexed="8"/>
      <name val="Arial"/>
      <family val="2"/>
    </font>
    <font>
      <b/>
      <u val="single"/>
      <sz val="22"/>
      <color indexed="8"/>
      <name val="Arial Black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Arial Black"/>
      <family val="2"/>
    </font>
    <font>
      <b/>
      <u val="single"/>
      <sz val="14"/>
      <color theme="1"/>
      <name val="Arial Black"/>
      <family val="2"/>
    </font>
    <font>
      <b/>
      <sz val="10"/>
      <color theme="1"/>
      <name val="Arial Black"/>
      <family val="2"/>
    </font>
    <font>
      <b/>
      <sz val="11"/>
      <color theme="1"/>
      <name val="Arial Black"/>
      <family val="2"/>
    </font>
    <font>
      <sz val="11"/>
      <color theme="1"/>
      <name val="Arial Black"/>
      <family val="2"/>
    </font>
    <font>
      <b/>
      <u val="single"/>
      <sz val="11"/>
      <color theme="1"/>
      <name val="Arial Black"/>
      <family val="2"/>
    </font>
    <font>
      <b/>
      <u val="single"/>
      <sz val="10"/>
      <color theme="1"/>
      <name val="Arial Black"/>
      <family val="2"/>
    </font>
    <font>
      <b/>
      <sz val="12"/>
      <color theme="1"/>
      <name val="Arial"/>
      <family val="2"/>
    </font>
    <font>
      <sz val="14"/>
      <color theme="1"/>
      <name val="Calibri"/>
      <family val="2"/>
    </font>
    <font>
      <b/>
      <sz val="14"/>
      <color theme="1"/>
      <name val="Arial"/>
      <family val="2"/>
    </font>
    <font>
      <b/>
      <sz val="12"/>
      <color theme="1"/>
      <name val="Arial Black"/>
      <family val="2"/>
    </font>
    <font>
      <sz val="12"/>
      <color theme="1"/>
      <name val="Arial"/>
      <family val="2"/>
    </font>
    <font>
      <sz val="12"/>
      <color theme="1"/>
      <name val="Calibri"/>
      <family val="2"/>
    </font>
    <font>
      <b/>
      <sz val="18"/>
      <color theme="1"/>
      <name val="Arial"/>
      <family val="2"/>
    </font>
    <font>
      <b/>
      <u val="single"/>
      <sz val="12"/>
      <color theme="1"/>
      <name val="Arial Black"/>
      <family val="2"/>
    </font>
    <font>
      <b/>
      <u val="single"/>
      <sz val="18"/>
      <color theme="1"/>
      <name val="Arial Black"/>
      <family val="2"/>
    </font>
    <font>
      <b/>
      <sz val="16"/>
      <color theme="1"/>
      <name val="Arial"/>
      <family val="2"/>
    </font>
    <font>
      <b/>
      <u val="single"/>
      <sz val="22"/>
      <color theme="1"/>
      <name val="Arial Blac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ck"/>
      <right/>
      <top style="thick"/>
      <bottom style="thick"/>
    </border>
    <border>
      <left/>
      <right style="thick"/>
      <top style="thick"/>
      <bottom style="thick"/>
    </border>
    <border>
      <left/>
      <right style="medium"/>
      <top/>
      <bottom/>
    </border>
    <border>
      <left style="medium">
        <color indexed="8"/>
      </left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93">
    <xf numFmtId="0" fontId="0" fillId="0" borderId="0" xfId="0" applyFont="1" applyAlignment="1">
      <alignment/>
    </xf>
    <xf numFmtId="0" fontId="61" fillId="0" borderId="0" xfId="0" applyFont="1" applyAlignment="1">
      <alignment/>
    </xf>
    <xf numFmtId="0" fontId="61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63" fillId="0" borderId="0" xfId="0" applyFont="1" applyAlignment="1">
      <alignment/>
    </xf>
    <xf numFmtId="0" fontId="64" fillId="0" borderId="10" xfId="0" applyFont="1" applyBorder="1" applyAlignment="1">
      <alignment horizontal="center"/>
    </xf>
    <xf numFmtId="0" fontId="65" fillId="0" borderId="11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64" fillId="0" borderId="12" xfId="0" applyFont="1" applyBorder="1" applyAlignment="1">
      <alignment horizontal="center"/>
    </xf>
    <xf numFmtId="0" fontId="2" fillId="0" borderId="13" xfId="0" applyFont="1" applyBorder="1" applyAlignment="1" applyProtection="1">
      <alignment horizontal="center"/>
      <protection/>
    </xf>
    <xf numFmtId="0" fontId="62" fillId="0" borderId="0" xfId="0" applyFont="1" applyFill="1" applyAlignment="1">
      <alignment horizontal="center"/>
    </xf>
    <xf numFmtId="0" fontId="62" fillId="0" borderId="0" xfId="0" applyFont="1" applyFill="1" applyAlignment="1">
      <alignment/>
    </xf>
    <xf numFmtId="0" fontId="64" fillId="2" borderId="14" xfId="0" applyFont="1" applyFill="1" applyBorder="1" applyAlignment="1">
      <alignment horizontal="center"/>
    </xf>
    <xf numFmtId="0" fontId="64" fillId="2" borderId="15" xfId="0" applyFont="1" applyFill="1" applyBorder="1" applyAlignment="1">
      <alignment horizontal="center"/>
    </xf>
    <xf numFmtId="0" fontId="61" fillId="13" borderId="0" xfId="0" applyFont="1" applyFill="1" applyAlignment="1">
      <alignment horizontal="center"/>
    </xf>
    <xf numFmtId="0" fontId="66" fillId="0" borderId="0" xfId="0" applyFont="1" applyAlignment="1">
      <alignment horizontal="center" vertical="center" wrapText="1"/>
    </xf>
    <xf numFmtId="0" fontId="67" fillId="0" borderId="0" xfId="0" applyFont="1" applyFill="1" applyAlignment="1">
      <alignment horizontal="center"/>
    </xf>
    <xf numFmtId="0" fontId="4" fillId="0" borderId="0" xfId="0" applyFont="1" applyFill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Alignment="1">
      <alignment/>
    </xf>
    <xf numFmtId="0" fontId="6" fillId="0" borderId="0" xfId="0" applyFont="1" applyFill="1" applyAlignment="1">
      <alignment horizontal="center"/>
    </xf>
    <xf numFmtId="0" fontId="3" fillId="0" borderId="0" xfId="0" applyFont="1" applyAlignment="1" applyProtection="1">
      <alignment horizontal="left"/>
      <protection/>
    </xf>
    <xf numFmtId="0" fontId="63" fillId="0" borderId="0" xfId="0" applyFont="1" applyAlignment="1" applyProtection="1">
      <alignment/>
      <protection/>
    </xf>
    <xf numFmtId="0" fontId="63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67" fillId="0" borderId="0" xfId="0" applyFont="1" applyFill="1" applyAlignment="1" applyProtection="1">
      <alignment horizontal="center"/>
      <protection/>
    </xf>
    <xf numFmtId="0" fontId="67" fillId="0" borderId="0" xfId="0" applyFont="1" applyFill="1" applyBorder="1" applyAlignment="1" applyProtection="1">
      <alignment horizontal="center"/>
      <protection/>
    </xf>
    <xf numFmtId="0" fontId="62" fillId="0" borderId="0" xfId="0" applyFont="1" applyFill="1" applyBorder="1" applyAlignment="1" applyProtection="1">
      <alignment/>
      <protection/>
    </xf>
    <xf numFmtId="0" fontId="62" fillId="0" borderId="0" xfId="0" applyFont="1" applyFill="1" applyAlignment="1" applyProtection="1">
      <alignment/>
      <protection/>
    </xf>
    <xf numFmtId="0" fontId="61" fillId="0" borderId="0" xfId="0" applyFont="1" applyAlignment="1" applyProtection="1">
      <alignment/>
      <protection/>
    </xf>
    <xf numFmtId="0" fontId="61" fillId="0" borderId="0" xfId="0" applyFont="1" applyBorder="1" applyAlignment="1" applyProtection="1">
      <alignment/>
      <protection/>
    </xf>
    <xf numFmtId="0" fontId="63" fillId="0" borderId="0" xfId="0" applyFont="1" applyAlignment="1" applyProtection="1">
      <alignment horizontal="right"/>
      <protection/>
    </xf>
    <xf numFmtId="0" fontId="5" fillId="13" borderId="0" xfId="0" applyFont="1" applyFill="1" applyAlignment="1">
      <alignment/>
    </xf>
    <xf numFmtId="0" fontId="61" fillId="13" borderId="0" xfId="0" applyFont="1" applyFill="1" applyAlignment="1">
      <alignment/>
    </xf>
    <xf numFmtId="0" fontId="61" fillId="0" borderId="0" xfId="0" applyFont="1" applyFill="1" applyAlignment="1" applyProtection="1">
      <alignment/>
      <protection/>
    </xf>
    <xf numFmtId="0" fontId="61" fillId="0" borderId="0" xfId="0" applyFont="1" applyFill="1" applyAlignment="1" applyProtection="1">
      <alignment/>
      <protection/>
    </xf>
    <xf numFmtId="0" fontId="61" fillId="0" borderId="0" xfId="0" applyFont="1" applyFill="1" applyAlignment="1">
      <alignment horizontal="center"/>
    </xf>
    <xf numFmtId="0" fontId="63" fillId="0" borderId="0" xfId="0" applyFont="1" applyFill="1" applyAlignment="1">
      <alignment horizontal="center"/>
    </xf>
    <xf numFmtId="0" fontId="62" fillId="0" borderId="0" xfId="0" applyFont="1" applyFill="1" applyAlignment="1" applyProtection="1">
      <alignment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/>
      <protection/>
    </xf>
    <xf numFmtId="0" fontId="65" fillId="0" borderId="0" xfId="0" applyFont="1" applyAlignment="1">
      <alignment/>
    </xf>
    <xf numFmtId="0" fontId="8" fillId="0" borderId="0" xfId="0" applyFont="1" applyAlignment="1" applyProtection="1">
      <alignment horizontal="right"/>
      <protection/>
    </xf>
    <xf numFmtId="0" fontId="4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Fill="1" applyBorder="1" applyAlignment="1" applyProtection="1">
      <alignment horizontal="center" vertical="center"/>
      <protection/>
    </xf>
    <xf numFmtId="0" fontId="61" fillId="0" borderId="0" xfId="0" applyFont="1" applyAlignment="1">
      <alignment/>
    </xf>
    <xf numFmtId="39" fontId="10" fillId="0" borderId="16" xfId="0" applyNumberFormat="1" applyFont="1" applyBorder="1" applyAlignment="1" applyProtection="1">
      <alignment vertical="center"/>
      <protection/>
    </xf>
    <xf numFmtId="39" fontId="10" fillId="0" borderId="16" xfId="0" applyNumberFormat="1" applyFont="1" applyFill="1" applyBorder="1" applyAlignment="1" applyProtection="1">
      <alignment horizontal="center" vertical="center"/>
      <protection locked="0"/>
    </xf>
    <xf numFmtId="39" fontId="10" fillId="0" borderId="16" xfId="0" applyNumberFormat="1" applyFont="1" applyBorder="1" applyAlignment="1" applyProtection="1">
      <alignment horizontal="center" vertical="center"/>
      <protection/>
    </xf>
    <xf numFmtId="0" fontId="10" fillId="0" borderId="16" xfId="0" applyFont="1" applyFill="1" applyBorder="1" applyAlignment="1" applyProtection="1">
      <alignment horizontal="left" vertical="center"/>
      <protection/>
    </xf>
    <xf numFmtId="0" fontId="10" fillId="0" borderId="16" xfId="0" applyFont="1" applyFill="1" applyBorder="1" applyAlignment="1" applyProtection="1">
      <alignment horizontal="center" vertical="center"/>
      <protection/>
    </xf>
    <xf numFmtId="10" fontId="10" fillId="0" borderId="16" xfId="57" applyNumberFormat="1" applyFont="1" applyFill="1" applyBorder="1" applyAlignment="1" applyProtection="1">
      <alignment horizontal="center" vertical="center"/>
      <protection/>
    </xf>
    <xf numFmtId="0" fontId="68" fillId="13" borderId="16" xfId="0" applyFont="1" applyFill="1" applyBorder="1" applyAlignment="1" applyProtection="1">
      <alignment/>
      <protection locked="0"/>
    </xf>
    <xf numFmtId="10" fontId="11" fillId="0" borderId="16" xfId="57" applyNumberFormat="1" applyFont="1" applyFill="1" applyBorder="1" applyAlignment="1">
      <alignment horizontal="center"/>
    </xf>
    <xf numFmtId="0" fontId="68" fillId="13" borderId="16" xfId="0" applyFont="1" applyFill="1" applyBorder="1" applyAlignment="1">
      <alignment/>
    </xf>
    <xf numFmtId="0" fontId="68" fillId="0" borderId="0" xfId="0" applyFont="1" applyAlignment="1">
      <alignment/>
    </xf>
    <xf numFmtId="0" fontId="10" fillId="0" borderId="0" xfId="0" applyFont="1" applyAlignment="1" applyProtection="1">
      <alignment/>
      <protection/>
    </xf>
    <xf numFmtId="0" fontId="12" fillId="0" borderId="16" xfId="0" applyFont="1" applyBorder="1" applyAlignment="1" applyProtection="1">
      <alignment/>
      <protection/>
    </xf>
    <xf numFmtId="2" fontId="12" fillId="0" borderId="16" xfId="0" applyNumberFormat="1" applyFont="1" applyBorder="1" applyAlignment="1" applyProtection="1">
      <alignment horizontal="center" vertical="center"/>
      <protection/>
    </xf>
    <xf numFmtId="165" fontId="12" fillId="0" borderId="16" xfId="0" applyNumberFormat="1" applyFont="1" applyBorder="1" applyAlignment="1" applyProtection="1">
      <alignment horizontal="center" vertical="center"/>
      <protection/>
    </xf>
    <xf numFmtId="10" fontId="12" fillId="0" borderId="16" xfId="0" applyNumberFormat="1" applyFont="1" applyBorder="1" applyAlignment="1" applyProtection="1">
      <alignment horizontal="center" vertical="center"/>
      <protection/>
    </xf>
    <xf numFmtId="0" fontId="12" fillId="0" borderId="16" xfId="0" applyFont="1" applyBorder="1" applyAlignment="1" applyProtection="1">
      <alignment horizontal="center"/>
      <protection/>
    </xf>
    <xf numFmtId="167" fontId="12" fillId="33" borderId="16" xfId="0" applyNumberFormat="1" applyFont="1" applyFill="1" applyBorder="1" applyAlignment="1" applyProtection="1">
      <alignment horizontal="center" vertical="center"/>
      <protection/>
    </xf>
    <xf numFmtId="0" fontId="13" fillId="0" borderId="17" xfId="0" applyFont="1" applyBorder="1" applyAlignment="1">
      <alignment horizontal="center"/>
    </xf>
    <xf numFmtId="39" fontId="12" fillId="0" borderId="16" xfId="0" applyNumberFormat="1" applyFont="1" applyBorder="1" applyAlignment="1" applyProtection="1">
      <alignment horizontal="center" vertical="center"/>
      <protection/>
    </xf>
    <xf numFmtId="2" fontId="12" fillId="33" borderId="16" xfId="0" applyNumberFormat="1" applyFont="1" applyFill="1" applyBorder="1" applyAlignment="1" applyProtection="1">
      <alignment vertical="center"/>
      <protection/>
    </xf>
    <xf numFmtId="0" fontId="69" fillId="0" borderId="0" xfId="0" applyFont="1" applyAlignment="1">
      <alignment/>
    </xf>
    <xf numFmtId="0" fontId="64" fillId="0" borderId="18" xfId="0" applyFont="1" applyFill="1" applyBorder="1" applyAlignment="1">
      <alignment horizontal="center" wrapText="1"/>
    </xf>
    <xf numFmtId="0" fontId="68" fillId="0" borderId="0" xfId="0" applyFont="1" applyFill="1" applyBorder="1" applyAlignment="1">
      <alignment/>
    </xf>
    <xf numFmtId="0" fontId="68" fillId="0" borderId="19" xfId="0" applyFont="1" applyFill="1" applyBorder="1" applyAlignment="1">
      <alignment/>
    </xf>
    <xf numFmtId="0" fontId="68" fillId="0" borderId="20" xfId="0" applyFont="1" applyBorder="1" applyAlignment="1">
      <alignment/>
    </xf>
    <xf numFmtId="0" fontId="68" fillId="0" borderId="16" xfId="0" applyFont="1" applyFill="1" applyBorder="1" applyAlignment="1">
      <alignment/>
    </xf>
    <xf numFmtId="0" fontId="68" fillId="0" borderId="21" xfId="0" applyFont="1" applyBorder="1" applyAlignment="1">
      <alignment horizontal="center" vertical="center" wrapText="1"/>
    </xf>
    <xf numFmtId="0" fontId="70" fillId="0" borderId="22" xfId="0" applyFont="1" applyBorder="1" applyAlignment="1">
      <alignment/>
    </xf>
    <xf numFmtId="0" fontId="70" fillId="33" borderId="21" xfId="0" applyFont="1" applyFill="1" applyBorder="1" applyAlignment="1">
      <alignment/>
    </xf>
    <xf numFmtId="0" fontId="68" fillId="0" borderId="11" xfId="0" applyFont="1" applyBorder="1" applyAlignment="1" applyProtection="1">
      <alignment horizontal="center"/>
      <protection/>
    </xf>
    <xf numFmtId="0" fontId="11" fillId="0" borderId="11" xfId="0" applyFont="1" applyBorder="1" applyAlignment="1" applyProtection="1">
      <alignment horizontal="center"/>
      <protection/>
    </xf>
    <xf numFmtId="0" fontId="11" fillId="0" borderId="13" xfId="0" applyFont="1" applyBorder="1" applyAlignment="1" applyProtection="1">
      <alignment horizontal="center"/>
      <protection/>
    </xf>
    <xf numFmtId="0" fontId="71" fillId="2" borderId="14" xfId="0" applyFont="1" applyFill="1" applyBorder="1" applyAlignment="1">
      <alignment horizontal="center"/>
    </xf>
    <xf numFmtId="0" fontId="71" fillId="2" borderId="15" xfId="0" applyFont="1" applyFill="1" applyBorder="1" applyAlignment="1">
      <alignment horizontal="center"/>
    </xf>
    <xf numFmtId="0" fontId="68" fillId="0" borderId="10" xfId="0" applyFont="1" applyBorder="1" applyAlignment="1">
      <alignment horizontal="center"/>
    </xf>
    <xf numFmtId="0" fontId="68" fillId="0" borderId="12" xfId="0" applyFont="1" applyBorder="1" applyAlignment="1">
      <alignment horizontal="center"/>
    </xf>
    <xf numFmtId="0" fontId="13" fillId="0" borderId="0" xfId="0" applyFont="1" applyAlignment="1">
      <alignment/>
    </xf>
    <xf numFmtId="0" fontId="68" fillId="0" borderId="23" xfId="0" applyFont="1" applyBorder="1" applyAlignment="1" applyProtection="1">
      <alignment/>
      <protection/>
    </xf>
    <xf numFmtId="0" fontId="68" fillId="13" borderId="24" xfId="0" applyFont="1" applyFill="1" applyBorder="1" applyAlignment="1" applyProtection="1">
      <alignment horizontal="center" vertical="center"/>
      <protection locked="0"/>
    </xf>
    <xf numFmtId="0" fontId="68" fillId="13" borderId="24" xfId="0" applyFont="1" applyFill="1" applyBorder="1" applyAlignment="1" applyProtection="1">
      <alignment horizontal="center"/>
      <protection locked="0"/>
    </xf>
    <xf numFmtId="0" fontId="68" fillId="13" borderId="24" xfId="0" applyFont="1" applyFill="1" applyBorder="1" applyAlignment="1" applyProtection="1">
      <alignment vertical="center"/>
      <protection locked="0"/>
    </xf>
    <xf numFmtId="0" fontId="68" fillId="0" borderId="0" xfId="0" applyFont="1" applyAlignment="1" applyProtection="1">
      <alignment/>
      <protection/>
    </xf>
    <xf numFmtId="0" fontId="68" fillId="0" borderId="0" xfId="0" applyFont="1" applyBorder="1" applyAlignment="1" applyProtection="1">
      <alignment/>
      <protection/>
    </xf>
    <xf numFmtId="0" fontId="72" fillId="0" borderId="0" xfId="0" applyFont="1" applyAlignment="1" applyProtection="1">
      <alignment/>
      <protection/>
    </xf>
    <xf numFmtId="0" fontId="11" fillId="0" borderId="0" xfId="0" applyFont="1" applyAlignment="1">
      <alignment/>
    </xf>
    <xf numFmtId="165" fontId="11" fillId="0" borderId="16" xfId="0" applyNumberFormat="1" applyFont="1" applyBorder="1" applyAlignment="1" applyProtection="1">
      <alignment horizontal="center" vertical="center" wrapText="1"/>
      <protection/>
    </xf>
    <xf numFmtId="0" fontId="11" fillId="0" borderId="16" xfId="0" applyFont="1" applyBorder="1" applyAlignment="1" applyProtection="1">
      <alignment/>
      <protection/>
    </xf>
    <xf numFmtId="0" fontId="11" fillId="0" borderId="16" xfId="0" applyFont="1" applyBorder="1" applyAlignment="1" applyProtection="1">
      <alignment horizontal="center" wrapText="1"/>
      <protection/>
    </xf>
    <xf numFmtId="0" fontId="15" fillId="0" borderId="16" xfId="0" applyFont="1" applyFill="1" applyBorder="1" applyAlignment="1" applyProtection="1">
      <alignment horizontal="center" vertical="center" wrapText="1"/>
      <protection/>
    </xf>
    <xf numFmtId="0" fontId="11" fillId="0" borderId="16" xfId="0" applyFont="1" applyFill="1" applyBorder="1" applyAlignment="1" applyProtection="1">
      <alignment wrapText="1"/>
      <protection/>
    </xf>
    <xf numFmtId="166" fontId="11" fillId="0" borderId="16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Alignment="1" applyProtection="1">
      <alignment horizontal="left"/>
      <protection/>
    </xf>
    <xf numFmtId="0" fontId="70" fillId="0" borderId="0" xfId="0" applyFont="1" applyAlignment="1" applyProtection="1">
      <alignment horizontal="right"/>
      <protection/>
    </xf>
    <xf numFmtId="0" fontId="71" fillId="0" borderId="0" xfId="0" applyFont="1" applyAlignment="1" applyProtection="1">
      <alignment/>
      <protection/>
    </xf>
    <xf numFmtId="0" fontId="71" fillId="0" borderId="0" xfId="0" applyFont="1" applyBorder="1" applyAlignment="1" applyProtection="1">
      <alignment/>
      <protection/>
    </xf>
    <xf numFmtId="0" fontId="73" fillId="0" borderId="0" xfId="0" applyFont="1" applyBorder="1" applyAlignment="1" applyProtection="1">
      <alignment/>
      <protection/>
    </xf>
    <xf numFmtId="0" fontId="68" fillId="13" borderId="16" xfId="0" applyFont="1" applyFill="1" applyBorder="1" applyAlignment="1" applyProtection="1">
      <alignment horizontal="center"/>
      <protection locked="0"/>
    </xf>
    <xf numFmtId="0" fontId="70" fillId="0" borderId="16" xfId="0" applyFont="1" applyBorder="1" applyAlignment="1">
      <alignment horizontal="center"/>
    </xf>
    <xf numFmtId="0" fontId="12" fillId="0" borderId="21" xfId="0" applyFont="1" applyFill="1" applyBorder="1" applyAlignment="1" applyProtection="1">
      <alignment horizontal="center"/>
      <protection/>
    </xf>
    <xf numFmtId="0" fontId="12" fillId="0" borderId="21" xfId="0" applyFont="1" applyBorder="1" applyAlignment="1" applyProtection="1">
      <alignment horizontal="center"/>
      <protection/>
    </xf>
    <xf numFmtId="10" fontId="12" fillId="0" borderId="21" xfId="0" applyNumberFormat="1" applyFont="1" applyBorder="1" applyAlignment="1" applyProtection="1">
      <alignment horizontal="center"/>
      <protection/>
    </xf>
    <xf numFmtId="0" fontId="70" fillId="0" borderId="21" xfId="0" applyFont="1" applyBorder="1" applyAlignment="1" applyProtection="1">
      <alignment horizontal="center"/>
      <protection/>
    </xf>
    <xf numFmtId="2" fontId="70" fillId="33" borderId="16" xfId="0" applyNumberFormat="1" applyFont="1" applyFill="1" applyBorder="1" applyAlignment="1">
      <alignment horizontal="center"/>
    </xf>
    <xf numFmtId="2" fontId="12" fillId="33" borderId="21" xfId="0" applyNumberFormat="1" applyFont="1" applyFill="1" applyBorder="1" applyAlignment="1" applyProtection="1">
      <alignment horizontal="center"/>
      <protection/>
    </xf>
    <xf numFmtId="7" fontId="70" fillId="33" borderId="21" xfId="44" applyNumberFormat="1" applyFont="1" applyFill="1" applyBorder="1" applyAlignment="1" applyProtection="1">
      <alignment horizontal="center"/>
      <protection/>
    </xf>
    <xf numFmtId="0" fontId="63" fillId="0" borderId="0" xfId="0" applyFont="1" applyAlignment="1">
      <alignment horizontal="center"/>
    </xf>
    <xf numFmtId="7" fontId="74" fillId="14" borderId="0" xfId="44" applyNumberFormat="1" applyFont="1" applyFill="1" applyBorder="1" applyAlignment="1" applyProtection="1">
      <alignment horizontal="center"/>
      <protection/>
    </xf>
    <xf numFmtId="0" fontId="16" fillId="0" borderId="16" xfId="0" applyFont="1" applyBorder="1" applyAlignment="1">
      <alignment horizontal="center" vertical="center" wrapText="1"/>
    </xf>
    <xf numFmtId="0" fontId="75" fillId="0" borderId="16" xfId="0" applyFont="1" applyBorder="1" applyAlignment="1">
      <alignment horizontal="center" vertical="center" wrapText="1"/>
    </xf>
    <xf numFmtId="0" fontId="71" fillId="0" borderId="16" xfId="0" applyFont="1" applyBorder="1" applyAlignment="1">
      <alignment horizontal="center" vertical="center" wrapText="1"/>
    </xf>
    <xf numFmtId="0" fontId="68" fillId="13" borderId="16" xfId="0" applyFont="1" applyFill="1" applyBorder="1" applyAlignment="1" applyProtection="1">
      <alignment/>
      <protection locked="0"/>
    </xf>
    <xf numFmtId="2" fontId="68" fillId="0" borderId="16" xfId="0" applyNumberFormat="1" applyFont="1" applyBorder="1" applyAlignment="1">
      <alignment horizontal="center"/>
    </xf>
    <xf numFmtId="0" fontId="11" fillId="0" borderId="16" xfId="0" applyFont="1" applyFill="1" applyBorder="1" applyAlignment="1" applyProtection="1">
      <alignment horizontal="center" vertical="center" wrapText="1"/>
      <protection/>
    </xf>
    <xf numFmtId="2" fontId="10" fillId="0" borderId="16" xfId="57" applyNumberFormat="1" applyFont="1" applyBorder="1" applyAlignment="1" applyProtection="1">
      <alignment horizontal="center" vertical="center"/>
      <protection/>
    </xf>
    <xf numFmtId="2" fontId="10" fillId="0" borderId="16" xfId="0" applyNumberFormat="1" applyFont="1" applyBorder="1" applyAlignment="1" applyProtection="1">
      <alignment horizontal="center" vertical="center"/>
      <protection/>
    </xf>
    <xf numFmtId="2" fontId="11" fillId="0" borderId="16" xfId="0" applyNumberFormat="1" applyFont="1" applyBorder="1" applyAlignment="1">
      <alignment horizontal="center"/>
    </xf>
    <xf numFmtId="167" fontId="12" fillId="34" borderId="16" xfId="0" applyNumberFormat="1" applyFont="1" applyFill="1" applyBorder="1" applyAlignment="1" applyProtection="1">
      <alignment horizontal="center" vertical="center"/>
      <protection locked="0"/>
    </xf>
    <xf numFmtId="2" fontId="12" fillId="34" borderId="16" xfId="0" applyNumberFormat="1" applyFont="1" applyFill="1" applyBorder="1" applyAlignment="1" applyProtection="1">
      <alignment horizontal="center" vertical="center"/>
      <protection locked="0"/>
    </xf>
    <xf numFmtId="0" fontId="68" fillId="13" borderId="17" xfId="0" applyFont="1" applyFill="1" applyBorder="1" applyAlignment="1" applyProtection="1">
      <alignment/>
      <protection locked="0"/>
    </xf>
    <xf numFmtId="0" fontId="68" fillId="13" borderId="16" xfId="0" applyFont="1" applyFill="1" applyBorder="1" applyAlignment="1" applyProtection="1">
      <alignment/>
      <protection locked="0"/>
    </xf>
    <xf numFmtId="7" fontId="12" fillId="13" borderId="21" xfId="44" applyNumberFormat="1" applyFont="1" applyFill="1" applyBorder="1" applyAlignment="1" applyProtection="1">
      <alignment horizontal="center"/>
      <protection locked="0"/>
    </xf>
    <xf numFmtId="0" fontId="12" fillId="13" borderId="21" xfId="0" applyFont="1" applyFill="1" applyBorder="1" applyAlignment="1" applyProtection="1">
      <alignment horizontal="center" vertical="center"/>
      <protection locked="0"/>
    </xf>
    <xf numFmtId="0" fontId="0" fillId="13" borderId="0" xfId="0" applyFill="1" applyAlignment="1">
      <alignment/>
    </xf>
    <xf numFmtId="39" fontId="10" fillId="13" borderId="16" xfId="0" applyNumberFormat="1" applyFont="1" applyFill="1" applyBorder="1" applyAlignment="1" applyProtection="1">
      <alignment horizontal="center" vertical="center"/>
      <protection locked="0"/>
    </xf>
    <xf numFmtId="39" fontId="10" fillId="13" borderId="16" xfId="0" applyNumberFormat="1" applyFont="1" applyFill="1" applyBorder="1" applyAlignment="1" applyProtection="1">
      <alignment vertical="center"/>
      <protection/>
    </xf>
    <xf numFmtId="0" fontId="10" fillId="13" borderId="16" xfId="0" applyFont="1" applyFill="1" applyBorder="1" applyAlignment="1" applyProtection="1">
      <alignment horizontal="center" vertical="center"/>
      <protection/>
    </xf>
    <xf numFmtId="0" fontId="68" fillId="0" borderId="16" xfId="0" applyFont="1" applyFill="1" applyBorder="1" applyAlignment="1" applyProtection="1">
      <alignment/>
      <protection/>
    </xf>
    <xf numFmtId="0" fontId="68" fillId="13" borderId="24" xfId="0" applyFont="1" applyFill="1" applyBorder="1" applyAlignment="1" applyProtection="1">
      <alignment horizontal="center"/>
      <protection locked="0"/>
    </xf>
    <xf numFmtId="0" fontId="68" fillId="13" borderId="23" xfId="0" applyFont="1" applyFill="1" applyBorder="1" applyAlignment="1" applyProtection="1">
      <alignment/>
      <protection locked="0"/>
    </xf>
    <xf numFmtId="0" fontId="68" fillId="13" borderId="24" xfId="0" applyFont="1" applyFill="1" applyBorder="1" applyAlignment="1" applyProtection="1">
      <alignment/>
      <protection locked="0"/>
    </xf>
    <xf numFmtId="0" fontId="68" fillId="13" borderId="25" xfId="0" applyFont="1" applyFill="1" applyBorder="1" applyAlignment="1" applyProtection="1">
      <alignment/>
      <protection locked="0"/>
    </xf>
    <xf numFmtId="0" fontId="68" fillId="0" borderId="23" xfId="0" applyFont="1" applyBorder="1" applyAlignment="1" applyProtection="1">
      <alignment vertical="center"/>
      <protection/>
    </xf>
    <xf numFmtId="0" fontId="68" fillId="0" borderId="24" xfId="0" applyFont="1" applyBorder="1" applyAlignment="1" applyProtection="1">
      <alignment vertical="center"/>
      <protection/>
    </xf>
    <xf numFmtId="0" fontId="68" fillId="0" borderId="25" xfId="0" applyFont="1" applyBorder="1" applyAlignment="1" applyProtection="1">
      <alignment vertical="center"/>
      <protection/>
    </xf>
    <xf numFmtId="0" fontId="68" fillId="0" borderId="24" xfId="0" applyFont="1" applyBorder="1" applyAlignment="1" applyProtection="1">
      <alignment/>
      <protection/>
    </xf>
    <xf numFmtId="0" fontId="68" fillId="0" borderId="25" xfId="0" applyFont="1" applyBorder="1" applyAlignment="1" applyProtection="1">
      <alignment/>
      <protection/>
    </xf>
    <xf numFmtId="0" fontId="68" fillId="0" borderId="23" xfId="0" applyFont="1" applyBorder="1" applyAlignment="1" applyProtection="1">
      <alignment/>
      <protection/>
    </xf>
    <xf numFmtId="0" fontId="61" fillId="13" borderId="0" xfId="0" applyFont="1" applyFill="1" applyAlignment="1" applyProtection="1">
      <alignment/>
      <protection/>
    </xf>
    <xf numFmtId="0" fontId="61" fillId="13" borderId="0" xfId="0" applyFont="1" applyFill="1" applyAlignment="1" applyProtection="1">
      <alignment/>
      <protection/>
    </xf>
    <xf numFmtId="0" fontId="68" fillId="13" borderId="24" xfId="0" applyFont="1" applyFill="1" applyBorder="1" applyAlignment="1" applyProtection="1">
      <alignment horizontal="center" vertical="center"/>
      <protection locked="0"/>
    </xf>
    <xf numFmtId="0" fontId="68" fillId="0" borderId="24" xfId="0" applyFont="1" applyBorder="1" applyAlignment="1" applyProtection="1">
      <alignment horizontal="left"/>
      <protection/>
    </xf>
    <xf numFmtId="0" fontId="68" fillId="0" borderId="25" xfId="0" applyFont="1" applyBorder="1" applyAlignment="1" applyProtection="1">
      <alignment horizontal="left"/>
      <protection/>
    </xf>
    <xf numFmtId="164" fontId="61" fillId="13" borderId="0" xfId="0" applyNumberFormat="1" applyFont="1" applyFill="1" applyAlignment="1">
      <alignment horizontal="center"/>
    </xf>
    <xf numFmtId="0" fontId="75" fillId="8" borderId="26" xfId="0" applyFont="1" applyFill="1" applyBorder="1" applyAlignment="1">
      <alignment horizontal="center"/>
    </xf>
    <xf numFmtId="0" fontId="75" fillId="8" borderId="27" xfId="0" applyFont="1" applyFill="1" applyBorder="1" applyAlignment="1">
      <alignment horizontal="center"/>
    </xf>
    <xf numFmtId="0" fontId="76" fillId="9" borderId="0" xfId="0" applyFont="1" applyFill="1" applyAlignment="1" applyProtection="1">
      <alignment horizontal="center"/>
      <protection/>
    </xf>
    <xf numFmtId="0" fontId="75" fillId="0" borderId="23" xfId="0" applyFont="1" applyBorder="1" applyAlignment="1" applyProtection="1">
      <alignment horizontal="center" vertical="center" wrapText="1"/>
      <protection/>
    </xf>
    <xf numFmtId="0" fontId="75" fillId="0" borderId="24" xfId="0" applyFont="1" applyBorder="1" applyAlignment="1" applyProtection="1">
      <alignment horizontal="center" vertical="center" wrapText="1"/>
      <protection/>
    </xf>
    <xf numFmtId="0" fontId="75" fillId="0" borderId="25" xfId="0" applyFont="1" applyBorder="1" applyAlignment="1" applyProtection="1">
      <alignment horizontal="center" vertical="center" wrapText="1"/>
      <protection/>
    </xf>
    <xf numFmtId="0" fontId="10" fillId="0" borderId="23" xfId="0" applyFont="1" applyBorder="1" applyAlignment="1" applyProtection="1">
      <alignment horizontal="left" vertical="center"/>
      <protection/>
    </xf>
    <xf numFmtId="0" fontId="10" fillId="0" borderId="24" xfId="0" applyFont="1" applyBorder="1" applyAlignment="1" applyProtection="1">
      <alignment horizontal="left" vertical="center"/>
      <protection/>
    </xf>
    <xf numFmtId="0" fontId="10" fillId="0" borderId="25" xfId="0" applyFont="1" applyBorder="1" applyAlignment="1" applyProtection="1">
      <alignment horizontal="left" vertical="center"/>
      <protection/>
    </xf>
    <xf numFmtId="0" fontId="62" fillId="0" borderId="0" xfId="0" applyFont="1" applyAlignment="1" applyProtection="1">
      <alignment horizontal="left"/>
      <protection/>
    </xf>
    <xf numFmtId="0" fontId="61" fillId="13" borderId="0" xfId="0" applyFont="1" applyFill="1" applyAlignment="1" applyProtection="1">
      <alignment/>
      <protection locked="0"/>
    </xf>
    <xf numFmtId="0" fontId="68" fillId="0" borderId="23" xfId="0" applyFont="1" applyBorder="1" applyAlignment="1" applyProtection="1">
      <alignment/>
      <protection/>
    </xf>
    <xf numFmtId="0" fontId="68" fillId="0" borderId="24" xfId="0" applyFont="1" applyBorder="1" applyAlignment="1" applyProtection="1">
      <alignment/>
      <protection/>
    </xf>
    <xf numFmtId="0" fontId="68" fillId="0" borderId="23" xfId="0" applyFont="1" applyBorder="1" applyAlignment="1" applyProtection="1">
      <alignment horizontal="left" vertical="center"/>
      <protection/>
    </xf>
    <xf numFmtId="0" fontId="68" fillId="0" borderId="24" xfId="0" applyFont="1" applyBorder="1" applyAlignment="1" applyProtection="1">
      <alignment horizontal="left" vertical="center"/>
      <protection/>
    </xf>
    <xf numFmtId="0" fontId="68" fillId="0" borderId="25" xfId="0" applyFont="1" applyBorder="1" applyAlignment="1" applyProtection="1">
      <alignment horizontal="left" vertical="center"/>
      <protection/>
    </xf>
    <xf numFmtId="0" fontId="68" fillId="0" borderId="21" xfId="0" applyFont="1" applyBorder="1" applyAlignment="1">
      <alignment horizontal="center" vertical="center"/>
    </xf>
    <xf numFmtId="0" fontId="68" fillId="0" borderId="19" xfId="0" applyFont="1" applyBorder="1" applyAlignment="1">
      <alignment horizontal="left"/>
    </xf>
    <xf numFmtId="0" fontId="68" fillId="0" borderId="16" xfId="0" applyFont="1" applyBorder="1" applyAlignment="1">
      <alignment/>
    </xf>
    <xf numFmtId="0" fontId="68" fillId="13" borderId="16" xfId="0" applyFont="1" applyFill="1" applyBorder="1" applyAlignment="1" applyProtection="1">
      <alignment/>
      <protection locked="0"/>
    </xf>
    <xf numFmtId="0" fontId="7" fillId="33" borderId="0" xfId="0" applyFont="1" applyFill="1" applyAlignment="1" applyProtection="1">
      <alignment/>
      <protection/>
    </xf>
    <xf numFmtId="0" fontId="7" fillId="33" borderId="28" xfId="0" applyFont="1" applyFill="1" applyBorder="1" applyAlignment="1" applyProtection="1">
      <alignment/>
      <protection/>
    </xf>
    <xf numFmtId="0" fontId="8" fillId="0" borderId="0" xfId="0" applyFont="1" applyAlignment="1" applyProtection="1">
      <alignment horizontal="right"/>
      <protection/>
    </xf>
    <xf numFmtId="0" fontId="61" fillId="0" borderId="0" xfId="0" applyFont="1" applyAlignment="1" applyProtection="1">
      <alignment/>
      <protection/>
    </xf>
    <xf numFmtId="0" fontId="61" fillId="0" borderId="0" xfId="0" applyFont="1" applyAlignment="1">
      <alignment/>
    </xf>
    <xf numFmtId="0" fontId="68" fillId="0" borderId="19" xfId="0" applyFont="1" applyBorder="1" applyAlignment="1">
      <alignment/>
    </xf>
    <xf numFmtId="0" fontId="68" fillId="0" borderId="16" xfId="0" applyFont="1" applyBorder="1" applyAlignment="1">
      <alignment/>
    </xf>
    <xf numFmtId="0" fontId="68" fillId="0" borderId="21" xfId="0" applyFont="1" applyBorder="1" applyAlignment="1">
      <alignment vertical="center"/>
    </xf>
    <xf numFmtId="7" fontId="9" fillId="35" borderId="29" xfId="0" applyNumberFormat="1" applyFont="1" applyFill="1" applyBorder="1" applyAlignment="1" applyProtection="1">
      <alignment horizontal="center" vertical="center"/>
      <protection/>
    </xf>
    <xf numFmtId="7" fontId="9" fillId="35" borderId="0" xfId="0" applyNumberFormat="1" applyFont="1" applyFill="1" applyBorder="1" applyAlignment="1" applyProtection="1">
      <alignment horizontal="center" vertical="center"/>
      <protection/>
    </xf>
    <xf numFmtId="0" fontId="77" fillId="0" borderId="0" xfId="0" applyFont="1" applyAlignment="1">
      <alignment horizontal="left"/>
    </xf>
    <xf numFmtId="0" fontId="10" fillId="0" borderId="16" xfId="0" applyFont="1" applyFill="1" applyBorder="1" applyAlignment="1" applyProtection="1">
      <alignment horizontal="left" vertical="center"/>
      <protection/>
    </xf>
    <xf numFmtId="0" fontId="68" fillId="0" borderId="16" xfId="0" applyFont="1" applyFill="1" applyBorder="1" applyAlignment="1">
      <alignment vertical="center"/>
    </xf>
    <xf numFmtId="0" fontId="78" fillId="9" borderId="0" xfId="0" applyFont="1" applyFill="1" applyAlignment="1" applyProtection="1">
      <alignment horizontal="center"/>
      <protection/>
    </xf>
    <xf numFmtId="0" fontId="71" fillId="0" borderId="16" xfId="0" applyFont="1" applyBorder="1" applyAlignment="1">
      <alignment horizontal="center" vertical="center" wrapText="1"/>
    </xf>
    <xf numFmtId="0" fontId="10" fillId="0" borderId="16" xfId="0" applyFont="1" applyFill="1" applyBorder="1" applyAlignment="1" applyProtection="1">
      <alignment/>
      <protection/>
    </xf>
    <xf numFmtId="0" fontId="66" fillId="8" borderId="26" xfId="0" applyFont="1" applyFill="1" applyBorder="1" applyAlignment="1">
      <alignment horizontal="center"/>
    </xf>
    <xf numFmtId="0" fontId="66" fillId="8" borderId="27" xfId="0" applyFont="1" applyFill="1" applyBorder="1" applyAlignment="1">
      <alignment horizontal="center"/>
    </xf>
    <xf numFmtId="0" fontId="61" fillId="19" borderId="0" xfId="0" applyFont="1" applyFill="1" applyAlignment="1" applyProtection="1">
      <alignment/>
      <protection/>
    </xf>
    <xf numFmtId="0" fontId="61" fillId="19" borderId="0" xfId="0" applyFont="1" applyFill="1" applyAlignment="1" applyProtection="1">
      <alignment/>
      <protection/>
    </xf>
    <xf numFmtId="0" fontId="14" fillId="0" borderId="0" xfId="0" applyFont="1" applyAlignment="1" applyProtection="1">
      <alignment horizontal="left"/>
      <protection/>
    </xf>
    <xf numFmtId="164" fontId="61" fillId="0" borderId="0" xfId="0" applyNumberFormat="1" applyFont="1" applyFill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190500</xdr:colOff>
      <xdr:row>88</xdr:row>
      <xdr:rowOff>133350</xdr:rowOff>
    </xdr:from>
    <xdr:to>
      <xdr:col>10</xdr:col>
      <xdr:colOff>704850</xdr:colOff>
      <xdr:row>88</xdr:row>
      <xdr:rowOff>133350</xdr:rowOff>
    </xdr:to>
    <xdr:sp>
      <xdr:nvSpPr>
        <xdr:cNvPr id="1" name="Straight Arrow Connector 2"/>
        <xdr:cNvSpPr>
          <a:spLocks/>
        </xdr:cNvSpPr>
      </xdr:nvSpPr>
      <xdr:spPr>
        <a:xfrm>
          <a:off x="3648075" y="10201275"/>
          <a:ext cx="1590675" cy="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590550</xdr:colOff>
      <xdr:row>10</xdr:row>
      <xdr:rowOff>152400</xdr:rowOff>
    </xdr:from>
    <xdr:to>
      <xdr:col>17</xdr:col>
      <xdr:colOff>323850</xdr:colOff>
      <xdr:row>10</xdr:row>
      <xdr:rowOff>152400</xdr:rowOff>
    </xdr:to>
    <xdr:sp>
      <xdr:nvSpPr>
        <xdr:cNvPr id="2" name="Straight Arrow Connector 6"/>
        <xdr:cNvSpPr>
          <a:spLocks/>
        </xdr:cNvSpPr>
      </xdr:nvSpPr>
      <xdr:spPr>
        <a:xfrm>
          <a:off x="10325100" y="3190875"/>
          <a:ext cx="2867025" cy="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78"/>
  <sheetViews>
    <sheetView zoomScale="98" zoomScaleNormal="98" zoomScalePageLayoutView="0" workbookViewId="0" topLeftCell="A4">
      <selection activeCell="Q17" sqref="Q17"/>
    </sheetView>
  </sheetViews>
  <sheetFormatPr defaultColWidth="9.140625" defaultRowHeight="15"/>
  <cols>
    <col min="1" max="1" width="6.28125" style="22" customWidth="1"/>
    <col min="2" max="2" width="10.7109375" style="22" customWidth="1"/>
    <col min="3" max="3" width="2.00390625" style="22" customWidth="1"/>
    <col min="4" max="4" width="3.421875" style="22" customWidth="1"/>
    <col min="5" max="5" width="4.28125" style="23" customWidth="1"/>
    <col min="6" max="6" width="5.421875" style="23" customWidth="1"/>
    <col min="7" max="7" width="7.28125" style="24" customWidth="1"/>
    <col min="8" max="8" width="5.28125" style="25" customWidth="1"/>
    <col min="9" max="9" width="6.57421875" style="25" customWidth="1"/>
    <col min="10" max="10" width="11.28125" style="25" customWidth="1"/>
    <col min="11" max="11" width="10.7109375" style="25" customWidth="1"/>
    <col min="12" max="12" width="13.00390625" style="25" customWidth="1"/>
    <col min="13" max="13" width="20.28125" style="19" customWidth="1"/>
    <col min="14" max="14" width="15.7109375" style="1" customWidth="1"/>
    <col min="15" max="15" width="23.57421875" style="1" customWidth="1"/>
    <col min="16" max="16" width="23.7109375" style="1" customWidth="1"/>
    <col min="17" max="17" width="34.57421875" style="4" customWidth="1"/>
    <col min="18" max="18" width="9.7109375" style="1" customWidth="1"/>
    <col min="19" max="19" width="16.00390625" style="1" customWidth="1"/>
    <col min="20" max="20" width="53.57421875" style="1" customWidth="1"/>
    <col min="21" max="21" width="9.7109375" style="1" customWidth="1"/>
    <col min="22" max="22" width="18.7109375" style="1" customWidth="1"/>
    <col min="23" max="23" width="53.7109375" style="1" customWidth="1"/>
    <col min="24" max="29" width="9.7109375" style="1" customWidth="1"/>
    <col min="30" max="16384" width="9.140625" style="1" customWidth="1"/>
  </cols>
  <sheetData>
    <row r="1" spans="13:22" ht="22.5">
      <c r="M1" s="33"/>
      <c r="N1" s="34"/>
      <c r="O1" s="14" t="s">
        <v>20</v>
      </c>
      <c r="P1" s="14"/>
      <c r="Q1" s="38"/>
      <c r="R1" s="37"/>
      <c r="S1" s="37"/>
      <c r="T1" s="37"/>
      <c r="U1" s="37"/>
      <c r="V1" s="37"/>
    </row>
    <row r="2" spans="1:7" ht="22.5">
      <c r="A2" s="101" t="s">
        <v>0</v>
      </c>
      <c r="B2" s="101"/>
      <c r="C2" s="101"/>
      <c r="D2" s="101"/>
      <c r="E2" s="102"/>
      <c r="F2" s="102"/>
      <c r="G2" s="103"/>
    </row>
    <row r="3" spans="1:26" s="11" customFormat="1" ht="27.75" thickBot="1">
      <c r="A3" s="153" t="s">
        <v>1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39"/>
      <c r="S3" s="39"/>
      <c r="T3" s="39"/>
      <c r="U3" s="39"/>
      <c r="V3" s="39"/>
      <c r="W3" s="39"/>
      <c r="X3" s="10"/>
      <c r="Y3" s="10"/>
      <c r="Z3" s="10"/>
    </row>
    <row r="4" spans="1:26" s="11" customFormat="1" ht="24" thickBot="1" thickTop="1">
      <c r="A4" s="26"/>
      <c r="B4" s="26"/>
      <c r="C4" s="26"/>
      <c r="D4" s="26"/>
      <c r="E4" s="27"/>
      <c r="F4" s="27"/>
      <c r="G4" s="28"/>
      <c r="H4" s="29"/>
      <c r="I4" s="29"/>
      <c r="J4" s="29"/>
      <c r="K4" s="29"/>
      <c r="L4" s="29"/>
      <c r="M4" s="20"/>
      <c r="N4" s="10"/>
      <c r="O4" s="10"/>
      <c r="P4" s="10"/>
      <c r="Q4" s="16"/>
      <c r="R4" s="10"/>
      <c r="S4" s="151" t="s">
        <v>2</v>
      </c>
      <c r="T4" s="152"/>
      <c r="U4" s="10"/>
      <c r="X4" s="10"/>
      <c r="Y4" s="10"/>
      <c r="Z4" s="10"/>
    </row>
    <row r="5" spans="1:26" s="11" customFormat="1" ht="23.25" thickTop="1">
      <c r="A5" s="26"/>
      <c r="B5" s="26"/>
      <c r="C5" s="26"/>
      <c r="D5" s="26"/>
      <c r="E5" s="27"/>
      <c r="F5" s="27"/>
      <c r="G5" s="28"/>
      <c r="H5" s="29"/>
      <c r="I5" s="29"/>
      <c r="J5" s="29"/>
      <c r="K5" s="29"/>
      <c r="L5" s="29"/>
      <c r="M5" s="20"/>
      <c r="N5" s="10" t="s">
        <v>18</v>
      </c>
      <c r="O5" s="150">
        <f ca="1">TODAY()</f>
        <v>44454</v>
      </c>
      <c r="P5" s="150"/>
      <c r="Q5" s="150"/>
      <c r="R5" s="10"/>
      <c r="S5" s="79" t="s">
        <v>3</v>
      </c>
      <c r="T5" s="80" t="s">
        <v>4</v>
      </c>
      <c r="U5" s="10"/>
      <c r="X5" s="10"/>
      <c r="Y5" s="10"/>
      <c r="Z5" s="10"/>
    </row>
    <row r="6" spans="19:26" ht="22.5">
      <c r="S6" s="81">
        <v>1</v>
      </c>
      <c r="T6" s="76" t="s">
        <v>5</v>
      </c>
      <c r="X6" s="2"/>
      <c r="Y6" s="2"/>
      <c r="Z6" s="2"/>
    </row>
    <row r="7" spans="1:20" ht="22.5">
      <c r="A7" s="30" t="s">
        <v>14</v>
      </c>
      <c r="B7" s="30"/>
      <c r="C7" s="30"/>
      <c r="D7" s="30"/>
      <c r="E7" s="31"/>
      <c r="F7" s="31"/>
      <c r="M7" s="1"/>
      <c r="S7" s="81">
        <v>2</v>
      </c>
      <c r="T7" s="76" t="s">
        <v>6</v>
      </c>
    </row>
    <row r="8" spans="1:20" ht="22.5">
      <c r="A8" s="145"/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35"/>
      <c r="S8" s="81">
        <v>3</v>
      </c>
      <c r="T8" s="76" t="s">
        <v>7</v>
      </c>
    </row>
    <row r="9" spans="1:20" ht="22.5">
      <c r="A9" s="30" t="s">
        <v>15</v>
      </c>
      <c r="B9" s="30"/>
      <c r="C9" s="30"/>
      <c r="D9" s="30"/>
      <c r="E9" s="31"/>
      <c r="F9" s="31"/>
      <c r="M9" s="1"/>
      <c r="S9" s="81">
        <v>4</v>
      </c>
      <c r="T9" s="76" t="s">
        <v>8</v>
      </c>
    </row>
    <row r="10" spans="1:20" ht="22.5">
      <c r="A10" s="146"/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36"/>
      <c r="S10" s="81">
        <v>5</v>
      </c>
      <c r="T10" s="76" t="s">
        <v>9</v>
      </c>
    </row>
    <row r="11" spans="1:20" ht="22.5">
      <c r="A11" s="30" t="s">
        <v>16</v>
      </c>
      <c r="B11" s="30"/>
      <c r="C11" s="30"/>
      <c r="D11" s="30"/>
      <c r="E11" s="31"/>
      <c r="F11" s="31"/>
      <c r="M11" s="1"/>
      <c r="O11" s="1" t="s">
        <v>17</v>
      </c>
      <c r="S11" s="81">
        <v>6</v>
      </c>
      <c r="T11" s="76" t="s">
        <v>10</v>
      </c>
    </row>
    <row r="12" spans="1:20" ht="22.5">
      <c r="A12" s="145"/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O12" s="161"/>
      <c r="P12" s="161"/>
      <c r="Q12" s="161"/>
      <c r="S12" s="81">
        <v>7</v>
      </c>
      <c r="T12" s="76" t="s">
        <v>11</v>
      </c>
    </row>
    <row r="13" spans="19:20" ht="22.5">
      <c r="S13" s="81">
        <v>8</v>
      </c>
      <c r="T13" s="77" t="s">
        <v>12</v>
      </c>
    </row>
    <row r="14" spans="1:20" ht="23.25" thickBot="1">
      <c r="A14" s="160" t="s">
        <v>19</v>
      </c>
      <c r="B14" s="160"/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3"/>
      <c r="S14" s="82">
        <v>9</v>
      </c>
      <c r="T14" s="78" t="s">
        <v>13</v>
      </c>
    </row>
    <row r="16" spans="1:17" s="15" customFormat="1" ht="45" customHeight="1">
      <c r="A16" s="154" t="s">
        <v>21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6"/>
      <c r="M16" s="115" t="s">
        <v>22</v>
      </c>
      <c r="N16" s="116" t="s">
        <v>23</v>
      </c>
      <c r="O16" s="116" t="s">
        <v>24</v>
      </c>
      <c r="P16" s="116" t="s">
        <v>25</v>
      </c>
      <c r="Q16" s="116" t="s">
        <v>26</v>
      </c>
    </row>
    <row r="17" spans="1:17" ht="22.5">
      <c r="A17" s="157" t="s">
        <v>56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9"/>
      <c r="M17" s="95"/>
      <c r="N17" s="92">
        <v>0.5</v>
      </c>
      <c r="O17" s="94" t="s">
        <v>27</v>
      </c>
      <c r="P17" s="104"/>
      <c r="Q17" s="119">
        <f>N17*P17</f>
        <v>0</v>
      </c>
    </row>
    <row r="18" spans="1:17" ht="22.5">
      <c r="A18" s="157" t="s">
        <v>57</v>
      </c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9"/>
      <c r="M18" s="95"/>
      <c r="N18" s="92">
        <v>0.5</v>
      </c>
      <c r="O18" s="94" t="s">
        <v>27</v>
      </c>
      <c r="P18" s="104"/>
      <c r="Q18" s="119">
        <f aca="true" t="shared" si="0" ref="Q18:Q28">N18*P18</f>
        <v>0</v>
      </c>
    </row>
    <row r="19" spans="1:17" ht="22.5">
      <c r="A19" s="157" t="s">
        <v>58</v>
      </c>
      <c r="B19" s="158"/>
      <c r="C19" s="158"/>
      <c r="D19" s="158"/>
      <c r="E19" s="158"/>
      <c r="F19" s="158"/>
      <c r="G19" s="158"/>
      <c r="H19" s="158"/>
      <c r="I19" s="158"/>
      <c r="J19" s="158"/>
      <c r="K19" s="158"/>
      <c r="L19" s="159"/>
      <c r="M19" s="95"/>
      <c r="N19" s="92">
        <v>0.5</v>
      </c>
      <c r="O19" s="94" t="s">
        <v>27</v>
      </c>
      <c r="P19" s="104"/>
      <c r="Q19" s="119">
        <f t="shared" si="0"/>
        <v>0</v>
      </c>
    </row>
    <row r="20" spans="1:17" ht="22.5">
      <c r="A20" s="157" t="s">
        <v>59</v>
      </c>
      <c r="B20" s="158"/>
      <c r="C20" s="158"/>
      <c r="D20" s="158"/>
      <c r="E20" s="158"/>
      <c r="F20" s="158"/>
      <c r="G20" s="158"/>
      <c r="H20" s="158"/>
      <c r="I20" s="158"/>
      <c r="J20" s="158"/>
      <c r="K20" s="158"/>
      <c r="L20" s="159"/>
      <c r="M20" s="95"/>
      <c r="N20" s="92">
        <v>0.25</v>
      </c>
      <c r="O20" s="94" t="s">
        <v>28</v>
      </c>
      <c r="P20" s="104"/>
      <c r="Q20" s="119">
        <f t="shared" si="0"/>
        <v>0</v>
      </c>
    </row>
    <row r="21" spans="1:17" ht="22.5">
      <c r="A21" s="139" t="s">
        <v>60</v>
      </c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1"/>
      <c r="M21" s="95"/>
      <c r="N21" s="92">
        <v>0.25</v>
      </c>
      <c r="O21" s="94" t="s">
        <v>28</v>
      </c>
      <c r="P21" s="104"/>
      <c r="Q21" s="119">
        <f t="shared" si="0"/>
        <v>0</v>
      </c>
    </row>
    <row r="22" spans="1:17" ht="22.5">
      <c r="A22" s="139" t="s">
        <v>61</v>
      </c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1"/>
      <c r="M22" s="95"/>
      <c r="N22" s="92">
        <v>0.25</v>
      </c>
      <c r="O22" s="94" t="s">
        <v>28</v>
      </c>
      <c r="P22" s="104"/>
      <c r="Q22" s="119">
        <f t="shared" si="0"/>
        <v>0</v>
      </c>
    </row>
    <row r="23" spans="1:17" ht="22.5">
      <c r="A23" s="139" t="s">
        <v>62</v>
      </c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1"/>
      <c r="M23" s="95"/>
      <c r="N23" s="92">
        <v>0.25</v>
      </c>
      <c r="O23" s="94" t="s">
        <v>28</v>
      </c>
      <c r="P23" s="104"/>
      <c r="Q23" s="119">
        <f t="shared" si="0"/>
        <v>0</v>
      </c>
    </row>
    <row r="24" spans="1:17" ht="22.5">
      <c r="A24" s="139" t="s">
        <v>63</v>
      </c>
      <c r="B24" s="140"/>
      <c r="C24" s="140"/>
      <c r="D24" s="140"/>
      <c r="E24" s="140"/>
      <c r="F24" s="140"/>
      <c r="G24" s="140"/>
      <c r="H24" s="140"/>
      <c r="I24" s="140"/>
      <c r="J24" s="140"/>
      <c r="K24" s="140"/>
      <c r="L24" s="141"/>
      <c r="M24" s="96"/>
      <c r="N24" s="92">
        <v>0.25</v>
      </c>
      <c r="O24" s="94" t="s">
        <v>28</v>
      </c>
      <c r="P24" s="104"/>
      <c r="Q24" s="119">
        <f t="shared" si="0"/>
        <v>0</v>
      </c>
    </row>
    <row r="25" spans="1:17" ht="22.5">
      <c r="A25" s="139" t="s">
        <v>64</v>
      </c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41"/>
      <c r="M25" s="96"/>
      <c r="N25" s="92">
        <v>0.25</v>
      </c>
      <c r="O25" s="94" t="s">
        <v>28</v>
      </c>
      <c r="P25" s="104"/>
      <c r="Q25" s="119">
        <f t="shared" si="0"/>
        <v>0</v>
      </c>
    </row>
    <row r="26" spans="1:17" ht="22.5">
      <c r="A26" s="139" t="s">
        <v>65</v>
      </c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1"/>
      <c r="M26" s="96"/>
      <c r="N26" s="92">
        <v>0.25</v>
      </c>
      <c r="O26" s="94" t="s">
        <v>28</v>
      </c>
      <c r="P26" s="104"/>
      <c r="Q26" s="119">
        <f t="shared" si="0"/>
        <v>0</v>
      </c>
    </row>
    <row r="27" spans="1:17" ht="22.5">
      <c r="A27" s="139" t="s">
        <v>66</v>
      </c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1"/>
      <c r="M27" s="96"/>
      <c r="N27" s="92">
        <v>1</v>
      </c>
      <c r="O27" s="94" t="s">
        <v>27</v>
      </c>
      <c r="P27" s="104"/>
      <c r="Q27" s="119">
        <f t="shared" si="0"/>
        <v>0</v>
      </c>
    </row>
    <row r="28" spans="1:17" ht="22.5">
      <c r="A28" s="84" t="s">
        <v>54</v>
      </c>
      <c r="B28" s="85"/>
      <c r="C28" s="148" t="s">
        <v>55</v>
      </c>
      <c r="D28" s="148"/>
      <c r="E28" s="148"/>
      <c r="F28" s="148"/>
      <c r="G28" s="148"/>
      <c r="H28" s="148"/>
      <c r="I28" s="148"/>
      <c r="J28" s="148"/>
      <c r="K28" s="148"/>
      <c r="L28" s="149"/>
      <c r="M28" s="96"/>
      <c r="N28" s="92">
        <v>1</v>
      </c>
      <c r="O28" s="94" t="s">
        <v>27</v>
      </c>
      <c r="P28" s="104"/>
      <c r="Q28" s="119">
        <f t="shared" si="0"/>
        <v>0</v>
      </c>
    </row>
    <row r="29" spans="1:17" ht="22.5">
      <c r="A29" s="144" t="s">
        <v>67</v>
      </c>
      <c r="B29" s="142"/>
      <c r="C29" s="142"/>
      <c r="D29" s="142"/>
      <c r="E29" s="142"/>
      <c r="F29" s="142"/>
      <c r="G29" s="142"/>
      <c r="H29" s="135"/>
      <c r="I29" s="135"/>
      <c r="J29" s="142" t="s">
        <v>68</v>
      </c>
      <c r="K29" s="142"/>
      <c r="L29" s="143"/>
      <c r="M29" s="97">
        <f>H29</f>
        <v>0</v>
      </c>
      <c r="N29" s="92">
        <v>1</v>
      </c>
      <c r="O29" s="94" t="s">
        <v>27</v>
      </c>
      <c r="P29" s="104"/>
      <c r="Q29" s="119">
        <f>N29*M29/36*P29</f>
        <v>0</v>
      </c>
    </row>
    <row r="30" spans="1:17" ht="22.5">
      <c r="A30" s="144" t="s">
        <v>31</v>
      </c>
      <c r="B30" s="142"/>
      <c r="C30" s="142"/>
      <c r="D30" s="142"/>
      <c r="E30" s="142"/>
      <c r="F30" s="142"/>
      <c r="G30" s="142"/>
      <c r="H30" s="142"/>
      <c r="I30" s="142"/>
      <c r="J30" s="142"/>
      <c r="K30" s="142"/>
      <c r="L30" s="143"/>
      <c r="M30" s="96"/>
      <c r="N30" s="92">
        <v>1</v>
      </c>
      <c r="O30" s="94" t="s">
        <v>27</v>
      </c>
      <c r="P30" s="104"/>
      <c r="Q30" s="119">
        <f>N30*P30</f>
        <v>0</v>
      </c>
    </row>
    <row r="31" spans="1:17" ht="22.5">
      <c r="A31" s="144" t="s">
        <v>69</v>
      </c>
      <c r="B31" s="142"/>
      <c r="C31" s="142"/>
      <c r="D31" s="142"/>
      <c r="E31" s="142"/>
      <c r="F31" s="142"/>
      <c r="G31" s="142"/>
      <c r="H31" s="142"/>
      <c r="I31" s="142"/>
      <c r="J31" s="86"/>
      <c r="K31" s="142" t="s">
        <v>68</v>
      </c>
      <c r="L31" s="143"/>
      <c r="M31" s="97">
        <f>J31</f>
        <v>0</v>
      </c>
      <c r="N31" s="92">
        <v>1</v>
      </c>
      <c r="O31" s="94" t="s">
        <v>27</v>
      </c>
      <c r="P31" s="104"/>
      <c r="Q31" s="119">
        <f>N31*M31/36*P31</f>
        <v>0</v>
      </c>
    </row>
    <row r="32" spans="1:17" ht="22.5">
      <c r="A32" s="144" t="s">
        <v>32</v>
      </c>
      <c r="B32" s="142"/>
      <c r="C32" s="142"/>
      <c r="D32" s="142"/>
      <c r="E32" s="142"/>
      <c r="F32" s="142"/>
      <c r="G32" s="142"/>
      <c r="H32" s="142"/>
      <c r="I32" s="142"/>
      <c r="J32" s="142"/>
      <c r="K32" s="142"/>
      <c r="L32" s="143"/>
      <c r="M32" s="96"/>
      <c r="N32" s="92">
        <v>1</v>
      </c>
      <c r="O32" s="94" t="s">
        <v>27</v>
      </c>
      <c r="P32" s="104"/>
      <c r="Q32" s="119">
        <f aca="true" t="shared" si="1" ref="Q32:Q63">N32*P32</f>
        <v>0</v>
      </c>
    </row>
    <row r="33" spans="1:17" ht="22.5">
      <c r="A33" s="144" t="s">
        <v>70</v>
      </c>
      <c r="B33" s="142"/>
      <c r="C33" s="142"/>
      <c r="D33" s="142"/>
      <c r="E33" s="142"/>
      <c r="F33" s="142"/>
      <c r="G33" s="135"/>
      <c r="H33" s="135"/>
      <c r="I33" s="142" t="s">
        <v>68</v>
      </c>
      <c r="J33" s="142"/>
      <c r="K33" s="142"/>
      <c r="L33" s="143"/>
      <c r="M33" s="96"/>
      <c r="N33" s="92">
        <v>0.25</v>
      </c>
      <c r="O33" s="94" t="s">
        <v>28</v>
      </c>
      <c r="P33" s="104"/>
      <c r="Q33" s="119">
        <f t="shared" si="1"/>
        <v>0</v>
      </c>
    </row>
    <row r="34" spans="1:17" ht="22.5">
      <c r="A34" s="162" t="s">
        <v>71</v>
      </c>
      <c r="B34" s="163"/>
      <c r="C34" s="163"/>
      <c r="D34" s="163"/>
      <c r="E34" s="163"/>
      <c r="F34" s="163"/>
      <c r="G34" s="163"/>
      <c r="H34" s="163"/>
      <c r="I34" s="163"/>
      <c r="J34" s="86"/>
      <c r="K34" s="142" t="s">
        <v>68</v>
      </c>
      <c r="L34" s="143"/>
      <c r="M34" s="96"/>
      <c r="N34" s="92">
        <v>0.25</v>
      </c>
      <c r="O34" s="94" t="s">
        <v>28</v>
      </c>
      <c r="P34" s="104"/>
      <c r="Q34" s="119">
        <f t="shared" si="1"/>
        <v>0</v>
      </c>
    </row>
    <row r="35" spans="1:17" ht="22.5">
      <c r="A35" s="144" t="s">
        <v>33</v>
      </c>
      <c r="B35" s="142"/>
      <c r="C35" s="142"/>
      <c r="D35" s="142"/>
      <c r="E35" s="142"/>
      <c r="F35" s="142"/>
      <c r="G35" s="142"/>
      <c r="H35" s="142"/>
      <c r="I35" s="142"/>
      <c r="J35" s="142"/>
      <c r="K35" s="142"/>
      <c r="L35" s="143"/>
      <c r="M35" s="96"/>
      <c r="N35" s="92">
        <v>2.5</v>
      </c>
      <c r="O35" s="94" t="s">
        <v>29</v>
      </c>
      <c r="P35" s="104"/>
      <c r="Q35" s="119">
        <f t="shared" si="1"/>
        <v>0</v>
      </c>
    </row>
    <row r="36" spans="1:17" ht="22.5">
      <c r="A36" s="144" t="s">
        <v>72</v>
      </c>
      <c r="B36" s="142"/>
      <c r="C36" s="142"/>
      <c r="D36" s="135"/>
      <c r="E36" s="135"/>
      <c r="F36" s="142" t="s">
        <v>73</v>
      </c>
      <c r="G36" s="142"/>
      <c r="H36" s="142"/>
      <c r="I36" s="142"/>
      <c r="J36" s="142"/>
      <c r="K36" s="142"/>
      <c r="L36" s="143"/>
      <c r="M36" s="96"/>
      <c r="N36" s="92">
        <v>2.5</v>
      </c>
      <c r="O36" s="94" t="s">
        <v>29</v>
      </c>
      <c r="P36" s="104"/>
      <c r="Q36" s="119">
        <f t="shared" si="1"/>
        <v>0</v>
      </c>
    </row>
    <row r="37" spans="1:17" ht="22.5">
      <c r="A37" s="144" t="s">
        <v>74</v>
      </c>
      <c r="B37" s="142"/>
      <c r="C37" s="142"/>
      <c r="D37" s="142"/>
      <c r="E37" s="142"/>
      <c r="F37" s="142"/>
      <c r="G37" s="135"/>
      <c r="H37" s="135"/>
      <c r="I37" s="142" t="s">
        <v>75</v>
      </c>
      <c r="J37" s="142"/>
      <c r="K37" s="142"/>
      <c r="L37" s="143"/>
      <c r="M37" s="96"/>
      <c r="N37" s="92">
        <v>2.5</v>
      </c>
      <c r="O37" s="94" t="s">
        <v>29</v>
      </c>
      <c r="P37" s="104"/>
      <c r="Q37" s="119">
        <f t="shared" si="1"/>
        <v>0</v>
      </c>
    </row>
    <row r="38" spans="1:17" ht="22.5">
      <c r="A38" s="144" t="s">
        <v>34</v>
      </c>
      <c r="B38" s="142"/>
      <c r="C38" s="142"/>
      <c r="D38" s="142"/>
      <c r="E38" s="142"/>
      <c r="F38" s="142"/>
      <c r="G38" s="142"/>
      <c r="H38" s="142"/>
      <c r="I38" s="142"/>
      <c r="J38" s="142"/>
      <c r="K38" s="142"/>
      <c r="L38" s="143"/>
      <c r="M38" s="96"/>
      <c r="N38" s="92">
        <v>2.5</v>
      </c>
      <c r="O38" s="94" t="s">
        <v>29</v>
      </c>
      <c r="P38" s="104"/>
      <c r="Q38" s="119">
        <f t="shared" si="1"/>
        <v>0</v>
      </c>
    </row>
    <row r="39" spans="1:17" ht="22.5">
      <c r="A39" s="144" t="s">
        <v>76</v>
      </c>
      <c r="B39" s="142"/>
      <c r="C39" s="142"/>
      <c r="D39" s="142"/>
      <c r="E39" s="135"/>
      <c r="F39" s="135"/>
      <c r="G39" s="142" t="s">
        <v>77</v>
      </c>
      <c r="H39" s="142"/>
      <c r="I39" s="142"/>
      <c r="J39" s="142"/>
      <c r="K39" s="142"/>
      <c r="L39" s="143"/>
      <c r="M39" s="96"/>
      <c r="N39" s="92">
        <v>2.5</v>
      </c>
      <c r="O39" s="94" t="s">
        <v>29</v>
      </c>
      <c r="P39" s="104"/>
      <c r="Q39" s="119">
        <f t="shared" si="1"/>
        <v>0</v>
      </c>
    </row>
    <row r="40" spans="1:17" ht="22.5">
      <c r="A40" s="144" t="s">
        <v>76</v>
      </c>
      <c r="B40" s="142"/>
      <c r="C40" s="142"/>
      <c r="D40" s="142"/>
      <c r="E40" s="135"/>
      <c r="F40" s="135"/>
      <c r="G40" s="142" t="s">
        <v>78</v>
      </c>
      <c r="H40" s="142"/>
      <c r="I40" s="142"/>
      <c r="J40" s="142"/>
      <c r="K40" s="142"/>
      <c r="L40" s="143"/>
      <c r="M40" s="96"/>
      <c r="N40" s="92">
        <v>2.5</v>
      </c>
      <c r="O40" s="94" t="s">
        <v>29</v>
      </c>
      <c r="P40" s="104"/>
      <c r="Q40" s="119">
        <f t="shared" si="1"/>
        <v>0</v>
      </c>
    </row>
    <row r="41" spans="1:17" ht="22.5">
      <c r="A41" s="144" t="s">
        <v>76</v>
      </c>
      <c r="B41" s="142"/>
      <c r="C41" s="142"/>
      <c r="D41" s="142"/>
      <c r="E41" s="135"/>
      <c r="F41" s="135"/>
      <c r="G41" s="142" t="s">
        <v>79</v>
      </c>
      <c r="H41" s="142"/>
      <c r="I41" s="142"/>
      <c r="J41" s="142"/>
      <c r="K41" s="142"/>
      <c r="L41" s="143"/>
      <c r="M41" s="96"/>
      <c r="N41" s="92">
        <v>2.5</v>
      </c>
      <c r="O41" s="94" t="s">
        <v>29</v>
      </c>
      <c r="P41" s="104"/>
      <c r="Q41" s="119">
        <f t="shared" si="1"/>
        <v>0</v>
      </c>
    </row>
    <row r="42" spans="1:17" ht="22.5">
      <c r="A42" s="144" t="s">
        <v>80</v>
      </c>
      <c r="B42" s="142"/>
      <c r="C42" s="142"/>
      <c r="D42" s="142"/>
      <c r="E42" s="142"/>
      <c r="F42" s="142"/>
      <c r="G42" s="86"/>
      <c r="H42" s="142" t="s">
        <v>77</v>
      </c>
      <c r="I42" s="142"/>
      <c r="J42" s="142"/>
      <c r="K42" s="142"/>
      <c r="L42" s="143"/>
      <c r="M42" s="96"/>
      <c r="N42" s="92">
        <v>2.5</v>
      </c>
      <c r="O42" s="94" t="s">
        <v>29</v>
      </c>
      <c r="P42" s="104"/>
      <c r="Q42" s="119">
        <f t="shared" si="1"/>
        <v>0</v>
      </c>
    </row>
    <row r="43" spans="1:17" ht="22.5">
      <c r="A43" s="144" t="s">
        <v>81</v>
      </c>
      <c r="B43" s="142"/>
      <c r="C43" s="142"/>
      <c r="D43" s="142"/>
      <c r="E43" s="142"/>
      <c r="F43" s="142"/>
      <c r="G43" s="142"/>
      <c r="H43" s="135"/>
      <c r="I43" s="135"/>
      <c r="J43" s="142" t="s">
        <v>68</v>
      </c>
      <c r="K43" s="142"/>
      <c r="L43" s="143"/>
      <c r="M43" s="96"/>
      <c r="N43" s="92">
        <v>0.25</v>
      </c>
      <c r="O43" s="94" t="s">
        <v>28</v>
      </c>
      <c r="P43" s="104"/>
      <c r="Q43" s="119">
        <f t="shared" si="1"/>
        <v>0</v>
      </c>
    </row>
    <row r="44" spans="1:17" ht="22.5">
      <c r="A44" s="139" t="s">
        <v>35</v>
      </c>
      <c r="B44" s="140"/>
      <c r="C44" s="140"/>
      <c r="D44" s="140"/>
      <c r="E44" s="140"/>
      <c r="F44" s="140"/>
      <c r="G44" s="140"/>
      <c r="H44" s="140"/>
      <c r="I44" s="140"/>
      <c r="J44" s="140"/>
      <c r="K44" s="140"/>
      <c r="L44" s="141"/>
      <c r="M44" s="96"/>
      <c r="N44" s="92">
        <v>0.25</v>
      </c>
      <c r="O44" s="94" t="s">
        <v>28</v>
      </c>
      <c r="P44" s="104"/>
      <c r="Q44" s="119">
        <f t="shared" si="1"/>
        <v>0</v>
      </c>
    </row>
    <row r="45" spans="1:17" ht="22.5">
      <c r="A45" s="164" t="s">
        <v>36</v>
      </c>
      <c r="B45" s="165"/>
      <c r="C45" s="165"/>
      <c r="D45" s="165"/>
      <c r="E45" s="165"/>
      <c r="F45" s="165"/>
      <c r="G45" s="165"/>
      <c r="H45" s="165"/>
      <c r="I45" s="165"/>
      <c r="J45" s="165"/>
      <c r="K45" s="165"/>
      <c r="L45" s="166"/>
      <c r="M45" s="96"/>
      <c r="N45" s="92">
        <v>0.25</v>
      </c>
      <c r="O45" s="94" t="s">
        <v>28</v>
      </c>
      <c r="P45" s="104"/>
      <c r="Q45" s="119">
        <f t="shared" si="1"/>
        <v>0</v>
      </c>
    </row>
    <row r="46" spans="1:17" ht="22.5">
      <c r="A46" s="139" t="s">
        <v>37</v>
      </c>
      <c r="B46" s="140"/>
      <c r="C46" s="140"/>
      <c r="D46" s="140"/>
      <c r="E46" s="140"/>
      <c r="F46" s="140"/>
      <c r="G46" s="140"/>
      <c r="H46" s="140"/>
      <c r="I46" s="140"/>
      <c r="J46" s="140"/>
      <c r="K46" s="140"/>
      <c r="L46" s="141"/>
      <c r="M46" s="96"/>
      <c r="N46" s="92">
        <v>0.5</v>
      </c>
      <c r="O46" s="94" t="s">
        <v>27</v>
      </c>
      <c r="P46" s="104"/>
      <c r="Q46" s="119">
        <f t="shared" si="1"/>
        <v>0</v>
      </c>
    </row>
    <row r="47" spans="1:17" ht="22.5">
      <c r="A47" s="139" t="s">
        <v>38</v>
      </c>
      <c r="B47" s="140"/>
      <c r="C47" s="140"/>
      <c r="D47" s="140"/>
      <c r="E47" s="140"/>
      <c r="F47" s="140"/>
      <c r="G47" s="140"/>
      <c r="H47" s="140"/>
      <c r="I47" s="140"/>
      <c r="J47" s="140"/>
      <c r="K47" s="140"/>
      <c r="L47" s="141"/>
      <c r="M47" s="96"/>
      <c r="N47" s="92">
        <v>1</v>
      </c>
      <c r="O47" s="94" t="s">
        <v>27</v>
      </c>
      <c r="P47" s="104"/>
      <c r="Q47" s="119">
        <f t="shared" si="1"/>
        <v>0</v>
      </c>
    </row>
    <row r="48" spans="1:17" ht="22.5">
      <c r="A48" s="139" t="s">
        <v>39</v>
      </c>
      <c r="B48" s="140"/>
      <c r="C48" s="140"/>
      <c r="D48" s="140"/>
      <c r="E48" s="140"/>
      <c r="F48" s="140"/>
      <c r="G48" s="140"/>
      <c r="H48" s="140"/>
      <c r="I48" s="140"/>
      <c r="J48" s="140"/>
      <c r="K48" s="140"/>
      <c r="L48" s="141"/>
      <c r="M48" s="96"/>
      <c r="N48" s="92">
        <v>1</v>
      </c>
      <c r="O48" s="94" t="s">
        <v>27</v>
      </c>
      <c r="P48" s="104"/>
      <c r="Q48" s="119">
        <f t="shared" si="1"/>
        <v>0</v>
      </c>
    </row>
    <row r="49" spans="1:17" ht="22.5">
      <c r="A49" s="139" t="s">
        <v>40</v>
      </c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1"/>
      <c r="M49" s="96"/>
      <c r="N49" s="92">
        <v>1</v>
      </c>
      <c r="O49" s="94" t="s">
        <v>27</v>
      </c>
      <c r="P49" s="104"/>
      <c r="Q49" s="119">
        <f t="shared" si="1"/>
        <v>0</v>
      </c>
    </row>
    <row r="50" spans="1:17" ht="22.5">
      <c r="A50" s="139" t="s">
        <v>41</v>
      </c>
      <c r="B50" s="140"/>
      <c r="C50" s="140"/>
      <c r="D50" s="140"/>
      <c r="E50" s="140"/>
      <c r="F50" s="140"/>
      <c r="G50" s="140"/>
      <c r="H50" s="140"/>
      <c r="I50" s="140"/>
      <c r="J50" s="140"/>
      <c r="K50" s="140"/>
      <c r="L50" s="141"/>
      <c r="M50" s="96"/>
      <c r="N50" s="92">
        <v>1</v>
      </c>
      <c r="O50" s="94" t="s">
        <v>27</v>
      </c>
      <c r="P50" s="104"/>
      <c r="Q50" s="119">
        <f t="shared" si="1"/>
        <v>0</v>
      </c>
    </row>
    <row r="51" spans="1:17" ht="22.5">
      <c r="A51" s="139" t="s">
        <v>42</v>
      </c>
      <c r="B51" s="140"/>
      <c r="C51" s="140"/>
      <c r="D51" s="140"/>
      <c r="E51" s="140"/>
      <c r="F51" s="140"/>
      <c r="G51" s="140"/>
      <c r="H51" s="140"/>
      <c r="I51" s="140"/>
      <c r="J51" s="140"/>
      <c r="K51" s="140"/>
      <c r="L51" s="141"/>
      <c r="M51" s="96"/>
      <c r="N51" s="92">
        <v>1</v>
      </c>
      <c r="O51" s="94" t="s">
        <v>27</v>
      </c>
      <c r="P51" s="104"/>
      <c r="Q51" s="119">
        <f t="shared" si="1"/>
        <v>0</v>
      </c>
    </row>
    <row r="52" spans="1:17" ht="22.5">
      <c r="A52" s="139" t="s">
        <v>43</v>
      </c>
      <c r="B52" s="140"/>
      <c r="C52" s="140"/>
      <c r="D52" s="140"/>
      <c r="E52" s="140"/>
      <c r="F52" s="140"/>
      <c r="G52" s="140"/>
      <c r="H52" s="140"/>
      <c r="I52" s="140"/>
      <c r="J52" s="140"/>
      <c r="K52" s="140"/>
      <c r="L52" s="141"/>
      <c r="M52" s="96"/>
      <c r="N52" s="92">
        <v>1</v>
      </c>
      <c r="O52" s="94" t="s">
        <v>27</v>
      </c>
      <c r="P52" s="104"/>
      <c r="Q52" s="119">
        <f t="shared" si="1"/>
        <v>0</v>
      </c>
    </row>
    <row r="53" spans="1:17" ht="22.5">
      <c r="A53" s="139" t="s">
        <v>44</v>
      </c>
      <c r="B53" s="140"/>
      <c r="C53" s="140"/>
      <c r="D53" s="140"/>
      <c r="E53" s="140"/>
      <c r="F53" s="140"/>
      <c r="G53" s="140"/>
      <c r="H53" s="140"/>
      <c r="I53" s="140"/>
      <c r="J53" s="140"/>
      <c r="K53" s="140"/>
      <c r="L53" s="141"/>
      <c r="M53" s="96"/>
      <c r="N53" s="92">
        <v>1</v>
      </c>
      <c r="O53" s="94" t="s">
        <v>27</v>
      </c>
      <c r="P53" s="104"/>
      <c r="Q53" s="119">
        <f t="shared" si="1"/>
        <v>0</v>
      </c>
    </row>
    <row r="54" spans="1:17" ht="22.5">
      <c r="A54" s="139" t="s">
        <v>45</v>
      </c>
      <c r="B54" s="140"/>
      <c r="C54" s="140"/>
      <c r="D54" s="140"/>
      <c r="E54" s="140"/>
      <c r="F54" s="140"/>
      <c r="G54" s="140"/>
      <c r="H54" s="140"/>
      <c r="I54" s="140"/>
      <c r="J54" s="140"/>
      <c r="K54" s="140"/>
      <c r="L54" s="141"/>
      <c r="M54" s="96"/>
      <c r="N54" s="92">
        <v>1</v>
      </c>
      <c r="O54" s="94" t="s">
        <v>27</v>
      </c>
      <c r="P54" s="104"/>
      <c r="Q54" s="119">
        <f t="shared" si="1"/>
        <v>0</v>
      </c>
    </row>
    <row r="55" spans="1:17" ht="22.5">
      <c r="A55" s="139" t="s">
        <v>46</v>
      </c>
      <c r="B55" s="140"/>
      <c r="C55" s="140"/>
      <c r="D55" s="140"/>
      <c r="E55" s="140"/>
      <c r="F55" s="140"/>
      <c r="G55" s="140"/>
      <c r="H55" s="140"/>
      <c r="I55" s="140"/>
      <c r="J55" s="140"/>
      <c r="K55" s="140"/>
      <c r="L55" s="141"/>
      <c r="M55" s="96"/>
      <c r="N55" s="92">
        <v>1</v>
      </c>
      <c r="O55" s="94" t="s">
        <v>27</v>
      </c>
      <c r="P55" s="104"/>
      <c r="Q55" s="119">
        <f t="shared" si="1"/>
        <v>0</v>
      </c>
    </row>
    <row r="56" spans="1:17" ht="22.5">
      <c r="A56" s="139" t="s">
        <v>47</v>
      </c>
      <c r="B56" s="140"/>
      <c r="C56" s="140"/>
      <c r="D56" s="140"/>
      <c r="E56" s="140"/>
      <c r="F56" s="140"/>
      <c r="G56" s="140"/>
      <c r="H56" s="140"/>
      <c r="I56" s="140"/>
      <c r="J56" s="140"/>
      <c r="K56" s="140"/>
      <c r="L56" s="141"/>
      <c r="M56" s="96"/>
      <c r="N56" s="92">
        <v>1</v>
      </c>
      <c r="O56" s="94" t="s">
        <v>27</v>
      </c>
      <c r="P56" s="104"/>
      <c r="Q56" s="119">
        <f t="shared" si="1"/>
        <v>0</v>
      </c>
    </row>
    <row r="57" spans="1:17" ht="22.5">
      <c r="A57" s="139" t="s">
        <v>48</v>
      </c>
      <c r="B57" s="140"/>
      <c r="C57" s="140"/>
      <c r="D57" s="140"/>
      <c r="E57" s="140"/>
      <c r="F57" s="140"/>
      <c r="G57" s="140"/>
      <c r="H57" s="140"/>
      <c r="I57" s="140"/>
      <c r="J57" s="140"/>
      <c r="K57" s="140"/>
      <c r="L57" s="141"/>
      <c r="M57" s="96"/>
      <c r="N57" s="92">
        <v>1</v>
      </c>
      <c r="O57" s="94" t="s">
        <v>27</v>
      </c>
      <c r="P57" s="104"/>
      <c r="Q57" s="119">
        <f t="shared" si="1"/>
        <v>0</v>
      </c>
    </row>
    <row r="58" spans="1:17" ht="22.5">
      <c r="A58" s="139" t="s">
        <v>49</v>
      </c>
      <c r="B58" s="140"/>
      <c r="C58" s="140"/>
      <c r="D58" s="140"/>
      <c r="E58" s="140"/>
      <c r="F58" s="140"/>
      <c r="G58" s="140"/>
      <c r="H58" s="140"/>
      <c r="I58" s="140"/>
      <c r="J58" s="140"/>
      <c r="K58" s="140"/>
      <c r="L58" s="141"/>
      <c r="M58" s="96"/>
      <c r="N58" s="92">
        <v>1</v>
      </c>
      <c r="O58" s="94" t="s">
        <v>27</v>
      </c>
      <c r="P58" s="104"/>
      <c r="Q58" s="119">
        <f t="shared" si="1"/>
        <v>0</v>
      </c>
    </row>
    <row r="59" spans="1:17" ht="22.5">
      <c r="A59" s="139" t="s">
        <v>50</v>
      </c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1"/>
      <c r="M59" s="96"/>
      <c r="N59" s="92">
        <v>1</v>
      </c>
      <c r="O59" s="94" t="s">
        <v>27</v>
      </c>
      <c r="P59" s="104"/>
      <c r="Q59" s="119">
        <f t="shared" si="1"/>
        <v>0</v>
      </c>
    </row>
    <row r="60" spans="1:17" ht="22.5">
      <c r="A60" s="139" t="s">
        <v>51</v>
      </c>
      <c r="B60" s="140"/>
      <c r="C60" s="140"/>
      <c r="D60" s="140"/>
      <c r="E60" s="140"/>
      <c r="F60" s="140"/>
      <c r="G60" s="140"/>
      <c r="H60" s="140"/>
      <c r="I60" s="140"/>
      <c r="J60" s="140"/>
      <c r="K60" s="140"/>
      <c r="L60" s="141"/>
      <c r="M60" s="96"/>
      <c r="N60" s="92">
        <v>1</v>
      </c>
      <c r="O60" s="94" t="s">
        <v>27</v>
      </c>
      <c r="P60" s="104"/>
      <c r="Q60" s="119">
        <f t="shared" si="1"/>
        <v>0</v>
      </c>
    </row>
    <row r="61" spans="1:17" ht="22.5">
      <c r="A61" s="144" t="s">
        <v>82</v>
      </c>
      <c r="B61" s="142"/>
      <c r="C61" s="142"/>
      <c r="D61" s="142"/>
      <c r="E61" s="142"/>
      <c r="F61" s="142"/>
      <c r="G61" s="142"/>
      <c r="H61" s="142"/>
      <c r="I61" s="142"/>
      <c r="J61" s="87"/>
      <c r="K61" s="142" t="s">
        <v>83</v>
      </c>
      <c r="L61" s="143"/>
      <c r="M61" s="120">
        <f>J61</f>
        <v>0</v>
      </c>
      <c r="N61" s="92">
        <v>1</v>
      </c>
      <c r="O61" s="94" t="s">
        <v>27</v>
      </c>
      <c r="P61" s="104"/>
      <c r="Q61" s="119">
        <f>(PI()*((M61/2)^2)/1296*N61*P61/3)</f>
        <v>0</v>
      </c>
    </row>
    <row r="62" spans="1:17" ht="22.5">
      <c r="A62" s="144" t="s">
        <v>52</v>
      </c>
      <c r="B62" s="142"/>
      <c r="C62" s="142"/>
      <c r="D62" s="142"/>
      <c r="E62" s="142"/>
      <c r="F62" s="142"/>
      <c r="G62" s="142"/>
      <c r="H62" s="147"/>
      <c r="I62" s="147"/>
      <c r="J62" s="142"/>
      <c r="K62" s="142"/>
      <c r="L62" s="143"/>
      <c r="M62" s="93"/>
      <c r="N62" s="92">
        <v>0.1</v>
      </c>
      <c r="O62" s="94" t="s">
        <v>30</v>
      </c>
      <c r="P62" s="104"/>
      <c r="Q62" s="119">
        <f t="shared" si="1"/>
        <v>0</v>
      </c>
    </row>
    <row r="63" spans="1:17" ht="22.5">
      <c r="A63" s="144" t="s">
        <v>53</v>
      </c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43"/>
      <c r="M63" s="93"/>
      <c r="N63" s="92">
        <v>2.5</v>
      </c>
      <c r="O63" s="94" t="s">
        <v>29</v>
      </c>
      <c r="P63" s="104"/>
      <c r="Q63" s="119">
        <f t="shared" si="1"/>
        <v>0</v>
      </c>
    </row>
    <row r="64" spans="1:17" ht="22.5">
      <c r="A64" s="136"/>
      <c r="B64" s="137"/>
      <c r="C64" s="137"/>
      <c r="D64" s="137"/>
      <c r="E64" s="137"/>
      <c r="F64" s="137"/>
      <c r="G64" s="137"/>
      <c r="H64" s="137"/>
      <c r="I64" s="137"/>
      <c r="J64" s="137"/>
      <c r="K64" s="137"/>
      <c r="L64" s="138"/>
      <c r="M64" s="127"/>
      <c r="N64" s="127"/>
      <c r="O64" s="127"/>
      <c r="P64" s="127"/>
      <c r="Q64" s="127"/>
    </row>
    <row r="65" spans="1:17" ht="22.5">
      <c r="A65" s="136"/>
      <c r="B65" s="137"/>
      <c r="C65" s="137"/>
      <c r="D65" s="137"/>
      <c r="E65" s="137"/>
      <c r="F65" s="137"/>
      <c r="G65" s="137"/>
      <c r="H65" s="137"/>
      <c r="I65" s="137"/>
      <c r="J65" s="137"/>
      <c r="K65" s="137"/>
      <c r="L65" s="138"/>
      <c r="M65" s="127"/>
      <c r="N65" s="127"/>
      <c r="O65" s="127"/>
      <c r="P65" s="127"/>
      <c r="Q65" s="127"/>
    </row>
    <row r="66" spans="1:17" ht="22.5">
      <c r="A66" s="88"/>
      <c r="B66" s="88"/>
      <c r="C66" s="88"/>
      <c r="D66" s="88"/>
      <c r="E66" s="89"/>
      <c r="F66" s="89"/>
      <c r="G66" s="89"/>
      <c r="H66" s="88"/>
      <c r="I66" s="88"/>
      <c r="J66" s="88"/>
      <c r="K66" s="88"/>
      <c r="L66" s="88"/>
      <c r="M66" s="91"/>
      <c r="N66" s="56"/>
      <c r="O66" s="56"/>
      <c r="P66" s="105" t="s">
        <v>84</v>
      </c>
      <c r="Q66" s="110">
        <f>SUM(Q17:Q65)</f>
        <v>0</v>
      </c>
    </row>
    <row r="67" spans="1:17" s="46" customFormat="1" ht="22.5">
      <c r="A67" s="22"/>
      <c r="B67" s="22"/>
      <c r="C67" s="22"/>
      <c r="D67" s="22"/>
      <c r="E67" s="23"/>
      <c r="F67" s="23"/>
      <c r="G67" s="24"/>
      <c r="H67" s="25"/>
      <c r="I67" s="25"/>
      <c r="J67" s="25"/>
      <c r="K67" s="25"/>
      <c r="L67" s="25"/>
      <c r="M67" s="19"/>
      <c r="Q67" s="4"/>
    </row>
    <row r="68" spans="1:17" s="46" customFormat="1" ht="23.25" thickBot="1">
      <c r="A68" s="22"/>
      <c r="B68" s="22"/>
      <c r="C68" s="22"/>
      <c r="D68" s="22"/>
      <c r="E68" s="23"/>
      <c r="F68" s="23"/>
      <c r="G68" s="24"/>
      <c r="H68" s="25"/>
      <c r="I68" s="25"/>
      <c r="J68" s="25"/>
      <c r="K68" s="25"/>
      <c r="L68" s="25"/>
      <c r="M68" s="19"/>
      <c r="Q68" s="4"/>
    </row>
    <row r="69" spans="2:15" ht="23.25" thickBot="1">
      <c r="B69" s="17"/>
      <c r="C69" s="17"/>
      <c r="D69" s="17"/>
      <c r="I69" s="98" t="s">
        <v>130</v>
      </c>
      <c r="J69" s="88"/>
      <c r="K69" s="88"/>
      <c r="L69" s="88"/>
      <c r="M69" s="91"/>
      <c r="N69" s="106"/>
      <c r="O69" s="111">
        <f>Q66</f>
        <v>0</v>
      </c>
    </row>
    <row r="70" spans="2:15" ht="23.25" thickBot="1">
      <c r="B70" s="21"/>
      <c r="C70" s="21"/>
      <c r="D70" s="21"/>
      <c r="I70" s="99" t="s">
        <v>85</v>
      </c>
      <c r="J70" s="88"/>
      <c r="K70" s="88"/>
      <c r="L70" s="88"/>
      <c r="M70" s="91"/>
      <c r="N70" s="107"/>
      <c r="O70" s="128"/>
    </row>
    <row r="71" spans="2:15" ht="23.25" thickBot="1">
      <c r="B71" s="18"/>
      <c r="C71" s="18"/>
      <c r="D71" s="18"/>
      <c r="I71" s="57" t="s">
        <v>86</v>
      </c>
      <c r="J71" s="88"/>
      <c r="K71" s="88"/>
      <c r="L71" s="88"/>
      <c r="M71" s="91"/>
      <c r="N71" s="129"/>
      <c r="O71" s="107">
        <f>N71/12</f>
        <v>0</v>
      </c>
    </row>
    <row r="72" spans="2:15" ht="23.25" thickBot="1">
      <c r="B72" s="18"/>
      <c r="C72" s="18"/>
      <c r="D72" s="18"/>
      <c r="I72" s="57" t="s">
        <v>87</v>
      </c>
      <c r="J72" s="88"/>
      <c r="K72" s="88"/>
      <c r="L72" s="88"/>
      <c r="M72" s="91"/>
      <c r="N72" s="107"/>
      <c r="O72" s="108">
        <v>0.05</v>
      </c>
    </row>
    <row r="73" spans="9:15" ht="23.25" thickBot="1">
      <c r="I73" s="90"/>
      <c r="J73" s="90"/>
      <c r="K73" s="90"/>
      <c r="L73" s="88"/>
      <c r="M73" s="91"/>
      <c r="N73" s="109" t="s">
        <v>84</v>
      </c>
      <c r="O73" s="112">
        <f>O69*O70*O71*O72</f>
        <v>0</v>
      </c>
    </row>
    <row r="74" spans="9:15" ht="22.5">
      <c r="I74" s="90"/>
      <c r="J74" s="90"/>
      <c r="K74" s="90"/>
      <c r="L74" s="88"/>
      <c r="M74" s="91"/>
      <c r="N74" s="89"/>
      <c r="O74" s="89"/>
    </row>
    <row r="75" spans="2:15" ht="24.75">
      <c r="B75" s="32"/>
      <c r="C75" s="32"/>
      <c r="D75" s="32"/>
      <c r="I75" s="90"/>
      <c r="J75" s="90"/>
      <c r="K75" s="90"/>
      <c r="L75" s="90"/>
      <c r="M75" s="83"/>
      <c r="N75" s="100" t="s">
        <v>88</v>
      </c>
      <c r="O75" s="114">
        <f>ROUNDUP(O73,-2)</f>
        <v>0</v>
      </c>
    </row>
    <row r="78" ht="22.5">
      <c r="Q78" s="113"/>
    </row>
  </sheetData>
  <sheetProtection selectLockedCells="1"/>
  <mergeCells count="80">
    <mergeCell ref="A63:L63"/>
    <mergeCell ref="A60:L60"/>
    <mergeCell ref="A61:I61"/>
    <mergeCell ref="K61:L61"/>
    <mergeCell ref="A62:G62"/>
    <mergeCell ref="J62:L62"/>
    <mergeCell ref="A50:L50"/>
    <mergeCell ref="A51:L51"/>
    <mergeCell ref="A52:L52"/>
    <mergeCell ref="A53:L53"/>
    <mergeCell ref="A54:L54"/>
    <mergeCell ref="A55:L55"/>
    <mergeCell ref="A56:L56"/>
    <mergeCell ref="A57:L57"/>
    <mergeCell ref="A58:L58"/>
    <mergeCell ref="A59:L59"/>
    <mergeCell ref="A42:F42"/>
    <mergeCell ref="H42:L42"/>
    <mergeCell ref="A43:G43"/>
    <mergeCell ref="J43:L43"/>
    <mergeCell ref="A44:L44"/>
    <mergeCell ref="A45:L45"/>
    <mergeCell ref="A46:L46"/>
    <mergeCell ref="A47:L47"/>
    <mergeCell ref="A48:L48"/>
    <mergeCell ref="A49:L49"/>
    <mergeCell ref="A34:I34"/>
    <mergeCell ref="A38:L38"/>
    <mergeCell ref="A39:D39"/>
    <mergeCell ref="A40:D40"/>
    <mergeCell ref="A41:D41"/>
    <mergeCell ref="G39:L39"/>
    <mergeCell ref="G40:L40"/>
    <mergeCell ref="G41:L41"/>
    <mergeCell ref="E41:F41"/>
    <mergeCell ref="O5:Q5"/>
    <mergeCell ref="S4:T4"/>
    <mergeCell ref="A3:Q3"/>
    <mergeCell ref="A16:L16"/>
    <mergeCell ref="A23:L23"/>
    <mergeCell ref="A17:L17"/>
    <mergeCell ref="A18:L18"/>
    <mergeCell ref="A19:L19"/>
    <mergeCell ref="A20:L20"/>
    <mergeCell ref="A21:L21"/>
    <mergeCell ref="A22:L22"/>
    <mergeCell ref="A14:L14"/>
    <mergeCell ref="O12:Q12"/>
    <mergeCell ref="A65:L65"/>
    <mergeCell ref="A12:M12"/>
    <mergeCell ref="A8:Q8"/>
    <mergeCell ref="A10:Q10"/>
    <mergeCell ref="H43:I43"/>
    <mergeCell ref="H62:I62"/>
    <mergeCell ref="G37:H37"/>
    <mergeCell ref="D36:E36"/>
    <mergeCell ref="E39:F39"/>
    <mergeCell ref="E40:F40"/>
    <mergeCell ref="A33:F33"/>
    <mergeCell ref="I33:L33"/>
    <mergeCell ref="K34:L34"/>
    <mergeCell ref="H29:I29"/>
    <mergeCell ref="C28:L28"/>
    <mergeCell ref="A24:L24"/>
    <mergeCell ref="G33:H33"/>
    <mergeCell ref="A64:L64"/>
    <mergeCell ref="A25:L25"/>
    <mergeCell ref="A26:L26"/>
    <mergeCell ref="A27:L27"/>
    <mergeCell ref="J29:L29"/>
    <mergeCell ref="A29:G29"/>
    <mergeCell ref="A30:L30"/>
    <mergeCell ref="A31:I31"/>
    <mergeCell ref="K31:L31"/>
    <mergeCell ref="A32:L32"/>
    <mergeCell ref="A35:L35"/>
    <mergeCell ref="A36:C36"/>
    <mergeCell ref="F36:L36"/>
    <mergeCell ref="A37:F37"/>
    <mergeCell ref="I37:L37"/>
  </mergeCells>
  <printOptions/>
  <pageMargins left="0.7" right="0.7" top="0.75" bottom="0.75" header="0.3" footer="0.3"/>
  <pageSetup horizontalDpi="600" verticalDpi="600" orientation="portrait" scale="30" r:id="rId1"/>
  <ignoredErrors>
    <ignoredError sqref="Q29 Q61 Q3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T107"/>
  <sheetViews>
    <sheetView tabSelected="1" zoomScale="90" zoomScaleNormal="90" zoomScalePageLayoutView="0" workbookViewId="0" topLeftCell="A6">
      <selection activeCell="A37" sqref="A37:L37"/>
    </sheetView>
  </sheetViews>
  <sheetFormatPr defaultColWidth="9.140625" defaultRowHeight="15"/>
  <cols>
    <col min="1" max="1" width="6.28125" style="0" customWidth="1"/>
    <col min="2" max="2" width="10.7109375" style="0" customWidth="1"/>
    <col min="3" max="3" width="2.00390625" style="0" customWidth="1"/>
    <col min="4" max="4" width="3.421875" style="0" customWidth="1"/>
    <col min="5" max="5" width="4.28125" style="0" customWidth="1"/>
    <col min="6" max="6" width="4.140625" style="0" customWidth="1"/>
    <col min="7" max="7" width="7.28125" style="0" customWidth="1"/>
    <col min="8" max="8" width="5.28125" style="0" customWidth="1"/>
    <col min="9" max="9" width="8.421875" style="0" customWidth="1"/>
    <col min="10" max="10" width="16.140625" style="0" customWidth="1"/>
    <col min="11" max="11" width="10.7109375" style="0" customWidth="1"/>
    <col min="12" max="12" width="15.140625" style="0" customWidth="1"/>
    <col min="13" max="13" width="17.7109375" style="0" customWidth="1"/>
    <col min="14" max="14" width="16.7109375" style="0" customWidth="1"/>
    <col min="15" max="15" width="17.7109375" style="0" customWidth="1"/>
    <col min="16" max="16" width="23.7109375" style="0" customWidth="1"/>
    <col min="17" max="17" width="23.28125" style="0" customWidth="1"/>
    <col min="18" max="18" width="9.7109375" style="0" customWidth="1"/>
    <col min="19" max="19" width="16.00390625" style="0" customWidth="1"/>
    <col min="20" max="20" width="53.57421875" style="0" customWidth="1"/>
    <col min="21" max="21" width="9.140625" style="0" customWidth="1"/>
  </cols>
  <sheetData>
    <row r="1" spans="1:20" ht="22.5">
      <c r="A1" s="22"/>
      <c r="B1" s="22"/>
      <c r="C1" s="22"/>
      <c r="D1" s="22"/>
      <c r="E1" s="23"/>
      <c r="F1" s="23"/>
      <c r="G1" s="24"/>
      <c r="H1" s="25"/>
      <c r="I1" s="25"/>
      <c r="J1" s="25"/>
      <c r="K1" s="25"/>
      <c r="L1" s="25"/>
      <c r="M1" s="33"/>
      <c r="N1" s="34"/>
      <c r="O1" s="14" t="s">
        <v>20</v>
      </c>
      <c r="P1" s="14"/>
      <c r="Q1" s="38"/>
      <c r="R1" s="37"/>
      <c r="S1" s="37"/>
      <c r="T1" s="37"/>
    </row>
    <row r="2" spans="1:20" ht="22.5">
      <c r="A2" s="22" t="s">
        <v>0</v>
      </c>
      <c r="B2" s="22"/>
      <c r="C2" s="22"/>
      <c r="D2" s="22"/>
      <c r="E2" s="23"/>
      <c r="F2" s="23"/>
      <c r="G2" s="24"/>
      <c r="H2" s="25"/>
      <c r="I2" s="25"/>
      <c r="J2" s="25"/>
      <c r="K2" s="25"/>
      <c r="L2" s="25"/>
      <c r="M2" s="19"/>
      <c r="N2" s="1"/>
      <c r="O2" s="1"/>
      <c r="P2" s="1"/>
      <c r="Q2" s="4"/>
      <c r="R2" s="1"/>
      <c r="S2" s="1"/>
      <c r="T2" s="1"/>
    </row>
    <row r="3" spans="1:20" ht="34.5" thickBot="1">
      <c r="A3" s="184" t="s">
        <v>1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39"/>
      <c r="S3" s="39"/>
      <c r="T3" s="39"/>
    </row>
    <row r="4" spans="1:20" ht="24" thickBot="1" thickTop="1">
      <c r="A4" s="26"/>
      <c r="B4" s="26"/>
      <c r="C4" s="26"/>
      <c r="D4" s="26"/>
      <c r="E4" s="27"/>
      <c r="F4" s="27"/>
      <c r="G4" s="28"/>
      <c r="H4" s="29"/>
      <c r="I4" s="29"/>
      <c r="J4" s="29"/>
      <c r="K4" s="29"/>
      <c r="L4" s="29"/>
      <c r="M4" s="20"/>
      <c r="N4" s="10"/>
      <c r="O4" s="10"/>
      <c r="P4" s="10"/>
      <c r="Q4" s="16"/>
      <c r="R4" s="10"/>
      <c r="S4" s="187" t="s">
        <v>2</v>
      </c>
      <c r="T4" s="188"/>
    </row>
    <row r="5" spans="1:20" ht="23.25" thickTop="1">
      <c r="A5" s="26"/>
      <c r="B5" s="26"/>
      <c r="C5" s="26"/>
      <c r="D5" s="26"/>
      <c r="E5" s="27"/>
      <c r="F5" s="27"/>
      <c r="G5" s="28"/>
      <c r="H5" s="29"/>
      <c r="I5" s="29"/>
      <c r="J5" s="29"/>
      <c r="K5" s="29"/>
      <c r="L5" s="29"/>
      <c r="M5" s="20"/>
      <c r="N5" s="10" t="s">
        <v>18</v>
      </c>
      <c r="O5" s="192">
        <f ca="1">TODAY()</f>
        <v>44454</v>
      </c>
      <c r="P5" s="192"/>
      <c r="Q5" s="192"/>
      <c r="R5" s="10"/>
      <c r="S5" s="12" t="s">
        <v>3</v>
      </c>
      <c r="T5" s="13" t="s">
        <v>4</v>
      </c>
    </row>
    <row r="6" spans="1:20" ht="22.5">
      <c r="A6" s="22"/>
      <c r="B6" s="22"/>
      <c r="C6" s="22"/>
      <c r="D6" s="22"/>
      <c r="E6" s="23"/>
      <c r="F6" s="23"/>
      <c r="G6" s="24"/>
      <c r="H6" s="25"/>
      <c r="I6" s="25"/>
      <c r="J6" s="25"/>
      <c r="K6" s="25"/>
      <c r="L6" s="25"/>
      <c r="M6" s="19"/>
      <c r="N6" s="1"/>
      <c r="O6" s="1"/>
      <c r="P6" s="1"/>
      <c r="Q6" s="4"/>
      <c r="R6" s="1"/>
      <c r="S6" s="5">
        <v>1</v>
      </c>
      <c r="T6" s="6" t="s">
        <v>5</v>
      </c>
    </row>
    <row r="7" spans="1:20" ht="22.5">
      <c r="A7" s="174" t="s">
        <v>14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"/>
      <c r="S7" s="5">
        <v>2</v>
      </c>
      <c r="T7" s="6" t="s">
        <v>6</v>
      </c>
    </row>
    <row r="8" spans="1:20" ht="22.5">
      <c r="A8" s="189"/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35"/>
      <c r="S8" s="5">
        <v>3</v>
      </c>
      <c r="T8" s="6" t="s">
        <v>7</v>
      </c>
    </row>
    <row r="9" spans="1:20" ht="22.5">
      <c r="A9" s="174"/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"/>
      <c r="S9" s="5">
        <v>4</v>
      </c>
      <c r="T9" s="6" t="s">
        <v>8</v>
      </c>
    </row>
    <row r="10" spans="1:20" ht="22.5">
      <c r="A10" s="190"/>
      <c r="B10" s="190"/>
      <c r="C10" s="190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90"/>
      <c r="Q10" s="190"/>
      <c r="R10" s="36"/>
      <c r="S10" s="5">
        <v>5</v>
      </c>
      <c r="T10" s="6" t="s">
        <v>9</v>
      </c>
    </row>
    <row r="11" spans="1:20" ht="22.5">
      <c r="A11" s="174" t="s">
        <v>16</v>
      </c>
      <c r="B11" s="174"/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"/>
      <c r="O11" s="175" t="s">
        <v>17</v>
      </c>
      <c r="P11" s="175"/>
      <c r="Q11" s="175"/>
      <c r="R11" s="1"/>
      <c r="S11" s="5">
        <v>6</v>
      </c>
      <c r="T11" s="6" t="s">
        <v>10</v>
      </c>
    </row>
    <row r="12" spans="1:20" ht="22.5">
      <c r="A12" s="189">
        <f>IF(ISBLANK('Fuel Price Adjustment'!A12:M12),"",'Fuel Price Adjustment'!A12:M12)</f>
      </c>
      <c r="B12" s="189"/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"/>
      <c r="O12" s="145"/>
      <c r="P12" s="145"/>
      <c r="Q12" s="145"/>
      <c r="R12" s="1"/>
      <c r="S12" s="5">
        <v>7</v>
      </c>
      <c r="T12" s="6" t="s">
        <v>11</v>
      </c>
    </row>
    <row r="13" spans="1:20" ht="22.5">
      <c r="A13" s="22"/>
      <c r="B13" s="22"/>
      <c r="C13" s="22"/>
      <c r="D13" s="22"/>
      <c r="E13" s="23"/>
      <c r="F13" s="23"/>
      <c r="G13" s="24"/>
      <c r="H13" s="25"/>
      <c r="I13" s="25"/>
      <c r="J13" s="25"/>
      <c r="K13" s="25"/>
      <c r="L13" s="25"/>
      <c r="M13" s="19"/>
      <c r="N13" s="1"/>
      <c r="O13" s="1"/>
      <c r="P13" s="1"/>
      <c r="Q13" s="4"/>
      <c r="R13" s="1"/>
      <c r="S13" s="5">
        <v>8</v>
      </c>
      <c r="T13" s="7" t="s">
        <v>12</v>
      </c>
    </row>
    <row r="14" spans="1:20" ht="23.25" thickBot="1">
      <c r="A14" s="171" t="s">
        <v>89</v>
      </c>
      <c r="B14" s="171"/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2"/>
      <c r="S14" s="8">
        <v>9</v>
      </c>
      <c r="T14" s="9" t="s">
        <v>13</v>
      </c>
    </row>
    <row r="16" spans="1:10" s="67" customFormat="1" ht="22.5">
      <c r="A16" s="191" t="s">
        <v>90</v>
      </c>
      <c r="B16" s="191"/>
      <c r="C16" s="191"/>
      <c r="D16" s="191"/>
      <c r="E16" s="191"/>
      <c r="F16" s="191"/>
      <c r="G16" s="191"/>
      <c r="H16" s="191"/>
      <c r="I16" s="191"/>
      <c r="J16" s="191"/>
    </row>
    <row r="17" spans="1:17" ht="58.5">
      <c r="A17" s="185" t="s">
        <v>91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17" t="s">
        <v>24</v>
      </c>
      <c r="N17" s="117" t="s">
        <v>23</v>
      </c>
      <c r="O17" s="117" t="s">
        <v>92</v>
      </c>
      <c r="P17" s="117" t="s">
        <v>93</v>
      </c>
      <c r="Q17" s="117" t="s">
        <v>94</v>
      </c>
    </row>
    <row r="18" spans="1:17" ht="15.75">
      <c r="A18" s="50" t="s">
        <v>95</v>
      </c>
      <c r="B18" s="177"/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51" t="s">
        <v>112</v>
      </c>
      <c r="N18" s="52">
        <v>0.05</v>
      </c>
      <c r="O18" s="53"/>
      <c r="P18" s="121">
        <f>O18</f>
        <v>0</v>
      </c>
      <c r="Q18" s="47">
        <f aca="true" t="shared" si="0" ref="Q18:Q35">IF(P$40&gt;=1000,N18*P18,"")</f>
        <v>0</v>
      </c>
    </row>
    <row r="19" spans="1:17" ht="15.75">
      <c r="A19" s="182" t="s">
        <v>96</v>
      </c>
      <c r="B19" s="182"/>
      <c r="C19" s="182"/>
      <c r="D19" s="182"/>
      <c r="E19" s="182"/>
      <c r="F19" s="182"/>
      <c r="G19" s="182"/>
      <c r="H19" s="182"/>
      <c r="I19" s="182"/>
      <c r="J19" s="182"/>
      <c r="K19" s="182"/>
      <c r="L19" s="182"/>
      <c r="M19" s="51" t="s">
        <v>113</v>
      </c>
      <c r="N19" s="52">
        <v>0.015</v>
      </c>
      <c r="O19" s="53"/>
      <c r="P19" s="122">
        <f>12*O19*0.06</f>
        <v>0</v>
      </c>
      <c r="Q19" s="47">
        <f t="shared" si="0"/>
        <v>0</v>
      </c>
    </row>
    <row r="20" spans="1:17" ht="15.75">
      <c r="A20" s="182" t="s">
        <v>97</v>
      </c>
      <c r="B20" s="182"/>
      <c r="C20" s="182"/>
      <c r="D20" s="182"/>
      <c r="E20" s="182"/>
      <c r="F20" s="182"/>
      <c r="G20" s="182"/>
      <c r="H20" s="182"/>
      <c r="I20" s="182"/>
      <c r="J20" s="182"/>
      <c r="K20" s="182"/>
      <c r="L20" s="182"/>
      <c r="M20" s="51" t="s">
        <v>112</v>
      </c>
      <c r="N20" s="52">
        <v>0.05</v>
      </c>
      <c r="O20" s="53"/>
      <c r="P20" s="122">
        <f aca="true" t="shared" si="1" ref="P20:P28">O20</f>
        <v>0</v>
      </c>
      <c r="Q20" s="47">
        <f t="shared" si="0"/>
        <v>0</v>
      </c>
    </row>
    <row r="21" spans="1:17" ht="15.75">
      <c r="A21" s="186" t="s">
        <v>98</v>
      </c>
      <c r="B21" s="186"/>
      <c r="C21" s="186"/>
      <c r="D21" s="186"/>
      <c r="E21" s="186"/>
      <c r="F21" s="186"/>
      <c r="G21" s="186"/>
      <c r="H21" s="186"/>
      <c r="I21" s="186"/>
      <c r="J21" s="186"/>
      <c r="K21" s="186"/>
      <c r="L21" s="186"/>
      <c r="M21" s="51" t="s">
        <v>112</v>
      </c>
      <c r="N21" s="52">
        <v>0.05</v>
      </c>
      <c r="O21" s="53"/>
      <c r="P21" s="122">
        <f t="shared" si="1"/>
        <v>0</v>
      </c>
      <c r="Q21" s="47">
        <f t="shared" si="0"/>
        <v>0</v>
      </c>
    </row>
    <row r="22" spans="1:17" ht="15.75">
      <c r="A22" s="186" t="s">
        <v>99</v>
      </c>
      <c r="B22" s="186"/>
      <c r="C22" s="186"/>
      <c r="D22" s="186"/>
      <c r="E22" s="186"/>
      <c r="F22" s="186"/>
      <c r="G22" s="186"/>
      <c r="H22" s="186"/>
      <c r="I22" s="186"/>
      <c r="J22" s="186"/>
      <c r="K22" s="186"/>
      <c r="L22" s="186"/>
      <c r="M22" s="51" t="s">
        <v>112</v>
      </c>
      <c r="N22" s="52">
        <v>0.045</v>
      </c>
      <c r="O22" s="53"/>
      <c r="P22" s="122">
        <f t="shared" si="1"/>
        <v>0</v>
      </c>
      <c r="Q22" s="47">
        <f t="shared" si="0"/>
        <v>0</v>
      </c>
    </row>
    <row r="23" spans="1:17" ht="15.75">
      <c r="A23" s="182" t="s">
        <v>100</v>
      </c>
      <c r="B23" s="182"/>
      <c r="C23" s="182"/>
      <c r="D23" s="182"/>
      <c r="E23" s="182"/>
      <c r="F23" s="182"/>
      <c r="G23" s="182"/>
      <c r="H23" s="182"/>
      <c r="I23" s="182"/>
      <c r="J23" s="182"/>
      <c r="K23" s="182"/>
      <c r="L23" s="182"/>
      <c r="M23" s="51" t="s">
        <v>112</v>
      </c>
      <c r="N23" s="54">
        <v>0.05</v>
      </c>
      <c r="O23" s="53"/>
      <c r="P23" s="122">
        <f t="shared" si="1"/>
        <v>0</v>
      </c>
      <c r="Q23" s="47">
        <f t="shared" si="0"/>
        <v>0</v>
      </c>
    </row>
    <row r="24" spans="1:17" ht="15.75">
      <c r="A24" s="182" t="s">
        <v>101</v>
      </c>
      <c r="B24" s="182"/>
      <c r="C24" s="182"/>
      <c r="D24" s="182"/>
      <c r="E24" s="182"/>
      <c r="F24" s="182"/>
      <c r="G24" s="182"/>
      <c r="H24" s="182"/>
      <c r="I24" s="182"/>
      <c r="J24" s="182"/>
      <c r="K24" s="182"/>
      <c r="L24" s="182"/>
      <c r="M24" s="51" t="s">
        <v>112</v>
      </c>
      <c r="N24" s="54">
        <v>0.06</v>
      </c>
      <c r="O24" s="53"/>
      <c r="P24" s="122">
        <f t="shared" si="1"/>
        <v>0</v>
      </c>
      <c r="Q24" s="47">
        <f t="shared" si="0"/>
        <v>0</v>
      </c>
    </row>
    <row r="25" spans="1:17" ht="15.75">
      <c r="A25" s="182" t="s">
        <v>102</v>
      </c>
      <c r="B25" s="182"/>
      <c r="C25" s="182"/>
      <c r="D25" s="182"/>
      <c r="E25" s="182"/>
      <c r="F25" s="182"/>
      <c r="G25" s="182"/>
      <c r="H25" s="182"/>
      <c r="I25" s="182"/>
      <c r="J25" s="182"/>
      <c r="K25" s="182"/>
      <c r="L25" s="182"/>
      <c r="M25" s="51" t="s">
        <v>112</v>
      </c>
      <c r="N25" s="54">
        <v>0.08</v>
      </c>
      <c r="O25" s="53"/>
      <c r="P25" s="122">
        <f t="shared" si="1"/>
        <v>0</v>
      </c>
      <c r="Q25" s="47">
        <f t="shared" si="0"/>
        <v>0</v>
      </c>
    </row>
    <row r="26" spans="1:17" ht="15.75">
      <c r="A26" s="182" t="s">
        <v>34</v>
      </c>
      <c r="B26" s="182"/>
      <c r="C26" s="182"/>
      <c r="D26" s="182"/>
      <c r="E26" s="182"/>
      <c r="F26" s="182"/>
      <c r="G26" s="182"/>
      <c r="H26" s="182"/>
      <c r="I26" s="182"/>
      <c r="J26" s="182"/>
      <c r="K26" s="182"/>
      <c r="L26" s="182"/>
      <c r="M26" s="51" t="s">
        <v>112</v>
      </c>
      <c r="N26" s="54">
        <v>0.06</v>
      </c>
      <c r="O26" s="53"/>
      <c r="P26" s="122">
        <f t="shared" si="1"/>
        <v>0</v>
      </c>
      <c r="Q26" s="47">
        <f t="shared" si="0"/>
        <v>0</v>
      </c>
    </row>
    <row r="27" spans="1:17" ht="15.75">
      <c r="A27" s="182" t="s">
        <v>103</v>
      </c>
      <c r="B27" s="182"/>
      <c r="C27" s="182"/>
      <c r="D27" s="182"/>
      <c r="E27" s="182"/>
      <c r="F27" s="182"/>
      <c r="G27" s="182"/>
      <c r="H27" s="182"/>
      <c r="I27" s="182"/>
      <c r="J27" s="182"/>
      <c r="K27" s="182"/>
      <c r="L27" s="182"/>
      <c r="M27" s="51" t="s">
        <v>112</v>
      </c>
      <c r="N27" s="54">
        <v>0.065</v>
      </c>
      <c r="O27" s="53"/>
      <c r="P27" s="122">
        <f t="shared" si="1"/>
        <v>0</v>
      </c>
      <c r="Q27" s="47">
        <f t="shared" si="0"/>
        <v>0</v>
      </c>
    </row>
    <row r="28" spans="1:17" ht="15.75">
      <c r="A28" s="182" t="s">
        <v>104</v>
      </c>
      <c r="B28" s="182"/>
      <c r="C28" s="182"/>
      <c r="D28" s="182"/>
      <c r="E28" s="182"/>
      <c r="F28" s="182"/>
      <c r="G28" s="182"/>
      <c r="H28" s="182"/>
      <c r="I28" s="182"/>
      <c r="J28" s="182"/>
      <c r="K28" s="182"/>
      <c r="L28" s="182"/>
      <c r="M28" s="51" t="s">
        <v>112</v>
      </c>
      <c r="N28" s="54">
        <v>0.06</v>
      </c>
      <c r="O28" s="53"/>
      <c r="P28" s="122">
        <f t="shared" si="1"/>
        <v>0</v>
      </c>
      <c r="Q28" s="47">
        <f t="shared" si="0"/>
        <v>0</v>
      </c>
    </row>
    <row r="29" spans="1:17" ht="15.75">
      <c r="A29" s="182" t="s">
        <v>105</v>
      </c>
      <c r="B29" s="182"/>
      <c r="C29" s="182"/>
      <c r="D29" s="182"/>
      <c r="E29" s="182"/>
      <c r="F29" s="182"/>
      <c r="G29" s="182"/>
      <c r="H29" s="182"/>
      <c r="I29" s="182"/>
      <c r="J29" s="182"/>
      <c r="K29" s="182"/>
      <c r="L29" s="182"/>
      <c r="M29" s="51" t="s">
        <v>113</v>
      </c>
      <c r="N29" s="54">
        <v>0.0165</v>
      </c>
      <c r="O29" s="53"/>
      <c r="P29" s="123">
        <f>12*O29*0.06</f>
        <v>0</v>
      </c>
      <c r="Q29" s="47">
        <f t="shared" si="0"/>
        <v>0</v>
      </c>
    </row>
    <row r="30" spans="1:17" ht="15.75">
      <c r="A30" s="182" t="s">
        <v>106</v>
      </c>
      <c r="B30" s="182"/>
      <c r="C30" s="182"/>
      <c r="D30" s="182"/>
      <c r="E30" s="182"/>
      <c r="F30" s="182"/>
      <c r="G30" s="182"/>
      <c r="H30" s="182"/>
      <c r="I30" s="182"/>
      <c r="J30" s="182"/>
      <c r="K30" s="182"/>
      <c r="L30" s="182"/>
      <c r="M30" s="51" t="s">
        <v>113</v>
      </c>
      <c r="N30" s="52">
        <v>0.0056</v>
      </c>
      <c r="O30" s="53"/>
      <c r="P30" s="122">
        <f>4*O30*0.06</f>
        <v>0</v>
      </c>
      <c r="Q30" s="47">
        <f t="shared" si="0"/>
        <v>0</v>
      </c>
    </row>
    <row r="31" spans="1:17" ht="15.75">
      <c r="A31" s="182" t="s">
        <v>107</v>
      </c>
      <c r="B31" s="182"/>
      <c r="C31" s="182"/>
      <c r="D31" s="182"/>
      <c r="E31" s="182"/>
      <c r="F31" s="182"/>
      <c r="G31" s="182"/>
      <c r="H31" s="182"/>
      <c r="I31" s="182"/>
      <c r="J31" s="182"/>
      <c r="K31" s="182"/>
      <c r="L31" s="182"/>
      <c r="M31" s="51" t="s">
        <v>113</v>
      </c>
      <c r="N31" s="52">
        <v>0.0056</v>
      </c>
      <c r="O31" s="53"/>
      <c r="P31" s="122">
        <f>4*O31*0.06</f>
        <v>0</v>
      </c>
      <c r="Q31" s="47">
        <f t="shared" si="0"/>
        <v>0</v>
      </c>
    </row>
    <row r="32" spans="1:17" ht="15.75">
      <c r="A32" s="182" t="s">
        <v>108</v>
      </c>
      <c r="B32" s="182"/>
      <c r="C32" s="182"/>
      <c r="D32" s="182"/>
      <c r="E32" s="182"/>
      <c r="F32" s="182"/>
      <c r="G32" s="182"/>
      <c r="H32" s="182"/>
      <c r="I32" s="182"/>
      <c r="J32" s="182"/>
      <c r="K32" s="182"/>
      <c r="L32" s="182"/>
      <c r="M32" s="51" t="s">
        <v>113</v>
      </c>
      <c r="N32" s="52">
        <v>0.0056</v>
      </c>
      <c r="O32" s="53"/>
      <c r="P32" s="122">
        <f>4*O32*0.06</f>
        <v>0</v>
      </c>
      <c r="Q32" s="47">
        <f t="shared" si="0"/>
        <v>0</v>
      </c>
    </row>
    <row r="33" spans="1:17" ht="15.75">
      <c r="A33" s="182" t="s">
        <v>109</v>
      </c>
      <c r="B33" s="182"/>
      <c r="C33" s="182"/>
      <c r="D33" s="182"/>
      <c r="E33" s="182"/>
      <c r="F33" s="182"/>
      <c r="G33" s="182"/>
      <c r="H33" s="182"/>
      <c r="I33" s="182"/>
      <c r="J33" s="182"/>
      <c r="K33" s="182"/>
      <c r="L33" s="182"/>
      <c r="M33" s="51" t="s">
        <v>113</v>
      </c>
      <c r="N33" s="52">
        <v>0.0084</v>
      </c>
      <c r="O33" s="53"/>
      <c r="P33" s="122">
        <f>6*O33*0.06</f>
        <v>0</v>
      </c>
      <c r="Q33" s="47">
        <f t="shared" si="0"/>
        <v>0</v>
      </c>
    </row>
    <row r="34" spans="1:17" ht="15.75">
      <c r="A34" s="182" t="s">
        <v>110</v>
      </c>
      <c r="B34" s="182"/>
      <c r="C34" s="182"/>
      <c r="D34" s="182"/>
      <c r="E34" s="182"/>
      <c r="F34" s="182"/>
      <c r="G34" s="182"/>
      <c r="H34" s="182"/>
      <c r="I34" s="182"/>
      <c r="J34" s="182"/>
      <c r="K34" s="182"/>
      <c r="L34" s="182"/>
      <c r="M34" s="51" t="s">
        <v>113</v>
      </c>
      <c r="N34" s="52">
        <v>0.0084</v>
      </c>
      <c r="O34" s="53"/>
      <c r="P34" s="122">
        <f>6*O34*0.06</f>
        <v>0</v>
      </c>
      <c r="Q34" s="47">
        <f t="shared" si="0"/>
        <v>0</v>
      </c>
    </row>
    <row r="35" spans="1:17" ht="15.75">
      <c r="A35" s="183" t="s">
        <v>53</v>
      </c>
      <c r="B35" s="183"/>
      <c r="C35" s="183"/>
      <c r="D35" s="183"/>
      <c r="E35" s="183"/>
      <c r="F35" s="183"/>
      <c r="G35" s="183"/>
      <c r="H35" s="183"/>
      <c r="I35" s="183"/>
      <c r="J35" s="183"/>
      <c r="K35" s="183"/>
      <c r="L35" s="183"/>
      <c r="M35" s="51" t="s">
        <v>113</v>
      </c>
      <c r="N35" s="52">
        <v>0.0084</v>
      </c>
      <c r="O35" s="53"/>
      <c r="P35" s="122">
        <f>6*O35*0.06</f>
        <v>0</v>
      </c>
      <c r="Q35" s="47">
        <f t="shared" si="0"/>
        <v>0</v>
      </c>
    </row>
    <row r="36" spans="1:17" ht="15.75">
      <c r="A36" s="183" t="s">
        <v>111</v>
      </c>
      <c r="B36" s="183"/>
      <c r="C36" s="183"/>
      <c r="D36" s="183"/>
      <c r="E36" s="183"/>
      <c r="F36" s="183"/>
      <c r="G36" s="183"/>
      <c r="H36" s="183"/>
      <c r="I36" s="183"/>
      <c r="J36" s="183"/>
      <c r="K36" s="183"/>
      <c r="L36" s="183"/>
      <c r="M36" s="51" t="s">
        <v>112</v>
      </c>
      <c r="N36" s="48"/>
      <c r="O36" s="134"/>
      <c r="P36" s="49">
        <f>P104</f>
        <v>0</v>
      </c>
      <c r="Q36" s="47">
        <f>IF(P$86&gt;=1000,P36,"")</f>
      </c>
    </row>
    <row r="37" spans="1:17" ht="15.75">
      <c r="A37" s="170"/>
      <c r="B37" s="170"/>
      <c r="C37" s="170"/>
      <c r="D37" s="170"/>
      <c r="E37" s="170"/>
      <c r="F37" s="170"/>
      <c r="G37" s="170"/>
      <c r="H37" s="170"/>
      <c r="I37" s="170"/>
      <c r="J37" s="170"/>
      <c r="K37" s="170"/>
      <c r="L37" s="170"/>
      <c r="M37" s="130"/>
      <c r="N37" s="131"/>
      <c r="O37" s="55"/>
      <c r="P37" s="132">
        <f aca="true" t="shared" si="2" ref="P37:Q56">IF(O$40&gt;=1000,O37,"")</f>
      </c>
      <c r="Q37" s="132">
        <f t="shared" si="2"/>
      </c>
    </row>
    <row r="38" spans="1:17" ht="15.75" hidden="1">
      <c r="A38" s="170"/>
      <c r="B38" s="170"/>
      <c r="C38" s="170"/>
      <c r="D38" s="170"/>
      <c r="E38" s="170"/>
      <c r="F38" s="170"/>
      <c r="G38" s="170"/>
      <c r="H38" s="170"/>
      <c r="I38" s="170"/>
      <c r="J38" s="170"/>
      <c r="K38" s="170"/>
      <c r="L38" s="170"/>
      <c r="M38" s="133"/>
      <c r="N38" s="131"/>
      <c r="O38" s="55"/>
      <c r="P38" s="132">
        <f t="shared" si="2"/>
      </c>
      <c r="Q38" s="132">
        <f t="shared" si="2"/>
      </c>
    </row>
    <row r="39" spans="1:17" ht="15.75" hidden="1">
      <c r="A39" s="170"/>
      <c r="B39" s="170"/>
      <c r="C39" s="170"/>
      <c r="D39" s="170"/>
      <c r="E39" s="170"/>
      <c r="F39" s="170"/>
      <c r="G39" s="170"/>
      <c r="H39" s="170"/>
      <c r="I39" s="170"/>
      <c r="J39" s="170"/>
      <c r="K39" s="170"/>
      <c r="L39" s="170"/>
      <c r="M39" s="133"/>
      <c r="N39" s="131"/>
      <c r="O39" s="55"/>
      <c r="P39" s="132">
        <f t="shared" si="2"/>
      </c>
      <c r="Q39" s="132">
        <f t="shared" si="2"/>
      </c>
    </row>
    <row r="40" spans="1:17" ht="15.75" hidden="1">
      <c r="A40" s="170"/>
      <c r="B40" s="170"/>
      <c r="C40" s="170"/>
      <c r="D40" s="170"/>
      <c r="E40" s="170"/>
      <c r="F40" s="170"/>
      <c r="G40" s="170"/>
      <c r="H40" s="170"/>
      <c r="I40" s="170"/>
      <c r="J40" s="170"/>
      <c r="K40" s="170"/>
      <c r="L40" s="170"/>
      <c r="M40" s="133"/>
      <c r="N40" s="131"/>
      <c r="O40" s="55"/>
      <c r="P40" s="132">
        <f t="shared" si="2"/>
      </c>
      <c r="Q40" s="132">
        <f t="shared" si="2"/>
      </c>
    </row>
    <row r="41" spans="1:17" ht="15.75" hidden="1">
      <c r="A41" s="170"/>
      <c r="B41" s="170"/>
      <c r="C41" s="170"/>
      <c r="D41" s="170"/>
      <c r="E41" s="170"/>
      <c r="F41" s="170"/>
      <c r="G41" s="170"/>
      <c r="H41" s="170"/>
      <c r="I41" s="170"/>
      <c r="J41" s="170"/>
      <c r="K41" s="170"/>
      <c r="L41" s="170"/>
      <c r="M41" s="133"/>
      <c r="N41" s="131"/>
      <c r="O41" s="55"/>
      <c r="P41" s="132">
        <f t="shared" si="2"/>
      </c>
      <c r="Q41" s="132">
        <f t="shared" si="2"/>
      </c>
    </row>
    <row r="42" spans="1:17" ht="15.75" hidden="1">
      <c r="A42" s="170"/>
      <c r="B42" s="170"/>
      <c r="C42" s="170"/>
      <c r="D42" s="170"/>
      <c r="E42" s="170"/>
      <c r="F42" s="170"/>
      <c r="G42" s="170"/>
      <c r="H42" s="170"/>
      <c r="I42" s="170"/>
      <c r="J42" s="170"/>
      <c r="K42" s="170"/>
      <c r="L42" s="170"/>
      <c r="M42" s="133"/>
      <c r="N42" s="131"/>
      <c r="O42" s="55"/>
      <c r="P42" s="132">
        <f t="shared" si="2"/>
      </c>
      <c r="Q42" s="132">
        <f t="shared" si="2"/>
      </c>
    </row>
    <row r="43" spans="1:17" ht="15.75" hidden="1">
      <c r="A43" s="170"/>
      <c r="B43" s="170"/>
      <c r="C43" s="170"/>
      <c r="D43" s="170"/>
      <c r="E43" s="170"/>
      <c r="F43" s="170"/>
      <c r="G43" s="170"/>
      <c r="H43" s="170"/>
      <c r="I43" s="170"/>
      <c r="J43" s="170"/>
      <c r="K43" s="170"/>
      <c r="L43" s="170"/>
      <c r="M43" s="133"/>
      <c r="N43" s="131"/>
      <c r="O43" s="55"/>
      <c r="P43" s="132">
        <f t="shared" si="2"/>
      </c>
      <c r="Q43" s="132">
        <f t="shared" si="2"/>
      </c>
    </row>
    <row r="44" spans="1:17" ht="15.75" hidden="1">
      <c r="A44" s="170"/>
      <c r="B44" s="170"/>
      <c r="C44" s="170"/>
      <c r="D44" s="170"/>
      <c r="E44" s="170"/>
      <c r="F44" s="170"/>
      <c r="G44" s="170"/>
      <c r="H44" s="170"/>
      <c r="I44" s="170"/>
      <c r="J44" s="170"/>
      <c r="K44" s="170"/>
      <c r="L44" s="170"/>
      <c r="M44" s="133"/>
      <c r="N44" s="131"/>
      <c r="O44" s="55"/>
      <c r="P44" s="132">
        <f t="shared" si="2"/>
      </c>
      <c r="Q44" s="132">
        <f t="shared" si="2"/>
      </c>
    </row>
    <row r="45" spans="1:17" ht="15.75" hidden="1">
      <c r="A45" s="170"/>
      <c r="B45" s="170"/>
      <c r="C45" s="170"/>
      <c r="D45" s="170"/>
      <c r="E45" s="170"/>
      <c r="F45" s="170"/>
      <c r="G45" s="170"/>
      <c r="H45" s="170"/>
      <c r="I45" s="170"/>
      <c r="J45" s="170"/>
      <c r="K45" s="170"/>
      <c r="L45" s="170"/>
      <c r="M45" s="133"/>
      <c r="N45" s="131"/>
      <c r="O45" s="55"/>
      <c r="P45" s="132">
        <f t="shared" si="2"/>
      </c>
      <c r="Q45" s="132">
        <f t="shared" si="2"/>
      </c>
    </row>
    <row r="46" spans="1:17" ht="15.75" hidden="1">
      <c r="A46" s="170"/>
      <c r="B46" s="170"/>
      <c r="C46" s="170"/>
      <c r="D46" s="170"/>
      <c r="E46" s="170"/>
      <c r="F46" s="170"/>
      <c r="G46" s="170"/>
      <c r="H46" s="170"/>
      <c r="I46" s="170"/>
      <c r="J46" s="170"/>
      <c r="K46" s="170"/>
      <c r="L46" s="170"/>
      <c r="M46" s="133"/>
      <c r="N46" s="131"/>
      <c r="O46" s="55"/>
      <c r="P46" s="132">
        <f t="shared" si="2"/>
      </c>
      <c r="Q46" s="132">
        <f t="shared" si="2"/>
      </c>
    </row>
    <row r="47" spans="1:17" ht="15.75" hidden="1">
      <c r="A47" s="170"/>
      <c r="B47" s="170"/>
      <c r="C47" s="170"/>
      <c r="D47" s="170"/>
      <c r="E47" s="170"/>
      <c r="F47" s="170"/>
      <c r="G47" s="170"/>
      <c r="H47" s="170"/>
      <c r="I47" s="170"/>
      <c r="J47" s="170"/>
      <c r="K47" s="170"/>
      <c r="L47" s="170"/>
      <c r="M47" s="133"/>
      <c r="N47" s="131"/>
      <c r="O47" s="55"/>
      <c r="P47" s="132">
        <f t="shared" si="2"/>
      </c>
      <c r="Q47" s="132">
        <f t="shared" si="2"/>
      </c>
    </row>
    <row r="48" spans="1:17" ht="15.75" hidden="1">
      <c r="A48" s="170"/>
      <c r="B48" s="170"/>
      <c r="C48" s="170"/>
      <c r="D48" s="170"/>
      <c r="E48" s="170"/>
      <c r="F48" s="170"/>
      <c r="G48" s="170"/>
      <c r="H48" s="170"/>
      <c r="I48" s="170"/>
      <c r="J48" s="170"/>
      <c r="K48" s="170"/>
      <c r="L48" s="170"/>
      <c r="M48" s="133"/>
      <c r="N48" s="131"/>
      <c r="O48" s="55"/>
      <c r="P48" s="132">
        <f t="shared" si="2"/>
      </c>
      <c r="Q48" s="132">
        <f t="shared" si="2"/>
      </c>
    </row>
    <row r="49" spans="1:17" ht="15.75" hidden="1">
      <c r="A49" s="170"/>
      <c r="B49" s="170"/>
      <c r="C49" s="170"/>
      <c r="D49" s="170"/>
      <c r="E49" s="170"/>
      <c r="F49" s="170"/>
      <c r="G49" s="170"/>
      <c r="H49" s="170"/>
      <c r="I49" s="170"/>
      <c r="J49" s="170"/>
      <c r="K49" s="170"/>
      <c r="L49" s="170"/>
      <c r="M49" s="133"/>
      <c r="N49" s="131"/>
      <c r="O49" s="55"/>
      <c r="P49" s="132">
        <f t="shared" si="2"/>
      </c>
      <c r="Q49" s="132">
        <f t="shared" si="2"/>
      </c>
    </row>
    <row r="50" spans="1:17" ht="15.75" hidden="1">
      <c r="A50" s="170"/>
      <c r="B50" s="170"/>
      <c r="C50" s="170"/>
      <c r="D50" s="170"/>
      <c r="E50" s="170"/>
      <c r="F50" s="170"/>
      <c r="G50" s="170"/>
      <c r="H50" s="170"/>
      <c r="I50" s="170"/>
      <c r="J50" s="170"/>
      <c r="K50" s="170"/>
      <c r="L50" s="170"/>
      <c r="M50" s="133"/>
      <c r="N50" s="131"/>
      <c r="O50" s="55"/>
      <c r="P50" s="132">
        <f t="shared" si="2"/>
      </c>
      <c r="Q50" s="132">
        <f t="shared" si="2"/>
      </c>
    </row>
    <row r="51" spans="1:17" ht="15.75" hidden="1">
      <c r="A51" s="170"/>
      <c r="B51" s="170"/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33"/>
      <c r="N51" s="131"/>
      <c r="O51" s="55"/>
      <c r="P51" s="132">
        <f t="shared" si="2"/>
      </c>
      <c r="Q51" s="132">
        <f t="shared" si="2"/>
      </c>
    </row>
    <row r="52" spans="1:17" ht="15.75" hidden="1">
      <c r="A52" s="170"/>
      <c r="B52" s="170"/>
      <c r="C52" s="170"/>
      <c r="D52" s="170"/>
      <c r="E52" s="170"/>
      <c r="F52" s="170"/>
      <c r="G52" s="170"/>
      <c r="H52" s="170"/>
      <c r="I52" s="170"/>
      <c r="J52" s="170"/>
      <c r="K52" s="170"/>
      <c r="L52" s="170"/>
      <c r="M52" s="133"/>
      <c r="N52" s="131"/>
      <c r="O52" s="55"/>
      <c r="P52" s="132">
        <f t="shared" si="2"/>
      </c>
      <c r="Q52" s="132">
        <f t="shared" si="2"/>
      </c>
    </row>
    <row r="53" spans="1:17" ht="15.75" hidden="1">
      <c r="A53" s="170"/>
      <c r="B53" s="170"/>
      <c r="C53" s="170"/>
      <c r="D53" s="170"/>
      <c r="E53" s="170"/>
      <c r="F53" s="170"/>
      <c r="G53" s="170"/>
      <c r="H53" s="170"/>
      <c r="I53" s="170"/>
      <c r="J53" s="170"/>
      <c r="K53" s="170"/>
      <c r="L53" s="170"/>
      <c r="M53" s="133"/>
      <c r="N53" s="131"/>
      <c r="O53" s="55"/>
      <c r="P53" s="132">
        <f t="shared" si="2"/>
      </c>
      <c r="Q53" s="132">
        <f t="shared" si="2"/>
      </c>
    </row>
    <row r="54" spans="1:17" ht="15.75" hidden="1">
      <c r="A54" s="170"/>
      <c r="B54" s="170"/>
      <c r="C54" s="170"/>
      <c r="D54" s="170"/>
      <c r="E54" s="170"/>
      <c r="F54" s="170"/>
      <c r="G54" s="170"/>
      <c r="H54" s="170"/>
      <c r="I54" s="170"/>
      <c r="J54" s="170"/>
      <c r="K54" s="170"/>
      <c r="L54" s="170"/>
      <c r="M54" s="133"/>
      <c r="N54" s="131"/>
      <c r="O54" s="55"/>
      <c r="P54" s="132">
        <f t="shared" si="2"/>
      </c>
      <c r="Q54" s="132">
        <f t="shared" si="2"/>
      </c>
    </row>
    <row r="55" spans="1:17" ht="15.75" hidden="1">
      <c r="A55" s="170"/>
      <c r="B55" s="170"/>
      <c r="C55" s="170"/>
      <c r="D55" s="170"/>
      <c r="E55" s="170"/>
      <c r="F55" s="170"/>
      <c r="G55" s="170"/>
      <c r="H55" s="170"/>
      <c r="I55" s="170"/>
      <c r="J55" s="170"/>
      <c r="K55" s="170"/>
      <c r="L55" s="170"/>
      <c r="M55" s="133"/>
      <c r="N55" s="131"/>
      <c r="O55" s="55"/>
      <c r="P55" s="132">
        <f t="shared" si="2"/>
      </c>
      <c r="Q55" s="132">
        <f t="shared" si="2"/>
      </c>
    </row>
    <row r="56" spans="1:17" ht="15.75" hidden="1">
      <c r="A56" s="170"/>
      <c r="B56" s="170"/>
      <c r="C56" s="170"/>
      <c r="D56" s="170"/>
      <c r="E56" s="170"/>
      <c r="F56" s="170"/>
      <c r="G56" s="170"/>
      <c r="H56" s="170"/>
      <c r="I56" s="170"/>
      <c r="J56" s="170"/>
      <c r="K56" s="170"/>
      <c r="L56" s="170"/>
      <c r="M56" s="133"/>
      <c r="N56" s="131"/>
      <c r="O56" s="55"/>
      <c r="P56" s="132">
        <f t="shared" si="2"/>
      </c>
      <c r="Q56" s="132">
        <f t="shared" si="2"/>
      </c>
    </row>
    <row r="57" spans="1:17" ht="15.75" hidden="1">
      <c r="A57" s="170"/>
      <c r="B57" s="170"/>
      <c r="C57" s="170"/>
      <c r="D57" s="170"/>
      <c r="E57" s="170"/>
      <c r="F57" s="170"/>
      <c r="G57" s="170"/>
      <c r="H57" s="170"/>
      <c r="I57" s="170"/>
      <c r="J57" s="170"/>
      <c r="K57" s="170"/>
      <c r="L57" s="170"/>
      <c r="M57" s="133"/>
      <c r="N57" s="131"/>
      <c r="O57" s="55"/>
      <c r="P57" s="132">
        <f aca="true" t="shared" si="3" ref="P57:Q76">IF(O$40&gt;=1000,O57,"")</f>
      </c>
      <c r="Q57" s="132">
        <f t="shared" si="3"/>
      </c>
    </row>
    <row r="58" spans="1:17" ht="15.75" hidden="1">
      <c r="A58" s="170"/>
      <c r="B58" s="170"/>
      <c r="C58" s="170"/>
      <c r="D58" s="170"/>
      <c r="E58" s="170"/>
      <c r="F58" s="170"/>
      <c r="G58" s="170"/>
      <c r="H58" s="170"/>
      <c r="I58" s="170"/>
      <c r="J58" s="170"/>
      <c r="K58" s="170"/>
      <c r="L58" s="170"/>
      <c r="M58" s="133"/>
      <c r="N58" s="131"/>
      <c r="O58" s="55"/>
      <c r="P58" s="132">
        <f t="shared" si="3"/>
      </c>
      <c r="Q58" s="132">
        <f t="shared" si="3"/>
      </c>
    </row>
    <row r="59" spans="1:17" ht="15.75" hidden="1">
      <c r="A59" s="170"/>
      <c r="B59" s="170"/>
      <c r="C59" s="170"/>
      <c r="D59" s="170"/>
      <c r="E59" s="170"/>
      <c r="F59" s="170"/>
      <c r="G59" s="170"/>
      <c r="H59" s="170"/>
      <c r="I59" s="170"/>
      <c r="J59" s="170"/>
      <c r="K59" s="170"/>
      <c r="L59" s="170"/>
      <c r="M59" s="133"/>
      <c r="N59" s="131"/>
      <c r="O59" s="55"/>
      <c r="P59" s="132">
        <f t="shared" si="3"/>
      </c>
      <c r="Q59" s="132">
        <f t="shared" si="3"/>
      </c>
    </row>
    <row r="60" spans="1:17" ht="15.75" hidden="1">
      <c r="A60" s="170"/>
      <c r="B60" s="170"/>
      <c r="C60" s="170"/>
      <c r="D60" s="170"/>
      <c r="E60" s="170"/>
      <c r="F60" s="170"/>
      <c r="G60" s="170"/>
      <c r="H60" s="170"/>
      <c r="I60" s="170"/>
      <c r="J60" s="170"/>
      <c r="K60" s="170"/>
      <c r="L60" s="170"/>
      <c r="M60" s="133"/>
      <c r="N60" s="131"/>
      <c r="O60" s="55"/>
      <c r="P60" s="132">
        <f t="shared" si="3"/>
      </c>
      <c r="Q60" s="132">
        <f t="shared" si="3"/>
      </c>
    </row>
    <row r="61" spans="1:17" ht="15.75" hidden="1">
      <c r="A61" s="170"/>
      <c r="B61" s="170"/>
      <c r="C61" s="170"/>
      <c r="D61" s="170"/>
      <c r="E61" s="170"/>
      <c r="F61" s="170"/>
      <c r="G61" s="170"/>
      <c r="H61" s="170"/>
      <c r="I61" s="170"/>
      <c r="J61" s="170"/>
      <c r="K61" s="170"/>
      <c r="L61" s="170"/>
      <c r="M61" s="133"/>
      <c r="N61" s="131"/>
      <c r="O61" s="55"/>
      <c r="P61" s="132">
        <f t="shared" si="3"/>
      </c>
      <c r="Q61" s="132">
        <f t="shared" si="3"/>
      </c>
    </row>
    <row r="62" spans="1:17" ht="15.75" hidden="1">
      <c r="A62" s="170"/>
      <c r="B62" s="170"/>
      <c r="C62" s="170"/>
      <c r="D62" s="170"/>
      <c r="E62" s="170"/>
      <c r="F62" s="170"/>
      <c r="G62" s="170"/>
      <c r="H62" s="170"/>
      <c r="I62" s="170"/>
      <c r="J62" s="170"/>
      <c r="K62" s="170"/>
      <c r="L62" s="170"/>
      <c r="M62" s="133"/>
      <c r="N62" s="131"/>
      <c r="O62" s="55"/>
      <c r="P62" s="132">
        <f t="shared" si="3"/>
      </c>
      <c r="Q62" s="132">
        <f t="shared" si="3"/>
      </c>
    </row>
    <row r="63" spans="1:17" ht="15.75" hidden="1">
      <c r="A63" s="170"/>
      <c r="B63" s="170"/>
      <c r="C63" s="170"/>
      <c r="D63" s="170"/>
      <c r="E63" s="170"/>
      <c r="F63" s="170"/>
      <c r="G63" s="170"/>
      <c r="H63" s="170"/>
      <c r="I63" s="170"/>
      <c r="J63" s="170"/>
      <c r="K63" s="170"/>
      <c r="L63" s="170"/>
      <c r="M63" s="133"/>
      <c r="N63" s="131"/>
      <c r="O63" s="55"/>
      <c r="P63" s="132">
        <f t="shared" si="3"/>
      </c>
      <c r="Q63" s="132">
        <f t="shared" si="3"/>
      </c>
    </row>
    <row r="64" spans="1:17" ht="15.75" hidden="1">
      <c r="A64" s="170"/>
      <c r="B64" s="170"/>
      <c r="C64" s="170"/>
      <c r="D64" s="170"/>
      <c r="E64" s="170"/>
      <c r="F64" s="170"/>
      <c r="G64" s="170"/>
      <c r="H64" s="170"/>
      <c r="I64" s="170"/>
      <c r="J64" s="170"/>
      <c r="K64" s="170"/>
      <c r="L64" s="170"/>
      <c r="M64" s="133"/>
      <c r="N64" s="131"/>
      <c r="O64" s="55"/>
      <c r="P64" s="132">
        <f t="shared" si="3"/>
      </c>
      <c r="Q64" s="132">
        <f t="shared" si="3"/>
      </c>
    </row>
    <row r="65" spans="1:17" ht="15.75" hidden="1">
      <c r="A65" s="170"/>
      <c r="B65" s="170"/>
      <c r="C65" s="170"/>
      <c r="D65" s="170"/>
      <c r="E65" s="170"/>
      <c r="F65" s="170"/>
      <c r="G65" s="170"/>
      <c r="H65" s="170"/>
      <c r="I65" s="170"/>
      <c r="J65" s="170"/>
      <c r="K65" s="170"/>
      <c r="L65" s="170"/>
      <c r="M65" s="133"/>
      <c r="N65" s="131"/>
      <c r="O65" s="55"/>
      <c r="P65" s="132">
        <f t="shared" si="3"/>
      </c>
      <c r="Q65" s="132">
        <f t="shared" si="3"/>
      </c>
    </row>
    <row r="66" spans="1:17" ht="15.75" hidden="1">
      <c r="A66" s="170"/>
      <c r="B66" s="170"/>
      <c r="C66" s="170"/>
      <c r="D66" s="170"/>
      <c r="E66" s="170"/>
      <c r="F66" s="170"/>
      <c r="G66" s="170"/>
      <c r="H66" s="170"/>
      <c r="I66" s="170"/>
      <c r="J66" s="170"/>
      <c r="K66" s="170"/>
      <c r="L66" s="170"/>
      <c r="M66" s="133"/>
      <c r="N66" s="131"/>
      <c r="O66" s="55"/>
      <c r="P66" s="132">
        <f t="shared" si="3"/>
      </c>
      <c r="Q66" s="132">
        <f t="shared" si="3"/>
      </c>
    </row>
    <row r="67" spans="1:17" ht="15.75" hidden="1">
      <c r="A67" s="170"/>
      <c r="B67" s="170"/>
      <c r="C67" s="170"/>
      <c r="D67" s="170"/>
      <c r="E67" s="170"/>
      <c r="F67" s="170"/>
      <c r="G67" s="170"/>
      <c r="H67" s="170"/>
      <c r="I67" s="170"/>
      <c r="J67" s="170"/>
      <c r="K67" s="170"/>
      <c r="L67" s="170"/>
      <c r="M67" s="133"/>
      <c r="N67" s="131"/>
      <c r="O67" s="55"/>
      <c r="P67" s="132">
        <f t="shared" si="3"/>
      </c>
      <c r="Q67" s="132">
        <f t="shared" si="3"/>
      </c>
    </row>
    <row r="68" spans="1:17" ht="15.75" hidden="1">
      <c r="A68" s="170"/>
      <c r="B68" s="170"/>
      <c r="C68" s="170"/>
      <c r="D68" s="170"/>
      <c r="E68" s="170"/>
      <c r="F68" s="170"/>
      <c r="G68" s="170"/>
      <c r="H68" s="170"/>
      <c r="I68" s="170"/>
      <c r="J68" s="170"/>
      <c r="K68" s="170"/>
      <c r="L68" s="170"/>
      <c r="M68" s="133"/>
      <c r="N68" s="131"/>
      <c r="O68" s="55"/>
      <c r="P68" s="132">
        <f t="shared" si="3"/>
      </c>
      <c r="Q68" s="132">
        <f t="shared" si="3"/>
      </c>
    </row>
    <row r="69" spans="1:17" ht="15.75" hidden="1">
      <c r="A69" s="170"/>
      <c r="B69" s="170"/>
      <c r="C69" s="170"/>
      <c r="D69" s="170"/>
      <c r="E69" s="170"/>
      <c r="F69" s="170"/>
      <c r="G69" s="170"/>
      <c r="H69" s="170"/>
      <c r="I69" s="170"/>
      <c r="J69" s="170"/>
      <c r="K69" s="170"/>
      <c r="L69" s="170"/>
      <c r="M69" s="133"/>
      <c r="N69" s="131"/>
      <c r="O69" s="55"/>
      <c r="P69" s="132">
        <f t="shared" si="3"/>
      </c>
      <c r="Q69" s="132">
        <f t="shared" si="3"/>
      </c>
    </row>
    <row r="70" spans="1:17" ht="15.75" hidden="1">
      <c r="A70" s="170"/>
      <c r="B70" s="170"/>
      <c r="C70" s="170"/>
      <c r="D70" s="170"/>
      <c r="E70" s="170"/>
      <c r="F70" s="170"/>
      <c r="G70" s="170"/>
      <c r="H70" s="170"/>
      <c r="I70" s="170"/>
      <c r="J70" s="170"/>
      <c r="K70" s="170"/>
      <c r="L70" s="170"/>
      <c r="M70" s="133"/>
      <c r="N70" s="131"/>
      <c r="O70" s="55"/>
      <c r="P70" s="132">
        <f t="shared" si="3"/>
      </c>
      <c r="Q70" s="132">
        <f t="shared" si="3"/>
      </c>
    </row>
    <row r="71" spans="1:17" ht="15.75" hidden="1">
      <c r="A71" s="170"/>
      <c r="B71" s="170"/>
      <c r="C71" s="170"/>
      <c r="D71" s="170"/>
      <c r="E71" s="170"/>
      <c r="F71" s="170"/>
      <c r="G71" s="170"/>
      <c r="H71" s="170"/>
      <c r="I71" s="170"/>
      <c r="J71" s="170"/>
      <c r="K71" s="170"/>
      <c r="L71" s="170"/>
      <c r="M71" s="133"/>
      <c r="N71" s="131"/>
      <c r="O71" s="55"/>
      <c r="P71" s="132">
        <f t="shared" si="3"/>
      </c>
      <c r="Q71" s="132">
        <f t="shared" si="3"/>
      </c>
    </row>
    <row r="72" spans="1:17" ht="15.75" hidden="1">
      <c r="A72" s="170"/>
      <c r="B72" s="170"/>
      <c r="C72" s="170"/>
      <c r="D72" s="170"/>
      <c r="E72" s="170"/>
      <c r="F72" s="170"/>
      <c r="G72" s="170"/>
      <c r="H72" s="170"/>
      <c r="I72" s="170"/>
      <c r="J72" s="170"/>
      <c r="K72" s="170"/>
      <c r="L72" s="170"/>
      <c r="M72" s="133"/>
      <c r="N72" s="131"/>
      <c r="O72" s="55"/>
      <c r="P72" s="132">
        <f t="shared" si="3"/>
      </c>
      <c r="Q72" s="132">
        <f t="shared" si="3"/>
      </c>
    </row>
    <row r="73" spans="1:17" ht="15.75" hidden="1">
      <c r="A73" s="170"/>
      <c r="B73" s="170"/>
      <c r="C73" s="170"/>
      <c r="D73" s="170"/>
      <c r="E73" s="170"/>
      <c r="F73" s="170"/>
      <c r="G73" s="170"/>
      <c r="H73" s="170"/>
      <c r="I73" s="170"/>
      <c r="J73" s="170"/>
      <c r="K73" s="170"/>
      <c r="L73" s="170"/>
      <c r="M73" s="133"/>
      <c r="N73" s="131"/>
      <c r="O73" s="55"/>
      <c r="P73" s="132">
        <f t="shared" si="3"/>
      </c>
      <c r="Q73" s="132">
        <f t="shared" si="3"/>
      </c>
    </row>
    <row r="74" spans="1:17" ht="15.75" hidden="1">
      <c r="A74" s="170"/>
      <c r="B74" s="170"/>
      <c r="C74" s="170"/>
      <c r="D74" s="170"/>
      <c r="E74" s="170"/>
      <c r="F74" s="170"/>
      <c r="G74" s="170"/>
      <c r="H74" s="170"/>
      <c r="I74" s="170"/>
      <c r="J74" s="170"/>
      <c r="K74" s="170"/>
      <c r="L74" s="170"/>
      <c r="M74" s="133"/>
      <c r="N74" s="131"/>
      <c r="O74" s="55"/>
      <c r="P74" s="132">
        <f t="shared" si="3"/>
      </c>
      <c r="Q74" s="132">
        <f t="shared" si="3"/>
      </c>
    </row>
    <row r="75" spans="1:17" ht="15.75" hidden="1">
      <c r="A75" s="170"/>
      <c r="B75" s="170"/>
      <c r="C75" s="170"/>
      <c r="D75" s="170"/>
      <c r="E75" s="170"/>
      <c r="F75" s="170"/>
      <c r="G75" s="170"/>
      <c r="H75" s="170"/>
      <c r="I75" s="170"/>
      <c r="J75" s="170"/>
      <c r="K75" s="170"/>
      <c r="L75" s="170"/>
      <c r="M75" s="133"/>
      <c r="N75" s="131"/>
      <c r="O75" s="55"/>
      <c r="P75" s="132">
        <f t="shared" si="3"/>
      </c>
      <c r="Q75" s="132">
        <f t="shared" si="3"/>
      </c>
    </row>
    <row r="76" spans="1:17" ht="15.75" hidden="1">
      <c r="A76" s="170"/>
      <c r="B76" s="170"/>
      <c r="C76" s="170"/>
      <c r="D76" s="170"/>
      <c r="E76" s="170"/>
      <c r="F76" s="170"/>
      <c r="G76" s="170"/>
      <c r="H76" s="170"/>
      <c r="I76" s="170"/>
      <c r="J76" s="170"/>
      <c r="K76" s="170"/>
      <c r="L76" s="170"/>
      <c r="M76" s="133"/>
      <c r="N76" s="131"/>
      <c r="O76" s="55"/>
      <c r="P76" s="132">
        <f t="shared" si="3"/>
      </c>
      <c r="Q76" s="132">
        <f t="shared" si="3"/>
      </c>
    </row>
    <row r="77" spans="1:17" ht="15.75" hidden="1">
      <c r="A77" s="170"/>
      <c r="B77" s="170"/>
      <c r="C77" s="170"/>
      <c r="D77" s="170"/>
      <c r="E77" s="170"/>
      <c r="F77" s="170"/>
      <c r="G77" s="170"/>
      <c r="H77" s="170"/>
      <c r="I77" s="170"/>
      <c r="J77" s="170"/>
      <c r="K77" s="170"/>
      <c r="L77" s="170"/>
      <c r="M77" s="133"/>
      <c r="N77" s="131"/>
      <c r="O77" s="55"/>
      <c r="P77" s="132">
        <f aca="true" t="shared" si="4" ref="P77:Q85">IF(O$40&gt;=1000,O77,"")</f>
      </c>
      <c r="Q77" s="132">
        <f t="shared" si="4"/>
      </c>
    </row>
    <row r="78" spans="1:17" ht="15.75" hidden="1">
      <c r="A78" s="170"/>
      <c r="B78" s="170"/>
      <c r="C78" s="170"/>
      <c r="D78" s="170"/>
      <c r="E78" s="170"/>
      <c r="F78" s="170"/>
      <c r="G78" s="170"/>
      <c r="H78" s="170"/>
      <c r="I78" s="170"/>
      <c r="J78" s="170"/>
      <c r="K78" s="170"/>
      <c r="L78" s="170"/>
      <c r="M78" s="133"/>
      <c r="N78" s="131"/>
      <c r="O78" s="55"/>
      <c r="P78" s="132">
        <f t="shared" si="4"/>
      </c>
      <c r="Q78" s="132">
        <f t="shared" si="4"/>
      </c>
    </row>
    <row r="79" spans="1:17" ht="15.75" hidden="1">
      <c r="A79" s="170"/>
      <c r="B79" s="170"/>
      <c r="C79" s="170"/>
      <c r="D79" s="170"/>
      <c r="E79" s="170"/>
      <c r="F79" s="170"/>
      <c r="G79" s="170"/>
      <c r="H79" s="170"/>
      <c r="I79" s="170"/>
      <c r="J79" s="170"/>
      <c r="K79" s="170"/>
      <c r="L79" s="170"/>
      <c r="M79" s="133"/>
      <c r="N79" s="131"/>
      <c r="O79" s="55"/>
      <c r="P79" s="132">
        <f t="shared" si="4"/>
      </c>
      <c r="Q79" s="132">
        <f t="shared" si="4"/>
      </c>
    </row>
    <row r="80" spans="1:17" ht="15.75" hidden="1">
      <c r="A80" s="170"/>
      <c r="B80" s="170"/>
      <c r="C80" s="170"/>
      <c r="D80" s="170"/>
      <c r="E80" s="170"/>
      <c r="F80" s="170"/>
      <c r="G80" s="170"/>
      <c r="H80" s="170"/>
      <c r="I80" s="170"/>
      <c r="J80" s="170"/>
      <c r="K80" s="170"/>
      <c r="L80" s="170"/>
      <c r="M80" s="133"/>
      <c r="N80" s="131"/>
      <c r="O80" s="55"/>
      <c r="P80" s="132">
        <f t="shared" si="4"/>
      </c>
      <c r="Q80" s="132">
        <f t="shared" si="4"/>
      </c>
    </row>
    <row r="81" spans="1:17" ht="15.75" hidden="1">
      <c r="A81" s="170"/>
      <c r="B81" s="170"/>
      <c r="C81" s="170"/>
      <c r="D81" s="170"/>
      <c r="E81" s="170"/>
      <c r="F81" s="170"/>
      <c r="G81" s="170"/>
      <c r="H81" s="170"/>
      <c r="I81" s="170"/>
      <c r="J81" s="170"/>
      <c r="K81" s="170"/>
      <c r="L81" s="170"/>
      <c r="M81" s="133"/>
      <c r="N81" s="131"/>
      <c r="O81" s="55"/>
      <c r="P81" s="132">
        <f t="shared" si="4"/>
      </c>
      <c r="Q81" s="132">
        <f t="shared" si="4"/>
      </c>
    </row>
    <row r="82" spans="1:17" ht="15.75" hidden="1">
      <c r="A82" s="170"/>
      <c r="B82" s="170"/>
      <c r="C82" s="170"/>
      <c r="D82" s="170"/>
      <c r="E82" s="170"/>
      <c r="F82" s="170"/>
      <c r="G82" s="170"/>
      <c r="H82" s="170"/>
      <c r="I82" s="170"/>
      <c r="J82" s="170"/>
      <c r="K82" s="170"/>
      <c r="L82" s="170"/>
      <c r="M82" s="133"/>
      <c r="N82" s="131"/>
      <c r="O82" s="55"/>
      <c r="P82" s="132">
        <f t="shared" si="4"/>
      </c>
      <c r="Q82" s="132">
        <f t="shared" si="4"/>
      </c>
    </row>
    <row r="83" spans="1:17" ht="15.75" hidden="1">
      <c r="A83" s="170"/>
      <c r="B83" s="170"/>
      <c r="C83" s="170"/>
      <c r="D83" s="170"/>
      <c r="E83" s="170"/>
      <c r="F83" s="170"/>
      <c r="G83" s="170"/>
      <c r="H83" s="170"/>
      <c r="I83" s="170"/>
      <c r="J83" s="170"/>
      <c r="K83" s="170"/>
      <c r="L83" s="170"/>
      <c r="M83" s="133"/>
      <c r="N83" s="131"/>
      <c r="O83" s="55"/>
      <c r="P83" s="132">
        <f t="shared" si="4"/>
      </c>
      <c r="Q83" s="132">
        <f t="shared" si="4"/>
      </c>
    </row>
    <row r="84" spans="1:17" ht="15.75" hidden="1">
      <c r="A84" s="170"/>
      <c r="B84" s="170"/>
      <c r="C84" s="170"/>
      <c r="D84" s="170"/>
      <c r="E84" s="170"/>
      <c r="F84" s="170"/>
      <c r="G84" s="170"/>
      <c r="H84" s="170"/>
      <c r="I84" s="170"/>
      <c r="J84" s="170"/>
      <c r="K84" s="170"/>
      <c r="L84" s="170"/>
      <c r="M84" s="133"/>
      <c r="N84" s="131"/>
      <c r="O84" s="55"/>
      <c r="P84" s="132">
        <f t="shared" si="4"/>
      </c>
      <c r="Q84" s="132">
        <f t="shared" si="4"/>
      </c>
    </row>
    <row r="85" spans="1:17" ht="15.75" hidden="1">
      <c r="A85" s="170"/>
      <c r="B85" s="170"/>
      <c r="C85" s="170"/>
      <c r="D85" s="170"/>
      <c r="E85" s="170"/>
      <c r="F85" s="170"/>
      <c r="G85" s="170"/>
      <c r="H85" s="170"/>
      <c r="I85" s="170"/>
      <c r="J85" s="170"/>
      <c r="K85" s="170"/>
      <c r="L85" s="170"/>
      <c r="M85" s="133"/>
      <c r="N85" s="131"/>
      <c r="O85" s="55"/>
      <c r="P85" s="132">
        <f t="shared" si="4"/>
      </c>
      <c r="Q85" s="132">
        <f t="shared" si="4"/>
      </c>
    </row>
    <row r="86" spans="1:17" ht="18">
      <c r="A86" s="56"/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64" t="s">
        <v>114</v>
      </c>
      <c r="P86" s="65">
        <f>SUM(P18:P35,P37:P85)+P104</f>
        <v>0</v>
      </c>
      <c r="Q86" s="66">
        <f>SUM(Q18:Q85)</f>
        <v>0</v>
      </c>
    </row>
    <row r="88" spans="1:16" ht="18.75">
      <c r="A88" s="57" t="s">
        <v>115</v>
      </c>
      <c r="B88" s="56"/>
      <c r="C88" s="56"/>
      <c r="D88" s="56"/>
      <c r="E88" s="56"/>
      <c r="F88" s="56"/>
      <c r="G88" s="56"/>
      <c r="H88" s="56"/>
      <c r="I88" s="56"/>
      <c r="J88" s="56"/>
      <c r="K88" s="58"/>
      <c r="L88" s="59">
        <f>Q86</f>
        <v>0</v>
      </c>
      <c r="M88" s="18"/>
      <c r="P88" s="40"/>
    </row>
    <row r="89" spans="1:16" ht="20.25">
      <c r="A89" s="57" t="s">
        <v>128</v>
      </c>
      <c r="B89" s="56"/>
      <c r="C89" s="56"/>
      <c r="D89" s="56"/>
      <c r="E89" s="56"/>
      <c r="F89" s="56"/>
      <c r="G89" s="56"/>
      <c r="H89" s="56"/>
      <c r="I89" s="56"/>
      <c r="J89" s="56"/>
      <c r="K89" s="58"/>
      <c r="L89" s="124"/>
      <c r="M89" s="41"/>
      <c r="P89" s="40"/>
    </row>
    <row r="90" spans="1:16" ht="18.75">
      <c r="A90" s="57" t="s">
        <v>116</v>
      </c>
      <c r="B90" s="56"/>
      <c r="C90" s="56"/>
      <c r="D90" s="56"/>
      <c r="E90" s="56"/>
      <c r="F90" s="56"/>
      <c r="G90" s="56"/>
      <c r="H90" s="56"/>
      <c r="I90" s="56"/>
      <c r="J90" s="56"/>
      <c r="K90" s="125"/>
      <c r="L90" s="60">
        <f>(K90/12)</f>
        <v>0</v>
      </c>
      <c r="M90" s="18"/>
      <c r="P90" s="40"/>
    </row>
    <row r="91" spans="1:16" ht="20.25">
      <c r="A91" s="57" t="s">
        <v>87</v>
      </c>
      <c r="B91" s="56"/>
      <c r="C91" s="56"/>
      <c r="D91" s="56"/>
      <c r="E91" s="56"/>
      <c r="F91" s="56"/>
      <c r="G91" s="56"/>
      <c r="H91" s="56"/>
      <c r="I91" s="56"/>
      <c r="J91" s="56"/>
      <c r="K91" s="58"/>
      <c r="L91" s="61">
        <v>0.05</v>
      </c>
      <c r="M91" s="18"/>
      <c r="P91" s="40"/>
    </row>
    <row r="92" spans="1:16" ht="20.25">
      <c r="A92" s="56"/>
      <c r="B92" s="56"/>
      <c r="C92" s="56"/>
      <c r="D92" s="56"/>
      <c r="E92" s="56"/>
      <c r="F92" s="56"/>
      <c r="G92" s="56"/>
      <c r="H92" s="56"/>
      <c r="I92" s="56"/>
      <c r="J92" s="56"/>
      <c r="K92" s="62" t="s">
        <v>117</v>
      </c>
      <c r="L92" s="63">
        <f>L88*L89*L90*L91</f>
        <v>0</v>
      </c>
      <c r="M92" s="43"/>
      <c r="P92" s="42"/>
    </row>
    <row r="93" spans="1:16" ht="18.75">
      <c r="A93" s="42"/>
      <c r="M93" s="43"/>
      <c r="N93" s="44"/>
      <c r="O93" s="45"/>
      <c r="P93" s="42"/>
    </row>
    <row r="94" spans="1:16" ht="24.75">
      <c r="A94" s="173" t="s">
        <v>118</v>
      </c>
      <c r="B94" s="173"/>
      <c r="C94" s="173"/>
      <c r="D94" s="173"/>
      <c r="E94" s="173"/>
      <c r="F94" s="173"/>
      <c r="G94" s="173"/>
      <c r="H94" s="173"/>
      <c r="I94" s="173"/>
      <c r="J94" s="173"/>
      <c r="K94" s="179">
        <f>ROUNDUP(L92,-2)</f>
        <v>0</v>
      </c>
      <c r="L94" s="180"/>
      <c r="N94" s="42"/>
      <c r="O94" s="42"/>
      <c r="P94" s="42"/>
    </row>
    <row r="95" spans="1:16" ht="18.75">
      <c r="A95" s="42"/>
      <c r="M95" s="42"/>
      <c r="N95" s="42"/>
      <c r="O95" s="42"/>
      <c r="P95" s="42"/>
    </row>
    <row r="96" spans="1:16" ht="18.75">
      <c r="A96" s="42"/>
      <c r="M96" s="42"/>
      <c r="N96" s="42"/>
      <c r="O96" s="42"/>
      <c r="P96" s="42"/>
    </row>
    <row r="97" spans="1:16" ht="18.75">
      <c r="A97" s="42"/>
      <c r="M97" s="42"/>
      <c r="N97" s="42"/>
      <c r="O97" s="42"/>
      <c r="P97" s="42"/>
    </row>
    <row r="98" spans="1:16" ht="20.25">
      <c r="A98" s="181" t="s">
        <v>111</v>
      </c>
      <c r="B98" s="181"/>
      <c r="C98" s="181"/>
      <c r="D98" s="181"/>
      <c r="E98" s="181"/>
      <c r="F98" s="181"/>
      <c r="G98" s="181"/>
      <c r="H98" s="181"/>
      <c r="I98" s="181"/>
      <c r="J98" s="181"/>
      <c r="K98" s="181"/>
      <c r="L98" s="181"/>
      <c r="M98" s="56"/>
      <c r="N98" s="56"/>
      <c r="O98" s="56"/>
      <c r="P98" s="56"/>
    </row>
    <row r="99" spans="1:16" ht="16.5" thickBot="1">
      <c r="A99" s="56"/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</row>
    <row r="100" spans="1:17" ht="48" thickBot="1">
      <c r="A100" s="178" t="s">
        <v>129</v>
      </c>
      <c r="B100" s="178"/>
      <c r="C100" s="178"/>
      <c r="D100" s="178"/>
      <c r="E100" s="178"/>
      <c r="F100" s="178"/>
      <c r="G100" s="178"/>
      <c r="H100" s="178"/>
      <c r="I100" s="178"/>
      <c r="J100" s="178"/>
      <c r="K100" s="178"/>
      <c r="L100" s="167" t="s">
        <v>24</v>
      </c>
      <c r="M100" s="167"/>
      <c r="N100" s="73" t="s">
        <v>127</v>
      </c>
      <c r="O100" s="73" t="s">
        <v>119</v>
      </c>
      <c r="P100" s="73" t="s">
        <v>120</v>
      </c>
      <c r="Q100" s="68"/>
    </row>
    <row r="101" spans="1:16" ht="16.5" thickBot="1">
      <c r="A101" s="176" t="s">
        <v>121</v>
      </c>
      <c r="B101" s="176"/>
      <c r="C101" s="176"/>
      <c r="D101" s="176"/>
      <c r="E101" s="176"/>
      <c r="F101" s="176"/>
      <c r="G101" s="176"/>
      <c r="H101" s="176"/>
      <c r="I101" s="176"/>
      <c r="J101" s="176"/>
      <c r="K101" s="176"/>
      <c r="L101" s="168" t="s">
        <v>122</v>
      </c>
      <c r="M101" s="168"/>
      <c r="N101" s="70">
        <v>60</v>
      </c>
      <c r="O101" s="126"/>
      <c r="P101" s="71">
        <f>(N101/100*O101*(8.25/2000))</f>
        <v>0</v>
      </c>
    </row>
    <row r="102" spans="1:16" ht="16.5" thickBot="1">
      <c r="A102" s="177" t="s">
        <v>123</v>
      </c>
      <c r="B102" s="177"/>
      <c r="C102" s="177"/>
      <c r="D102" s="177"/>
      <c r="E102" s="177"/>
      <c r="F102" s="177"/>
      <c r="G102" s="177"/>
      <c r="H102" s="177"/>
      <c r="I102" s="177"/>
      <c r="J102" s="177"/>
      <c r="K102" s="177"/>
      <c r="L102" s="169" t="s">
        <v>122</v>
      </c>
      <c r="M102" s="169"/>
      <c r="N102" s="72">
        <v>60</v>
      </c>
      <c r="O102" s="118"/>
      <c r="P102" s="71">
        <f>(N102/100*O102*(8.25/2000))</f>
        <v>0</v>
      </c>
    </row>
    <row r="103" spans="1:16" ht="16.5" thickBot="1">
      <c r="A103" s="177" t="s">
        <v>124</v>
      </c>
      <c r="B103" s="177"/>
      <c r="C103" s="177"/>
      <c r="D103" s="177"/>
      <c r="E103" s="177"/>
      <c r="F103" s="177"/>
      <c r="G103" s="177"/>
      <c r="H103" s="177"/>
      <c r="I103" s="177"/>
      <c r="J103" s="177"/>
      <c r="K103" s="177"/>
      <c r="L103" s="169" t="s">
        <v>122</v>
      </c>
      <c r="M103" s="169"/>
      <c r="N103" s="72">
        <v>60</v>
      </c>
      <c r="O103" s="118"/>
      <c r="P103" s="71">
        <f>(N103/100*O103*(8.25/2000))</f>
        <v>0</v>
      </c>
    </row>
    <row r="104" spans="1:16" ht="18.75" thickBot="1">
      <c r="A104" s="56"/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74" t="s">
        <v>84</v>
      </c>
      <c r="P104" s="75">
        <f>SUM(P101:P103)</f>
        <v>0</v>
      </c>
    </row>
    <row r="105" spans="1:16" ht="15.75">
      <c r="A105" s="56"/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</row>
    <row r="106" spans="1:16" ht="15.75">
      <c r="A106" s="69" t="s">
        <v>125</v>
      </c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</row>
    <row r="107" spans="1:16" ht="15.75">
      <c r="A107" s="56" t="s">
        <v>126</v>
      </c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</row>
  </sheetData>
  <sheetProtection password="CDCF" sheet="1" selectLockedCells="1"/>
  <mergeCells count="93">
    <mergeCell ref="S4:T4"/>
    <mergeCell ref="A8:Q8"/>
    <mergeCell ref="A10:Q10"/>
    <mergeCell ref="A12:M12"/>
    <mergeCell ref="A16:J16"/>
    <mergeCell ref="O5:Q5"/>
    <mergeCell ref="A3:Q3"/>
    <mergeCell ref="A17:L17"/>
    <mergeCell ref="B18:L18"/>
    <mergeCell ref="A19:L19"/>
    <mergeCell ref="A37:L37"/>
    <mergeCell ref="A25:L25"/>
    <mergeCell ref="A20:L20"/>
    <mergeCell ref="A21:L21"/>
    <mergeCell ref="A22:L22"/>
    <mergeCell ref="A23:L23"/>
    <mergeCell ref="A35:L35"/>
    <mergeCell ref="A30:L30"/>
    <mergeCell ref="A31:L31"/>
    <mergeCell ref="A32:L32"/>
    <mergeCell ref="A33:L33"/>
    <mergeCell ref="A34:L34"/>
    <mergeCell ref="A24:L24"/>
    <mergeCell ref="A36:L36"/>
    <mergeCell ref="A26:L26"/>
    <mergeCell ref="A27:L27"/>
    <mergeCell ref="A28:L28"/>
    <mergeCell ref="A29:L29"/>
    <mergeCell ref="A46:L46"/>
    <mergeCell ref="A38:L38"/>
    <mergeCell ref="A39:L39"/>
    <mergeCell ref="A40:L40"/>
    <mergeCell ref="A41:L41"/>
    <mergeCell ref="A42:L42"/>
    <mergeCell ref="A43:L43"/>
    <mergeCell ref="A44:L44"/>
    <mergeCell ref="A45:L45"/>
    <mergeCell ref="A58:L58"/>
    <mergeCell ref="A47:L47"/>
    <mergeCell ref="A48:L48"/>
    <mergeCell ref="A49:L49"/>
    <mergeCell ref="A50:L50"/>
    <mergeCell ref="A51:L51"/>
    <mergeCell ref="A52:L52"/>
    <mergeCell ref="A53:L53"/>
    <mergeCell ref="A54:L54"/>
    <mergeCell ref="A55:L55"/>
    <mergeCell ref="A56:L56"/>
    <mergeCell ref="A57:L57"/>
    <mergeCell ref="A70:L70"/>
    <mergeCell ref="A59:L59"/>
    <mergeCell ref="A60:L60"/>
    <mergeCell ref="A61:L61"/>
    <mergeCell ref="A62:L62"/>
    <mergeCell ref="A63:L63"/>
    <mergeCell ref="A64:L64"/>
    <mergeCell ref="A65:L65"/>
    <mergeCell ref="A66:L66"/>
    <mergeCell ref="A67:L67"/>
    <mergeCell ref="A68:L68"/>
    <mergeCell ref="A69:L69"/>
    <mergeCell ref="L103:M103"/>
    <mergeCell ref="O12:Q12"/>
    <mergeCell ref="A7:Q7"/>
    <mergeCell ref="A9:Q9"/>
    <mergeCell ref="A11:M11"/>
    <mergeCell ref="O11:Q11"/>
    <mergeCell ref="A101:K101"/>
    <mergeCell ref="A102:K102"/>
    <mergeCell ref="A103:K103"/>
    <mergeCell ref="A100:K100"/>
    <mergeCell ref="A77:L77"/>
    <mergeCell ref="A78:L78"/>
    <mergeCell ref="A79:L79"/>
    <mergeCell ref="K94:L94"/>
    <mergeCell ref="A98:L98"/>
    <mergeCell ref="A80:L80"/>
    <mergeCell ref="L100:M100"/>
    <mergeCell ref="L101:M101"/>
    <mergeCell ref="L102:M102"/>
    <mergeCell ref="A85:L85"/>
    <mergeCell ref="A14:R14"/>
    <mergeCell ref="A94:J94"/>
    <mergeCell ref="A81:L81"/>
    <mergeCell ref="A82:L82"/>
    <mergeCell ref="A83:L83"/>
    <mergeCell ref="A84:L84"/>
    <mergeCell ref="A71:L71"/>
    <mergeCell ref="A72:L72"/>
    <mergeCell ref="A73:L73"/>
    <mergeCell ref="A74:L74"/>
    <mergeCell ref="A75:L75"/>
    <mergeCell ref="A76:L76"/>
  </mergeCells>
  <printOptions/>
  <pageMargins left="0.7" right="0.7" top="0.75" bottom="0.75" header="0.3" footer="0.3"/>
  <pageSetup horizontalDpi="600" verticalDpi="600" orientation="portrait" scale="34" r:id="rId3"/>
  <ignoredErrors>
    <ignoredError sqref="P19" formula="1"/>
  </ignoredError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Jersey Dept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Sanders, Paul</dc:creator>
  <cp:keywords/>
  <dc:description/>
  <cp:lastModifiedBy>Sanders, Paul</cp:lastModifiedBy>
  <dcterms:created xsi:type="dcterms:W3CDTF">2019-03-20T12:46:55Z</dcterms:created>
  <dcterms:modified xsi:type="dcterms:W3CDTF">2021-09-15T12:45:15Z</dcterms:modified>
  <cp:category/>
  <cp:version/>
  <cp:contentType/>
  <cp:contentStatus/>
</cp:coreProperties>
</file>