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6\RATING FORMS FOR WEBSITE Cycle 26\Design\"/>
    </mc:Choice>
  </mc:AlternateContent>
  <bookViews>
    <workbookView xWindow="540" yWindow="96" windowWidth="14148" windowHeight="6540"/>
  </bookViews>
  <sheets>
    <sheet name="CES rating form" sheetId="1" r:id="rId1"/>
    <sheet name="formulas" sheetId="4" r:id="rId2"/>
  </sheets>
  <definedNames>
    <definedName name="_xlnm.Print_Area" localSheetId="0">'CES rating form'!$A$1:$N$36</definedName>
  </definedNames>
  <calcPr calcId="152511"/>
</workbook>
</file>

<file path=xl/calcChain.xml><?xml version="1.0" encoding="utf-8"?>
<calcChain xmlns="http://schemas.openxmlformats.org/spreadsheetml/2006/main">
  <c r="A12" i="4" l="1"/>
  <c r="E12" i="4" s="1"/>
  <c r="A4" i="4"/>
  <c r="E4" i="4" s="1"/>
  <c r="A6" i="4"/>
  <c r="B6" i="4"/>
  <c r="A8" i="4"/>
  <c r="B8" i="4"/>
  <c r="A10" i="4"/>
  <c r="E10" i="4" s="1"/>
  <c r="A14" i="4"/>
  <c r="E14" i="4" s="1"/>
  <c r="A16" i="4"/>
  <c r="E16" i="4" s="1"/>
  <c r="A18" i="4"/>
  <c r="E18" i="4" s="1"/>
  <c r="E6" i="4" l="1"/>
  <c r="E8" i="4"/>
  <c r="A19" i="4" l="1"/>
  <c r="K30" i="1" l="1"/>
  <c r="G28" i="4" s="1"/>
  <c r="H22" i="1"/>
  <c r="D22" i="4" s="1"/>
  <c r="H30" i="1"/>
  <c r="H26" i="1"/>
  <c r="D25" i="4" s="1"/>
  <c r="J22" i="1"/>
  <c r="F22" i="4" s="1"/>
  <c r="J30" i="1"/>
  <c r="F28" i="4" s="1"/>
  <c r="I30" i="1"/>
  <c r="E28" i="4" s="1"/>
  <c r="L26" i="1"/>
  <c r="H25" i="4" s="1"/>
  <c r="L22" i="1"/>
  <c r="H22" i="4" s="1"/>
  <c r="I22" i="1"/>
  <c r="E22" i="4" s="1"/>
  <c r="D28" i="4"/>
  <c r="G26" i="1"/>
  <c r="C25" i="4" s="1"/>
  <c r="G22" i="1"/>
  <c r="C22" i="4" s="1"/>
  <c r="I26" i="1"/>
  <c r="E25" i="4" s="1"/>
  <c r="L30" i="1"/>
  <c r="H28" i="4" s="1"/>
  <c r="E30" i="1"/>
  <c r="A28" i="4" s="1"/>
  <c r="E22" i="1"/>
  <c r="A22" i="4" s="1"/>
  <c r="F30" i="1"/>
  <c r="B28" i="4" s="1"/>
  <c r="G30" i="1"/>
  <c r="C28" i="4" s="1"/>
  <c r="K22" i="1"/>
  <c r="G22" i="4" s="1"/>
  <c r="F22" i="1"/>
  <c r="B22" i="4" s="1"/>
  <c r="F26" i="1"/>
  <c r="B25" i="4" s="1"/>
  <c r="K26" i="1"/>
  <c r="G25" i="4" s="1"/>
  <c r="E26" i="1"/>
  <c r="A25" i="4" s="1"/>
  <c r="J26" i="1"/>
  <c r="F25" i="4" s="1"/>
  <c r="I28" i="4" l="1"/>
  <c r="M30" i="1" s="1"/>
  <c r="I22" i="4"/>
  <c r="M22" i="1" s="1"/>
  <c r="I25" i="4"/>
  <c r="M26" i="1" s="1"/>
  <c r="M34" i="1" l="1"/>
</calcChain>
</file>

<file path=xl/sharedStrings.xml><?xml version="1.0" encoding="utf-8"?>
<sst xmlns="http://schemas.openxmlformats.org/spreadsheetml/2006/main" count="71" uniqueCount="61">
  <si>
    <t>Schedule</t>
  </si>
  <si>
    <t>Quality</t>
  </si>
  <si>
    <t>Project Management</t>
  </si>
  <si>
    <t>Rating Type</t>
  </si>
  <si>
    <t>design</t>
  </si>
  <si>
    <t>structures</t>
  </si>
  <si>
    <t>planning</t>
  </si>
  <si>
    <t>30,40,30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</si>
  <si>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</si>
  <si>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</si>
  <si>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</si>
  <si>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</si>
  <si>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</si>
  <si>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</si>
  <si>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</si>
  <si>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</si>
  <si>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</si>
  <si>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*Other (see comments)</t>
  </si>
  <si>
    <t>NR</t>
  </si>
  <si>
    <t>Contract Agreement Type</t>
  </si>
  <si>
    <t>Contract Type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</si>
  <si>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</si>
  <si>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</si>
  <si>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</si>
  <si>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</si>
  <si>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</si>
  <si>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</si>
  <si>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</si>
  <si>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Modification</t>
  </si>
  <si>
    <t>Capital Program Management</t>
  </si>
  <si>
    <t>Consultant</t>
  </si>
  <si>
    <t>C a t e g o r y   R a t i n g</t>
  </si>
  <si>
    <t>CYCLE</t>
  </si>
  <si>
    <t>UPC#</t>
  </si>
  <si>
    <t>environmental</t>
  </si>
  <si>
    <t>20,60,20</t>
  </si>
  <si>
    <t>Type Name</t>
  </si>
  <si>
    <t>Department's Rater</t>
  </si>
  <si>
    <t>Rater's Manager</t>
  </si>
  <si>
    <t>Consultant
Agreement Number</t>
  </si>
  <si>
    <t>Discipline</t>
  </si>
  <si>
    <t>Division/Unit</t>
  </si>
  <si>
    <t>environmental - asbestos</t>
  </si>
  <si>
    <t>Sign &amp; Date</t>
  </si>
  <si>
    <t>Consultant
Project Manager</t>
  </si>
  <si>
    <t>1 Year</t>
  </si>
  <si>
    <t>Project Canceled</t>
  </si>
  <si>
    <t>Overall Quality-Final</t>
  </si>
  <si>
    <t>Design Services Term Agreement</t>
  </si>
  <si>
    <t>CPM - Project Specific</t>
  </si>
  <si>
    <t>CPM - Term Agreement</t>
  </si>
  <si>
    <t>Task Order - Final</t>
  </si>
  <si>
    <t>Emergency Engineering Services Term Agreement</t>
  </si>
  <si>
    <t>Extra Comments:</t>
  </si>
  <si>
    <t>Use drop downs found in green fields to change Discipline or Rating Type</t>
  </si>
  <si>
    <t>Project Mgmt Comments:</t>
  </si>
  <si>
    <t>design phase</t>
  </si>
  <si>
    <t>DESIGN-Construction Phase</t>
  </si>
  <si>
    <t>DESIGN-Design Phase</t>
  </si>
  <si>
    <t>removed</t>
  </si>
  <si>
    <t>Jan 2016-Dec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</si>
</sst>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System"/>
      <family val="2"/>
    </font>
    <font>
      <sz val="12"/>
      <color indexed="10"/>
      <name val="Arial"/>
    </font>
    <font>
      <sz val="10"/>
      <color indexed="10"/>
      <name val="Arial"/>
    </font>
    <font>
      <b/>
      <sz val="12"/>
      <name val="Californian FB"/>
      <family val="1"/>
    </font>
    <font>
      <b/>
      <sz val="10"/>
      <name val="Californian FB"/>
      <family val="1"/>
    </font>
    <font>
      <b/>
      <sz val="14"/>
      <name val="Arial"/>
      <family val="2"/>
    </font>
    <font>
      <b/>
      <sz val="12"/>
      <name val="System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2" xfId="0" applyBorder="1"/>
    <xf numFmtId="1" fontId="0" fillId="0" borderId="0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5" xfId="0" applyBorder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1" fontId="0" fillId="0" borderId="5" xfId="0" applyNumberFormat="1" applyBorder="1" applyAlignment="1"/>
    <xf numFmtId="1" fontId="0" fillId="0" borderId="5" xfId="0" applyNumberFormat="1" applyBorder="1"/>
    <xf numFmtId="2" fontId="0" fillId="0" borderId="0" xfId="0" applyNumberForma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20" fillId="0" borderId="0" xfId="0" applyFont="1"/>
    <xf numFmtId="0" fontId="1" fillId="0" borderId="0" xfId="0" applyFont="1" applyBorder="1"/>
    <xf numFmtId="164" fontId="0" fillId="0" borderId="0" xfId="0" applyNumberFormat="1" applyBorder="1"/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 wrapText="1" inden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0" xfId="0" applyFill="1" applyBorder="1" applyAlignment="1"/>
    <xf numFmtId="0" fontId="0" fillId="0" borderId="11" xfId="0" applyBorder="1"/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wrapText="1"/>
    </xf>
    <xf numFmtId="0" fontId="0" fillId="0" borderId="12" xfId="0" applyBorder="1"/>
    <xf numFmtId="0" fontId="0" fillId="3" borderId="0" xfId="0" applyFill="1" applyBorder="1" applyAlignment="1"/>
    <xf numFmtId="3" fontId="17" fillId="2" borderId="5" xfId="0" applyNumberFormat="1" applyFont="1" applyFill="1" applyBorder="1" applyAlignment="1"/>
    <xf numFmtId="0" fontId="12" fillId="0" borderId="0" xfId="0" applyFont="1" applyBorder="1" applyAlignment="1">
      <alignment horizontal="right" vertical="center" indent="1"/>
    </xf>
    <xf numFmtId="0" fontId="1" fillId="0" borderId="0" xfId="0" applyFont="1" applyAlignment="1"/>
    <xf numFmtId="0" fontId="1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wrapText="1"/>
    </xf>
    <xf numFmtId="0" fontId="0" fillId="4" borderId="0" xfId="0" applyFill="1" applyBorder="1" applyAlignment="1">
      <alignment horizontal="right" indent="1"/>
    </xf>
    <xf numFmtId="0" fontId="1" fillId="0" borderId="5" xfId="0" applyFont="1" applyBorder="1"/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4" xfId="0" applyFont="1" applyFill="1" applyBorder="1" applyAlignment="1"/>
    <xf numFmtId="0" fontId="24" fillId="4" borderId="0" xfId="0" applyFont="1" applyFill="1" applyBorder="1" applyAlignment="1">
      <alignment horizontal="right" vertical="center" indent="1"/>
    </xf>
    <xf numFmtId="0" fontId="24" fillId="4" borderId="0" xfId="0" applyFont="1" applyFill="1" applyBorder="1" applyAlignment="1">
      <alignment vertical="center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/>
    <xf numFmtId="2" fontId="6" fillId="0" borderId="19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0" fillId="0" borderId="7" xfId="0" applyBorder="1" applyAlignment="1">
      <alignment horizontal="left" vertical="top"/>
    </xf>
    <xf numFmtId="0" fontId="3" fillId="4" borderId="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49" fontId="9" fillId="6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21" fillId="6" borderId="4" xfId="0" applyFont="1" applyFill="1" applyBorder="1" applyAlignment="1">
      <alignment horizontal="left" vertical="center" indent="2"/>
    </xf>
    <xf numFmtId="0" fontId="22" fillId="6" borderId="4" xfId="0" applyFont="1" applyFill="1" applyBorder="1" applyAlignment="1">
      <alignment horizontal="left" vertical="center" indent="2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1" fillId="0" borderId="8" xfId="0" applyFont="1" applyBorder="1" applyAlignment="1"/>
    <xf numFmtId="0" fontId="7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center" indent="2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/>
    <xf numFmtId="49" fontId="9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11" fillId="0" borderId="8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1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/>
    <xf numFmtId="0" fontId="0" fillId="0" borderId="18" xfId="0" applyFill="1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3" fillId="4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1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47"/>
  <sheetViews>
    <sheetView tabSelected="1" zoomScale="85" workbookViewId="0">
      <selection activeCell="C19" sqref="C19:F19"/>
    </sheetView>
  </sheetViews>
  <sheetFormatPr defaultColWidth="9.109375" defaultRowHeight="18" customHeight="1" x14ac:dyDescent="0.25"/>
  <cols>
    <col min="1" max="1" width="1.5546875" style="15" customWidth="1"/>
    <col min="2" max="2" width="12.88671875" style="15" customWidth="1"/>
    <col min="3" max="3" width="12.6640625" style="18" customWidth="1"/>
    <col min="4" max="6" width="8.6640625" style="1" customWidth="1"/>
    <col min="7" max="7" width="10" style="1" customWidth="1"/>
    <col min="8" max="10" width="8.6640625" style="1" customWidth="1"/>
    <col min="11" max="11" width="6.88671875" style="1" customWidth="1"/>
    <col min="12" max="12" width="9.6640625" style="1" customWidth="1"/>
    <col min="13" max="13" width="11.6640625" style="1" customWidth="1"/>
    <col min="14" max="14" width="1.44140625" customWidth="1"/>
    <col min="15" max="23" width="8.88671875" customWidth="1"/>
    <col min="24" max="24" width="11.109375" bestFit="1" customWidth="1"/>
    <col min="25" max="25" width="11.5546875" bestFit="1" customWidth="1"/>
    <col min="26" max="27" width="8.88671875" customWidth="1"/>
    <col min="28" max="28" width="9.109375" style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29" customWidth="1"/>
    <col min="36" max="36" width="10.88671875" style="1" customWidth="1"/>
    <col min="37" max="16384" width="9.109375" style="1"/>
  </cols>
  <sheetData>
    <row r="1" spans="1:37" ht="6" customHeight="1" x14ac:dyDescent="0.25">
      <c r="A1" s="116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7"/>
      <c r="N1" s="62"/>
      <c r="AD1" s="3" t="s">
        <v>20</v>
      </c>
      <c r="AE1" s="1"/>
    </row>
    <row r="2" spans="1:37" ht="48" customHeight="1" x14ac:dyDescent="0.25">
      <c r="A2" s="117"/>
      <c r="B2" s="120" t="s">
        <v>24</v>
      </c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9"/>
      <c r="AC2" s="3" t="s">
        <v>3</v>
      </c>
      <c r="AD2" s="2" t="s">
        <v>17</v>
      </c>
      <c r="AE2" s="3"/>
      <c r="AK2" s="3"/>
    </row>
    <row r="3" spans="1:37" ht="8.25" customHeight="1" x14ac:dyDescent="0.25">
      <c r="A3" s="117"/>
      <c r="B3" s="22"/>
      <c r="C3" s="17"/>
      <c r="D3" s="4"/>
      <c r="E3" s="4"/>
      <c r="F3" s="4"/>
      <c r="G3" s="4"/>
      <c r="H3" s="4"/>
      <c r="I3" s="4"/>
      <c r="J3" s="4"/>
      <c r="K3" s="4"/>
      <c r="L3" s="4"/>
      <c r="M3" s="4"/>
      <c r="N3" s="9"/>
      <c r="AC3" s="1" t="s">
        <v>45</v>
      </c>
      <c r="AD3" s="1" t="s">
        <v>49</v>
      </c>
      <c r="AE3" s="1"/>
    </row>
    <row r="4" spans="1:37" ht="30" customHeight="1" x14ac:dyDescent="0.25">
      <c r="A4" s="117"/>
      <c r="B4" s="97" t="s">
        <v>19</v>
      </c>
      <c r="C4" s="97"/>
      <c r="D4" s="98" t="s">
        <v>17</v>
      </c>
      <c r="E4" s="98"/>
      <c r="F4" s="98"/>
      <c r="G4" s="98"/>
      <c r="H4" s="98"/>
      <c r="I4" s="98"/>
      <c r="J4" s="98"/>
      <c r="K4" s="98"/>
      <c r="L4" s="98"/>
      <c r="M4" s="98"/>
      <c r="N4" s="9"/>
      <c r="AC4" t="s">
        <v>46</v>
      </c>
      <c r="AD4" s="1" t="s">
        <v>50</v>
      </c>
      <c r="AE4" s="1"/>
      <c r="AH4" s="1" t="s">
        <v>47</v>
      </c>
      <c r="AJ4" s="1" t="s">
        <v>27</v>
      </c>
    </row>
    <row r="5" spans="1:37" ht="9" customHeight="1" x14ac:dyDescent="0.25">
      <c r="A5" s="49"/>
      <c r="B5" s="22"/>
      <c r="C5" s="17"/>
      <c r="D5" s="13"/>
      <c r="E5" s="14"/>
      <c r="F5" s="4"/>
      <c r="G5" s="4"/>
      <c r="H5" s="4"/>
      <c r="I5" s="4"/>
      <c r="J5" s="4"/>
      <c r="K5" s="4"/>
      <c r="L5" s="4"/>
      <c r="M5" s="4"/>
      <c r="N5" s="9"/>
      <c r="AC5" s="1" t="s">
        <v>47</v>
      </c>
      <c r="AD5" s="1" t="s">
        <v>48</v>
      </c>
      <c r="AE5" s="1"/>
      <c r="AH5" s="1" t="s">
        <v>57</v>
      </c>
      <c r="AJ5" s="1" t="s">
        <v>28</v>
      </c>
    </row>
    <row r="6" spans="1:37" ht="30" customHeight="1" x14ac:dyDescent="0.25">
      <c r="A6" s="49"/>
      <c r="B6" s="101" t="s">
        <v>30</v>
      </c>
      <c r="C6" s="10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9"/>
      <c r="AC6" s="1" t="s">
        <v>51</v>
      </c>
      <c r="AD6" s="1" t="s">
        <v>52</v>
      </c>
      <c r="AE6" s="1"/>
      <c r="AH6" s="1" t="s">
        <v>58</v>
      </c>
    </row>
    <row r="7" spans="1:37" ht="8.25" customHeight="1" x14ac:dyDescent="0.25">
      <c r="A7" s="49"/>
      <c r="B7" s="45"/>
      <c r="C7" s="43"/>
      <c r="D7" s="47"/>
      <c r="E7" s="47"/>
      <c r="F7" s="20"/>
      <c r="G7" s="20"/>
      <c r="H7" s="20"/>
      <c r="I7" s="20"/>
      <c r="J7" s="20"/>
      <c r="K7" s="20"/>
      <c r="L7" s="20"/>
      <c r="M7" s="20"/>
      <c r="N7" s="9"/>
      <c r="AC7" t="s">
        <v>18</v>
      </c>
      <c r="AE7" s="1"/>
    </row>
    <row r="8" spans="1:37" ht="30" customHeight="1" x14ac:dyDescent="0.25">
      <c r="A8" s="49"/>
      <c r="B8" s="101" t="s">
        <v>39</v>
      </c>
      <c r="C8" s="102"/>
      <c r="D8" s="129"/>
      <c r="E8" s="129"/>
      <c r="F8" s="77" t="s">
        <v>33</v>
      </c>
      <c r="G8" s="129"/>
      <c r="H8" s="129"/>
      <c r="I8" s="127" t="s">
        <v>26</v>
      </c>
      <c r="J8" s="128"/>
      <c r="K8" s="69"/>
      <c r="L8" s="125"/>
      <c r="M8" s="125"/>
      <c r="N8" s="9"/>
      <c r="AC8" s="1"/>
      <c r="AE8" s="1"/>
    </row>
    <row r="9" spans="1:37" ht="8.25" customHeight="1" x14ac:dyDescent="0.25">
      <c r="A9" s="49"/>
      <c r="B9" s="45"/>
      <c r="C9" s="43"/>
      <c r="D9" s="41"/>
      <c r="E9" s="41"/>
      <c r="F9" s="4"/>
      <c r="G9" s="4"/>
      <c r="H9" s="4"/>
      <c r="I9" s="31" t="s">
        <v>25</v>
      </c>
      <c r="J9" s="4"/>
      <c r="K9" s="4"/>
      <c r="L9" s="4"/>
      <c r="M9" s="4"/>
      <c r="N9" s="9"/>
      <c r="AC9" s="1"/>
      <c r="AE9" s="1"/>
    </row>
    <row r="10" spans="1:37" ht="30" customHeight="1" x14ac:dyDescent="0.25">
      <c r="A10" s="50"/>
      <c r="B10" s="118" t="s">
        <v>44</v>
      </c>
      <c r="C10" s="119"/>
      <c r="D10" s="124"/>
      <c r="E10" s="124"/>
      <c r="F10" s="80" t="s">
        <v>21</v>
      </c>
      <c r="G10" s="73" t="s">
        <v>60</v>
      </c>
      <c r="H10" s="80" t="s">
        <v>22</v>
      </c>
      <c r="I10" s="74">
        <v>2016</v>
      </c>
      <c r="J10" s="126" t="s">
        <v>32</v>
      </c>
      <c r="K10" s="126"/>
      <c r="L10" s="75">
        <v>26</v>
      </c>
      <c r="M10" s="12"/>
      <c r="N10" s="9"/>
      <c r="O10" s="76"/>
      <c r="AC10" s="1"/>
      <c r="AE10" s="1"/>
    </row>
    <row r="11" spans="1:37" ht="9" customHeight="1" x14ac:dyDescent="0.25">
      <c r="A11" s="51"/>
      <c r="B11" s="52"/>
      <c r="C11" s="53"/>
      <c r="D11" s="54"/>
      <c r="E11" s="54"/>
      <c r="F11" s="55"/>
      <c r="G11" s="56"/>
      <c r="H11" s="57"/>
      <c r="I11" s="58"/>
      <c r="J11" s="59"/>
      <c r="K11" s="59"/>
      <c r="L11" s="58"/>
      <c r="M11" s="61"/>
      <c r="N11" s="9"/>
      <c r="AC11" s="1"/>
      <c r="AE11" s="1"/>
    </row>
    <row r="12" spans="1:37" ht="30" customHeight="1" x14ac:dyDescent="0.25">
      <c r="A12" s="93"/>
      <c r="B12" s="106" t="s">
        <v>41</v>
      </c>
      <c r="C12" s="107"/>
      <c r="D12" s="103" t="s">
        <v>29</v>
      </c>
      <c r="E12" s="103"/>
      <c r="F12" s="103"/>
      <c r="G12" s="103"/>
      <c r="H12" s="103"/>
      <c r="I12" s="103"/>
      <c r="J12" s="103"/>
      <c r="K12" s="103"/>
      <c r="L12" s="103"/>
      <c r="M12" s="103"/>
      <c r="N12" s="9"/>
      <c r="AC12" s="1"/>
      <c r="AE12" s="1"/>
    </row>
    <row r="13" spans="1:37" ht="8.25" customHeight="1" x14ac:dyDescent="0.25">
      <c r="A13" s="93"/>
      <c r="B13" s="23"/>
      <c r="C13" s="17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AC13" s="1"/>
      <c r="AE13" s="1"/>
    </row>
    <row r="14" spans="1:37" ht="15.75" customHeight="1" x14ac:dyDescent="0.25">
      <c r="A14" s="93"/>
      <c r="B14" s="97" t="s">
        <v>38</v>
      </c>
      <c r="C14" s="97"/>
      <c r="D14" s="110"/>
      <c r="E14" s="110"/>
      <c r="F14" s="110"/>
      <c r="G14" s="110"/>
      <c r="H14" s="110"/>
      <c r="I14" s="108"/>
      <c r="J14" s="109"/>
      <c r="K14" s="109"/>
      <c r="L14" s="108"/>
      <c r="M14" s="109"/>
      <c r="N14" s="9"/>
      <c r="AC14" s="1"/>
      <c r="AE14" s="1"/>
    </row>
    <row r="15" spans="1:37" ht="18" customHeight="1" x14ac:dyDescent="0.25">
      <c r="A15" s="93"/>
      <c r="B15" s="42"/>
      <c r="C15" s="43"/>
      <c r="D15" s="44"/>
      <c r="E15" s="85" t="s">
        <v>36</v>
      </c>
      <c r="G15" s="78"/>
      <c r="H15" s="78"/>
      <c r="I15" s="111" t="s">
        <v>43</v>
      </c>
      <c r="J15" s="111"/>
      <c r="K15" s="111"/>
      <c r="L15" s="111"/>
      <c r="M15" s="111"/>
      <c r="N15" s="9"/>
      <c r="AC15" s="1"/>
      <c r="AE15" s="1"/>
    </row>
    <row r="16" spans="1:37" ht="15" customHeight="1" x14ac:dyDescent="0.25">
      <c r="A16" s="93"/>
      <c r="B16" s="97" t="s">
        <v>37</v>
      </c>
      <c r="C16" s="97"/>
      <c r="D16" s="110"/>
      <c r="E16" s="110"/>
      <c r="F16" s="110"/>
      <c r="G16" s="110"/>
      <c r="H16" s="110"/>
      <c r="I16" s="104"/>
      <c r="J16" s="105"/>
      <c r="K16" s="105"/>
      <c r="L16" s="105"/>
      <c r="M16" s="105"/>
      <c r="N16" s="9"/>
      <c r="AC16" s="1"/>
      <c r="AE16" s="1"/>
    </row>
    <row r="17" spans="1:31" ht="18" customHeight="1" x14ac:dyDescent="0.25">
      <c r="A17" s="94"/>
      <c r="B17" s="33"/>
      <c r="C17" s="32"/>
      <c r="D17" s="12"/>
      <c r="E17" s="86" t="s">
        <v>36</v>
      </c>
      <c r="G17" s="79"/>
      <c r="H17" s="79"/>
      <c r="I17" s="95" t="s">
        <v>43</v>
      </c>
      <c r="J17" s="95"/>
      <c r="K17" s="95"/>
      <c r="L17" s="95"/>
      <c r="M17" s="95"/>
      <c r="N17" s="60"/>
      <c r="AC17" s="1"/>
      <c r="AE17" s="1"/>
    </row>
    <row r="18" spans="1:31" ht="22.5" customHeight="1" x14ac:dyDescent="0.25">
      <c r="A18" s="93"/>
      <c r="B18" s="23"/>
      <c r="C18" s="130" t="s">
        <v>54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66"/>
      <c r="N18" s="9"/>
      <c r="AC18" s="1"/>
      <c r="AE18" s="1"/>
    </row>
    <row r="19" spans="1:31" ht="24" customHeight="1" x14ac:dyDescent="0.3">
      <c r="A19" s="132"/>
      <c r="B19" s="89" t="s">
        <v>40</v>
      </c>
      <c r="C19" s="112" t="s">
        <v>47</v>
      </c>
      <c r="D19" s="112"/>
      <c r="E19" s="112"/>
      <c r="F19" s="113"/>
      <c r="H19" s="72"/>
      <c r="I19" s="71"/>
      <c r="J19" s="83"/>
      <c r="K19" s="88" t="s">
        <v>3</v>
      </c>
      <c r="L19" s="147" t="s">
        <v>45</v>
      </c>
      <c r="M19" s="147"/>
      <c r="N19" s="9"/>
      <c r="AC19" s="1"/>
      <c r="AE19" s="1"/>
    </row>
    <row r="20" spans="1:31" ht="15.75" customHeight="1" x14ac:dyDescent="0.25">
      <c r="A20" s="132"/>
      <c r="B20" s="23"/>
      <c r="C20" s="114"/>
      <c r="D20" s="115"/>
      <c r="E20" s="115"/>
      <c r="F20" s="115"/>
      <c r="G20" s="8"/>
      <c r="H20" s="8"/>
      <c r="I20" s="8"/>
      <c r="K20" s="8"/>
      <c r="L20" s="8"/>
      <c r="M20" s="8"/>
      <c r="N20" s="9"/>
      <c r="AC20" s="1"/>
      <c r="AE20" s="1"/>
    </row>
    <row r="21" spans="1:31" ht="18" customHeight="1" x14ac:dyDescent="0.25">
      <c r="A21" s="132"/>
      <c r="B21" s="100" t="s">
        <v>31</v>
      </c>
      <c r="C21" s="100"/>
      <c r="D21" s="100"/>
      <c r="E21" s="100"/>
      <c r="I21" s="99" t="s">
        <v>14</v>
      </c>
      <c r="J21" s="99"/>
      <c r="K21" s="99"/>
      <c r="L21" s="99"/>
      <c r="M21" s="99"/>
      <c r="N21" s="9"/>
      <c r="AC21" s="1"/>
      <c r="AE21" s="1"/>
    </row>
    <row r="22" spans="1:31" ht="18" customHeight="1" x14ac:dyDescent="0.25">
      <c r="A22" s="132"/>
      <c r="B22" s="149" t="s">
        <v>0</v>
      </c>
      <c r="C22" s="150"/>
      <c r="D22" s="81">
        <v>0</v>
      </c>
      <c r="E22" s="5">
        <f>IF(formulas!$A$19=0.1,0.3,0)</f>
        <v>0</v>
      </c>
      <c r="F22" s="5">
        <f>IF(formulas!$A$19=1,0.3,0)</f>
        <v>0</v>
      </c>
      <c r="G22" s="5">
        <f>IF(formulas!$A$19=10,0,0)</f>
        <v>0</v>
      </c>
      <c r="H22" s="5">
        <f>IF(formulas!$A$19=100,0.2,0)</f>
        <v>0</v>
      </c>
      <c r="I22" s="5">
        <f>IF(formulas!$A$19=1000,0,0)</f>
        <v>0</v>
      </c>
      <c r="J22" s="5">
        <f>IF(formulas!$A$19=10000,0.2,0)</f>
        <v>0</v>
      </c>
      <c r="K22" s="5">
        <f>IF(formulas!$A$19=100000,0.3,0)</f>
        <v>0</v>
      </c>
      <c r="L22" s="5">
        <f>IF(formulas!$A$19=1000000,0.2,0)</f>
        <v>0</v>
      </c>
      <c r="M22" s="63">
        <f>formulas!I22</f>
        <v>0</v>
      </c>
      <c r="N22" s="9"/>
      <c r="AC22" s="1"/>
      <c r="AE22" s="1"/>
    </row>
    <row r="23" spans="1:31" ht="15" customHeight="1" x14ac:dyDescent="0.25">
      <c r="A23" s="132"/>
      <c r="B23" s="148" t="s">
        <v>15</v>
      </c>
      <c r="C23" s="148"/>
      <c r="D23" s="8"/>
      <c r="E23" s="5"/>
      <c r="F23" s="5"/>
      <c r="G23" s="5"/>
      <c r="H23" s="5"/>
      <c r="I23" s="5"/>
      <c r="J23" s="5"/>
      <c r="K23" s="5"/>
      <c r="L23" s="4"/>
      <c r="M23" s="63"/>
      <c r="N23" s="9"/>
      <c r="AC23" s="1"/>
      <c r="AE23" s="1"/>
    </row>
    <row r="24" spans="1:31" ht="60" customHeight="1" x14ac:dyDescent="0.25">
      <c r="A24" s="132"/>
      <c r="B24" s="136"/>
      <c r="C24" s="137"/>
      <c r="D24" s="137"/>
      <c r="E24" s="137"/>
      <c r="F24" s="138"/>
      <c r="G24" s="138"/>
      <c r="H24" s="138"/>
      <c r="I24" s="138"/>
      <c r="J24" s="138"/>
      <c r="K24" s="138"/>
      <c r="L24" s="139"/>
      <c r="M24" s="140"/>
      <c r="N24" s="9"/>
      <c r="AC24" s="1"/>
      <c r="AE24" s="1"/>
    </row>
    <row r="25" spans="1:31" ht="6.75" customHeight="1" x14ac:dyDescent="0.25">
      <c r="A25" s="132"/>
      <c r="B25" s="25"/>
      <c r="C25" s="26"/>
      <c r="D25" s="10"/>
      <c r="E25" s="4"/>
      <c r="F25" s="6"/>
      <c r="G25" s="6"/>
      <c r="H25" s="6"/>
      <c r="I25" s="6"/>
      <c r="J25" s="6"/>
      <c r="K25" s="6"/>
      <c r="L25" s="4"/>
      <c r="M25" s="64"/>
      <c r="N25" s="9"/>
      <c r="AC25" s="1"/>
      <c r="AE25" s="1"/>
    </row>
    <row r="26" spans="1:31" ht="18" customHeight="1" x14ac:dyDescent="0.25">
      <c r="A26" s="132"/>
      <c r="B26" s="25"/>
      <c r="C26" s="27" t="s">
        <v>1</v>
      </c>
      <c r="D26" s="81">
        <v>0</v>
      </c>
      <c r="E26" s="5">
        <f>IF(formulas!$A$19=0.1,0.5,0)</f>
        <v>0</v>
      </c>
      <c r="F26" s="5">
        <f>IF(formulas!$A$19=1,0.4,0)</f>
        <v>0</v>
      </c>
      <c r="G26" s="5">
        <f>IF(formulas!$A$19=10,0.9,0)</f>
        <v>0</v>
      </c>
      <c r="H26" s="5">
        <f>IF(formulas!$A$19=100,0.6,0)</f>
        <v>0</v>
      </c>
      <c r="I26" s="5">
        <f>IF(formulas!$A$19=1000,1,0)</f>
        <v>1</v>
      </c>
      <c r="J26" s="5">
        <f>IF(formulas!$A$19=10000,0.6,0)</f>
        <v>0</v>
      </c>
      <c r="K26" s="5">
        <f>IF(formulas!$A$19=100000,0.4,0)</f>
        <v>0</v>
      </c>
      <c r="L26" s="5">
        <f>IF(formulas!$A$19=1000000,0.6,0)</f>
        <v>0</v>
      </c>
      <c r="M26" s="63">
        <f>formulas!I25</f>
        <v>0</v>
      </c>
      <c r="N26" s="9"/>
      <c r="AC26" s="1"/>
      <c r="AE26" s="1"/>
    </row>
    <row r="27" spans="1:31" ht="15" customHeight="1" x14ac:dyDescent="0.25">
      <c r="A27" s="132"/>
      <c r="B27" s="148" t="s">
        <v>16</v>
      </c>
      <c r="C27" s="148"/>
      <c r="D27" s="48"/>
      <c r="E27" s="8"/>
      <c r="F27" s="5"/>
      <c r="G27" s="5"/>
      <c r="H27" s="5"/>
      <c r="I27" s="5"/>
      <c r="J27" s="5"/>
      <c r="K27" s="5"/>
      <c r="L27" s="4"/>
      <c r="M27" s="65"/>
      <c r="N27" s="9"/>
      <c r="AC27" s="1"/>
      <c r="AE27" s="1"/>
    </row>
    <row r="28" spans="1:31" ht="60" customHeight="1" x14ac:dyDescent="0.25">
      <c r="A28" s="132"/>
      <c r="B28" s="136"/>
      <c r="C28" s="137"/>
      <c r="D28" s="137"/>
      <c r="E28" s="137"/>
      <c r="F28" s="138"/>
      <c r="G28" s="138"/>
      <c r="H28" s="138"/>
      <c r="I28" s="138"/>
      <c r="J28" s="138"/>
      <c r="K28" s="138"/>
      <c r="L28" s="139"/>
      <c r="M28" s="140"/>
      <c r="N28" s="9"/>
      <c r="AC28" s="1"/>
      <c r="AE28" s="1"/>
    </row>
    <row r="29" spans="1:31" ht="8.25" customHeight="1" x14ac:dyDescent="0.25">
      <c r="A29" s="132"/>
      <c r="B29" s="25"/>
      <c r="C29" s="26"/>
      <c r="D29" s="10"/>
      <c r="E29" s="4"/>
      <c r="F29" s="6"/>
      <c r="G29" s="6"/>
      <c r="H29" s="6"/>
      <c r="I29" s="6"/>
      <c r="J29" s="6"/>
      <c r="K29" s="6"/>
      <c r="L29" s="4"/>
      <c r="M29" s="64"/>
      <c r="N29" s="9"/>
      <c r="AC29" s="1"/>
      <c r="AE29" s="1"/>
    </row>
    <row r="30" spans="1:31" ht="18" customHeight="1" x14ac:dyDescent="0.25">
      <c r="A30" s="132"/>
      <c r="B30" s="141" t="s">
        <v>2</v>
      </c>
      <c r="C30" s="142"/>
      <c r="D30" s="81">
        <v>0</v>
      </c>
      <c r="E30" s="5">
        <f>IF(formulas!$A$19=0.1,0.2,0)</f>
        <v>0</v>
      </c>
      <c r="F30" s="5">
        <f>IF(formulas!$A$19=1,0.3,0)</f>
        <v>0</v>
      </c>
      <c r="G30" s="5">
        <f>IF(formulas!$A$19=10,0.1,0)</f>
        <v>0</v>
      </c>
      <c r="H30" s="5">
        <f>IF(formulas!$A$19=100,0.2,0)</f>
        <v>0</v>
      </c>
      <c r="I30" s="5">
        <f>IF(formulas!$A$19=1000,0,0)</f>
        <v>0</v>
      </c>
      <c r="J30" s="5">
        <f>IF(formulas!$A$19=10000,0.2,0)</f>
        <v>0</v>
      </c>
      <c r="K30" s="5">
        <f>IF(formulas!$A$19=100000,0.3,0)</f>
        <v>0</v>
      </c>
      <c r="L30" s="5">
        <f>IF(formulas!$A$19=1000000,0.2,0)</f>
        <v>0</v>
      </c>
      <c r="M30" s="63">
        <f>formulas!I28</f>
        <v>0</v>
      </c>
      <c r="N30" s="9"/>
      <c r="AC30" s="1"/>
      <c r="AE30" s="1"/>
    </row>
    <row r="31" spans="1:31" ht="15" customHeight="1" x14ac:dyDescent="0.25">
      <c r="A31" s="132"/>
      <c r="B31" s="96" t="s">
        <v>55</v>
      </c>
      <c r="C31" s="96"/>
      <c r="D31" s="87"/>
      <c r="E31" s="8"/>
      <c r="F31" s="5"/>
      <c r="G31" s="5"/>
      <c r="H31" s="5"/>
      <c r="I31" s="5"/>
      <c r="J31" s="5"/>
      <c r="K31" s="5"/>
      <c r="L31" s="4"/>
      <c r="M31" s="65"/>
      <c r="N31" s="9"/>
      <c r="AC31" s="1"/>
      <c r="AE31" s="1"/>
    </row>
    <row r="32" spans="1:31" ht="60" customHeight="1" x14ac:dyDescent="0.25">
      <c r="A32" s="132"/>
      <c r="B32" s="136"/>
      <c r="C32" s="137"/>
      <c r="D32" s="137"/>
      <c r="E32" s="137"/>
      <c r="F32" s="138"/>
      <c r="G32" s="138"/>
      <c r="H32" s="138"/>
      <c r="I32" s="138"/>
      <c r="J32" s="138"/>
      <c r="K32" s="138"/>
      <c r="L32" s="139"/>
      <c r="M32" s="140"/>
      <c r="N32" s="9"/>
      <c r="AC32" s="1"/>
      <c r="AE32" s="1"/>
    </row>
    <row r="33" spans="1:35" ht="8.25" customHeight="1" x14ac:dyDescent="0.25">
      <c r="A33" s="132"/>
      <c r="B33" s="23"/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9"/>
      <c r="AC33" s="1"/>
      <c r="AE33" s="1"/>
    </row>
    <row r="34" spans="1:35" ht="29.25" customHeight="1" x14ac:dyDescent="0.25">
      <c r="A34" s="132"/>
      <c r="B34" s="82"/>
      <c r="C34" s="17"/>
      <c r="D34" s="4"/>
      <c r="E34" s="134" t="s">
        <v>13</v>
      </c>
      <c r="F34" s="135"/>
      <c r="G34" s="135"/>
      <c r="H34" s="135"/>
      <c r="I34" s="135"/>
      <c r="J34" s="135"/>
      <c r="K34" s="14"/>
      <c r="L34" s="4"/>
      <c r="M34" s="92">
        <f>IF(L19="NR","NR",M22+M26+M30)</f>
        <v>0</v>
      </c>
      <c r="N34" s="9"/>
      <c r="AC34" s="1"/>
      <c r="AE34" s="1"/>
    </row>
    <row r="35" spans="1:35" s="28" customFormat="1" ht="18" customHeight="1" x14ac:dyDescent="0.25">
      <c r="A35" s="132"/>
      <c r="B35" s="143" t="s">
        <v>53</v>
      </c>
      <c r="C35" s="143"/>
      <c r="D35" s="144"/>
      <c r="E35" s="145"/>
      <c r="F35" s="145"/>
      <c r="G35" s="145"/>
      <c r="H35" s="145"/>
      <c r="I35" s="145"/>
      <c r="J35" s="145"/>
      <c r="K35" s="145"/>
      <c r="L35" s="145"/>
      <c r="M35" s="146"/>
      <c r="N35" s="67"/>
      <c r="AD35" s="1"/>
      <c r="AI35" s="30"/>
    </row>
    <row r="36" spans="1:35" ht="9.75" customHeight="1" thickBot="1" x14ac:dyDescent="0.3">
      <c r="A36" s="133"/>
      <c r="B36" s="24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8"/>
      <c r="AC36" s="1"/>
      <c r="AE36" s="1"/>
    </row>
    <row r="37" spans="1:35" ht="18" customHeight="1" x14ac:dyDescent="0.25">
      <c r="D37"/>
      <c r="E37"/>
      <c r="F37"/>
      <c r="G37"/>
      <c r="H37"/>
      <c r="AC37" s="1"/>
      <c r="AE37" s="1"/>
    </row>
    <row r="38" spans="1:35" ht="18" customHeight="1" x14ac:dyDescent="0.25">
      <c r="D38"/>
      <c r="E38"/>
      <c r="F38"/>
      <c r="G38"/>
      <c r="H38"/>
      <c r="AC38" s="1"/>
      <c r="AE38" s="1"/>
    </row>
    <row r="39" spans="1:35" ht="18" customHeight="1" x14ac:dyDescent="0.25">
      <c r="D39"/>
      <c r="E39"/>
      <c r="F39"/>
      <c r="G39"/>
      <c r="H39"/>
      <c r="AC39" s="1"/>
      <c r="AE39" s="1"/>
    </row>
    <row r="40" spans="1:35" ht="18" customHeight="1" x14ac:dyDescent="0.25">
      <c r="D40"/>
      <c r="E40" s="40"/>
      <c r="F40"/>
      <c r="G40"/>
      <c r="H40"/>
      <c r="AC40" s="1"/>
      <c r="AE40" s="1"/>
    </row>
    <row r="41" spans="1:35" ht="18" customHeight="1" x14ac:dyDescent="0.25">
      <c r="D41"/>
      <c r="E41"/>
      <c r="F41"/>
      <c r="G41"/>
      <c r="H41"/>
      <c r="AC41" s="1"/>
      <c r="AE41" s="1"/>
    </row>
    <row r="42" spans="1:35" ht="18" customHeight="1" x14ac:dyDescent="0.25">
      <c r="D42"/>
      <c r="E42"/>
      <c r="F42"/>
      <c r="G42"/>
      <c r="H42"/>
      <c r="I42"/>
      <c r="J42"/>
      <c r="K42"/>
      <c r="AC42" s="1"/>
      <c r="AE42" s="1"/>
    </row>
    <row r="43" spans="1:35" ht="18" customHeight="1" x14ac:dyDescent="0.25">
      <c r="D43"/>
      <c r="E43"/>
      <c r="F43"/>
      <c r="G43"/>
      <c r="H43"/>
      <c r="I43"/>
      <c r="J43"/>
      <c r="K43"/>
      <c r="AC43" s="1"/>
      <c r="AE43" s="1"/>
    </row>
    <row r="44" spans="1:35" ht="18" customHeight="1" x14ac:dyDescent="0.25">
      <c r="D44"/>
      <c r="E44"/>
      <c r="F44"/>
      <c r="G44"/>
      <c r="H44"/>
      <c r="I44"/>
      <c r="J44"/>
      <c r="K44"/>
      <c r="AC44" s="1"/>
      <c r="AE44" s="1"/>
    </row>
    <row r="45" spans="1:35" ht="18" customHeight="1" x14ac:dyDescent="0.25">
      <c r="D45"/>
      <c r="E45"/>
      <c r="F45"/>
      <c r="G45"/>
      <c r="H45"/>
      <c r="I45"/>
      <c r="J45"/>
      <c r="K45"/>
      <c r="AC45" s="1"/>
      <c r="AE45" s="1"/>
    </row>
    <row r="46" spans="1:35" ht="18" customHeight="1" x14ac:dyDescent="0.25">
      <c r="D46"/>
      <c r="E46"/>
      <c r="F46"/>
      <c r="G46"/>
      <c r="H46"/>
      <c r="I46"/>
      <c r="J46"/>
      <c r="K46"/>
      <c r="AC46" s="1"/>
      <c r="AE46" s="1"/>
    </row>
    <row r="47" spans="1:35" ht="18" customHeight="1" x14ac:dyDescent="0.25">
      <c r="D47"/>
      <c r="E47"/>
      <c r="F47"/>
      <c r="G47"/>
      <c r="H47"/>
      <c r="AC47" s="1"/>
      <c r="AE47" s="1"/>
    </row>
    <row r="48" spans="1:35" ht="18" customHeight="1" x14ac:dyDescent="0.25">
      <c r="D48"/>
      <c r="E48"/>
      <c r="F48"/>
      <c r="G48"/>
      <c r="H48"/>
      <c r="AC48" s="1"/>
      <c r="AE48" s="1"/>
    </row>
    <row r="49" spans="4:31" ht="18" customHeight="1" x14ac:dyDescent="0.25">
      <c r="D49"/>
      <c r="E49"/>
      <c r="F49"/>
      <c r="G49"/>
      <c r="H49"/>
      <c r="AC49" s="1"/>
      <c r="AE49" s="1"/>
    </row>
    <row r="50" spans="4:31" ht="18" customHeight="1" x14ac:dyDescent="0.25">
      <c r="D50"/>
      <c r="E50"/>
      <c r="F50"/>
      <c r="G50"/>
      <c r="H50"/>
      <c r="AC50" s="1"/>
      <c r="AE50" s="1"/>
    </row>
    <row r="51" spans="4:31" ht="18" customHeight="1" x14ac:dyDescent="0.25">
      <c r="D51"/>
      <c r="E51"/>
      <c r="F51"/>
      <c r="G51"/>
      <c r="H51"/>
      <c r="AC51" s="1"/>
      <c r="AE51" s="1"/>
    </row>
    <row r="52" spans="4:31" ht="18" customHeight="1" x14ac:dyDescent="0.25">
      <c r="D52"/>
      <c r="E52"/>
      <c r="F52"/>
      <c r="G52"/>
      <c r="H52"/>
      <c r="AC52" s="1"/>
      <c r="AE52" s="1"/>
    </row>
    <row r="53" spans="4:31" ht="18" customHeight="1" x14ac:dyDescent="0.25">
      <c r="D53"/>
      <c r="E53"/>
      <c r="F53"/>
      <c r="G53"/>
      <c r="H53"/>
      <c r="AC53" s="1"/>
      <c r="AE53" s="1"/>
    </row>
    <row r="54" spans="4:31" ht="18" customHeight="1" x14ac:dyDescent="0.25">
      <c r="AC54" s="1"/>
      <c r="AE54" s="1"/>
    </row>
    <row r="55" spans="4:31" ht="18" customHeight="1" x14ac:dyDescent="0.25">
      <c r="AC55" s="1"/>
      <c r="AE55" s="1"/>
    </row>
    <row r="56" spans="4:31" ht="18" customHeight="1" x14ac:dyDescent="0.25">
      <c r="AC56" s="1"/>
      <c r="AE56" s="1"/>
    </row>
    <row r="57" spans="4:31" ht="18" customHeight="1" x14ac:dyDescent="0.25">
      <c r="AC57" s="1"/>
      <c r="AE57" s="1"/>
    </row>
    <row r="58" spans="4:31" ht="18" customHeight="1" x14ac:dyDescent="0.25">
      <c r="AC58" s="1"/>
      <c r="AE58" s="1"/>
    </row>
    <row r="59" spans="4:31" ht="18" customHeight="1" x14ac:dyDescent="0.25">
      <c r="AC59" s="1"/>
      <c r="AE59" s="1"/>
    </row>
    <row r="60" spans="4:31" ht="18" customHeight="1" x14ac:dyDescent="0.25">
      <c r="AC60" s="1"/>
      <c r="AE60" s="1"/>
    </row>
    <row r="61" spans="4:31" ht="18" customHeight="1" x14ac:dyDescent="0.25">
      <c r="AC61" s="1"/>
      <c r="AE61" s="1"/>
    </row>
    <row r="62" spans="4:31" ht="18" customHeight="1" x14ac:dyDescent="0.25">
      <c r="AC62" s="1"/>
      <c r="AE62" s="1"/>
    </row>
    <row r="63" spans="4:31" ht="18" customHeight="1" x14ac:dyDescent="0.25">
      <c r="AC63" s="1"/>
      <c r="AE63" s="1"/>
    </row>
    <row r="64" spans="4:31" ht="18" customHeight="1" x14ac:dyDescent="0.25">
      <c r="AC64" s="1"/>
      <c r="AE64" s="1"/>
    </row>
    <row r="65" spans="29:31" ht="18" customHeight="1" x14ac:dyDescent="0.25">
      <c r="AC65" s="1"/>
      <c r="AE65" s="1"/>
    </row>
    <row r="66" spans="29:31" ht="18" customHeight="1" x14ac:dyDescent="0.25">
      <c r="AC66" s="1"/>
      <c r="AE66" s="1"/>
    </row>
    <row r="67" spans="29:31" ht="18" customHeight="1" x14ac:dyDescent="0.25">
      <c r="AC67" s="1"/>
      <c r="AE67" s="1"/>
    </row>
    <row r="68" spans="29:31" ht="18" customHeight="1" x14ac:dyDescent="0.25">
      <c r="AC68" s="1"/>
      <c r="AE68" s="1"/>
    </row>
    <row r="69" spans="29:31" ht="18" customHeight="1" x14ac:dyDescent="0.25">
      <c r="AC69" s="1"/>
      <c r="AE69" s="1"/>
    </row>
    <row r="70" spans="29:31" ht="18" customHeight="1" x14ac:dyDescent="0.25">
      <c r="AC70" s="1"/>
      <c r="AE70" s="1"/>
    </row>
    <row r="71" spans="29:31" ht="18" customHeight="1" x14ac:dyDescent="0.25">
      <c r="AC71" s="1"/>
      <c r="AE71" s="1"/>
    </row>
    <row r="72" spans="29:31" ht="18" customHeight="1" x14ac:dyDescent="0.25">
      <c r="AC72" s="1"/>
      <c r="AE72" s="1"/>
    </row>
    <row r="73" spans="29:31" ht="18" customHeight="1" x14ac:dyDescent="0.25">
      <c r="AC73" s="1"/>
      <c r="AE73" s="1"/>
    </row>
    <row r="74" spans="29:31" ht="18" customHeight="1" x14ac:dyDescent="0.25">
      <c r="AC74" s="1"/>
      <c r="AE74" s="1"/>
    </row>
    <row r="75" spans="29:31" ht="18" customHeight="1" x14ac:dyDescent="0.25">
      <c r="AC75" s="1"/>
      <c r="AE75" s="1"/>
    </row>
    <row r="76" spans="29:31" ht="18" customHeight="1" x14ac:dyDescent="0.25">
      <c r="AC76" s="1"/>
      <c r="AE76" s="1"/>
    </row>
    <row r="77" spans="29:31" ht="18" customHeight="1" x14ac:dyDescent="0.25">
      <c r="AC77" s="1"/>
      <c r="AE77" s="1"/>
    </row>
    <row r="78" spans="29:31" ht="18" customHeight="1" x14ac:dyDescent="0.25">
      <c r="AC78" s="1"/>
      <c r="AE78" s="1"/>
    </row>
    <row r="79" spans="29:31" ht="18" customHeight="1" x14ac:dyDescent="0.25">
      <c r="AC79" s="1"/>
      <c r="AE79" s="1"/>
    </row>
    <row r="80" spans="29:31" ht="18" customHeight="1" x14ac:dyDescent="0.25">
      <c r="AC80" s="1"/>
      <c r="AE80" s="1"/>
    </row>
    <row r="81" spans="29:35" ht="18" customHeight="1" x14ac:dyDescent="0.25">
      <c r="AC81" s="1"/>
      <c r="AE81" s="1"/>
    </row>
    <row r="82" spans="29:35" ht="18" customHeight="1" x14ac:dyDescent="0.25">
      <c r="AC82" s="1"/>
      <c r="AE82" s="1"/>
    </row>
    <row r="83" spans="29:35" ht="18" customHeight="1" x14ac:dyDescent="0.25">
      <c r="AC83" s="1"/>
      <c r="AE83" s="1"/>
    </row>
    <row r="84" spans="29:35" ht="18" customHeight="1" x14ac:dyDescent="0.25">
      <c r="AC84" s="1"/>
      <c r="AE84" s="1"/>
    </row>
    <row r="85" spans="29:35" ht="18" customHeight="1" x14ac:dyDescent="0.25">
      <c r="AC85" s="1"/>
      <c r="AE85" s="1"/>
    </row>
    <row r="86" spans="29:35" ht="18" customHeight="1" x14ac:dyDescent="0.25">
      <c r="AC86" s="1"/>
      <c r="AE86" s="1"/>
    </row>
    <row r="87" spans="29:35" ht="18" customHeight="1" x14ac:dyDescent="0.25">
      <c r="AC87" s="1"/>
      <c r="AE87" s="1"/>
    </row>
    <row r="88" spans="29:35" ht="18" customHeight="1" x14ac:dyDescent="0.25">
      <c r="AC88" s="1"/>
      <c r="AE88" s="1"/>
    </row>
    <row r="89" spans="29:35" ht="18" customHeight="1" x14ac:dyDescent="0.25">
      <c r="AC89" s="1"/>
      <c r="AE89" s="1"/>
    </row>
    <row r="90" spans="29:35" ht="18" customHeight="1" x14ac:dyDescent="0.25">
      <c r="AC90" s="1"/>
      <c r="AE90" s="1"/>
    </row>
    <row r="91" spans="29:35" ht="18" customHeight="1" x14ac:dyDescent="0.25">
      <c r="AC91" s="1"/>
      <c r="AE91" s="1"/>
      <c r="AI91" s="29">
        <v>1</v>
      </c>
    </row>
    <row r="92" spans="29:35" ht="18" customHeight="1" x14ac:dyDescent="0.25">
      <c r="AC92" s="1"/>
      <c r="AE92" s="1"/>
      <c r="AI92" s="29">
        <v>0.5</v>
      </c>
    </row>
    <row r="93" spans="29:35" ht="18" customHeight="1" x14ac:dyDescent="0.25">
      <c r="AC93" s="1"/>
      <c r="AE93" s="1"/>
      <c r="AI93" s="29">
        <v>0</v>
      </c>
    </row>
    <row r="94" spans="29:35" ht="18" customHeight="1" x14ac:dyDescent="0.25">
      <c r="AC94" s="1"/>
      <c r="AE94" s="1"/>
    </row>
    <row r="95" spans="29:35" ht="18" customHeight="1" x14ac:dyDescent="0.25">
      <c r="AC95" s="1"/>
      <c r="AE95" s="1"/>
    </row>
    <row r="96" spans="29:35" ht="18" customHeight="1" x14ac:dyDescent="0.25">
      <c r="AC96" s="1"/>
      <c r="AE96" s="1"/>
    </row>
    <row r="97" spans="29:31" ht="18" customHeight="1" x14ac:dyDescent="0.25">
      <c r="AC97" s="1"/>
      <c r="AE97" s="1"/>
    </row>
    <row r="98" spans="29:31" ht="18" customHeight="1" x14ac:dyDescent="0.25">
      <c r="AC98" s="1"/>
      <c r="AE98" s="1"/>
    </row>
    <row r="99" spans="29:31" ht="18" customHeight="1" x14ac:dyDescent="0.25">
      <c r="AC99" s="1"/>
      <c r="AE99" s="1"/>
    </row>
    <row r="100" spans="29:31" ht="18" customHeight="1" x14ac:dyDescent="0.25">
      <c r="AC100" s="1"/>
      <c r="AE100" s="1"/>
    </row>
    <row r="101" spans="29:31" ht="18" customHeight="1" x14ac:dyDescent="0.25">
      <c r="AC101" s="1"/>
      <c r="AE101" s="1"/>
    </row>
    <row r="102" spans="29:31" ht="18" customHeight="1" x14ac:dyDescent="0.25">
      <c r="AC102" s="1"/>
      <c r="AE102" s="1"/>
    </row>
    <row r="103" spans="29:31" ht="18" customHeight="1" x14ac:dyDescent="0.25">
      <c r="AC103" s="1"/>
      <c r="AE103" s="1"/>
    </row>
    <row r="104" spans="29:31" ht="18" customHeight="1" x14ac:dyDescent="0.25">
      <c r="AC104" s="1"/>
      <c r="AE104" s="1"/>
    </row>
    <row r="105" spans="29:31" ht="18" customHeight="1" x14ac:dyDescent="0.25">
      <c r="AC105" s="1"/>
      <c r="AE105" s="1"/>
    </row>
    <row r="106" spans="29:31" ht="18" customHeight="1" x14ac:dyDescent="0.25">
      <c r="AC106" s="1"/>
      <c r="AE106" s="1"/>
    </row>
    <row r="107" spans="29:31" ht="18" customHeight="1" x14ac:dyDescent="0.25">
      <c r="AC107" s="1"/>
      <c r="AE107" s="1"/>
    </row>
    <row r="108" spans="29:31" ht="18" customHeight="1" x14ac:dyDescent="0.25">
      <c r="AC108" s="1"/>
      <c r="AE108" s="1"/>
    </row>
    <row r="109" spans="29:31" ht="18" customHeight="1" x14ac:dyDescent="0.25">
      <c r="AC109" s="1"/>
      <c r="AE109" s="1"/>
    </row>
    <row r="110" spans="29:31" ht="18" customHeight="1" x14ac:dyDescent="0.25">
      <c r="AC110" s="1"/>
      <c r="AE110" s="1"/>
    </row>
    <row r="111" spans="29:31" ht="18" customHeight="1" x14ac:dyDescent="0.25">
      <c r="AC111" s="1"/>
      <c r="AE111" s="1"/>
    </row>
    <row r="112" spans="29:31" ht="18" customHeight="1" x14ac:dyDescent="0.25">
      <c r="AC112" s="1"/>
      <c r="AE112" s="1"/>
    </row>
    <row r="113" spans="29:31" ht="18" customHeight="1" x14ac:dyDescent="0.25">
      <c r="AC113" s="1"/>
      <c r="AE113" s="1"/>
    </row>
    <row r="114" spans="29:31" ht="18" customHeight="1" x14ac:dyDescent="0.25">
      <c r="AC114" s="1"/>
      <c r="AE114" s="1"/>
    </row>
    <row r="115" spans="29:31" ht="18" customHeight="1" x14ac:dyDescent="0.25">
      <c r="AC115" s="1"/>
      <c r="AE115" s="1"/>
    </row>
    <row r="116" spans="29:31" ht="18" customHeight="1" x14ac:dyDescent="0.25">
      <c r="AC116" s="1"/>
      <c r="AE116" s="1"/>
    </row>
    <row r="117" spans="29:31" ht="18" customHeight="1" x14ac:dyDescent="0.25">
      <c r="AC117" s="1"/>
      <c r="AE117" s="1"/>
    </row>
    <row r="118" spans="29:31" ht="18" customHeight="1" x14ac:dyDescent="0.25">
      <c r="AC118" s="1"/>
      <c r="AE118" s="1"/>
    </row>
    <row r="119" spans="29:31" ht="18" customHeight="1" x14ac:dyDescent="0.25">
      <c r="AC119" s="1"/>
      <c r="AE119" s="1"/>
    </row>
    <row r="120" spans="29:31" ht="18" customHeight="1" x14ac:dyDescent="0.25">
      <c r="AC120" s="1"/>
      <c r="AE120" s="1"/>
    </row>
    <row r="121" spans="29:31" ht="18" customHeight="1" x14ac:dyDescent="0.25">
      <c r="AC121" s="1"/>
      <c r="AE121" s="1"/>
    </row>
    <row r="122" spans="29:31" ht="18" customHeight="1" x14ac:dyDescent="0.25">
      <c r="AC122" s="1"/>
      <c r="AE122" s="1"/>
    </row>
    <row r="123" spans="29:31" ht="18" customHeight="1" x14ac:dyDescent="0.25">
      <c r="AC123" s="1"/>
      <c r="AE123" s="1"/>
    </row>
    <row r="124" spans="29:31" ht="18" customHeight="1" x14ac:dyDescent="0.25">
      <c r="AC124" s="1"/>
      <c r="AE124" s="1"/>
    </row>
    <row r="125" spans="29:31" ht="18" customHeight="1" x14ac:dyDescent="0.25">
      <c r="AC125" s="1"/>
      <c r="AE125" s="1"/>
    </row>
    <row r="126" spans="29:31" ht="18" customHeight="1" x14ac:dyDescent="0.25">
      <c r="AC126" s="1"/>
      <c r="AE126" s="1"/>
    </row>
    <row r="127" spans="29:31" ht="18" customHeight="1" x14ac:dyDescent="0.25">
      <c r="AC127" s="1"/>
      <c r="AE127" s="1"/>
    </row>
    <row r="128" spans="29:31" ht="18" customHeight="1" x14ac:dyDescent="0.25">
      <c r="AC128" s="1"/>
      <c r="AE128" s="1"/>
    </row>
    <row r="129" spans="29:31" ht="18" customHeight="1" x14ac:dyDescent="0.25">
      <c r="AC129" s="1"/>
      <c r="AE129" s="1"/>
    </row>
    <row r="130" spans="29:31" ht="18" customHeight="1" x14ac:dyDescent="0.25">
      <c r="AC130" s="1"/>
      <c r="AE130" s="1"/>
    </row>
    <row r="131" spans="29:31" ht="18" customHeight="1" x14ac:dyDescent="0.25">
      <c r="AC131" s="1"/>
      <c r="AE131" s="1"/>
    </row>
    <row r="132" spans="29:31" ht="18" customHeight="1" x14ac:dyDescent="0.25">
      <c r="AC132" s="1"/>
      <c r="AE132" s="1"/>
    </row>
    <row r="133" spans="29:31" ht="18" customHeight="1" x14ac:dyDescent="0.25">
      <c r="AC133" s="1"/>
      <c r="AE133" s="1"/>
    </row>
    <row r="134" spans="29:31" ht="18" customHeight="1" x14ac:dyDescent="0.25">
      <c r="AC134" s="1"/>
      <c r="AE134" s="1"/>
    </row>
    <row r="135" spans="29:31" ht="18" customHeight="1" x14ac:dyDescent="0.25">
      <c r="AC135" s="1"/>
      <c r="AE135" s="1"/>
    </row>
    <row r="136" spans="29:31" ht="18" customHeight="1" x14ac:dyDescent="0.25">
      <c r="AC136" s="1"/>
      <c r="AE136" s="1"/>
    </row>
    <row r="137" spans="29:31" ht="18" customHeight="1" x14ac:dyDescent="0.25">
      <c r="AC137" s="1"/>
      <c r="AE137" s="1"/>
    </row>
    <row r="138" spans="29:31" ht="18" customHeight="1" x14ac:dyDescent="0.25">
      <c r="AC138" s="1"/>
      <c r="AE138" s="1"/>
    </row>
    <row r="139" spans="29:31" ht="18" customHeight="1" x14ac:dyDescent="0.25">
      <c r="AC139" s="1"/>
      <c r="AE139" s="1"/>
    </row>
    <row r="140" spans="29:31" ht="18" customHeight="1" x14ac:dyDescent="0.25">
      <c r="AC140" s="1"/>
      <c r="AE140" s="1"/>
    </row>
    <row r="141" spans="29:31" ht="18" customHeight="1" x14ac:dyDescent="0.25">
      <c r="AC141" s="1"/>
      <c r="AE141" s="1"/>
    </row>
    <row r="142" spans="29:31" ht="18" customHeight="1" x14ac:dyDescent="0.25">
      <c r="AC142" s="1"/>
      <c r="AE142" s="1"/>
    </row>
    <row r="143" spans="29:31" ht="18" customHeight="1" x14ac:dyDescent="0.25">
      <c r="AC143" s="1"/>
      <c r="AE143" s="1"/>
    </row>
    <row r="144" spans="29:31" ht="18" customHeight="1" x14ac:dyDescent="0.25">
      <c r="AC144" s="1"/>
      <c r="AE144" s="1"/>
    </row>
    <row r="145" spans="29:31" ht="18" customHeight="1" x14ac:dyDescent="0.25">
      <c r="AC145" s="1"/>
      <c r="AE145" s="1"/>
    </row>
    <row r="146" spans="29:31" ht="18" customHeight="1" x14ac:dyDescent="0.25">
      <c r="AC146" s="1"/>
      <c r="AE146" s="1"/>
    </row>
    <row r="147" spans="29:31" ht="18" customHeight="1" x14ac:dyDescent="0.25">
      <c r="AC147" s="1"/>
      <c r="AE147" s="1"/>
    </row>
    <row r="148" spans="29:31" ht="18" customHeight="1" x14ac:dyDescent="0.25">
      <c r="AC148" s="1"/>
      <c r="AE148" s="1"/>
    </row>
    <row r="149" spans="29:31" ht="18" customHeight="1" x14ac:dyDescent="0.25">
      <c r="AC149" s="1"/>
      <c r="AE149" s="1"/>
    </row>
    <row r="150" spans="29:31" ht="18" customHeight="1" x14ac:dyDescent="0.25">
      <c r="AC150" s="1"/>
      <c r="AE150" s="1"/>
    </row>
    <row r="151" spans="29:31" ht="18" customHeight="1" x14ac:dyDescent="0.25">
      <c r="AC151" s="1"/>
      <c r="AE151" s="1"/>
    </row>
    <row r="152" spans="29:31" ht="18" customHeight="1" x14ac:dyDescent="0.25">
      <c r="AC152" s="1"/>
      <c r="AE152" s="1"/>
    </row>
    <row r="153" spans="29:31" ht="18" customHeight="1" x14ac:dyDescent="0.25">
      <c r="AC153" s="1"/>
      <c r="AE153" s="1"/>
    </row>
    <row r="154" spans="29:31" ht="18" customHeight="1" x14ac:dyDescent="0.25">
      <c r="AC154" s="1"/>
      <c r="AE154" s="1"/>
    </row>
    <row r="155" spans="29:31" ht="18" customHeight="1" x14ac:dyDescent="0.25">
      <c r="AC155" s="1"/>
      <c r="AE155" s="1"/>
    </row>
    <row r="156" spans="29:31" ht="18" customHeight="1" x14ac:dyDescent="0.25">
      <c r="AC156" s="1"/>
      <c r="AE156" s="1"/>
    </row>
    <row r="157" spans="29:31" ht="18" customHeight="1" x14ac:dyDescent="0.25">
      <c r="AC157" s="1"/>
      <c r="AE157" s="1"/>
    </row>
    <row r="158" spans="29:31" ht="18" customHeight="1" x14ac:dyDescent="0.25">
      <c r="AC158" s="1"/>
      <c r="AE158" s="1"/>
    </row>
    <row r="159" spans="29:31" ht="18" customHeight="1" x14ac:dyDescent="0.25">
      <c r="AC159" s="1"/>
      <c r="AE159" s="1"/>
    </row>
    <row r="160" spans="29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</sheetData>
  <mergeCells count="45">
    <mergeCell ref="C18:L18"/>
    <mergeCell ref="A18:A36"/>
    <mergeCell ref="E34:J34"/>
    <mergeCell ref="B24:M24"/>
    <mergeCell ref="B28:M28"/>
    <mergeCell ref="B32:M32"/>
    <mergeCell ref="B30:C30"/>
    <mergeCell ref="B35:C35"/>
    <mergeCell ref="D35:M35"/>
    <mergeCell ref="L19:M19"/>
    <mergeCell ref="B23:C23"/>
    <mergeCell ref="B27:C27"/>
    <mergeCell ref="B22:C22"/>
    <mergeCell ref="D16:H16"/>
    <mergeCell ref="I15:M15"/>
    <mergeCell ref="C19:F19"/>
    <mergeCell ref="C20:F20"/>
    <mergeCell ref="A1:A4"/>
    <mergeCell ref="B10:C10"/>
    <mergeCell ref="B2:C2"/>
    <mergeCell ref="D2:M2"/>
    <mergeCell ref="D6:M6"/>
    <mergeCell ref="D10:E10"/>
    <mergeCell ref="B6:C6"/>
    <mergeCell ref="L8:M8"/>
    <mergeCell ref="J10:K10"/>
    <mergeCell ref="I8:J8"/>
    <mergeCell ref="G8:H8"/>
    <mergeCell ref="D8:E8"/>
    <mergeCell ref="A12:A17"/>
    <mergeCell ref="I17:M17"/>
    <mergeCell ref="B31:C31"/>
    <mergeCell ref="B4:C4"/>
    <mergeCell ref="D4:M4"/>
    <mergeCell ref="I21:M21"/>
    <mergeCell ref="B21:E21"/>
    <mergeCell ref="B8:C8"/>
    <mergeCell ref="D12:M12"/>
    <mergeCell ref="I16:M16"/>
    <mergeCell ref="B12:C12"/>
    <mergeCell ref="I14:K14"/>
    <mergeCell ref="L14:M14"/>
    <mergeCell ref="B14:C14"/>
    <mergeCell ref="B16:C16"/>
    <mergeCell ref="D14:H14"/>
  </mergeCells>
  <phoneticPr fontId="0" type="noConversion"/>
  <conditionalFormatting sqref="K22:L22 M30:M31 E30 M26:M27 K26:L26 E26 M22:M23 E22:J23 K23 F26:J27 K27 F30:J31 K31 K30:L30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G11">
      <formula1>AG5:AG5</formula1>
    </dataValidation>
    <dataValidation type="list" allowBlank="1" showInputMessage="1" showErrorMessage="1" sqref="L8">
      <formula1>AJ4:AJ15</formula1>
    </dataValidation>
    <dataValidation type="list" allowBlank="1" showInputMessage="1" showErrorMessage="1" sqref="C19:E19">
      <formula1>AH2:AH10</formula1>
    </dataValidation>
    <dataValidation type="list" allowBlank="1" showInputMessage="1" showErrorMessage="1" sqref="F7:H7">
      <formula1>AD3:AD104</formula1>
    </dataValidation>
    <dataValidation type="list" allowBlank="1" showInputMessage="1" showErrorMessage="1" sqref="F19 M8">
      <formula1>#REF!</formula1>
    </dataValidation>
    <dataValidation type="list" allowBlank="1" showInputMessage="1" showErrorMessage="1" sqref="L19:M19">
      <formula1>$AC$3:$AC$7</formula1>
    </dataValidation>
    <dataValidation type="list" allowBlank="1" showInputMessage="1" showErrorMessage="1" sqref="D4">
      <formula1>$AD2:$AD38</formula1>
    </dataValidation>
  </dataValidations>
  <pageMargins left="0.25" right="0.25" top="1.25" bottom="0.5" header="0.75" footer="0.25"/>
  <pageSetup scale="86" orientation="portrait" r:id="rId1"/>
  <headerFooter alignWithMargins="0">
    <oddHeader>&amp;LCES 26&amp;C&amp;"Rockwell,Bold"&amp;14New Jersey Department of Transportation
Consultant Evaluation Report</oddHeader>
    <oddFooter>&amp;LPrepared by Professional Services
Design Rating Template&amp;R&amp;8 Updated: Dec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J7" sqref="J7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3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13" x14ac:dyDescent="0.25">
      <c r="A2" s="34"/>
      <c r="B2" s="34"/>
      <c r="C2" s="34"/>
      <c r="D2" s="34"/>
      <c r="E2" s="34"/>
      <c r="F2" s="34"/>
      <c r="G2" s="34"/>
      <c r="H2" s="34"/>
      <c r="I2" s="34"/>
      <c r="M2" s="46"/>
    </row>
    <row r="3" spans="1:13" x14ac:dyDescent="0.25">
      <c r="A3" s="34" t="s">
        <v>5</v>
      </c>
      <c r="B3" s="34"/>
      <c r="C3" s="34"/>
      <c r="D3" s="34"/>
      <c r="E3" s="34" t="s">
        <v>23</v>
      </c>
      <c r="F3" s="34"/>
      <c r="G3" s="34"/>
      <c r="H3" s="34"/>
      <c r="I3" s="34"/>
    </row>
    <row r="4" spans="1:13" x14ac:dyDescent="0.25">
      <c r="A4" s="35">
        <f>IF('CES rating form'!C19="Structural Evaluation",0.1,0)</f>
        <v>0</v>
      </c>
      <c r="B4" s="35"/>
      <c r="C4" s="35"/>
      <c r="D4" s="35"/>
      <c r="E4" s="35">
        <f>SUM(A4:C4)</f>
        <v>0</v>
      </c>
      <c r="F4" s="35"/>
      <c r="G4" s="35"/>
      <c r="H4" s="35"/>
      <c r="I4" s="34"/>
    </row>
    <row r="5" spans="1:13" x14ac:dyDescent="0.25">
      <c r="A5" s="34" t="s">
        <v>4</v>
      </c>
      <c r="B5" s="34" t="s">
        <v>6</v>
      </c>
      <c r="C5" s="34"/>
      <c r="D5" s="34"/>
      <c r="E5" s="84" t="s">
        <v>7</v>
      </c>
      <c r="F5" s="34"/>
      <c r="G5" s="34"/>
      <c r="H5" s="34"/>
      <c r="I5" s="34"/>
    </row>
    <row r="6" spans="1:13" x14ac:dyDescent="0.25">
      <c r="A6" s="35">
        <f>IF('CES rating form'!C19="DESIGN-Design Phase",1,0)</f>
        <v>0</v>
      </c>
      <c r="B6" s="35">
        <f>IF('CES rating form'!C19="Planning",1,0)</f>
        <v>0</v>
      </c>
      <c r="C6" s="35"/>
      <c r="D6" s="35"/>
      <c r="E6" s="35">
        <f>SUM(A6:C6)</f>
        <v>0</v>
      </c>
      <c r="F6" s="35"/>
      <c r="G6" s="35"/>
      <c r="H6" s="35"/>
      <c r="I6" s="34"/>
    </row>
    <row r="7" spans="1:13" ht="26.4" x14ac:dyDescent="0.25">
      <c r="A7" s="36" t="s">
        <v>8</v>
      </c>
      <c r="B7" s="35" t="s">
        <v>42</v>
      </c>
      <c r="C7" s="35"/>
      <c r="D7" s="35"/>
      <c r="E7" s="35" t="s">
        <v>9</v>
      </c>
      <c r="F7" s="35"/>
      <c r="G7" s="35"/>
      <c r="H7" s="35"/>
      <c r="I7" s="34"/>
    </row>
    <row r="8" spans="1:13" x14ac:dyDescent="0.25">
      <c r="A8" s="35">
        <f>IF('CES rating form'!C19="Construction Inspection",10,0)</f>
        <v>0</v>
      </c>
      <c r="B8" s="35">
        <f>IF('CES rating form'!C19="ENVIRONMENTAL - Asbestos",10,0)</f>
        <v>0</v>
      </c>
      <c r="C8" s="35"/>
      <c r="D8" s="35"/>
      <c r="E8" s="35">
        <f>SUM(A8:C8)</f>
        <v>0</v>
      </c>
      <c r="F8" s="35"/>
      <c r="G8" s="35"/>
      <c r="H8" s="35"/>
      <c r="I8" s="34"/>
    </row>
    <row r="9" spans="1:13" x14ac:dyDescent="0.25">
      <c r="A9" s="90" t="s">
        <v>10</v>
      </c>
      <c r="B9" s="91"/>
      <c r="C9" s="91"/>
      <c r="D9" s="91"/>
      <c r="E9" s="91" t="s">
        <v>59</v>
      </c>
      <c r="F9" s="35"/>
      <c r="G9" s="35"/>
      <c r="H9" s="35"/>
      <c r="I9" s="34"/>
    </row>
    <row r="10" spans="1:13" x14ac:dyDescent="0.25">
      <c r="A10" s="35">
        <f>IF('CES rating form'!C19="DESIGN-Construction Phase",100,0)</f>
        <v>0</v>
      </c>
      <c r="B10" s="35"/>
      <c r="C10" s="35"/>
      <c r="D10" s="35"/>
      <c r="E10" s="35">
        <f>SUM(A10:C10)</f>
        <v>0</v>
      </c>
      <c r="F10" s="35"/>
      <c r="G10" s="35"/>
      <c r="H10" s="35"/>
      <c r="I10" s="34"/>
    </row>
    <row r="11" spans="1:13" x14ac:dyDescent="0.25">
      <c r="A11" s="35" t="s">
        <v>11</v>
      </c>
      <c r="B11" s="35"/>
      <c r="C11" s="35"/>
      <c r="D11" s="35"/>
      <c r="E11" s="35" t="s">
        <v>12</v>
      </c>
      <c r="F11" s="35"/>
      <c r="G11" s="35"/>
      <c r="H11" s="35"/>
      <c r="I11" s="34"/>
    </row>
    <row r="12" spans="1:13" x14ac:dyDescent="0.25">
      <c r="A12" s="35">
        <f>IF('CES rating form'!C19="Overall Quality-Final",1000,0)</f>
        <v>1000</v>
      </c>
      <c r="B12" s="35"/>
      <c r="C12" s="35"/>
      <c r="D12" s="35"/>
      <c r="E12" s="35">
        <f>SUM(A12:C12)</f>
        <v>1000</v>
      </c>
      <c r="F12" s="35"/>
      <c r="G12" s="35"/>
      <c r="H12" s="35"/>
      <c r="I12" s="34"/>
    </row>
    <row r="13" spans="1:13" x14ac:dyDescent="0.25">
      <c r="A13" s="35" t="s">
        <v>34</v>
      </c>
      <c r="B13" s="35"/>
      <c r="C13" s="35"/>
      <c r="D13" s="35"/>
      <c r="E13" s="35" t="s">
        <v>35</v>
      </c>
      <c r="F13" s="35"/>
      <c r="G13" s="35"/>
      <c r="H13" s="35"/>
      <c r="I13" s="34"/>
    </row>
    <row r="14" spans="1:13" x14ac:dyDescent="0.25">
      <c r="A14" s="35">
        <f>IF('CES rating form'!C19="ENVIRONMENTAL",10000,0)</f>
        <v>0</v>
      </c>
      <c r="B14" s="35"/>
      <c r="C14" s="35"/>
      <c r="D14" s="35"/>
      <c r="E14" s="35">
        <f>SUM(A14:C14)</f>
        <v>0</v>
      </c>
      <c r="F14" s="35"/>
      <c r="G14" s="35"/>
      <c r="H14" s="35"/>
      <c r="I14" s="34"/>
    </row>
    <row r="15" spans="1:13" x14ac:dyDescent="0.25">
      <c r="A15" s="35" t="s">
        <v>56</v>
      </c>
      <c r="B15" s="35"/>
      <c r="C15" s="35"/>
      <c r="D15" s="35"/>
      <c r="E15" s="35" t="s">
        <v>7</v>
      </c>
      <c r="F15" s="35"/>
      <c r="G15" s="35"/>
      <c r="H15" s="35"/>
      <c r="I15" s="34"/>
    </row>
    <row r="16" spans="1:13" x14ac:dyDescent="0.25">
      <c r="A16" s="35">
        <f>IF('CES rating form'!C19="New DESIGN-Design Phase",100000,0)</f>
        <v>0</v>
      </c>
      <c r="B16" s="35"/>
      <c r="C16" s="35"/>
      <c r="D16" s="35"/>
      <c r="E16" s="35">
        <f>SUM(A16:C16)</f>
        <v>0</v>
      </c>
      <c r="F16" s="35"/>
      <c r="G16" s="35"/>
      <c r="H16" s="35"/>
      <c r="I16" s="34"/>
    </row>
    <row r="17" spans="1:9" x14ac:dyDescent="0.25">
      <c r="A17" s="35" t="s">
        <v>10</v>
      </c>
      <c r="B17" s="35"/>
      <c r="C17" s="35"/>
      <c r="D17" s="35"/>
      <c r="E17" s="35" t="s">
        <v>35</v>
      </c>
      <c r="F17" s="35"/>
      <c r="G17" s="35"/>
      <c r="H17" s="35"/>
      <c r="I17" s="34"/>
    </row>
    <row r="18" spans="1:9" ht="13.5" customHeight="1" x14ac:dyDescent="0.25">
      <c r="A18" s="35">
        <f>IF('CES rating form'!C19="New DESIGN-Construction Phase",1000000,0)</f>
        <v>0</v>
      </c>
      <c r="B18" s="35"/>
      <c r="C18" s="35"/>
      <c r="D18" s="35"/>
      <c r="E18" s="35">
        <f>SUM(A18:C18)</f>
        <v>0</v>
      </c>
      <c r="F18" s="35"/>
      <c r="G18" s="35"/>
      <c r="H18" s="35"/>
      <c r="I18" s="34"/>
    </row>
    <row r="19" spans="1:9" x14ac:dyDescent="0.25">
      <c r="A19" s="70">
        <f>SUM(E4,E6,E8,E10,E12,E14,A16,A18)</f>
        <v>1000</v>
      </c>
      <c r="B19" s="37"/>
      <c r="C19" s="37"/>
      <c r="D19" s="37"/>
      <c r="E19" s="37"/>
      <c r="F19" s="37"/>
      <c r="G19" s="37"/>
      <c r="H19" s="37"/>
      <c r="I19" s="34"/>
    </row>
    <row r="20" spans="1:9" x14ac:dyDescent="0.25">
      <c r="A20" s="34"/>
      <c r="B20" s="34"/>
      <c r="C20" s="34"/>
      <c r="D20" s="34"/>
      <c r="E20" s="34"/>
      <c r="F20" s="34"/>
      <c r="G20" s="34"/>
      <c r="H20" s="34"/>
      <c r="I20" s="34"/>
    </row>
    <row r="21" spans="1:9" x14ac:dyDescent="0.25">
      <c r="A21" s="34"/>
      <c r="B21" s="34"/>
      <c r="C21" s="34"/>
      <c r="D21" s="34"/>
      <c r="E21" s="34"/>
      <c r="F21" s="34"/>
      <c r="G21" s="34"/>
      <c r="H21" s="34"/>
      <c r="I21" s="34"/>
    </row>
    <row r="22" spans="1:9" x14ac:dyDescent="0.25">
      <c r="A22" s="38">
        <f>'CES rating form'!D22*'CES rating form'!E22</f>
        <v>0</v>
      </c>
      <c r="B22" s="38">
        <f>'CES rating form'!D22*'CES rating form'!F22</f>
        <v>0</v>
      </c>
      <c r="C22" s="38">
        <f>'CES rating form'!D22*'CES rating form'!G22</f>
        <v>0</v>
      </c>
      <c r="D22" s="38">
        <f>'CES rating form'!D22*'CES rating form'!H22</f>
        <v>0</v>
      </c>
      <c r="E22" s="38">
        <f>'CES rating form'!D22*'CES rating form'!I22</f>
        <v>0</v>
      </c>
      <c r="F22" s="38">
        <f>'CES rating form'!D22*'CES rating form'!J22</f>
        <v>0</v>
      </c>
      <c r="G22" s="38">
        <f>'CES rating form'!D22*'CES rating form'!K22</f>
        <v>0</v>
      </c>
      <c r="H22" s="38">
        <f>'CES rating form'!D22*'CES rating form'!L22</f>
        <v>0</v>
      </c>
      <c r="I22" s="38">
        <f>SUM(A22:H22)</f>
        <v>0</v>
      </c>
    </row>
    <row r="23" spans="1:9" x14ac:dyDescent="0.25">
      <c r="A23" s="39"/>
      <c r="B23" s="39"/>
      <c r="C23" s="39"/>
      <c r="D23" s="39"/>
      <c r="E23" s="39"/>
      <c r="F23" s="39"/>
      <c r="G23" s="39"/>
      <c r="H23" s="39"/>
      <c r="I23" s="39"/>
    </row>
    <row r="24" spans="1:9" x14ac:dyDescent="0.25">
      <c r="A24" s="39"/>
      <c r="B24" s="39"/>
      <c r="C24" s="39"/>
      <c r="D24" s="39"/>
      <c r="E24" s="39"/>
      <c r="F24" s="39"/>
      <c r="G24" s="39"/>
      <c r="H24" s="39"/>
      <c r="I24" s="39"/>
    </row>
    <row r="25" spans="1:9" x14ac:dyDescent="0.25">
      <c r="A25" s="38">
        <f>'CES rating form'!D26*'CES rating form'!E26</f>
        <v>0</v>
      </c>
      <c r="B25" s="38">
        <f>'CES rating form'!D26*'CES rating form'!F26</f>
        <v>0</v>
      </c>
      <c r="C25" s="38">
        <f>'CES rating form'!D26*'CES rating form'!G26</f>
        <v>0</v>
      </c>
      <c r="D25" s="38">
        <f>'CES rating form'!D26*'CES rating form'!H26</f>
        <v>0</v>
      </c>
      <c r="E25" s="38">
        <f>'CES rating form'!D26*'CES rating form'!I26</f>
        <v>0</v>
      </c>
      <c r="F25" s="38">
        <f>'CES rating form'!D26*'CES rating form'!J26</f>
        <v>0</v>
      </c>
      <c r="G25" s="38">
        <f>'CES rating form'!D26*'CES rating form'!K26</f>
        <v>0</v>
      </c>
      <c r="H25" s="38">
        <f>'CES rating form'!D26*'CES rating form'!L26</f>
        <v>0</v>
      </c>
      <c r="I25" s="38">
        <f>SUM(A25:H25)</f>
        <v>0</v>
      </c>
    </row>
    <row r="26" spans="1:9" x14ac:dyDescent="0.25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25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25">
      <c r="A28" s="38">
        <f>'CES rating form'!D30*'CES rating form'!E30</f>
        <v>0</v>
      </c>
      <c r="B28" s="38">
        <f>'CES rating form'!D30*'CES rating form'!F30</f>
        <v>0</v>
      </c>
      <c r="C28" s="38">
        <f>'CES rating form'!D30*'CES rating form'!G30</f>
        <v>0</v>
      </c>
      <c r="D28" s="38">
        <f>'CES rating form'!D30*'CES rating form'!H30</f>
        <v>0</v>
      </c>
      <c r="E28" s="38">
        <f>'CES rating form'!D30*'CES rating form'!I30</f>
        <v>0</v>
      </c>
      <c r="F28" s="38">
        <f>'CES rating form'!D30*'CES rating form'!J30</f>
        <v>0</v>
      </c>
      <c r="G28" s="38">
        <f>'CES rating form'!D30*'CES rating form'!K30</f>
        <v>0</v>
      </c>
      <c r="H28" s="38">
        <f>'CES rating form'!D30*'CES rating form'!L30</f>
        <v>0</v>
      </c>
      <c r="I28" s="38">
        <f>SUM(A28:H28)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CES rating form</vt:lpstr>
      <vt:lpstr>formulas</vt:lpstr>
      <vt:lpstr>'CES rating form'!Print_Area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Abbott, Karen</cp:lastModifiedBy>
  <cp:lastPrinted>2016-12-30T15:15:46Z</cp:lastPrinted>
  <dcterms:created xsi:type="dcterms:W3CDTF">2003-06-03T14:32:19Z</dcterms:created>
  <dcterms:modified xsi:type="dcterms:W3CDTF">2016-12-30T15:15:57Z</dcterms:modified>
</cp:coreProperties>
</file>