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80" yWindow="1725" windowWidth="11280" windowHeight="11625" tabRatio="837" activeTab="0"/>
  </bookViews>
  <sheets>
    <sheet name="Readme" sheetId="1" r:id="rId1"/>
    <sheet name="Input and summary" sheetId="2" r:id="rId2"/>
    <sheet name="Accessibility" sheetId="3" r:id="rId3"/>
    <sheet name="Mobility" sheetId="4" r:id="rId4"/>
    <sheet name="Feasibility" sheetId="5" r:id="rId5"/>
    <sheet name="Environmental" sheetId="6" r:id="rId6"/>
    <sheet name="Stakeholder" sheetId="7" r:id="rId7"/>
    <sheet name="Total" sheetId="8" r:id="rId8"/>
    <sheet name="Scenario Code" sheetId="9" r:id="rId9"/>
  </sheets>
  <definedNames>
    <definedName name="_xlnm.Print_Area" localSheetId="2">'Accessibility'!$A$1:$P$18</definedName>
    <definedName name="_xlnm.Print_Area" localSheetId="5">'Environmental'!$A$2:$P$41</definedName>
    <definedName name="_xlnm.Print_Area" localSheetId="4">'Feasibility'!$A$2:$P$15</definedName>
    <definedName name="_xlnm.Print_Area" localSheetId="3">'Mobility'!$A$2:$P$23</definedName>
    <definedName name="_xlnm.Print_Area" localSheetId="6">'Stakeholder'!$A$1:$P$14</definedName>
    <definedName name="_xlnm.Print_Area" localSheetId="7">'Total'!$B$1:$O$31</definedName>
    <definedName name="_xlnm.Print_Titles" localSheetId="6">'Stakeholder'!$A:$D</definedName>
  </definedNames>
  <calcPr fullCalcOnLoad="1"/>
</workbook>
</file>

<file path=xl/sharedStrings.xml><?xml version="1.0" encoding="utf-8"?>
<sst xmlns="http://schemas.openxmlformats.org/spreadsheetml/2006/main" count="596" uniqueCount="195">
  <si>
    <t>Capital Costs</t>
  </si>
  <si>
    <t>Operating Costs</t>
  </si>
  <si>
    <t>Right of Way Impacts</t>
  </si>
  <si>
    <t>Property Acquisition Necessary</t>
  </si>
  <si>
    <t xml:space="preserve">     None=5, Minor=3, Major=1</t>
  </si>
  <si>
    <t>Geometric/Design Constraints</t>
  </si>
  <si>
    <t>Weight</t>
  </si>
  <si>
    <t>Level of accommodation for non-motorized transportation</t>
  </si>
  <si>
    <t>Preserve/Stabilize Arches Historic District</t>
  </si>
  <si>
    <t>Air Quality Impacts</t>
  </si>
  <si>
    <t>Noise Impacts/Noise Mitigation Potential</t>
  </si>
  <si>
    <t>Increase in noise levels (according to FHWA standards) at sensitive locations</t>
  </si>
  <si>
    <t>Potential to mitigate noise impacts</t>
  </si>
  <si>
    <t xml:space="preserve">Anticipated amount of wetlands impacted </t>
  </si>
  <si>
    <t xml:space="preserve">      Insignificant/None=5, Marginal=3, Significant=1</t>
  </si>
  <si>
    <t>Potential for restoration and improvements to wetland areas</t>
  </si>
  <si>
    <t>Anticipated amount of vegetated areas impacted by alternative</t>
  </si>
  <si>
    <t>Greenway/
Landscape Enhancement</t>
  </si>
  <si>
    <r>
      <t>Community Impacts:</t>
    </r>
    <r>
      <rPr>
        <sz val="10"/>
        <rFont val="swiss II"/>
        <family val="0"/>
      </rPr>
      <t xml:space="preserve"> Potential for an Increase in Non-Motorized Transportation</t>
    </r>
  </si>
  <si>
    <r>
      <t>Environmentally Sensitive Areas:</t>
    </r>
    <r>
      <rPr>
        <sz val="10"/>
        <rFont val="swiss II"/>
        <family val="0"/>
      </rPr>
      <t xml:space="preserve"> Contaminated Sites</t>
    </r>
  </si>
  <si>
    <r>
      <t xml:space="preserve">Environmentally Sensitive Areas: </t>
    </r>
    <r>
      <rPr>
        <sz val="10"/>
        <rFont val="swiss II"/>
        <family val="0"/>
      </rPr>
      <t>Wetland Areas</t>
    </r>
  </si>
  <si>
    <r>
      <t xml:space="preserve">Environmentally Sensitive Areas:
</t>
    </r>
    <r>
      <rPr>
        <sz val="10"/>
        <rFont val="swiss II"/>
        <family val="0"/>
      </rPr>
      <t>Vegetated Areas</t>
    </r>
  </si>
  <si>
    <r>
      <t>Community Impacts:</t>
    </r>
    <r>
      <rPr>
        <sz val="10"/>
        <rFont val="swiss II"/>
        <family val="0"/>
      </rPr>
      <t xml:space="preserve"> Impact to Residences/ Business/ Cultural Resources</t>
    </r>
  </si>
  <si>
    <t>Decrease in total vehicle trips over  "no-build" conditions</t>
  </si>
  <si>
    <t>Increase in bus accessibility to major destination centers on the Jersey City waterfront</t>
  </si>
  <si>
    <t>Degree of diversion from other existing transit services</t>
  </si>
  <si>
    <t>Impact to travel demand over future "no-build" conditions (in terms of VMT)</t>
  </si>
  <si>
    <t xml:space="preserve">     Decrease=5, No Change=3, Increase=1</t>
  </si>
  <si>
    <t>Reduction in peak period congestion over future "no-build" conditions (in terms of VHT)</t>
  </si>
  <si>
    <t xml:space="preserve">     increase=5, No Change=3, Decrease=1</t>
  </si>
  <si>
    <t>Truck Access Enhancements to Intermodal Facilities</t>
  </si>
  <si>
    <t>Enhancements to Road Network</t>
  </si>
  <si>
    <t>Regional Highway Network Performance</t>
  </si>
  <si>
    <t>Local Highway 
Network Performance</t>
  </si>
  <si>
    <t xml:space="preserve">     Strong=5, Moderate/Light=3, None=1</t>
  </si>
  <si>
    <t>Interest Group Support</t>
  </si>
  <si>
    <t xml:space="preserve">Community Support
</t>
  </si>
  <si>
    <t>Roadway</t>
  </si>
  <si>
    <t>Level of interest from residential communities?</t>
  </si>
  <si>
    <t>Level of interest from business communities?</t>
  </si>
  <si>
    <t>Level of interest from Community Preservation Groups?</t>
  </si>
  <si>
    <t>Level of interest from Transportation Advocacy Groups?</t>
  </si>
  <si>
    <t>Sub-Total Score</t>
  </si>
  <si>
    <t xml:space="preserve">    Strong=5, Moderate/Light=3, None/No Response=1</t>
  </si>
  <si>
    <t>Potential to repair/maintain character-defining features of Historic District(s)/historic property(ies)</t>
  </si>
  <si>
    <t>Required modification of character-defining feature(s) of Historic District(s)/historic property(ies)</t>
  </si>
  <si>
    <t xml:space="preserve">     No=5, Possible=3, Yes=1</t>
  </si>
  <si>
    <t>Consistency with historic use of District(s)/property(ies)</t>
  </si>
  <si>
    <t>Level of environmentally contaminated locations involved</t>
  </si>
  <si>
    <t>Area available for potential greenbelt/vegetative landscape enhancement</t>
  </si>
  <si>
    <t>Impact to average peak period travel speed over future "no-build" conditions</t>
  </si>
  <si>
    <t>Improvement to local operating conditions over future "no-build" conditions (in terms of v/c)</t>
  </si>
  <si>
    <t>Extent of community resource acquisition (Schools, Libraries, other public facilities)</t>
  </si>
  <si>
    <t>Level of potential environmental remediation required</t>
  </si>
  <si>
    <t>Increase in automobile accessibility to major destination centers on the Jersey City waterfront</t>
  </si>
  <si>
    <t>Rail Freight Access Enhancements</t>
  </si>
  <si>
    <t>Improvements in rail freight access to intermodal facilities</t>
  </si>
  <si>
    <t>Enhancements to Passenger Rail Services and Connectivity</t>
  </si>
  <si>
    <t>Mobility Criteria</t>
  </si>
  <si>
    <t>Community Impacts:
Land Use Compatibility</t>
  </si>
  <si>
    <t>Impact to travel demand over future "no build" conditions (in terms of VMT)</t>
  </si>
  <si>
    <t>No Build</t>
  </si>
  <si>
    <t>R1</t>
  </si>
  <si>
    <t>R2</t>
  </si>
  <si>
    <t>R3</t>
  </si>
  <si>
    <t>T2</t>
  </si>
  <si>
    <t>M3</t>
  </si>
  <si>
    <t>M1</t>
  </si>
  <si>
    <t>M2</t>
  </si>
  <si>
    <t>Scenario</t>
  </si>
  <si>
    <t>Name</t>
  </si>
  <si>
    <t>Classification</t>
  </si>
  <si>
    <t>11th Street (2 Lanes)</t>
  </si>
  <si>
    <t>18th Street (2 Lanes)</t>
  </si>
  <si>
    <t>Restrictions</t>
  </si>
  <si>
    <t>All vehicles permitted</t>
  </si>
  <si>
    <t xml:space="preserve">R2 </t>
  </si>
  <si>
    <t>6th Street (2 Lanes)</t>
  </si>
  <si>
    <t>LRT "B" from Secaucus Transfer to existing Newport Center station</t>
  </si>
  <si>
    <t>LRT "B" from existing Newport Center station to Secaucus Transfer</t>
  </si>
  <si>
    <t>LRT "D3" from Meadowlands to existing station at Newport Center</t>
  </si>
  <si>
    <t>LRT "D3" from Newport Center existing station to Meadowlands</t>
  </si>
  <si>
    <t>LRT only</t>
  </si>
  <si>
    <t>Transit (LRT)</t>
  </si>
  <si>
    <t>Transit (Bus)</t>
  </si>
  <si>
    <t>11th Street  (1 Lane)</t>
  </si>
  <si>
    <t>18th Street out (1 Lane )</t>
  </si>
  <si>
    <t>Mixed Mode</t>
  </si>
  <si>
    <t>LRT "B" +11th Street (1 Lane)</t>
  </si>
  <si>
    <t>All vehicles permitted on 1 inbound lane, both outbound lanes</t>
  </si>
  <si>
    <t>LRT "B" + 18th Street (1 Lane)</t>
  </si>
  <si>
    <t>Inbound</t>
  </si>
  <si>
    <t>Outbound</t>
  </si>
  <si>
    <t>Bus only inbound, all vehicles permitted on 18th Street outbound</t>
  </si>
  <si>
    <t>Bus/HOV3 on 11th Street (2 Lanes)</t>
  </si>
  <si>
    <t>Bus/HOV3 on 11th Street (2 Lane: 1 for Bus/HOV3, 1 for all vehicles)</t>
  </si>
  <si>
    <t>18th Street (1 Lane)</t>
  </si>
  <si>
    <t>All vehicles permitted 18th Street outbound</t>
  </si>
  <si>
    <t>Greenway</t>
  </si>
  <si>
    <t>Total Score</t>
  </si>
  <si>
    <t>Stakeholder Support</t>
  </si>
  <si>
    <t>Environmental Criteria</t>
  </si>
  <si>
    <t>Feasibility Criteria</t>
  </si>
  <si>
    <t>F1</t>
  </si>
  <si>
    <t xml:space="preserve">Increase in truck accessibility </t>
  </si>
  <si>
    <t>Number of new transit trips diverted from the auto mode</t>
  </si>
  <si>
    <t>Improvements in connectivity to multimodal facilities</t>
  </si>
  <si>
    <t>Increase in total passenger carrying capacity over "no-build" conditions</t>
  </si>
  <si>
    <t>Improvements to freight mobility over "no-build" conditions</t>
  </si>
  <si>
    <t>Design Exceptions Needed</t>
  </si>
  <si>
    <t>Alignment Impacts on Design Speed</t>
  </si>
  <si>
    <t>Operating and Maintenance Costs (Relative)</t>
  </si>
  <si>
    <t>Estimated Construction Costs (Relative)</t>
  </si>
  <si>
    <t xml:space="preserve">     Low=5, Medium=3, High=1</t>
  </si>
  <si>
    <t>Level of Compatibility with adjacent uses and zoning</t>
  </si>
  <si>
    <t xml:space="preserve">     Strong=5, Moderate=3, None=1</t>
  </si>
  <si>
    <t>Composite Score</t>
  </si>
  <si>
    <t>Score</t>
  </si>
  <si>
    <t>Accessiblity Criteria</t>
  </si>
  <si>
    <t xml:space="preserve"> </t>
  </si>
  <si>
    <t xml:space="preserve">     Significant=5, Marginal=3, Insignificant or None=0</t>
  </si>
  <si>
    <t xml:space="preserve">     Insignificant or None=5, Marginal=3, Significant=1, NA=0</t>
  </si>
  <si>
    <t xml:space="preserve">Impact to VMT over future "no-build" conditions </t>
  </si>
  <si>
    <t xml:space="preserve">    High=5, Medium=3, None=0</t>
  </si>
  <si>
    <t>Increase in non-motorized Commuting</t>
  </si>
  <si>
    <t xml:space="preserve">     High=5, Medium=3, Low=0</t>
  </si>
  <si>
    <t xml:space="preserve">      Yes=5, Possible=3, No=0</t>
  </si>
  <si>
    <t xml:space="preserve">     Insignificant/None=5, Marginal=3, Significant=0</t>
  </si>
  <si>
    <t xml:space="preserve">     Yes=5,  No=0</t>
  </si>
  <si>
    <t xml:space="preserve">      Significant=5, Marginal=3, Insignificant/None=0</t>
  </si>
  <si>
    <t xml:space="preserve">     Decrease=5, No Change=3, Increase=0</t>
  </si>
  <si>
    <t xml:space="preserve">     Significant=5, Marginal=3, Insignificant/None=0</t>
  </si>
  <si>
    <t xml:space="preserve">      Low=5, Medium=3, High=0</t>
  </si>
  <si>
    <t xml:space="preserve">      Not required/Low=5, Medium=3, High=0</t>
  </si>
  <si>
    <t xml:space="preserve">     Not Required/Significant=5, Marginal=3, Insignificant/None=0</t>
  </si>
  <si>
    <t xml:space="preserve">      Insignificant/None=5, Marginal=3, Significant=0</t>
  </si>
  <si>
    <t xml:space="preserve">      Not Required/Significant=5, Marginal=3, Insignificant/None=0</t>
  </si>
  <si>
    <t>Level of interest from Historical and Environmental Preservation Groups?</t>
  </si>
  <si>
    <t>T1</t>
  </si>
  <si>
    <t>T3</t>
  </si>
  <si>
    <t>NB</t>
  </si>
  <si>
    <t>BP1</t>
  </si>
  <si>
    <t>Appendix A.1
Accessibility Criteria</t>
  </si>
  <si>
    <t>Appendix A.2
Mobility Criteria</t>
  </si>
  <si>
    <t>Appendix A.3
Feasibility</t>
  </si>
  <si>
    <t>Appendix A.4
Environmental Issues</t>
  </si>
  <si>
    <t>Appendix A.5
Stakeholder Interest</t>
  </si>
  <si>
    <t>Accessibility</t>
  </si>
  <si>
    <t>Mobility</t>
  </si>
  <si>
    <t>Feasibility</t>
  </si>
  <si>
    <t>Environmental</t>
  </si>
  <si>
    <t>Stakeholder</t>
  </si>
  <si>
    <t>Total</t>
  </si>
  <si>
    <r>
      <t>BP1</t>
    </r>
    <r>
      <rPr>
        <b/>
        <sz val="8"/>
        <rFont val="swiss II"/>
        <family val="0"/>
      </rPr>
      <t xml:space="preserve"> </t>
    </r>
    <r>
      <rPr>
        <i/>
        <sz val="8"/>
        <rFont val="swiss II"/>
        <family val="0"/>
      </rPr>
      <t>(Bike/ Ped)</t>
    </r>
  </si>
  <si>
    <r>
      <t>F1</t>
    </r>
    <r>
      <rPr>
        <b/>
        <sz val="8"/>
        <rFont val="swiss II"/>
        <family val="0"/>
      </rPr>
      <t xml:space="preserve"> </t>
    </r>
    <r>
      <rPr>
        <i/>
        <sz val="8"/>
        <rFont val="swiss II"/>
        <family val="0"/>
      </rPr>
      <t>(Freight)</t>
    </r>
  </si>
  <si>
    <r>
      <t>R1</t>
    </r>
    <r>
      <rPr>
        <i/>
        <sz val="8"/>
        <rFont val="swiss II"/>
        <family val="0"/>
      </rPr>
      <t xml:space="preserve"> (Roadway: 11th/18th)</t>
    </r>
  </si>
  <si>
    <r>
      <t>R2</t>
    </r>
    <r>
      <rPr>
        <i/>
        <sz val="8"/>
        <rFont val="swiss II"/>
        <family val="0"/>
      </rPr>
      <t xml:space="preserve"> (Roadway: 6th/6th)</t>
    </r>
  </si>
  <si>
    <r>
      <t>R3</t>
    </r>
    <r>
      <rPr>
        <i/>
        <sz val="8"/>
        <rFont val="swiss II"/>
        <family val="0"/>
      </rPr>
      <t xml:space="preserve"> (Roadway: 18th/18th)</t>
    </r>
  </si>
  <si>
    <r>
      <t>T1</t>
    </r>
    <r>
      <rPr>
        <i/>
        <sz val="8"/>
        <rFont val="swiss II"/>
        <family val="0"/>
      </rPr>
      <t xml:space="preserve"> (LRT: Secaucus)</t>
    </r>
  </si>
  <si>
    <r>
      <t>T2</t>
    </r>
    <r>
      <rPr>
        <i/>
        <sz val="8"/>
        <rFont val="swiss II"/>
        <family val="0"/>
      </rPr>
      <t xml:space="preserve"> (LRT: Meadowlands)</t>
    </r>
  </si>
  <si>
    <r>
      <t>T3</t>
    </r>
    <r>
      <rPr>
        <i/>
        <sz val="8"/>
        <rFont val="swiss II"/>
        <family val="0"/>
      </rPr>
      <t xml:space="preserve"> (Busway)</t>
    </r>
  </si>
  <si>
    <r>
      <t>M1</t>
    </r>
    <r>
      <rPr>
        <i/>
        <sz val="8"/>
        <rFont val="swiss II"/>
        <family val="0"/>
      </rPr>
      <t xml:space="preserve"> (LRT &amp; Roadway:11th/18th)</t>
    </r>
  </si>
  <si>
    <r>
      <t>M2</t>
    </r>
    <r>
      <rPr>
        <i/>
        <sz val="8"/>
        <rFont val="swiss II"/>
        <family val="0"/>
      </rPr>
      <t xml:space="preserve"> (1 Lane Bus&amp;HOV3, 1 All: 11th/18th)</t>
    </r>
  </si>
  <si>
    <r>
      <t>M3</t>
    </r>
    <r>
      <rPr>
        <i/>
        <sz val="8"/>
        <rFont val="swiss II"/>
        <family val="0"/>
      </rPr>
      <t xml:space="preserve"> (2 Lane Bus &amp; HOV3)</t>
    </r>
  </si>
  <si>
    <t>Table 20: Alternative 
Comparison</t>
  </si>
  <si>
    <t>Reduction in single occupancy vehicle usage</t>
  </si>
  <si>
    <t>Environmental Issues</t>
  </si>
  <si>
    <t>Stakeholder Interest</t>
  </si>
  <si>
    <t>Accessibility Criteria</t>
  </si>
  <si>
    <t>Alternative Comparison</t>
  </si>
  <si>
    <t>BP1 (Bike/ Ped)</t>
  </si>
  <si>
    <t>F1 (Freight)</t>
  </si>
  <si>
    <t>R1 (Roadway: 11th/18th)</t>
  </si>
  <si>
    <t>R2 (Roadway: 6th/6th)</t>
  </si>
  <si>
    <t>R3 (Roadway: 18th/18th)</t>
  </si>
  <si>
    <t>T1 (LRT: Secaucus)</t>
  </si>
  <si>
    <t>T2 (LRT: Meadowlands)</t>
  </si>
  <si>
    <t>T3 (Busway)</t>
  </si>
  <si>
    <t>M1 (LRT &amp; Roadway:11th/18th)</t>
  </si>
  <si>
    <t>M2 (1 Lane Bus&amp;HOV3, 1 All: 11th/18th)</t>
  </si>
  <si>
    <t>M3 (2 Lane Bus &amp; HOV3)</t>
  </si>
  <si>
    <t>Rank</t>
  </si>
  <si>
    <t>Original</t>
  </si>
  <si>
    <t>User</t>
  </si>
  <si>
    <t>User Value</t>
  </si>
  <si>
    <t xml:space="preserve">     </t>
  </si>
  <si>
    <t>Legend:</t>
  </si>
  <si>
    <t>Welcome to the Alternative Evaluation Matrix Spreadsheet</t>
  </si>
  <si>
    <t>This sheet is divided into two parts:</t>
  </si>
  <si>
    <r>
      <t xml:space="preserve">PART 2: Input         </t>
    </r>
    <r>
      <rPr>
        <sz val="10"/>
        <rFont val="swiss II"/>
        <family val="0"/>
      </rPr>
      <t xml:space="preserve"> - The bottom half of the sheet  contains the 44 criteria by category and can be scrolled up or down. The USER can change the criteria WEIGHTS (which are highlighted in YELLOW). These changes will affect the individual criteria score, the overall score for that criteria category, and the total score for a particular alternative. The ORIGINAL weights are provided below the USER WEIGHTS (in parentheses) for reference. </t>
    </r>
  </si>
  <si>
    <r>
      <t>PART 1: Summary</t>
    </r>
    <r>
      <rPr>
        <sz val="10"/>
        <rFont val="swiss II"/>
        <family val="0"/>
      </rPr>
      <t xml:space="preserve"> - The top half of the sheet contains the final results of the Alternatives Comparison. The Alternatives Comparison Table is setup similar to Table 20 of the Bergen Arches Draft Final Report with a few additions. The ORIGINAL scoring is posted in the unshaded columns, while the USER scoring is placed in the GREEN shaded columns. The USER total score will change simultaneously as the USER makes changes to the criteria weights.</t>
    </r>
  </si>
  <si>
    <r>
      <t xml:space="preserve">This spreadsheet is designed to allow the USER to view the Bergen Arches Alternatives Comparison table. The 44 criteria weighting factors can be altered to observe changes in alternate scoring. The USER can do this through the </t>
    </r>
    <r>
      <rPr>
        <b/>
        <sz val="10"/>
        <rFont val="swiss II"/>
        <family val="0"/>
      </rPr>
      <t>Input and Summary</t>
    </r>
    <r>
      <rPr>
        <sz val="10"/>
        <rFont val="swiss II"/>
        <family val="0"/>
      </rPr>
      <t xml:space="preserve"> sheet.</t>
    </r>
  </si>
  <si>
    <r>
      <t xml:space="preserve">*All cells of this spreadsheet are protected except the yellow shaded cells in the WEIGHT column on the </t>
    </r>
    <r>
      <rPr>
        <b/>
        <sz val="10"/>
        <rFont val="swiss II"/>
        <family val="0"/>
      </rPr>
      <t>Input and Summary</t>
    </r>
    <r>
      <rPr>
        <sz val="10"/>
        <rFont val="swiss II"/>
        <family val="0"/>
      </rPr>
      <t xml:space="preserve"> sheet. These shaded cells are for USER Input. More detailed descriptions of the Alternatives can be found in the Final Report which can be downloaded at: </t>
    </r>
    <r>
      <rPr>
        <b/>
        <sz val="10"/>
        <rFont val="swiss II"/>
        <family val="0"/>
      </rPr>
      <t>www.state.nj.us/transportation/works/studies/bergenarches</t>
    </r>
  </si>
  <si>
    <t>Scenario Specifics</t>
  </si>
  <si>
    <t>Original Value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</si>
</sst>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swiss II"/>
      <family val="0"/>
    </font>
    <font>
      <b/>
      <sz val="10"/>
      <name val="swiss II"/>
      <family val="0"/>
    </font>
    <font>
      <b/>
      <i/>
      <sz val="10"/>
      <name val="swiss II"/>
      <family val="0"/>
    </font>
    <font>
      <b/>
      <sz val="28"/>
      <name val="Swiss II"/>
      <family val="0"/>
    </font>
    <font>
      <b/>
      <sz val="12"/>
      <name val="Swiss II"/>
      <family val="0"/>
    </font>
    <font>
      <sz val="12"/>
      <name val="swiss II"/>
      <family val="0"/>
    </font>
    <font>
      <u val="single"/>
      <sz val="10"/>
      <color indexed="12"/>
      <name val="swiss II"/>
      <family val="0"/>
    </font>
    <font>
      <u val="single"/>
      <sz val="10"/>
      <color indexed="36"/>
      <name val="swiss II"/>
      <family val="0"/>
    </font>
    <font>
      <b/>
      <sz val="8"/>
      <name val="swiss II"/>
      <family val="0"/>
    </font>
    <font>
      <i/>
      <sz val="8"/>
      <name val="swiss II"/>
      <family val="0"/>
    </font>
    <font>
      <b/>
      <sz val="10"/>
      <color indexed="10"/>
      <name val="swiss II"/>
      <family val="0"/>
    </font>
    <font>
      <b/>
      <sz val="10"/>
      <color indexed="14"/>
      <name val="swiss II"/>
      <family val="0"/>
    </font>
    <font>
      <sz val="10"/>
      <color indexed="14"/>
      <name val="swiss II"/>
      <family val="0"/>
    </font>
    <font>
      <b/>
      <sz val="12"/>
      <color indexed="14"/>
      <name val="swiss II"/>
      <family val="0"/>
    </font>
    <font>
      <b/>
      <sz val="10"/>
      <color indexed="13"/>
      <name val="swiss II"/>
      <family val="0"/>
    </font>
    <font>
      <b/>
      <sz val="10"/>
      <color indexed="9"/>
      <name val="swiss II"/>
      <family val="0"/>
    </font>
    <font>
      <sz val="10"/>
      <color indexed="22"/>
      <name val="swiss II"/>
      <family val="0"/>
    </font>
    <font>
      <b/>
      <sz val="14"/>
      <name val="swiss II"/>
      <family val="0"/>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68">
    <border>
      <left/>
      <right/>
      <top/>
      <bottom/>
      <diagonal/>
    </border>
    <border>
      <left style="thick"/>
      <right style="thick"/>
      <top>
        <color indexed="63"/>
      </top>
      <bottom style="thick"/>
    </border>
    <border>
      <left style="thick"/>
      <right>
        <color indexed="63"/>
      </right>
      <top style="thick"/>
      <bottom>
        <color indexed="63"/>
      </bottom>
    </border>
    <border>
      <left style="thick"/>
      <right>
        <color indexed="63"/>
      </right>
      <top>
        <color indexed="63"/>
      </top>
      <bottom>
        <color indexed="63"/>
      </bottom>
    </border>
    <border>
      <left style="thick"/>
      <right style="thick"/>
      <top>
        <color indexed="63"/>
      </top>
      <bottom>
        <color indexed="63"/>
      </bottom>
    </border>
    <border>
      <left style="thick"/>
      <right style="thick"/>
      <top style="thin"/>
      <bottom>
        <color indexed="63"/>
      </bottom>
    </border>
    <border>
      <left style="thick"/>
      <right style="thick"/>
      <top style="thick"/>
      <bottom>
        <color indexed="63"/>
      </bottom>
    </border>
    <border>
      <left style="thick"/>
      <right>
        <color indexed="63"/>
      </right>
      <top>
        <color indexed="63"/>
      </top>
      <bottom style="thin"/>
    </border>
    <border>
      <left style="thick"/>
      <right>
        <color indexed="63"/>
      </right>
      <top>
        <color indexed="63"/>
      </top>
      <bottom style="thick"/>
    </border>
    <border>
      <left style="thick"/>
      <right style="thick"/>
      <top>
        <color indexed="63"/>
      </top>
      <bottom style="thin"/>
    </border>
    <border>
      <left style="thick"/>
      <right>
        <color indexed="63"/>
      </right>
      <top style="thin"/>
      <bottom>
        <color indexed="63"/>
      </bottom>
    </border>
    <border>
      <left style="thin"/>
      <right style="thick"/>
      <top>
        <color indexed="63"/>
      </top>
      <bottom style="thick"/>
    </border>
    <border>
      <left style="thin"/>
      <right style="thick"/>
      <top>
        <color indexed="63"/>
      </top>
      <bottom>
        <color indexed="63"/>
      </bottom>
    </border>
    <border>
      <left>
        <color indexed="63"/>
      </left>
      <right style="thick"/>
      <top style="thick"/>
      <bottom>
        <color indexed="63"/>
      </bottom>
    </border>
    <border>
      <left style="thick"/>
      <right style="thin"/>
      <top>
        <color indexed="63"/>
      </top>
      <bottom style="thick"/>
    </border>
    <border>
      <left style="thick"/>
      <right style="thick"/>
      <top style="thick"/>
      <bottom style="thick"/>
    </border>
    <border>
      <left style="thick"/>
      <right>
        <color indexed="63"/>
      </right>
      <top style="thick"/>
      <bottom style="thick"/>
    </border>
    <border>
      <left>
        <color indexed="63"/>
      </left>
      <right>
        <color indexed="63"/>
      </right>
      <top style="thick"/>
      <bottom>
        <color indexed="63"/>
      </bottom>
    </border>
    <border>
      <left>
        <color indexed="63"/>
      </left>
      <right style="thick"/>
      <top>
        <color indexed="63"/>
      </top>
      <bottom>
        <color indexed="63"/>
      </bottom>
    </border>
    <border>
      <left style="thick"/>
      <right style="thick"/>
      <top style="medium"/>
      <bottom>
        <color indexed="63"/>
      </bottom>
    </border>
    <border>
      <left style="thick"/>
      <right style="thick"/>
      <top>
        <color indexed="63"/>
      </top>
      <bottom style="medium"/>
    </border>
    <border>
      <left style="thick"/>
      <right style="thin"/>
      <top>
        <color indexed="63"/>
      </top>
      <bottom>
        <color indexed="63"/>
      </bottom>
    </border>
    <border>
      <left style="thick"/>
      <right style="thin"/>
      <top style="medium"/>
      <bottom style="thick"/>
    </border>
    <border>
      <left style="thin"/>
      <right style="thick"/>
      <top style="medium"/>
      <bottom style="thick"/>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ck"/>
      <right>
        <color indexed="63"/>
      </right>
      <top>
        <color indexed="63"/>
      </top>
      <bottom style="medium"/>
    </border>
    <border>
      <left>
        <color indexed="63"/>
      </left>
      <right style="thick"/>
      <top>
        <color indexed="63"/>
      </top>
      <bottom style="thick"/>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ck"/>
      <right style="thin"/>
      <top style="medium"/>
      <bottom style="thin"/>
    </border>
    <border>
      <left style="thin"/>
      <right style="thin"/>
      <top style="medium"/>
      <bottom style="thin"/>
    </border>
    <border>
      <left style="thin"/>
      <right style="thick"/>
      <top style="medium"/>
      <bottom style="thin"/>
    </border>
    <border>
      <left style="thick"/>
      <right style="thin"/>
      <top style="thin"/>
      <bottom style="thin"/>
    </border>
    <border>
      <left style="thick"/>
      <right style="thin"/>
      <top style="thin"/>
      <bottom style="thick"/>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style="medium"/>
      <bottom>
        <color indexed="63"/>
      </bottom>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thick"/>
      <top style="thin"/>
      <bottom style="thin"/>
    </border>
    <border>
      <left style="thick"/>
      <right style="thick"/>
      <top style="thick"/>
      <bottom style="thin"/>
    </border>
    <border>
      <left style="thick"/>
      <right style="thick"/>
      <top style="thin"/>
      <bottom style="thick"/>
    </border>
    <border>
      <left style="thick"/>
      <right>
        <color indexed="63"/>
      </right>
      <top style="thick"/>
      <bottom style="medium"/>
    </border>
    <border>
      <left>
        <color indexed="63"/>
      </left>
      <right style="thick"/>
      <top style="thick"/>
      <bottom style="medium"/>
    </border>
    <border>
      <left>
        <color indexed="63"/>
      </left>
      <right>
        <color indexed="63"/>
      </right>
      <top style="thick"/>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11">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0" xfId="0" applyBorder="1" applyAlignment="1">
      <alignment/>
    </xf>
    <xf numFmtId="0" fontId="0" fillId="0" borderId="0" xfId="0" applyBorder="1" applyAlignment="1">
      <alignment horizontal="center" vertical="center"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0" fillId="0" borderId="4"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1" xfId="0" applyFont="1" applyFill="1" applyBorder="1" applyAlignment="1">
      <alignment horizontal="center" wrapText="1"/>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0" xfId="0" applyFont="1" applyAlignment="1">
      <alignment horizontal="center"/>
    </xf>
    <xf numFmtId="0" fontId="1" fillId="0" borderId="4" xfId="0" applyFont="1" applyBorder="1" applyAlignment="1">
      <alignment horizontal="center" wrapText="1"/>
    </xf>
    <xf numFmtId="0" fontId="1" fillId="0" borderId="9" xfId="0" applyFont="1" applyBorder="1" applyAlignment="1">
      <alignment horizontal="center" wrapText="1"/>
    </xf>
    <xf numFmtId="0" fontId="1" fillId="0" borderId="5" xfId="0" applyFont="1" applyBorder="1" applyAlignment="1">
      <alignment horizontal="center" wrapText="1"/>
    </xf>
    <xf numFmtId="0" fontId="2" fillId="0" borderId="1" xfId="0" applyFont="1" applyBorder="1" applyAlignment="1">
      <alignment horizontal="center" wrapText="1"/>
    </xf>
    <xf numFmtId="0" fontId="2" fillId="0" borderId="9" xfId="0" applyFont="1" applyBorder="1" applyAlignment="1">
      <alignment horizontal="center" wrapText="1"/>
    </xf>
    <xf numFmtId="0" fontId="2" fillId="0" borderId="4" xfId="0" applyFont="1" applyBorder="1" applyAlignment="1">
      <alignment horizontal="center" wrapText="1"/>
    </xf>
    <xf numFmtId="0" fontId="1" fillId="0" borderId="6" xfId="0" applyFont="1" applyBorder="1" applyAlignment="1">
      <alignment horizontal="center" wrapText="1"/>
    </xf>
    <xf numFmtId="0" fontId="1" fillId="0" borderId="3" xfId="0" applyFont="1" applyBorder="1" applyAlignment="1">
      <alignment horizontal="center" wrapText="1"/>
    </xf>
    <xf numFmtId="0" fontId="1" fillId="0" borderId="2" xfId="0" applyFont="1" applyBorder="1" applyAlignment="1">
      <alignment horizontal="left" wrapText="1"/>
    </xf>
    <xf numFmtId="0" fontId="0" fillId="0" borderId="6" xfId="0" applyBorder="1" applyAlignment="1">
      <alignment horizontal="center"/>
    </xf>
    <xf numFmtId="0" fontId="0" fillId="0" borderId="8" xfId="0" applyFont="1" applyBorder="1" applyAlignment="1">
      <alignment horizontal="left" wrapText="1"/>
    </xf>
    <xf numFmtId="0" fontId="0" fillId="0" borderId="1" xfId="0" applyBorder="1" applyAlignment="1">
      <alignment horizontal="center"/>
    </xf>
    <xf numFmtId="0" fontId="0" fillId="0" borderId="7" xfId="0" applyFont="1" applyBorder="1" applyAlignment="1">
      <alignment horizontal="left" wrapText="1"/>
    </xf>
    <xf numFmtId="0" fontId="0" fillId="0" borderId="9" xfId="0" applyBorder="1" applyAlignment="1">
      <alignment horizontal="center"/>
    </xf>
    <xf numFmtId="0" fontId="1" fillId="0" borderId="10" xfId="0" applyFont="1" applyBorder="1" applyAlignment="1">
      <alignment horizontal="left" wrapText="1"/>
    </xf>
    <xf numFmtId="0" fontId="0" fillId="0" borderId="5" xfId="0" applyBorder="1" applyAlignment="1">
      <alignment horizontal="center"/>
    </xf>
    <xf numFmtId="0" fontId="1" fillId="0" borderId="3" xfId="0" applyFont="1" applyBorder="1" applyAlignment="1">
      <alignment horizontal="left" wrapText="1"/>
    </xf>
    <xf numFmtId="0" fontId="0" fillId="0" borderId="4" xfId="0" applyBorder="1" applyAlignment="1">
      <alignment horizontal="center"/>
    </xf>
    <xf numFmtId="0" fontId="1" fillId="0" borderId="1" xfId="0" applyFont="1" applyBorder="1" applyAlignment="1">
      <alignment horizontal="right" wrapText="1"/>
    </xf>
    <xf numFmtId="0" fontId="1" fillId="0" borderId="1" xfId="0" applyFont="1" applyBorder="1" applyAlignment="1">
      <alignment horizontal="center" wrapText="1"/>
    </xf>
    <xf numFmtId="0" fontId="1" fillId="0" borderId="0" xfId="0" applyFont="1" applyBorder="1" applyAlignment="1">
      <alignment horizontal="right" wrapText="1"/>
    </xf>
    <xf numFmtId="0" fontId="1" fillId="0" borderId="0" xfId="0" applyFont="1" applyBorder="1" applyAlignment="1">
      <alignment horizontal="center" wrapText="1"/>
    </xf>
    <xf numFmtId="0" fontId="0" fillId="0" borderId="0" xfId="0" applyAlignment="1">
      <alignment wrapText="1"/>
    </xf>
    <xf numFmtId="0" fontId="0" fillId="0" borderId="0" xfId="0" applyAlignment="1">
      <alignment horizontal="center" wrapText="1"/>
    </xf>
    <xf numFmtId="0" fontId="0" fillId="0" borderId="3" xfId="0" applyFont="1" applyBorder="1" applyAlignment="1">
      <alignment horizontal="left" wrapText="1"/>
    </xf>
    <xf numFmtId="0" fontId="1" fillId="0" borderId="2" xfId="0" applyFont="1" applyBorder="1" applyAlignment="1">
      <alignment horizontal="center" wrapText="1"/>
    </xf>
    <xf numFmtId="0" fontId="1" fillId="0" borderId="8" xfId="0" applyFont="1" applyBorder="1" applyAlignment="1">
      <alignment horizontal="center" wrapText="1"/>
    </xf>
    <xf numFmtId="0" fontId="1" fillId="0" borderId="7" xfId="0" applyFont="1" applyBorder="1" applyAlignment="1">
      <alignment horizontal="center" wrapText="1"/>
    </xf>
    <xf numFmtId="0" fontId="1" fillId="0" borderId="10" xfId="0" applyFont="1" applyBorder="1" applyAlignment="1">
      <alignment horizontal="center" wrapText="1"/>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0" xfId="0" applyFont="1" applyAlignment="1">
      <alignment/>
    </xf>
    <xf numFmtId="0" fontId="5" fillId="0" borderId="0" xfId="0" applyFont="1" applyAlignment="1">
      <alignment/>
    </xf>
    <xf numFmtId="0" fontId="1" fillId="0" borderId="1" xfId="0" applyFont="1" applyBorder="1" applyAlignment="1">
      <alignment horizont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xf>
    <xf numFmtId="0" fontId="1" fillId="0" borderId="0" xfId="0" applyFont="1" applyFill="1" applyBorder="1" applyAlignment="1">
      <alignment horizontal="center" vertical="center"/>
    </xf>
    <xf numFmtId="0" fontId="1" fillId="0" borderId="15" xfId="0" applyFont="1" applyBorder="1" applyAlignment="1">
      <alignment horizontal="right" wrapText="1"/>
    </xf>
    <xf numFmtId="0" fontId="1" fillId="0" borderId="16" xfId="0" applyFont="1" applyFill="1" applyBorder="1" applyAlignment="1">
      <alignment horizontal="center" vertical="center"/>
    </xf>
    <xf numFmtId="0" fontId="1" fillId="0" borderId="4" xfId="0" applyFont="1" applyBorder="1" applyAlignment="1">
      <alignment horizontal="center" vertical="top" wrapText="1"/>
    </xf>
    <xf numFmtId="0" fontId="1" fillId="0" borderId="9" xfId="0" applyFont="1" applyBorder="1" applyAlignment="1">
      <alignment horizontal="center" vertical="top" wrapText="1"/>
    </xf>
    <xf numFmtId="0" fontId="1" fillId="0" borderId="1" xfId="0" applyFont="1" applyBorder="1" applyAlignment="1">
      <alignment horizontal="center" vertical="top" wrapText="1"/>
    </xf>
    <xf numFmtId="0" fontId="1" fillId="0" borderId="17" xfId="0" applyFont="1" applyFill="1" applyBorder="1" applyAlignment="1">
      <alignment horizontal="center" vertical="center"/>
    </xf>
    <xf numFmtId="0" fontId="0" fillId="0" borderId="9" xfId="0" applyFont="1" applyBorder="1" applyAlignment="1">
      <alignment horizontal="left" wrapText="1"/>
    </xf>
    <xf numFmtId="0" fontId="0" fillId="0" borderId="1" xfId="0" applyFont="1" applyBorder="1" applyAlignment="1">
      <alignment horizontal="left" wrapText="1"/>
    </xf>
    <xf numFmtId="0" fontId="1" fillId="0" borderId="0" xfId="0" applyFont="1" applyBorder="1" applyAlignment="1">
      <alignment/>
    </xf>
    <xf numFmtId="0" fontId="1" fillId="0" borderId="18" xfId="0" applyFont="1" applyBorder="1" applyAlignment="1">
      <alignment/>
    </xf>
    <xf numFmtId="0" fontId="0" fillId="0" borderId="1" xfId="0" applyFont="1" applyBorder="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top" wrapText="1"/>
    </xf>
    <xf numFmtId="0" fontId="1" fillId="0" borderId="19" xfId="0" applyFont="1" applyBorder="1" applyAlignment="1">
      <alignment horizontal="left" wrapText="1"/>
    </xf>
    <xf numFmtId="0" fontId="1" fillId="0" borderId="19" xfId="0" applyFont="1" applyBorder="1" applyAlignment="1">
      <alignment horizontal="center" wrapText="1"/>
    </xf>
    <xf numFmtId="0" fontId="0" fillId="0" borderId="20" xfId="0" applyFont="1" applyBorder="1" applyAlignment="1">
      <alignment horizontal="left" wrapText="1"/>
    </xf>
    <xf numFmtId="0" fontId="2" fillId="0" borderId="20" xfId="0" applyFont="1" applyBorder="1" applyAlignment="1">
      <alignment horizontal="center" wrapText="1"/>
    </xf>
    <xf numFmtId="0" fontId="0" fillId="0" borderId="4" xfId="0" applyFont="1" applyFill="1" applyBorder="1" applyAlignment="1">
      <alignment horizontal="left" wrapText="1"/>
    </xf>
    <xf numFmtId="0" fontId="1" fillId="0" borderId="16" xfId="0" applyFont="1" applyBorder="1" applyAlignment="1">
      <alignment horizontal="center" wrapText="1"/>
    </xf>
    <xf numFmtId="0" fontId="1" fillId="0" borderId="16" xfId="0" applyFont="1" applyFill="1" applyBorder="1" applyAlignment="1">
      <alignment horizontal="center"/>
    </xf>
    <xf numFmtId="0" fontId="1" fillId="0" borderId="8" xfId="0" applyFont="1" applyFill="1" applyBorder="1" applyAlignment="1">
      <alignment horizontal="center" vertical="center"/>
    </xf>
    <xf numFmtId="0" fontId="1"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1" fillId="0" borderId="4" xfId="0" applyFont="1" applyBorder="1" applyAlignment="1">
      <alignment horizontal="center"/>
    </xf>
    <xf numFmtId="0" fontId="4" fillId="0" borderId="6" xfId="0" applyFont="1" applyBorder="1" applyAlignment="1">
      <alignment horizontal="center"/>
    </xf>
    <xf numFmtId="0" fontId="0" fillId="0" borderId="15"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1" fillId="0" borderId="3" xfId="0" applyFont="1"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0" fillId="0" borderId="0" xfId="0" applyAlignment="1">
      <alignment horizontal="center"/>
    </xf>
    <xf numFmtId="0" fontId="1" fillId="0" borderId="0" xfId="0" applyFont="1" applyAlignment="1">
      <alignment horizontal="center" wrapText="1"/>
    </xf>
    <xf numFmtId="0" fontId="1" fillId="0" borderId="2" xfId="0" applyFont="1" applyFill="1" applyBorder="1" applyAlignment="1">
      <alignment horizontal="left" wrapText="1"/>
    </xf>
    <xf numFmtId="0" fontId="0" fillId="0" borderId="7" xfId="0" applyFont="1" applyFill="1" applyBorder="1" applyAlignment="1">
      <alignment horizontal="left" wrapText="1"/>
    </xf>
    <xf numFmtId="0" fontId="1" fillId="0" borderId="3" xfId="0" applyFont="1" applyFill="1" applyBorder="1" applyAlignment="1">
      <alignment horizontal="left" wrapText="1"/>
    </xf>
    <xf numFmtId="0" fontId="1" fillId="0" borderId="6" xfId="0" applyFont="1" applyFill="1" applyBorder="1" applyAlignment="1">
      <alignment wrapText="1"/>
    </xf>
    <xf numFmtId="0" fontId="1" fillId="0" borderId="6" xfId="0" applyFont="1" applyFill="1" applyBorder="1" applyAlignment="1">
      <alignment horizontal="left" wrapText="1"/>
    </xf>
    <xf numFmtId="0" fontId="0" fillId="0" borderId="8" xfId="0" applyFont="1" applyFill="1" applyBorder="1" applyAlignment="1">
      <alignment horizontal="left" wrapText="1"/>
    </xf>
    <xf numFmtId="0" fontId="1" fillId="0" borderId="4" xfId="0" applyFont="1" applyFill="1" applyBorder="1" applyAlignment="1">
      <alignment horizontal="left" wrapText="1"/>
    </xf>
    <xf numFmtId="0" fontId="0" fillId="0" borderId="4" xfId="0" applyFont="1" applyBorder="1" applyAlignment="1">
      <alignment horizontal="center"/>
    </xf>
    <xf numFmtId="0" fontId="0" fillId="0" borderId="18" xfId="0" applyBorder="1" applyAlignment="1">
      <alignment/>
    </xf>
    <xf numFmtId="0" fontId="0" fillId="0" borderId="29" xfId="0" applyBorder="1" applyAlignment="1">
      <alignment/>
    </xf>
    <xf numFmtId="0" fontId="2" fillId="0" borderId="22" xfId="0" applyFont="1" applyFill="1" applyBorder="1" applyAlignment="1">
      <alignment horizontal="center"/>
    </xf>
    <xf numFmtId="0" fontId="2" fillId="0" borderId="23" xfId="0" applyFont="1" applyFill="1" applyBorder="1" applyAlignment="1">
      <alignment horizontal="center"/>
    </xf>
    <xf numFmtId="0" fontId="0" fillId="0" borderId="6" xfId="0" applyFont="1" applyBorder="1" applyAlignment="1">
      <alignment horizontal="center"/>
    </xf>
    <xf numFmtId="0" fontId="4" fillId="0" borderId="4" xfId="0" applyFont="1" applyBorder="1" applyAlignment="1">
      <alignment horizontal="center"/>
    </xf>
    <xf numFmtId="0" fontId="1" fillId="0" borderId="30" xfId="0" applyFont="1" applyBorder="1" applyAlignment="1">
      <alignment horizontal="center" vertical="center" textRotation="60"/>
    </xf>
    <xf numFmtId="0" fontId="1" fillId="0" borderId="30" xfId="0" applyFont="1" applyFill="1" applyBorder="1" applyAlignment="1">
      <alignment horizontal="center" vertical="center" textRotation="60"/>
    </xf>
    <xf numFmtId="0" fontId="2" fillId="0" borderId="30" xfId="0" applyFont="1" applyFill="1" applyBorder="1" applyAlignment="1">
      <alignment horizontal="center" vertical="center" textRotation="60"/>
    </xf>
    <xf numFmtId="0" fontId="1" fillId="0" borderId="31" xfId="0" applyFont="1" applyBorder="1" applyAlignment="1">
      <alignment horizontal="left"/>
    </xf>
    <xf numFmtId="0" fontId="1" fillId="0" borderId="32" xfId="0" applyFont="1" applyBorder="1" applyAlignment="1">
      <alignment horizontal="left"/>
    </xf>
    <xf numFmtId="0" fontId="1" fillId="0" borderId="33" xfId="0" applyFont="1" applyBorder="1" applyAlignment="1">
      <alignment horizontal="left"/>
    </xf>
    <xf numFmtId="0" fontId="0" fillId="0" borderId="34" xfId="0" applyFont="1" applyBorder="1" applyAlignment="1">
      <alignment horizontal="center"/>
    </xf>
    <xf numFmtId="0" fontId="0" fillId="0" borderId="35" xfId="0" applyFont="1" applyBorder="1" applyAlignment="1">
      <alignment horizontal="center"/>
    </xf>
    <xf numFmtId="0" fontId="0" fillId="0" borderId="35" xfId="0"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0" fillId="0" borderId="24" xfId="0" applyFont="1" applyBorder="1" applyAlignment="1">
      <alignment horizontal="center"/>
    </xf>
    <xf numFmtId="0" fontId="0" fillId="0" borderId="24" xfId="0" applyBorder="1" applyAlignment="1">
      <alignment horizontal="center"/>
    </xf>
    <xf numFmtId="0" fontId="0" fillId="0" borderId="25" xfId="0" applyFont="1" applyBorder="1" applyAlignment="1">
      <alignment horizontal="center"/>
    </xf>
    <xf numFmtId="0" fontId="0" fillId="0" borderId="38" xfId="0" applyFont="1" applyBorder="1" applyAlignment="1">
      <alignment horizontal="center"/>
    </xf>
    <xf numFmtId="0" fontId="0" fillId="0" borderId="26" xfId="0" applyFont="1" applyBorder="1" applyAlignment="1">
      <alignment horizontal="center"/>
    </xf>
    <xf numFmtId="0" fontId="0" fillId="0" borderId="26" xfId="0" applyBorder="1" applyAlignment="1">
      <alignment horizontal="center"/>
    </xf>
    <xf numFmtId="0" fontId="0" fillId="0" borderId="27"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0" fontId="0" fillId="0" borderId="1" xfId="0" applyFont="1" applyBorder="1" applyAlignment="1">
      <alignment horizontal="center"/>
    </xf>
    <xf numFmtId="0" fontId="0" fillId="0" borderId="9" xfId="0" applyFont="1" applyBorder="1" applyAlignment="1">
      <alignment horizontal="center"/>
    </xf>
    <xf numFmtId="0" fontId="0" fillId="0" borderId="5" xfId="0" applyFont="1" applyBorder="1" applyAlignment="1">
      <alignment horizontal="center"/>
    </xf>
    <xf numFmtId="0" fontId="1" fillId="0" borderId="15" xfId="0" applyFont="1" applyBorder="1" applyAlignment="1">
      <alignment horizontal="center"/>
    </xf>
    <xf numFmtId="0" fontId="1" fillId="0" borderId="8" xfId="0" applyFont="1" applyBorder="1" applyAlignment="1">
      <alignment horizontal="center"/>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 fillId="0" borderId="15"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 fillId="0" borderId="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1" fillId="0" borderId="16"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5" xfId="0" applyFont="1" applyBorder="1" applyAlignment="1">
      <alignment horizontal="center" vertical="center" wrapText="1"/>
    </xf>
    <xf numFmtId="0" fontId="1" fillId="0" borderId="0" xfId="0" applyFont="1" applyFill="1" applyBorder="1" applyAlignment="1">
      <alignment horizontal="center" vertical="center" wrapText="1"/>
    </xf>
    <xf numFmtId="0" fontId="11" fillId="0" borderId="0" xfId="0" applyFont="1" applyAlignment="1">
      <alignment horizontal="left" vertical="center"/>
    </xf>
    <xf numFmtId="0" fontId="13" fillId="0" borderId="0" xfId="0" applyFont="1" applyAlignment="1">
      <alignment horizontal="left" vertical="center"/>
    </xf>
    <xf numFmtId="0" fontId="0" fillId="0" borderId="6"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0" fillId="0" borderId="41" xfId="0" applyFont="1" applyBorder="1" applyAlignment="1">
      <alignment horizontal="center" vertical="center" wrapText="1"/>
    </xf>
    <xf numFmtId="0" fontId="1" fillId="2" borderId="42"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43" xfId="0" applyFont="1" applyBorder="1" applyAlignment="1">
      <alignment horizontal="center" vertical="center" wrapText="1"/>
    </xf>
    <xf numFmtId="0" fontId="0" fillId="0" borderId="43" xfId="0" applyBorder="1" applyAlignment="1">
      <alignment horizontal="center" vertical="center" wrapText="1"/>
    </xf>
    <xf numFmtId="0" fontId="0" fillId="0" borderId="44" xfId="0" applyFont="1" applyBorder="1" applyAlignment="1">
      <alignment horizontal="center" vertical="center" wrapText="1"/>
    </xf>
    <xf numFmtId="0" fontId="0" fillId="0" borderId="44" xfId="0" applyBorder="1" applyAlignment="1">
      <alignment horizontal="center" vertical="center" wrapText="1"/>
    </xf>
    <xf numFmtId="0" fontId="0" fillId="0" borderId="45" xfId="0" applyFont="1" applyBorder="1" applyAlignment="1">
      <alignment horizontal="center" vertical="center" wrapText="1"/>
    </xf>
    <xf numFmtId="0" fontId="0" fillId="2" borderId="46" xfId="0" applyFont="1" applyFill="1" applyBorder="1" applyAlignment="1">
      <alignment horizontal="center" vertical="center" wrapText="1"/>
    </xf>
    <xf numFmtId="0" fontId="0" fillId="0" borderId="0" xfId="0" applyAlignment="1">
      <alignment horizontal="center" vertical="center"/>
    </xf>
    <xf numFmtId="0" fontId="1" fillId="2" borderId="0" xfId="0" applyFont="1" applyFill="1" applyAlignment="1">
      <alignment horizontal="center" vertical="center"/>
    </xf>
    <xf numFmtId="0" fontId="0" fillId="0" borderId="0" xfId="0" applyAlignment="1">
      <alignment horizontal="left" vertical="center"/>
    </xf>
    <xf numFmtId="0" fontId="1" fillId="0" borderId="47" xfId="0" applyFont="1" applyBorder="1" applyAlignment="1">
      <alignment horizontal="center" vertical="center" textRotation="60"/>
    </xf>
    <xf numFmtId="0" fontId="1" fillId="2" borderId="48" xfId="0" applyFont="1" applyFill="1" applyBorder="1" applyAlignment="1">
      <alignment horizontal="center" vertical="center" textRotation="60"/>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10" fillId="0" borderId="47" xfId="0" applyFont="1" applyBorder="1" applyAlignment="1">
      <alignment horizontal="center" vertical="center" textRotation="60"/>
    </xf>
    <xf numFmtId="0" fontId="10" fillId="0" borderId="49" xfId="0" applyFont="1" applyBorder="1" applyAlignment="1">
      <alignment horizontal="center" vertical="center" textRotation="60"/>
    </xf>
    <xf numFmtId="0" fontId="12" fillId="0" borderId="0" xfId="0" applyFont="1" applyBorder="1" applyAlignment="1">
      <alignment horizontal="right" vertical="center" wrapText="1"/>
    </xf>
    <xf numFmtId="0" fontId="12" fillId="0" borderId="0" xfId="0" applyFont="1" applyBorder="1" applyAlignment="1">
      <alignment horizontal="center" vertical="center" wrapText="1"/>
    </xf>
    <xf numFmtId="0" fontId="16" fillId="0" borderId="0" xfId="0" applyFont="1" applyAlignment="1">
      <alignment horizontal="center" vertical="center" wrapText="1"/>
    </xf>
    <xf numFmtId="0" fontId="1" fillId="0" borderId="0" xfId="0" applyFont="1" applyFill="1" applyBorder="1" applyAlignment="1">
      <alignment horizontal="center" vertical="center" textRotation="60"/>
    </xf>
    <xf numFmtId="0" fontId="1" fillId="0" borderId="0" xfId="0" applyFont="1" applyFill="1" applyBorder="1" applyAlignment="1">
      <alignment horizontal="righ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14"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8" xfId="0" applyFont="1" applyBorder="1" applyAlignment="1">
      <alignment horizontal="center" vertical="center" wrapText="1"/>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0" xfId="0" applyFont="1" applyBorder="1" applyAlignment="1">
      <alignment horizontal="center" vertical="center" wrapText="1"/>
    </xf>
    <xf numFmtId="0" fontId="1" fillId="0" borderId="50" xfId="0" applyFont="1" applyBorder="1" applyAlignment="1">
      <alignment horizontal="left" vertical="center"/>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0" fillId="0" borderId="47" xfId="0" applyFont="1" applyBorder="1" applyAlignment="1">
      <alignment horizontal="center" vertical="center" wrapText="1"/>
    </xf>
    <xf numFmtId="0" fontId="0" fillId="2" borderId="48" xfId="0" applyFont="1" applyFill="1" applyBorder="1" applyAlignment="1">
      <alignment horizontal="center" vertical="center" wrapText="1"/>
    </xf>
    <xf numFmtId="0" fontId="0" fillId="0" borderId="0" xfId="0" applyAlignment="1">
      <alignment horizontal="right"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0" xfId="0" applyFill="1" applyBorder="1" applyAlignment="1">
      <alignment horizontal="center" vertical="center" wrapText="1"/>
    </xf>
    <xf numFmtId="0" fontId="0" fillId="0" borderId="56" xfId="0" applyFont="1" applyBorder="1" applyAlignment="1">
      <alignment horizontal="center" vertical="center" wrapText="1"/>
    </xf>
    <xf numFmtId="0" fontId="10" fillId="0" borderId="45" xfId="0" applyFont="1" applyBorder="1" applyAlignment="1">
      <alignment horizontal="center" vertical="center" textRotation="60"/>
    </xf>
    <xf numFmtId="0" fontId="1" fillId="2" borderId="46" xfId="0" applyFont="1" applyFill="1" applyBorder="1" applyAlignment="1">
      <alignment horizontal="center" vertical="center" textRotation="60"/>
    </xf>
    <xf numFmtId="0" fontId="1" fillId="0" borderId="57" xfId="0" applyFont="1" applyBorder="1" applyAlignment="1">
      <alignment horizontal="center" vertical="center" wrapText="1"/>
    </xf>
    <xf numFmtId="0" fontId="0" fillId="2" borderId="42"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Fill="1" applyAlignment="1">
      <alignment horizontal="center" wrapText="1"/>
    </xf>
    <xf numFmtId="0" fontId="0" fillId="0" borderId="0" xfId="0" applyFill="1" applyAlignment="1">
      <alignment wrapText="1"/>
    </xf>
    <xf numFmtId="0" fontId="1" fillId="0" borderId="0" xfId="0" applyFont="1" applyFill="1" applyAlignment="1">
      <alignment wrapText="1"/>
    </xf>
    <xf numFmtId="0" fontId="0" fillId="4" borderId="0" xfId="0" applyFill="1" applyAlignment="1">
      <alignment wrapText="1"/>
    </xf>
    <xf numFmtId="0" fontId="9" fillId="0" borderId="0" xfId="0" applyFont="1" applyFill="1" applyAlignment="1">
      <alignment wrapText="1"/>
    </xf>
    <xf numFmtId="0" fontId="15" fillId="0" borderId="0" xfId="0" applyFont="1" applyFill="1" applyAlignment="1">
      <alignment wrapText="1"/>
    </xf>
    <xf numFmtId="0" fontId="0" fillId="0" borderId="0" xfId="0" applyFill="1" applyAlignment="1">
      <alignment vertical="center"/>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7" xfId="0" applyFont="1" applyBorder="1" applyAlignment="1">
      <alignment horizontal="center" wrapText="1"/>
    </xf>
    <xf numFmtId="0" fontId="1" fillId="0" borderId="38" xfId="0" applyFont="1" applyBorder="1" applyAlignment="1">
      <alignment horizontal="center" wrapText="1"/>
    </xf>
    <xf numFmtId="0" fontId="1" fillId="0" borderId="58" xfId="0" applyFont="1" applyBorder="1" applyAlignment="1">
      <alignment horizontal="center" wrapText="1"/>
    </xf>
    <xf numFmtId="0" fontId="1" fillId="0" borderId="59" xfId="0" applyFont="1" applyBorder="1" applyAlignment="1">
      <alignment horizontal="center" wrapText="1"/>
    </xf>
    <xf numFmtId="0" fontId="1" fillId="0" borderId="60" xfId="0" applyFont="1" applyBorder="1" applyAlignment="1">
      <alignment horizontal="center" wrapText="1"/>
    </xf>
    <xf numFmtId="0" fontId="1" fillId="0" borderId="9" xfId="0" applyFont="1" applyBorder="1" applyAlignment="1">
      <alignment horizontal="center" vertical="top" wrapText="1"/>
    </xf>
    <xf numFmtId="0" fontId="1" fillId="0" borderId="20" xfId="0" applyFont="1" applyBorder="1" applyAlignment="1">
      <alignment horizontal="center" vertical="top"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Border="1" applyAlignment="1">
      <alignment horizontal="center" vertical="top" wrapText="1"/>
    </xf>
    <xf numFmtId="0" fontId="3" fillId="0" borderId="4" xfId="0" applyFont="1" applyBorder="1" applyAlignment="1">
      <alignment horizontal="center" vertical="center"/>
    </xf>
    <xf numFmtId="0" fontId="4" fillId="0" borderId="4" xfId="0" applyFont="1" applyBorder="1" applyAlignment="1">
      <alignment horizontal="center"/>
    </xf>
    <xf numFmtId="0" fontId="1" fillId="0" borderId="1" xfId="0" applyFont="1" applyBorder="1" applyAlignment="1">
      <alignment/>
    </xf>
    <xf numFmtId="0" fontId="0" fillId="0" borderId="4" xfId="0" applyBorder="1" applyAlignment="1">
      <alignment/>
    </xf>
    <xf numFmtId="0" fontId="0" fillId="0" borderId="1" xfId="0" applyBorder="1" applyAlignment="1">
      <alignment/>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 fillId="0" borderId="61" xfId="0" applyFont="1" applyBorder="1" applyAlignment="1">
      <alignment horizontal="center" vertical="top"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4" fillId="0" borderId="6" xfId="0" applyFont="1" applyBorder="1" applyAlignment="1">
      <alignment horizontal="center"/>
    </xf>
    <xf numFmtId="0" fontId="1" fillId="0" borderId="4" xfId="0" applyFont="1" applyBorder="1" applyAlignment="1">
      <alignment horizontal="center"/>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0" fillId="0" borderId="1" xfId="0" applyBorder="1" applyAlignment="1">
      <alignment horizontal="center" vertical="center" wrapText="1"/>
    </xf>
    <xf numFmtId="0" fontId="1" fillId="0" borderId="5" xfId="0" applyFont="1" applyBorder="1" applyAlignment="1">
      <alignment horizontal="center" vertical="top" wrapText="1"/>
    </xf>
    <xf numFmtId="0" fontId="1" fillId="0" borderId="4" xfId="0" applyFont="1" applyBorder="1" applyAlignment="1">
      <alignment horizontal="center" vertical="top" wrapText="1"/>
    </xf>
    <xf numFmtId="0" fontId="0" fillId="0" borderId="4" xfId="0" applyBorder="1" applyAlignment="1">
      <alignment horizontal="center" vertical="center" wrapText="1"/>
    </xf>
    <xf numFmtId="0" fontId="1" fillId="0" borderId="6" xfId="0" applyFont="1" applyBorder="1" applyAlignment="1">
      <alignment horizontal="center" vertical="top" wrapText="1"/>
    </xf>
    <xf numFmtId="0" fontId="0" fillId="0" borderId="20" xfId="0" applyBorder="1" applyAlignment="1">
      <alignment/>
    </xf>
    <xf numFmtId="0" fontId="1" fillId="0" borderId="19" xfId="0" applyFont="1" applyBorder="1" applyAlignment="1">
      <alignment horizontal="center" vertical="top" wrapText="1"/>
    </xf>
    <xf numFmtId="0" fontId="4" fillId="0" borderId="8" xfId="0" applyFont="1" applyBorder="1" applyAlignment="1">
      <alignment horizontal="center"/>
    </xf>
    <xf numFmtId="0" fontId="3" fillId="0" borderId="1" xfId="0" applyFont="1" applyBorder="1" applyAlignment="1">
      <alignment horizontal="center" vertical="center"/>
    </xf>
    <xf numFmtId="0" fontId="1" fillId="0" borderId="62"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2" xfId="0" applyFont="1" applyBorder="1" applyAlignment="1">
      <alignment horizontal="center" vertical="top" wrapText="1"/>
    </xf>
    <xf numFmtId="0" fontId="1" fillId="0" borderId="64" xfId="0" applyFont="1" applyBorder="1" applyAlignment="1">
      <alignment horizontal="center"/>
    </xf>
    <xf numFmtId="0" fontId="1" fillId="0" borderId="65"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wrapText="1"/>
    </xf>
    <xf numFmtId="0" fontId="0" fillId="0" borderId="66" xfId="0" applyBorder="1" applyAlignment="1">
      <alignment horizontal="center" wrapText="1"/>
    </xf>
    <xf numFmtId="0" fontId="0" fillId="0" borderId="67" xfId="0"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i val="0"/>
        <color rgb="FFFF00FF"/>
      </font>
      <border/>
    </dxf>
    <dxf>
      <font>
        <b/>
        <i val="0"/>
        <color rgb="FFFFFF00"/>
      </font>
      <fill>
        <patternFill>
          <bgColor rgb="FF0000FF"/>
        </patternFill>
      </fill>
      <border/>
    </dxf>
    <dxf>
      <font>
        <b/>
        <i val="0"/>
        <color rgb="FFFFFF00"/>
      </font>
      <fill>
        <patternFill>
          <bgColor rgb="FF00CCFF"/>
        </patternFill>
      </fill>
      <border/>
    </dxf>
    <dxf>
      <font>
        <b/>
        <i val="0"/>
        <color rgb="FFFFFF00"/>
      </font>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H10"/>
  <sheetViews>
    <sheetView tabSelected="1" zoomScale="93" zoomScaleNormal="93" workbookViewId="0" topLeftCell="A1">
      <selection activeCell="A1" sqref="A1"/>
    </sheetView>
  </sheetViews>
  <sheetFormatPr defaultColWidth="9.00390625" defaultRowHeight="12.75"/>
  <cols>
    <col min="1" max="1" width="106.25390625" style="244" customWidth="1"/>
    <col min="2" max="2" width="42.625" style="244" customWidth="1"/>
    <col min="3" max="16384" width="9.125" style="244" customWidth="1"/>
  </cols>
  <sheetData>
    <row r="1" spans="1:8" ht="18">
      <c r="A1" s="243" t="s">
        <v>187</v>
      </c>
      <c r="H1" s="247"/>
    </row>
    <row r="3" ht="38.25">
      <c r="A3" s="244" t="s">
        <v>191</v>
      </c>
    </row>
    <row r="4" ht="12.75">
      <c r="A4" s="244" t="s">
        <v>188</v>
      </c>
    </row>
    <row r="5" ht="51">
      <c r="A5" s="245" t="s">
        <v>190</v>
      </c>
    </row>
    <row r="7" ht="51">
      <c r="A7" s="245" t="s">
        <v>189</v>
      </c>
    </row>
    <row r="9" ht="38.25">
      <c r="A9" s="246" t="s">
        <v>192</v>
      </c>
    </row>
    <row r="10" ht="12.75">
      <c r="A10" s="248"/>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6"/>
    <pageSetUpPr fitToPage="1"/>
  </sheetPr>
  <dimension ref="A1:S1317"/>
  <sheetViews>
    <sheetView zoomScale="75" zoomScaleNormal="75" workbookViewId="0" topLeftCell="A1">
      <pane ySplit="18" topLeftCell="BM19" activePane="bottomLeft" state="frozen"/>
      <selection pane="topLeft" activeCell="F122" sqref="F122"/>
      <selection pane="bottomLeft" activeCell="C45" sqref="C45"/>
    </sheetView>
  </sheetViews>
  <sheetFormatPr defaultColWidth="9.00390625" defaultRowHeight="12.75"/>
  <cols>
    <col min="1" max="1" width="19.25390625" style="164" customWidth="1"/>
    <col min="2" max="2" width="9.375" style="164" bestFit="1" customWidth="1"/>
    <col min="3" max="3" width="45.875" style="164" customWidth="1"/>
    <col min="4" max="15" width="8.625" style="164" customWidth="1"/>
    <col min="16" max="16" width="43.375" style="164" customWidth="1"/>
    <col min="17" max="17" width="44.875" style="164" customWidth="1"/>
    <col min="18" max="19" width="7.125" style="164" hidden="1" customWidth="1"/>
    <col min="20" max="20" width="7.125" style="164" customWidth="1"/>
    <col min="21" max="16384" width="43.75390625" style="164" customWidth="1"/>
  </cols>
  <sheetData>
    <row r="1" spans="3:19" ht="41.25" thickBot="1">
      <c r="C1" s="242" t="s">
        <v>169</v>
      </c>
      <c r="D1" s="238" t="s">
        <v>147</v>
      </c>
      <c r="E1" s="239" t="s">
        <v>185</v>
      </c>
      <c r="F1" s="202" t="s">
        <v>148</v>
      </c>
      <c r="G1" s="196" t="s">
        <v>185</v>
      </c>
      <c r="H1" s="201" t="s">
        <v>149</v>
      </c>
      <c r="I1" s="196" t="s">
        <v>185</v>
      </c>
      <c r="J1" s="201" t="s">
        <v>150</v>
      </c>
      <c r="K1" s="196" t="s">
        <v>185</v>
      </c>
      <c r="L1" s="201" t="s">
        <v>151</v>
      </c>
      <c r="M1" s="196" t="s">
        <v>185</v>
      </c>
      <c r="N1" s="195" t="s">
        <v>152</v>
      </c>
      <c r="O1" s="196" t="s">
        <v>185</v>
      </c>
      <c r="Q1" s="4"/>
      <c r="R1" s="206" t="s">
        <v>181</v>
      </c>
      <c r="S1" s="206" t="s">
        <v>185</v>
      </c>
    </row>
    <row r="2" spans="2:19" ht="26.25" thickBot="1">
      <c r="B2" s="236"/>
      <c r="C2" s="54"/>
      <c r="D2" s="230" t="s">
        <v>182</v>
      </c>
      <c r="E2" s="231" t="s">
        <v>183</v>
      </c>
      <c r="F2" s="237" t="s">
        <v>182</v>
      </c>
      <c r="G2" s="191" t="s">
        <v>183</v>
      </c>
      <c r="H2" s="190" t="s">
        <v>182</v>
      </c>
      <c r="I2" s="191" t="s">
        <v>183</v>
      </c>
      <c r="J2" s="190" t="s">
        <v>182</v>
      </c>
      <c r="K2" s="191" t="s">
        <v>183</v>
      </c>
      <c r="L2" s="190" t="s">
        <v>182</v>
      </c>
      <c r="M2" s="191" t="s">
        <v>183</v>
      </c>
      <c r="N2" s="230" t="s">
        <v>182</v>
      </c>
      <c r="O2" s="231" t="s">
        <v>183</v>
      </c>
      <c r="Q2" s="4"/>
      <c r="R2" s="208" t="s">
        <v>182</v>
      </c>
      <c r="S2" s="208" t="s">
        <v>183</v>
      </c>
    </row>
    <row r="3" spans="2:19" ht="13.5" thickBot="1">
      <c r="B3" s="236"/>
      <c r="C3" s="250" t="s">
        <v>61</v>
      </c>
      <c r="D3" s="183">
        <f>Total!C19</f>
        <v>0</v>
      </c>
      <c r="E3" s="184">
        <f>$D36</f>
        <v>0</v>
      </c>
      <c r="F3" s="233">
        <f>Total!D19</f>
        <v>210</v>
      </c>
      <c r="G3" s="184">
        <f>$D61</f>
        <v>210</v>
      </c>
      <c r="H3" s="183">
        <f>Total!E19</f>
        <v>350</v>
      </c>
      <c r="I3" s="184">
        <f>$D78</f>
        <v>350</v>
      </c>
      <c r="J3" s="183">
        <f>Total!F19</f>
        <v>287</v>
      </c>
      <c r="K3" s="184">
        <f>$D121</f>
        <v>287</v>
      </c>
      <c r="L3" s="185">
        <f>Total!G19</f>
        <v>210</v>
      </c>
      <c r="M3" s="184">
        <f>$D138</f>
        <v>210</v>
      </c>
      <c r="N3" s="183">
        <f>SUM(D3,F3,H3,J3,L3)</f>
        <v>1057</v>
      </c>
      <c r="O3" s="241">
        <f>SUM(E3,G3,I3,K3,M3)</f>
        <v>1057</v>
      </c>
      <c r="P3" s="227" t="s">
        <v>61</v>
      </c>
      <c r="R3" s="209">
        <f aca="true" t="shared" si="0" ref="R3:R14">RANK(N3,N$3:N$14)</f>
        <v>12</v>
      </c>
      <c r="S3" s="207">
        <f aca="true" t="shared" si="1" ref="S3:S14">RANK(O3,O$3:O$14)</f>
        <v>12</v>
      </c>
    </row>
    <row r="4" spans="2:19" ht="13.5" thickBot="1">
      <c r="B4" s="236"/>
      <c r="C4" s="251" t="s">
        <v>170</v>
      </c>
      <c r="D4" s="186">
        <f>Total!C20</f>
        <v>0</v>
      </c>
      <c r="E4" s="181">
        <f>$E36</f>
        <v>0</v>
      </c>
      <c r="F4" s="234">
        <f>Total!D20</f>
        <v>210</v>
      </c>
      <c r="G4" s="181">
        <f>$E61</f>
        <v>210</v>
      </c>
      <c r="H4" s="186">
        <f>Total!E20</f>
        <v>300</v>
      </c>
      <c r="I4" s="181">
        <f>$E78</f>
        <v>300</v>
      </c>
      <c r="J4" s="186">
        <f>Total!F20</f>
        <v>380</v>
      </c>
      <c r="K4" s="181">
        <f>$E121</f>
        <v>380</v>
      </c>
      <c r="L4" s="187">
        <f>Total!G20</f>
        <v>190</v>
      </c>
      <c r="M4" s="181">
        <f>$E138</f>
        <v>190</v>
      </c>
      <c r="N4" s="183">
        <f aca="true" t="shared" si="2" ref="N4:N14">SUM(D4,F4,H4,J4,L4)</f>
        <v>1080</v>
      </c>
      <c r="O4" s="241">
        <f aca="true" t="shared" si="3" ref="O4:O14">SUM(E4,G4,I4,K4,M4)</f>
        <v>1080</v>
      </c>
      <c r="P4" s="228" t="s">
        <v>170</v>
      </c>
      <c r="R4" s="209">
        <f t="shared" si="0"/>
        <v>11</v>
      </c>
      <c r="S4" s="207">
        <f t="shared" si="1"/>
        <v>11</v>
      </c>
    </row>
    <row r="5" spans="2:19" ht="13.5" thickBot="1">
      <c r="B5" s="236"/>
      <c r="C5" s="251" t="s">
        <v>171</v>
      </c>
      <c r="D5" s="186">
        <f>Total!C21</f>
        <v>240</v>
      </c>
      <c r="E5" s="181">
        <f>$F36</f>
        <v>240</v>
      </c>
      <c r="F5" s="234">
        <f>Total!D21</f>
        <v>290</v>
      </c>
      <c r="G5" s="181">
        <f>$F61</f>
        <v>290</v>
      </c>
      <c r="H5" s="186">
        <f>Total!E21</f>
        <v>200</v>
      </c>
      <c r="I5" s="181">
        <f>$F78</f>
        <v>200</v>
      </c>
      <c r="J5" s="186">
        <f>Total!F21</f>
        <v>272</v>
      </c>
      <c r="K5" s="181">
        <f>$F121</f>
        <v>272</v>
      </c>
      <c r="L5" s="187">
        <f>Total!G21</f>
        <v>90</v>
      </c>
      <c r="M5" s="181">
        <f>$F138</f>
        <v>90</v>
      </c>
      <c r="N5" s="183">
        <f t="shared" si="2"/>
        <v>1092</v>
      </c>
      <c r="O5" s="241">
        <f t="shared" si="3"/>
        <v>1092</v>
      </c>
      <c r="P5" s="228" t="s">
        <v>171</v>
      </c>
      <c r="R5" s="209">
        <f t="shared" si="0"/>
        <v>10</v>
      </c>
      <c r="S5" s="207">
        <f t="shared" si="1"/>
        <v>10</v>
      </c>
    </row>
    <row r="6" spans="2:19" ht="13.5" thickBot="1">
      <c r="B6" s="236"/>
      <c r="C6" s="251" t="s">
        <v>172</v>
      </c>
      <c r="D6" s="186">
        <f>Total!C22</f>
        <v>400</v>
      </c>
      <c r="E6" s="181">
        <f>$G36</f>
        <v>400</v>
      </c>
      <c r="F6" s="234">
        <f>Total!D22</f>
        <v>640</v>
      </c>
      <c r="G6" s="181">
        <f>$G61</f>
        <v>640</v>
      </c>
      <c r="H6" s="186">
        <f>Total!E22</f>
        <v>215</v>
      </c>
      <c r="I6" s="181">
        <f>$G78</f>
        <v>215</v>
      </c>
      <c r="J6" s="186">
        <f>Total!F22</f>
        <v>205</v>
      </c>
      <c r="K6" s="181">
        <f>$G121</f>
        <v>205</v>
      </c>
      <c r="L6" s="187">
        <f>Total!G22</f>
        <v>50</v>
      </c>
      <c r="M6" s="181">
        <f>$G138</f>
        <v>50</v>
      </c>
      <c r="N6" s="183">
        <f t="shared" si="2"/>
        <v>1510</v>
      </c>
      <c r="O6" s="241">
        <f t="shared" si="3"/>
        <v>1510</v>
      </c>
      <c r="P6" s="228" t="s">
        <v>172</v>
      </c>
      <c r="R6" s="209">
        <f t="shared" si="0"/>
        <v>5</v>
      </c>
      <c r="S6" s="207">
        <f t="shared" si="1"/>
        <v>5</v>
      </c>
    </row>
    <row r="7" spans="2:19" ht="13.5" thickBot="1">
      <c r="B7" s="236"/>
      <c r="C7" s="251" t="s">
        <v>173</v>
      </c>
      <c r="D7" s="186">
        <f>Total!C23</f>
        <v>400</v>
      </c>
      <c r="E7" s="181">
        <f>$H36</f>
        <v>400</v>
      </c>
      <c r="F7" s="234">
        <f>Total!D23</f>
        <v>640</v>
      </c>
      <c r="G7" s="181">
        <f>$H61</f>
        <v>640</v>
      </c>
      <c r="H7" s="186">
        <f>Total!E23</f>
        <v>160</v>
      </c>
      <c r="I7" s="181">
        <f>$H78</f>
        <v>160</v>
      </c>
      <c r="J7" s="186">
        <f>Total!F23</f>
        <v>217</v>
      </c>
      <c r="K7" s="181">
        <f>$H121</f>
        <v>217</v>
      </c>
      <c r="L7" s="187">
        <f>Total!G23</f>
        <v>50</v>
      </c>
      <c r="M7" s="181">
        <f>$H138</f>
        <v>50</v>
      </c>
      <c r="N7" s="183">
        <f t="shared" si="2"/>
        <v>1467</v>
      </c>
      <c r="O7" s="241">
        <f t="shared" si="3"/>
        <v>1467</v>
      </c>
      <c r="P7" s="228" t="s">
        <v>173</v>
      </c>
      <c r="R7" s="209">
        <f t="shared" si="0"/>
        <v>7</v>
      </c>
      <c r="S7" s="207">
        <f t="shared" si="1"/>
        <v>7</v>
      </c>
    </row>
    <row r="8" spans="2:19" ht="13.5" thickBot="1">
      <c r="B8" s="236"/>
      <c r="C8" s="251" t="s">
        <v>174</v>
      </c>
      <c r="D8" s="186">
        <f>Total!C24</f>
        <v>400</v>
      </c>
      <c r="E8" s="181">
        <f>$I36</f>
        <v>400</v>
      </c>
      <c r="F8" s="234">
        <f>Total!D24</f>
        <v>640</v>
      </c>
      <c r="G8" s="181">
        <f>$I61</f>
        <v>640</v>
      </c>
      <c r="H8" s="186">
        <f>Total!E24</f>
        <v>215</v>
      </c>
      <c r="I8" s="181">
        <f>$I78</f>
        <v>215</v>
      </c>
      <c r="J8" s="186">
        <f>Total!F24</f>
        <v>205</v>
      </c>
      <c r="K8" s="181">
        <f>$I121</f>
        <v>205</v>
      </c>
      <c r="L8" s="187">
        <f>Total!G24</f>
        <v>50</v>
      </c>
      <c r="M8" s="181">
        <f>$I138</f>
        <v>50</v>
      </c>
      <c r="N8" s="183">
        <f t="shared" si="2"/>
        <v>1510</v>
      </c>
      <c r="O8" s="241">
        <f t="shared" si="3"/>
        <v>1510</v>
      </c>
      <c r="P8" s="228" t="s">
        <v>174</v>
      </c>
      <c r="R8" s="209">
        <f t="shared" si="0"/>
        <v>5</v>
      </c>
      <c r="S8" s="207">
        <f t="shared" si="1"/>
        <v>5</v>
      </c>
    </row>
    <row r="9" spans="2:19" ht="13.5" thickBot="1">
      <c r="B9" s="236"/>
      <c r="C9" s="251" t="s">
        <v>175</v>
      </c>
      <c r="D9" s="186">
        <f>Total!C25</f>
        <v>370</v>
      </c>
      <c r="E9" s="181">
        <f>$J36</f>
        <v>370</v>
      </c>
      <c r="F9" s="234">
        <f>Total!D25</f>
        <v>590</v>
      </c>
      <c r="G9" s="181">
        <f>$J61</f>
        <v>590</v>
      </c>
      <c r="H9" s="186">
        <f>Total!E25</f>
        <v>145</v>
      </c>
      <c r="I9" s="181">
        <f>$J78</f>
        <v>145</v>
      </c>
      <c r="J9" s="186">
        <f>Total!F25</f>
        <v>299</v>
      </c>
      <c r="K9" s="181">
        <f>$J121</f>
        <v>299</v>
      </c>
      <c r="L9" s="187">
        <f>Total!G25</f>
        <v>170</v>
      </c>
      <c r="M9" s="181">
        <f>$J138</f>
        <v>170</v>
      </c>
      <c r="N9" s="183">
        <f t="shared" si="2"/>
        <v>1574</v>
      </c>
      <c r="O9" s="241">
        <f t="shared" si="3"/>
        <v>1574</v>
      </c>
      <c r="P9" s="228" t="s">
        <v>175</v>
      </c>
      <c r="R9" s="209">
        <f t="shared" si="0"/>
        <v>4</v>
      </c>
      <c r="S9" s="207">
        <f t="shared" si="1"/>
        <v>4</v>
      </c>
    </row>
    <row r="10" spans="2:19" ht="13.5" thickBot="1">
      <c r="B10" s="236"/>
      <c r="C10" s="251" t="s">
        <v>176</v>
      </c>
      <c r="D10" s="186">
        <f>Total!C26</f>
        <v>450</v>
      </c>
      <c r="E10" s="181">
        <f>$K36</f>
        <v>450</v>
      </c>
      <c r="F10" s="234">
        <f>Total!D26</f>
        <v>600</v>
      </c>
      <c r="G10" s="181">
        <f>$K61</f>
        <v>600</v>
      </c>
      <c r="H10" s="186">
        <f>Total!E26</f>
        <v>85</v>
      </c>
      <c r="I10" s="181">
        <f>$K78</f>
        <v>85</v>
      </c>
      <c r="J10" s="186">
        <f>Total!F26</f>
        <v>311</v>
      </c>
      <c r="K10" s="181">
        <f>$K121</f>
        <v>311</v>
      </c>
      <c r="L10" s="187">
        <f>Total!G26</f>
        <v>170</v>
      </c>
      <c r="M10" s="181">
        <f>$K138</f>
        <v>170</v>
      </c>
      <c r="N10" s="183">
        <f t="shared" si="2"/>
        <v>1616</v>
      </c>
      <c r="O10" s="241">
        <f t="shared" si="3"/>
        <v>1616</v>
      </c>
      <c r="P10" s="228" t="s">
        <v>176</v>
      </c>
      <c r="R10" s="209">
        <f t="shared" si="0"/>
        <v>2</v>
      </c>
      <c r="S10" s="207">
        <f t="shared" si="1"/>
        <v>2</v>
      </c>
    </row>
    <row r="11" spans="2:19" ht="13.5" thickBot="1">
      <c r="B11" s="236"/>
      <c r="C11" s="251" t="s">
        <v>177</v>
      </c>
      <c r="D11" s="186">
        <f>Total!C27</f>
        <v>430</v>
      </c>
      <c r="E11" s="181">
        <f>$L36</f>
        <v>430</v>
      </c>
      <c r="F11" s="234">
        <f>Total!D27</f>
        <v>370</v>
      </c>
      <c r="G11" s="181">
        <f>$L61</f>
        <v>370</v>
      </c>
      <c r="H11" s="186">
        <f>Total!E27</f>
        <v>215</v>
      </c>
      <c r="I11" s="181">
        <f>$L78</f>
        <v>215</v>
      </c>
      <c r="J11" s="186">
        <f>Total!F27</f>
        <v>248</v>
      </c>
      <c r="K11" s="181">
        <f>$L121</f>
        <v>248</v>
      </c>
      <c r="L11" s="187">
        <f>Total!G27</f>
        <v>50</v>
      </c>
      <c r="M11" s="181">
        <f>$L138</f>
        <v>50</v>
      </c>
      <c r="N11" s="183">
        <f t="shared" si="2"/>
        <v>1313</v>
      </c>
      <c r="O11" s="241">
        <f t="shared" si="3"/>
        <v>1313</v>
      </c>
      <c r="P11" s="228" t="s">
        <v>177</v>
      </c>
      <c r="R11" s="209">
        <f t="shared" si="0"/>
        <v>9</v>
      </c>
      <c r="S11" s="207">
        <f t="shared" si="1"/>
        <v>9</v>
      </c>
    </row>
    <row r="12" spans="2:19" ht="13.5" thickBot="1">
      <c r="B12" s="236"/>
      <c r="C12" s="251" t="s">
        <v>178</v>
      </c>
      <c r="D12" s="186">
        <f>Total!C28</f>
        <v>530</v>
      </c>
      <c r="E12" s="181">
        <f>$M36</f>
        <v>530</v>
      </c>
      <c r="F12" s="234">
        <f>Total!D28</f>
        <v>660</v>
      </c>
      <c r="G12" s="181">
        <f>$M61</f>
        <v>660</v>
      </c>
      <c r="H12" s="186">
        <f>Total!E28</f>
        <v>80</v>
      </c>
      <c r="I12" s="181">
        <f>$M78</f>
        <v>80</v>
      </c>
      <c r="J12" s="186">
        <f>Total!F28</f>
        <v>259</v>
      </c>
      <c r="K12" s="181">
        <f>$M121</f>
        <v>259</v>
      </c>
      <c r="L12" s="187">
        <f>Total!G28</f>
        <v>70</v>
      </c>
      <c r="M12" s="181">
        <f>$M138</f>
        <v>70</v>
      </c>
      <c r="N12" s="183">
        <f t="shared" si="2"/>
        <v>1599</v>
      </c>
      <c r="O12" s="241">
        <f t="shared" si="3"/>
        <v>1599</v>
      </c>
      <c r="P12" s="228" t="s">
        <v>178</v>
      </c>
      <c r="R12" s="209">
        <f t="shared" si="0"/>
        <v>3</v>
      </c>
      <c r="S12" s="207">
        <f t="shared" si="1"/>
        <v>3</v>
      </c>
    </row>
    <row r="13" spans="2:19" ht="13.5" thickBot="1">
      <c r="B13" s="236"/>
      <c r="C13" s="251" t="s">
        <v>179</v>
      </c>
      <c r="D13" s="186">
        <f>Total!C29</f>
        <v>600</v>
      </c>
      <c r="E13" s="181">
        <f>$N36</f>
        <v>600</v>
      </c>
      <c r="F13" s="234">
        <f>Total!D29</f>
        <v>650</v>
      </c>
      <c r="G13" s="181">
        <f>$N61</f>
        <v>650</v>
      </c>
      <c r="H13" s="186">
        <f>Total!E29</f>
        <v>215</v>
      </c>
      <c r="I13" s="181">
        <f>$N78</f>
        <v>215</v>
      </c>
      <c r="J13" s="186">
        <f>Total!F29</f>
        <v>235</v>
      </c>
      <c r="K13" s="181">
        <f>$N121</f>
        <v>235</v>
      </c>
      <c r="L13" s="187">
        <f>Total!G29</f>
        <v>50</v>
      </c>
      <c r="M13" s="181">
        <f>$N138</f>
        <v>50</v>
      </c>
      <c r="N13" s="183">
        <f t="shared" si="2"/>
        <v>1750</v>
      </c>
      <c r="O13" s="241">
        <f t="shared" si="3"/>
        <v>1750</v>
      </c>
      <c r="P13" s="228" t="s">
        <v>179</v>
      </c>
      <c r="R13" s="209">
        <f t="shared" si="0"/>
        <v>1</v>
      </c>
      <c r="S13" s="207">
        <f t="shared" si="1"/>
        <v>1</v>
      </c>
    </row>
    <row r="14" spans="2:19" ht="13.5" thickBot="1">
      <c r="B14" s="236"/>
      <c r="C14" s="252" t="s">
        <v>180</v>
      </c>
      <c r="D14" s="188">
        <f>Total!C30</f>
        <v>590</v>
      </c>
      <c r="E14" s="182">
        <f>$O36</f>
        <v>590</v>
      </c>
      <c r="F14" s="235">
        <f>Total!D30</f>
        <v>350</v>
      </c>
      <c r="G14" s="182">
        <f>$O61</f>
        <v>350</v>
      </c>
      <c r="H14" s="188">
        <f>Total!E30</f>
        <v>215</v>
      </c>
      <c r="I14" s="182">
        <f>$O78</f>
        <v>215</v>
      </c>
      <c r="J14" s="188">
        <f>Total!F30</f>
        <v>185</v>
      </c>
      <c r="K14" s="182">
        <f>$O121</f>
        <v>185</v>
      </c>
      <c r="L14" s="189">
        <f>Total!G30</f>
        <v>50</v>
      </c>
      <c r="M14" s="182">
        <f>$O138</f>
        <v>50</v>
      </c>
      <c r="N14" s="183">
        <f t="shared" si="2"/>
        <v>1390</v>
      </c>
      <c r="O14" s="241">
        <f t="shared" si="3"/>
        <v>1390</v>
      </c>
      <c r="P14" s="229" t="s">
        <v>180</v>
      </c>
      <c r="R14" s="209">
        <f t="shared" si="0"/>
        <v>8</v>
      </c>
      <c r="S14" s="207">
        <f t="shared" si="1"/>
        <v>8</v>
      </c>
    </row>
    <row r="16" spans="1:16" s="192" customFormat="1" ht="12.75">
      <c r="A16" s="199"/>
      <c r="D16" s="232" t="s">
        <v>186</v>
      </c>
      <c r="E16" s="192">
        <v>999</v>
      </c>
      <c r="F16" s="194" t="s">
        <v>194</v>
      </c>
      <c r="H16" s="210"/>
      <c r="I16" s="249"/>
      <c r="J16" s="211"/>
      <c r="O16" s="210"/>
      <c r="P16" s="211"/>
    </row>
    <row r="17" spans="1:16" s="192" customFormat="1" ht="12.75">
      <c r="A17" s="199"/>
      <c r="E17" s="193">
        <v>999</v>
      </c>
      <c r="F17" s="194" t="s">
        <v>184</v>
      </c>
      <c r="H17" s="210"/>
      <c r="I17" s="249"/>
      <c r="J17" s="211"/>
      <c r="O17" s="210"/>
      <c r="P17" s="212"/>
    </row>
    <row r="18" spans="1:16" s="192" customFormat="1" ht="12.75">
      <c r="A18" s="199"/>
      <c r="H18" s="210"/>
      <c r="I18" s="249"/>
      <c r="J18" s="211"/>
      <c r="O18" s="210"/>
      <c r="P18" s="211"/>
    </row>
    <row r="19" s="198" customFormat="1" ht="12.75">
      <c r="O19" s="197"/>
    </row>
    <row r="20" ht="13.5" thickBot="1">
      <c r="A20" s="200"/>
    </row>
    <row r="21" spans="1:17" ht="14.25" thickBot="1" thickTop="1">
      <c r="A21" s="165"/>
      <c r="B21" s="138" t="s">
        <v>6</v>
      </c>
      <c r="C21" s="168" t="s">
        <v>168</v>
      </c>
      <c r="D21" s="138" t="s">
        <v>140</v>
      </c>
      <c r="E21" s="138" t="s">
        <v>141</v>
      </c>
      <c r="F21" s="138" t="s">
        <v>103</v>
      </c>
      <c r="G21" s="138" t="s">
        <v>62</v>
      </c>
      <c r="H21" s="138" t="s">
        <v>63</v>
      </c>
      <c r="I21" s="138" t="s">
        <v>64</v>
      </c>
      <c r="J21" s="138" t="s">
        <v>138</v>
      </c>
      <c r="K21" s="138" t="s">
        <v>65</v>
      </c>
      <c r="L21" s="138" t="s">
        <v>139</v>
      </c>
      <c r="M21" s="138" t="s">
        <v>67</v>
      </c>
      <c r="N21" s="138" t="s">
        <v>68</v>
      </c>
      <c r="O21" s="138" t="s">
        <v>66</v>
      </c>
      <c r="Q21" s="205"/>
    </row>
    <row r="22" spans="1:15" ht="26.25" thickTop="1">
      <c r="A22" s="273" t="s">
        <v>55</v>
      </c>
      <c r="B22" s="214">
        <v>30</v>
      </c>
      <c r="C22" s="147" t="s">
        <v>56</v>
      </c>
      <c r="D22" s="170">
        <f>Accessibility!E4</f>
        <v>0</v>
      </c>
      <c r="E22" s="170">
        <f>Accessibility!F4</f>
        <v>0</v>
      </c>
      <c r="F22" s="170">
        <f>Accessibility!G4</f>
        <v>5</v>
      </c>
      <c r="G22" s="170">
        <f>Accessibility!H4</f>
        <v>0</v>
      </c>
      <c r="H22" s="170">
        <f>Accessibility!I4</f>
        <v>0</v>
      </c>
      <c r="I22" s="170">
        <f>Accessibility!J4</f>
        <v>0</v>
      </c>
      <c r="J22" s="170">
        <f>Accessibility!K4</f>
        <v>0</v>
      </c>
      <c r="K22" s="170">
        <f>Accessibility!L4</f>
        <v>0</v>
      </c>
      <c r="L22" s="170">
        <f>Accessibility!M4</f>
        <v>0</v>
      </c>
      <c r="M22" s="170">
        <f>Accessibility!N4</f>
        <v>0</v>
      </c>
      <c r="N22" s="170">
        <f>Accessibility!O4</f>
        <v>0</v>
      </c>
      <c r="O22" s="170">
        <f>Accessibility!P4</f>
        <v>0</v>
      </c>
    </row>
    <row r="23" spans="1:17" ht="18.75" customHeight="1" thickBot="1">
      <c r="A23" s="275"/>
      <c r="B23" s="222" t="str">
        <f>"("&amp;Accessibility!D4&amp;")"</f>
        <v>(30)</v>
      </c>
      <c r="C23" s="154" t="s">
        <v>120</v>
      </c>
      <c r="D23" s="145"/>
      <c r="E23" s="145"/>
      <c r="F23" s="145"/>
      <c r="G23" s="145"/>
      <c r="H23" s="145"/>
      <c r="I23" s="145"/>
      <c r="J23" s="145"/>
      <c r="K23" s="145"/>
      <c r="L23" s="145"/>
      <c r="M23" s="145"/>
      <c r="N23" s="145"/>
      <c r="O23" s="145"/>
      <c r="Q23" s="165"/>
    </row>
    <row r="24" spans="1:17" ht="26.25" customHeight="1" thickTop="1">
      <c r="A24" s="276" t="s">
        <v>30</v>
      </c>
      <c r="B24" s="217">
        <v>30</v>
      </c>
      <c r="C24" s="240" t="s">
        <v>104</v>
      </c>
      <c r="D24" s="170">
        <f>Accessibility!E6</f>
        <v>0</v>
      </c>
      <c r="E24" s="170">
        <f>Accessibility!F6</f>
        <v>0</v>
      </c>
      <c r="F24" s="170">
        <f>Accessibility!G6</f>
        <v>2</v>
      </c>
      <c r="G24" s="170">
        <f>Accessibility!H6</f>
        <v>2</v>
      </c>
      <c r="H24" s="170">
        <f>Accessibility!I6</f>
        <v>2</v>
      </c>
      <c r="I24" s="170">
        <f>Accessibility!J6</f>
        <v>2</v>
      </c>
      <c r="J24" s="170">
        <f>Accessibility!K6</f>
        <v>1</v>
      </c>
      <c r="K24" s="170">
        <f>Accessibility!L6</f>
        <v>1</v>
      </c>
      <c r="L24" s="170">
        <f>Accessibility!M6</f>
        <v>1</v>
      </c>
      <c r="M24" s="170">
        <f>Accessibility!N6</f>
        <v>2</v>
      </c>
      <c r="N24" s="170">
        <f>Accessibility!O6</f>
        <v>2</v>
      </c>
      <c r="O24" s="170">
        <f>Accessibility!P6</f>
        <v>2</v>
      </c>
      <c r="Q24" s="165"/>
    </row>
    <row r="25" spans="1:17" ht="30" customHeight="1" thickBot="1">
      <c r="A25" s="277"/>
      <c r="B25" s="224" t="str">
        <f>"("&amp;Accessibility!D6&amp;")"</f>
        <v>(30)</v>
      </c>
      <c r="C25" s="163" t="s">
        <v>120</v>
      </c>
      <c r="D25" s="145"/>
      <c r="E25" s="145"/>
      <c r="F25" s="145"/>
      <c r="G25" s="145"/>
      <c r="H25" s="145"/>
      <c r="I25" s="145"/>
      <c r="J25" s="145"/>
      <c r="K25" s="145"/>
      <c r="L25" s="145"/>
      <c r="M25" s="145"/>
      <c r="N25" s="145"/>
      <c r="O25" s="145"/>
      <c r="Q25" s="165"/>
    </row>
    <row r="26" spans="1:17" ht="45" customHeight="1" thickTop="1">
      <c r="A26" s="273" t="s">
        <v>31</v>
      </c>
      <c r="B26" s="215">
        <v>30</v>
      </c>
      <c r="C26" s="138" t="s">
        <v>54</v>
      </c>
      <c r="D26" s="170">
        <f>Accessibility!E8</f>
        <v>0</v>
      </c>
      <c r="E26" s="170">
        <f>Accessibility!F8</f>
        <v>0</v>
      </c>
      <c r="F26" s="170">
        <f>Accessibility!G8</f>
        <v>1</v>
      </c>
      <c r="G26" s="170">
        <f>Accessibility!H8</f>
        <v>5</v>
      </c>
      <c r="H26" s="170">
        <f>Accessibility!I8</f>
        <v>5</v>
      </c>
      <c r="I26" s="170">
        <f>Accessibility!J8</f>
        <v>5</v>
      </c>
      <c r="J26" s="170">
        <f>Accessibility!K8</f>
        <v>1</v>
      </c>
      <c r="K26" s="170">
        <f>Accessibility!L8</f>
        <v>2</v>
      </c>
      <c r="L26" s="170">
        <f>Accessibility!M8</f>
        <v>1</v>
      </c>
      <c r="M26" s="170">
        <f>Accessibility!N8</f>
        <v>4</v>
      </c>
      <c r="N26" s="170">
        <f>Accessibility!O8</f>
        <v>5</v>
      </c>
      <c r="O26" s="170">
        <f>Accessibility!P8</f>
        <v>5</v>
      </c>
      <c r="Q26" s="165"/>
    </row>
    <row r="27" spans="1:17" ht="25.5">
      <c r="A27" s="274"/>
      <c r="B27" s="221" t="str">
        <f>"("&amp;Accessibility!D8&amp;")"</f>
        <v>(30)</v>
      </c>
      <c r="C27" s="152" t="s">
        <v>120</v>
      </c>
      <c r="D27" s="152"/>
      <c r="E27" s="152"/>
      <c r="F27" s="152"/>
      <c r="G27" s="152"/>
      <c r="H27" s="152"/>
      <c r="I27" s="152"/>
      <c r="J27" s="152"/>
      <c r="K27" s="152"/>
      <c r="L27" s="152"/>
      <c r="M27" s="152"/>
      <c r="N27" s="152"/>
      <c r="O27" s="152"/>
      <c r="Q27" s="165"/>
    </row>
    <row r="28" spans="1:17" ht="25.5">
      <c r="A28" s="274"/>
      <c r="B28" s="215">
        <v>30</v>
      </c>
      <c r="C28" s="148" t="s">
        <v>24</v>
      </c>
      <c r="D28" s="146">
        <f>Accessibility!E10</f>
        <v>0</v>
      </c>
      <c r="E28" s="146">
        <f>Accessibility!F10</f>
        <v>0</v>
      </c>
      <c r="F28" s="146">
        <f>Accessibility!G10</f>
        <v>0</v>
      </c>
      <c r="G28" s="146">
        <f>Accessibility!H10</f>
        <v>3</v>
      </c>
      <c r="H28" s="146">
        <f>Accessibility!I10</f>
        <v>3</v>
      </c>
      <c r="I28" s="146">
        <f>Accessibility!J10</f>
        <v>3</v>
      </c>
      <c r="J28" s="146">
        <f>Accessibility!K10</f>
        <v>1</v>
      </c>
      <c r="K28" s="146">
        <f>Accessibility!L10</f>
        <v>1</v>
      </c>
      <c r="L28" s="146">
        <f>Accessibility!M10</f>
        <v>5</v>
      </c>
      <c r="M28" s="146">
        <f>Accessibility!N10</f>
        <v>3</v>
      </c>
      <c r="N28" s="146">
        <f>Accessibility!O10</f>
        <v>5</v>
      </c>
      <c r="O28" s="146">
        <f>Accessibility!P10</f>
        <v>5</v>
      </c>
      <c r="Q28" s="165"/>
    </row>
    <row r="29" spans="1:17" ht="26.25" thickBot="1">
      <c r="A29" s="275"/>
      <c r="B29" s="213" t="str">
        <f>"("&amp;Accessibility!D10&amp;")"</f>
        <v>(30)</v>
      </c>
      <c r="C29" s="154" t="s">
        <v>120</v>
      </c>
      <c r="D29" s="145"/>
      <c r="E29" s="145"/>
      <c r="F29" s="145"/>
      <c r="G29" s="145"/>
      <c r="H29" s="145"/>
      <c r="I29" s="145"/>
      <c r="J29" s="145"/>
      <c r="K29" s="145"/>
      <c r="L29" s="145"/>
      <c r="M29" s="145"/>
      <c r="N29" s="145"/>
      <c r="O29" s="145"/>
      <c r="Q29" s="165"/>
    </row>
    <row r="30" spans="1:17" ht="26.25" thickTop="1">
      <c r="A30" s="273" t="s">
        <v>57</v>
      </c>
      <c r="B30" s="214">
        <v>40</v>
      </c>
      <c r="C30" s="147" t="s">
        <v>105</v>
      </c>
      <c r="D30" s="170">
        <f>Accessibility!E12</f>
        <v>0</v>
      </c>
      <c r="E30" s="170">
        <f>Accessibility!F12</f>
        <v>0</v>
      </c>
      <c r="F30" s="170">
        <f>Accessibility!G12</f>
        <v>0</v>
      </c>
      <c r="G30" s="170">
        <f>Accessibility!H12</f>
        <v>0</v>
      </c>
      <c r="H30" s="170">
        <f>Accessibility!I12</f>
        <v>0</v>
      </c>
      <c r="I30" s="170">
        <f>Accessibility!J12</f>
        <v>0</v>
      </c>
      <c r="J30" s="170">
        <f>Accessibility!K12</f>
        <v>3</v>
      </c>
      <c r="K30" s="170">
        <f>Accessibility!L12</f>
        <v>4</v>
      </c>
      <c r="L30" s="170">
        <f>Accessibility!M12</f>
        <v>2</v>
      </c>
      <c r="M30" s="170">
        <f>Accessibility!N12</f>
        <v>3</v>
      </c>
      <c r="N30" s="170">
        <f>Accessibility!O12</f>
        <v>2</v>
      </c>
      <c r="O30" s="170">
        <f>Accessibility!P12</f>
        <v>2</v>
      </c>
      <c r="Q30" s="165"/>
    </row>
    <row r="31" spans="1:17" ht="25.5">
      <c r="A31" s="274"/>
      <c r="B31" s="221" t="str">
        <f>"("&amp;Accessibility!D12&amp;")"</f>
        <v>(40)</v>
      </c>
      <c r="C31" s="151" t="s">
        <v>120</v>
      </c>
      <c r="D31" s="146"/>
      <c r="E31" s="146"/>
      <c r="F31" s="146"/>
      <c r="G31" s="146"/>
      <c r="H31" s="146"/>
      <c r="I31" s="146"/>
      <c r="J31" s="146"/>
      <c r="K31" s="146"/>
      <c r="L31" s="146"/>
      <c r="M31" s="146"/>
      <c r="N31" s="146"/>
      <c r="O31" s="146"/>
      <c r="Q31" s="165"/>
    </row>
    <row r="32" spans="1:17" ht="25.5">
      <c r="A32" s="274"/>
      <c r="B32" s="215">
        <v>30</v>
      </c>
      <c r="C32" s="148" t="s">
        <v>106</v>
      </c>
      <c r="D32" s="171">
        <f>Accessibility!E14</f>
        <v>0</v>
      </c>
      <c r="E32" s="171">
        <f>Accessibility!F14</f>
        <v>0</v>
      </c>
      <c r="F32" s="171">
        <f>Accessibility!G14</f>
        <v>0</v>
      </c>
      <c r="G32" s="171">
        <f>Accessibility!H14</f>
        <v>2</v>
      </c>
      <c r="H32" s="171">
        <f>Accessibility!I14</f>
        <v>2</v>
      </c>
      <c r="I32" s="171">
        <f>Accessibility!J14</f>
        <v>2</v>
      </c>
      <c r="J32" s="171">
        <f>Accessibility!K14</f>
        <v>4</v>
      </c>
      <c r="K32" s="171">
        <f>Accessibility!L14</f>
        <v>5</v>
      </c>
      <c r="L32" s="171">
        <f>Accessibility!M14</f>
        <v>4</v>
      </c>
      <c r="M32" s="171">
        <f>Accessibility!N14</f>
        <v>4</v>
      </c>
      <c r="N32" s="171">
        <f>Accessibility!O14</f>
        <v>4</v>
      </c>
      <c r="O32" s="171">
        <f>Accessibility!P14</f>
        <v>4</v>
      </c>
      <c r="Q32" s="165"/>
    </row>
    <row r="33" spans="1:17" ht="25.5">
      <c r="A33" s="274"/>
      <c r="B33" s="222" t="str">
        <f>"("&amp;Accessibility!D14&amp;")"</f>
        <v>(30)</v>
      </c>
      <c r="C33" s="151" t="s">
        <v>120</v>
      </c>
      <c r="D33" s="146"/>
      <c r="E33" s="146"/>
      <c r="F33" s="146"/>
      <c r="G33" s="146"/>
      <c r="H33" s="146"/>
      <c r="I33" s="146"/>
      <c r="J33" s="146"/>
      <c r="K33" s="146"/>
      <c r="L33" s="146"/>
      <c r="M33" s="146"/>
      <c r="N33" s="146"/>
      <c r="O33" s="146"/>
      <c r="Q33" s="165"/>
    </row>
    <row r="34" spans="1:17" ht="25.5">
      <c r="A34" s="274"/>
      <c r="B34" s="216">
        <v>10</v>
      </c>
      <c r="C34" s="148" t="s">
        <v>25</v>
      </c>
      <c r="D34" s="171">
        <f>Accessibility!E16</f>
        <v>0</v>
      </c>
      <c r="E34" s="171">
        <f>Accessibility!F16</f>
        <v>0</v>
      </c>
      <c r="F34" s="171">
        <f>Accessibility!G16</f>
        <v>0</v>
      </c>
      <c r="G34" s="171">
        <f>Accessibility!H16</f>
        <v>4</v>
      </c>
      <c r="H34" s="171">
        <f>Accessibility!I16</f>
        <v>4</v>
      </c>
      <c r="I34" s="171">
        <f>Accessibility!J16</f>
        <v>4</v>
      </c>
      <c r="J34" s="171">
        <f>Accessibility!K16</f>
        <v>4</v>
      </c>
      <c r="K34" s="171">
        <f>Accessibility!L16</f>
        <v>2</v>
      </c>
      <c r="L34" s="171">
        <f>Accessibility!M16</f>
        <v>2</v>
      </c>
      <c r="M34" s="171">
        <f>Accessibility!N16</f>
        <v>2</v>
      </c>
      <c r="N34" s="171">
        <f>Accessibility!O16</f>
        <v>4</v>
      </c>
      <c r="O34" s="171">
        <f>Accessibility!P16</f>
        <v>3</v>
      </c>
      <c r="Q34" s="165"/>
    </row>
    <row r="35" spans="1:17" ht="26.25" thickBot="1">
      <c r="A35" s="275"/>
      <c r="B35" s="213" t="str">
        <f>"("&amp;Accessibility!D16&amp;")"</f>
        <v>(10)</v>
      </c>
      <c r="C35" s="154" t="s">
        <v>121</v>
      </c>
      <c r="D35" s="145"/>
      <c r="E35" s="145"/>
      <c r="F35" s="145"/>
      <c r="G35" s="145"/>
      <c r="H35" s="145"/>
      <c r="I35" s="145"/>
      <c r="J35" s="145"/>
      <c r="K35" s="145"/>
      <c r="L35" s="145"/>
      <c r="M35" s="145"/>
      <c r="N35" s="145"/>
      <c r="O35" s="145"/>
      <c r="Q35" s="165"/>
    </row>
    <row r="36" spans="1:17" ht="14.25" thickBot="1" thickTop="1">
      <c r="A36" s="166"/>
      <c r="B36" s="169">
        <f>SUM(B22:B35)</f>
        <v>200</v>
      </c>
      <c r="C36" s="140" t="s">
        <v>42</v>
      </c>
      <c r="D36" s="140">
        <f aca="true" t="shared" si="4" ref="D36:O36">$B22*D22+$B24*D24+$B26*D26+$B28*D28+$B30*D30+$B32*D32+$B34*D34</f>
        <v>0</v>
      </c>
      <c r="E36" s="140">
        <f t="shared" si="4"/>
        <v>0</v>
      </c>
      <c r="F36" s="140">
        <f t="shared" si="4"/>
        <v>240</v>
      </c>
      <c r="G36" s="140">
        <f t="shared" si="4"/>
        <v>400</v>
      </c>
      <c r="H36" s="140">
        <f t="shared" si="4"/>
        <v>400</v>
      </c>
      <c r="I36" s="140">
        <f t="shared" si="4"/>
        <v>400</v>
      </c>
      <c r="J36" s="140">
        <f t="shared" si="4"/>
        <v>370</v>
      </c>
      <c r="K36" s="140">
        <f t="shared" si="4"/>
        <v>450</v>
      </c>
      <c r="L36" s="140">
        <f t="shared" si="4"/>
        <v>430</v>
      </c>
      <c r="M36" s="140">
        <f t="shared" si="4"/>
        <v>530</v>
      </c>
      <c r="N36" s="140">
        <f t="shared" si="4"/>
        <v>600</v>
      </c>
      <c r="O36" s="140">
        <f t="shared" si="4"/>
        <v>590</v>
      </c>
      <c r="Q36" s="165"/>
    </row>
    <row r="37" spans="1:17" ht="13.5" thickTop="1">
      <c r="A37" s="203" t="str">
        <f>IF(B36&lt;&gt;Accessibility!D18,"Sub-Total Score (Original Value)"," ")</f>
        <v> </v>
      </c>
      <c r="B37" s="204" t="str">
        <f>IF(B36&lt;&gt;Accessibility!D18,Accessibility!D18," ")</f>
        <v> </v>
      </c>
      <c r="D37" s="54"/>
      <c r="E37" s="54"/>
      <c r="F37" s="54"/>
      <c r="G37" s="54"/>
      <c r="H37" s="54"/>
      <c r="I37" s="54"/>
      <c r="J37" s="54"/>
      <c r="K37" s="54"/>
      <c r="L37" s="54"/>
      <c r="M37" s="54"/>
      <c r="N37" s="54"/>
      <c r="O37" s="54"/>
      <c r="Q37" s="165"/>
    </row>
    <row r="38" spans="1:17" ht="12.75">
      <c r="A38" s="166"/>
      <c r="C38" s="54"/>
      <c r="D38" s="54"/>
      <c r="E38" s="54"/>
      <c r="F38" s="54"/>
      <c r="G38" s="54"/>
      <c r="H38" s="54"/>
      <c r="I38" s="54"/>
      <c r="J38" s="54"/>
      <c r="K38" s="54"/>
      <c r="L38" s="54"/>
      <c r="M38" s="54"/>
      <c r="N38" s="54"/>
      <c r="O38" s="54"/>
      <c r="Q38" s="165"/>
    </row>
    <row r="39" ht="12.75">
      <c r="Q39" s="165"/>
    </row>
    <row r="40" ht="12.75">
      <c r="Q40" s="165"/>
    </row>
    <row r="41" spans="1:17" ht="13.5" thickBot="1">
      <c r="A41" s="199"/>
      <c r="Q41" s="165"/>
    </row>
    <row r="42" spans="1:17" ht="14.25" thickBot="1" thickTop="1">
      <c r="A42" s="166"/>
      <c r="B42" s="147" t="s">
        <v>6</v>
      </c>
      <c r="C42" s="168" t="s">
        <v>58</v>
      </c>
      <c r="D42" s="138" t="s">
        <v>140</v>
      </c>
      <c r="E42" s="138" t="s">
        <v>141</v>
      </c>
      <c r="F42" s="138" t="s">
        <v>103</v>
      </c>
      <c r="G42" s="138" t="s">
        <v>62</v>
      </c>
      <c r="H42" s="138" t="s">
        <v>63</v>
      </c>
      <c r="I42" s="138" t="s">
        <v>64</v>
      </c>
      <c r="J42" s="138" t="s">
        <v>138</v>
      </c>
      <c r="K42" s="138" t="s">
        <v>65</v>
      </c>
      <c r="L42" s="138" t="s">
        <v>139</v>
      </c>
      <c r="M42" s="138" t="s">
        <v>67</v>
      </c>
      <c r="N42" s="138" t="s">
        <v>68</v>
      </c>
      <c r="O42" s="138" t="s">
        <v>66</v>
      </c>
      <c r="Q42" s="165"/>
    </row>
    <row r="43" spans="1:17" ht="26.25" thickTop="1">
      <c r="A43" s="273" t="s">
        <v>32</v>
      </c>
      <c r="B43" s="214">
        <v>30</v>
      </c>
      <c r="C43" s="138" t="s">
        <v>26</v>
      </c>
      <c r="D43" s="170">
        <f>Mobility!E5</f>
        <v>3</v>
      </c>
      <c r="E43" s="170">
        <f>Mobility!F5</f>
        <v>3</v>
      </c>
      <c r="F43" s="170">
        <f>Mobility!G5</f>
        <v>3</v>
      </c>
      <c r="G43" s="170">
        <f>Mobility!H5</f>
        <v>2</v>
      </c>
      <c r="H43" s="170">
        <f>Mobility!I5</f>
        <v>2</v>
      </c>
      <c r="I43" s="170">
        <f>Mobility!J5</f>
        <v>2</v>
      </c>
      <c r="J43" s="170">
        <f>Mobility!K5</f>
        <v>4</v>
      </c>
      <c r="K43" s="170">
        <f>Mobility!L5</f>
        <v>4</v>
      </c>
      <c r="L43" s="170">
        <f>Mobility!M5</f>
        <v>3</v>
      </c>
      <c r="M43" s="170">
        <f>Mobility!N5</f>
        <v>3</v>
      </c>
      <c r="N43" s="170">
        <f>Mobility!O5</f>
        <v>3</v>
      </c>
      <c r="O43" s="170">
        <f>Mobility!P5</f>
        <v>3</v>
      </c>
      <c r="Q43" s="165"/>
    </row>
    <row r="44" spans="1:17" ht="12.75">
      <c r="A44" s="274"/>
      <c r="B44" s="222" t="str">
        <f>"("&amp;Mobility!D5&amp;")"</f>
        <v>(30)</v>
      </c>
      <c r="C44" s="146" t="s">
        <v>27</v>
      </c>
      <c r="D44" s="152"/>
      <c r="E44" s="152"/>
      <c r="F44" s="152"/>
      <c r="G44" s="152"/>
      <c r="H44" s="152"/>
      <c r="I44" s="152"/>
      <c r="J44" s="152"/>
      <c r="K44" s="152"/>
      <c r="L44" s="152"/>
      <c r="M44" s="152"/>
      <c r="N44" s="152"/>
      <c r="O44" s="152"/>
      <c r="Q44" s="165"/>
    </row>
    <row r="45" spans="1:17" ht="25.5">
      <c r="A45" s="274"/>
      <c r="B45" s="216">
        <v>30</v>
      </c>
      <c r="C45" s="149" t="s">
        <v>28</v>
      </c>
      <c r="D45" s="146">
        <f>Mobility!E7</f>
        <v>0</v>
      </c>
      <c r="E45" s="146">
        <f>Mobility!F7</f>
        <v>0</v>
      </c>
      <c r="F45" s="146">
        <f>Mobility!G7</f>
        <v>0</v>
      </c>
      <c r="G45" s="146">
        <f>Mobility!H7</f>
        <v>2</v>
      </c>
      <c r="H45" s="146">
        <f>Mobility!I7</f>
        <v>2</v>
      </c>
      <c r="I45" s="146">
        <f>Mobility!J7</f>
        <v>2</v>
      </c>
      <c r="J45" s="146">
        <f>Mobility!K7</f>
        <v>2</v>
      </c>
      <c r="K45" s="146">
        <f>Mobility!L7</f>
        <v>2</v>
      </c>
      <c r="L45" s="146">
        <f>Mobility!M7</f>
        <v>2</v>
      </c>
      <c r="M45" s="146">
        <f>Mobility!N7</f>
        <v>2</v>
      </c>
      <c r="N45" s="146">
        <f>Mobility!O7</f>
        <v>2</v>
      </c>
      <c r="O45" s="146">
        <f>Mobility!P7</f>
        <v>1</v>
      </c>
      <c r="Q45" s="165"/>
    </row>
    <row r="46" spans="1:17" ht="26.25" thickBot="1">
      <c r="A46" s="275"/>
      <c r="B46" s="221" t="str">
        <f>"("&amp;Mobility!D7&amp;")"</f>
        <v>(30)</v>
      </c>
      <c r="C46" s="151" t="s">
        <v>120</v>
      </c>
      <c r="D46" s="152"/>
      <c r="E46" s="152"/>
      <c r="F46" s="152"/>
      <c r="G46" s="152"/>
      <c r="H46" s="152"/>
      <c r="I46" s="152"/>
      <c r="J46" s="152"/>
      <c r="K46" s="152"/>
      <c r="L46" s="152"/>
      <c r="M46" s="152"/>
      <c r="N46" s="152"/>
      <c r="O46" s="152"/>
      <c r="Q46" s="165"/>
    </row>
    <row r="47" spans="1:17" ht="30" customHeight="1" thickTop="1">
      <c r="A47" s="273" t="s">
        <v>33</v>
      </c>
      <c r="B47" s="214">
        <v>20</v>
      </c>
      <c r="C47" s="138" t="s">
        <v>122</v>
      </c>
      <c r="D47" s="170">
        <f>Mobility!E9</f>
        <v>3</v>
      </c>
      <c r="E47" s="170">
        <f>Mobility!F9</f>
        <v>3</v>
      </c>
      <c r="F47" s="170">
        <f>Mobility!G9</f>
        <v>3</v>
      </c>
      <c r="G47" s="170">
        <f>Mobility!H9</f>
        <v>2</v>
      </c>
      <c r="H47" s="170">
        <f>Mobility!I9</f>
        <v>2</v>
      </c>
      <c r="I47" s="170">
        <f>Mobility!J9</f>
        <v>2</v>
      </c>
      <c r="J47" s="170">
        <f>Mobility!K9</f>
        <v>4</v>
      </c>
      <c r="K47" s="170">
        <f>Mobility!L9</f>
        <v>4</v>
      </c>
      <c r="L47" s="170">
        <f>Mobility!M9</f>
        <v>3</v>
      </c>
      <c r="M47" s="170">
        <f>Mobility!N9</f>
        <v>4</v>
      </c>
      <c r="N47" s="170">
        <f>Mobility!O9</f>
        <v>3</v>
      </c>
      <c r="O47" s="170">
        <f>Mobility!P9</f>
        <v>2</v>
      </c>
      <c r="Q47" s="165"/>
    </row>
    <row r="48" spans="1:17" ht="12.75">
      <c r="A48" s="274"/>
      <c r="B48" s="222" t="str">
        <f>"("&amp;Mobility!D9&amp;")"</f>
        <v>(20)</v>
      </c>
      <c r="C48" s="146" t="s">
        <v>27</v>
      </c>
      <c r="D48" s="152"/>
      <c r="E48" s="152"/>
      <c r="F48" s="152"/>
      <c r="G48" s="152"/>
      <c r="H48" s="152"/>
      <c r="I48" s="152"/>
      <c r="J48" s="152"/>
      <c r="K48" s="152"/>
      <c r="L48" s="152"/>
      <c r="M48" s="152"/>
      <c r="N48" s="152"/>
      <c r="O48" s="152"/>
      <c r="Q48" s="165"/>
    </row>
    <row r="49" spans="1:17" ht="25.5">
      <c r="A49" s="274"/>
      <c r="B49" s="216">
        <v>40</v>
      </c>
      <c r="C49" s="149" t="s">
        <v>28</v>
      </c>
      <c r="D49" s="146">
        <f>Mobility!E11</f>
        <v>0</v>
      </c>
      <c r="E49" s="146">
        <f>Mobility!F11</f>
        <v>0</v>
      </c>
      <c r="F49" s="146">
        <f>Mobility!G11</f>
        <v>0</v>
      </c>
      <c r="G49" s="146">
        <f>Mobility!H11</f>
        <v>5</v>
      </c>
      <c r="H49" s="146">
        <f>Mobility!I11</f>
        <v>5</v>
      </c>
      <c r="I49" s="146">
        <f>Mobility!J11</f>
        <v>5</v>
      </c>
      <c r="J49" s="146">
        <f>Mobility!K11</f>
        <v>3</v>
      </c>
      <c r="K49" s="146">
        <f>Mobility!L11</f>
        <v>3</v>
      </c>
      <c r="L49" s="146">
        <f>Mobility!M11</f>
        <v>1</v>
      </c>
      <c r="M49" s="146">
        <f>Mobility!N11</f>
        <v>5</v>
      </c>
      <c r="N49" s="146">
        <f>Mobility!O11</f>
        <v>5</v>
      </c>
      <c r="O49" s="146">
        <f>Mobility!P11</f>
        <v>0</v>
      </c>
      <c r="Q49" s="165"/>
    </row>
    <row r="50" spans="1:17" ht="25.5">
      <c r="A50" s="274"/>
      <c r="B50" s="223" t="str">
        <f>"("&amp;Mobility!D11&amp;")"</f>
        <v>(40)</v>
      </c>
      <c r="C50" s="152" t="s">
        <v>120</v>
      </c>
      <c r="D50" s="152"/>
      <c r="E50" s="152"/>
      <c r="F50" s="152"/>
      <c r="G50" s="152"/>
      <c r="H50" s="152"/>
      <c r="I50" s="152"/>
      <c r="J50" s="152"/>
      <c r="K50" s="152"/>
      <c r="L50" s="152"/>
      <c r="M50" s="152"/>
      <c r="N50" s="152"/>
      <c r="O50" s="152"/>
      <c r="Q50" s="165"/>
    </row>
    <row r="51" spans="1:17" ht="25.5">
      <c r="A51" s="274"/>
      <c r="B51" s="215">
        <v>10</v>
      </c>
      <c r="C51" s="148" t="s">
        <v>23</v>
      </c>
      <c r="D51" s="146">
        <f>Mobility!E13</f>
        <v>0</v>
      </c>
      <c r="E51" s="146">
        <f>Mobility!F13</f>
        <v>0</v>
      </c>
      <c r="F51" s="146">
        <f>Mobility!G13</f>
        <v>1</v>
      </c>
      <c r="G51" s="146">
        <f>Mobility!H13</f>
        <v>0</v>
      </c>
      <c r="H51" s="146">
        <f>Mobility!I13</f>
        <v>0</v>
      </c>
      <c r="I51" s="146">
        <f>Mobility!J13</f>
        <v>0</v>
      </c>
      <c r="J51" s="146">
        <f>Mobility!K13</f>
        <v>3</v>
      </c>
      <c r="K51" s="146">
        <f>Mobility!L13</f>
        <v>4</v>
      </c>
      <c r="L51" s="146">
        <f>Mobility!M13</f>
        <v>1</v>
      </c>
      <c r="M51" s="146">
        <f>Mobility!N13</f>
        <v>3</v>
      </c>
      <c r="N51" s="146">
        <f>Mobility!O13</f>
        <v>1</v>
      </c>
      <c r="O51" s="146">
        <f>Mobility!P13</f>
        <v>1</v>
      </c>
      <c r="Q51" s="165"/>
    </row>
    <row r="52" spans="1:17" ht="25.5">
      <c r="A52" s="274"/>
      <c r="B52" s="221" t="str">
        <f>"("&amp;Mobility!D13&amp;")"</f>
        <v>(10)</v>
      </c>
      <c r="C52" s="151" t="s">
        <v>120</v>
      </c>
      <c r="D52" s="152"/>
      <c r="E52" s="152"/>
      <c r="F52" s="152"/>
      <c r="G52" s="152"/>
      <c r="H52" s="152"/>
      <c r="I52" s="152"/>
      <c r="J52" s="152"/>
      <c r="K52" s="152"/>
      <c r="L52" s="152"/>
      <c r="M52" s="152"/>
      <c r="N52" s="152"/>
      <c r="O52" s="152"/>
      <c r="Q52" s="165"/>
    </row>
    <row r="53" spans="1:17" ht="25.5">
      <c r="A53" s="274"/>
      <c r="B53" s="215">
        <v>20</v>
      </c>
      <c r="C53" s="148" t="s">
        <v>107</v>
      </c>
      <c r="D53" s="146">
        <f>Mobility!E15</f>
        <v>0</v>
      </c>
      <c r="E53" s="146">
        <f>Mobility!F15</f>
        <v>0</v>
      </c>
      <c r="F53" s="146">
        <f>Mobility!G15</f>
        <v>0</v>
      </c>
      <c r="G53" s="146">
        <f>Mobility!H15</f>
        <v>4</v>
      </c>
      <c r="H53" s="146">
        <f>Mobility!I15</f>
        <v>4</v>
      </c>
      <c r="I53" s="146">
        <f>Mobility!J15</f>
        <v>4</v>
      </c>
      <c r="J53" s="146">
        <f>Mobility!K15</f>
        <v>3</v>
      </c>
      <c r="K53" s="146">
        <f>Mobility!L15</f>
        <v>3</v>
      </c>
      <c r="L53" s="146">
        <f>Mobility!M15</f>
        <v>3</v>
      </c>
      <c r="M53" s="146">
        <f>Mobility!N15</f>
        <v>3</v>
      </c>
      <c r="N53" s="146">
        <f>Mobility!O15</f>
        <v>4</v>
      </c>
      <c r="O53" s="146">
        <f>Mobility!P15</f>
        <v>3</v>
      </c>
      <c r="Q53" s="165"/>
    </row>
    <row r="54" spans="1:17" ht="25.5">
      <c r="A54" s="274"/>
      <c r="B54" s="222" t="str">
        <f>"("&amp;Mobility!D15&amp;")"</f>
        <v>(20)</v>
      </c>
      <c r="C54" s="153" t="s">
        <v>120</v>
      </c>
      <c r="D54" s="152"/>
      <c r="E54" s="152"/>
      <c r="F54" s="152"/>
      <c r="G54" s="152"/>
      <c r="H54" s="152"/>
      <c r="I54" s="152"/>
      <c r="J54" s="152"/>
      <c r="K54" s="152"/>
      <c r="L54" s="152"/>
      <c r="M54" s="152"/>
      <c r="N54" s="152"/>
      <c r="O54" s="152"/>
      <c r="Q54" s="165"/>
    </row>
    <row r="55" spans="1:17" ht="25.5">
      <c r="A55" s="274"/>
      <c r="B55" s="216">
        <v>10</v>
      </c>
      <c r="C55" s="150" t="s">
        <v>108</v>
      </c>
      <c r="D55" s="171">
        <f>Mobility!E17</f>
        <v>0</v>
      </c>
      <c r="E55" s="171">
        <f>Mobility!F17</f>
        <v>0</v>
      </c>
      <c r="F55" s="171">
        <f>Mobility!G17</f>
        <v>5</v>
      </c>
      <c r="G55" s="171">
        <f>Mobility!H17</f>
        <v>4</v>
      </c>
      <c r="H55" s="171">
        <f>Mobility!I17</f>
        <v>4</v>
      </c>
      <c r="I55" s="171">
        <f>Mobility!J17</f>
        <v>4</v>
      </c>
      <c r="J55" s="171">
        <f>Mobility!K17</f>
        <v>2</v>
      </c>
      <c r="K55" s="171">
        <f>Mobility!L17</f>
        <v>2</v>
      </c>
      <c r="L55" s="171">
        <f>Mobility!M17</f>
        <v>1</v>
      </c>
      <c r="M55" s="171">
        <f>Mobility!N17</f>
        <v>2</v>
      </c>
      <c r="N55" s="171">
        <f>Mobility!O17</f>
        <v>3</v>
      </c>
      <c r="O55" s="171">
        <f>Mobility!P17</f>
        <v>2</v>
      </c>
      <c r="Q55" s="165"/>
    </row>
    <row r="56" spans="1:17" ht="25.5">
      <c r="A56" s="274"/>
      <c r="B56" s="221" t="str">
        <f>"("&amp;Mobility!D17&amp;")"</f>
        <v>(10)</v>
      </c>
      <c r="C56" s="151" t="s">
        <v>120</v>
      </c>
      <c r="D56" s="152"/>
      <c r="E56" s="152"/>
      <c r="F56" s="152"/>
      <c r="G56" s="152"/>
      <c r="H56" s="152"/>
      <c r="I56" s="152"/>
      <c r="J56" s="152"/>
      <c r="K56" s="152"/>
      <c r="L56" s="152"/>
      <c r="M56" s="152"/>
      <c r="N56" s="152"/>
      <c r="O56" s="152"/>
      <c r="Q56" s="165"/>
    </row>
    <row r="57" spans="1:17" ht="25.5">
      <c r="A57" s="274"/>
      <c r="B57" s="216">
        <v>20</v>
      </c>
      <c r="C57" s="150" t="s">
        <v>50</v>
      </c>
      <c r="D57" s="146">
        <f>Mobility!E19</f>
        <v>3</v>
      </c>
      <c r="E57" s="146">
        <f>Mobility!F19</f>
        <v>3</v>
      </c>
      <c r="F57" s="146">
        <f>Mobility!G19</f>
        <v>3</v>
      </c>
      <c r="G57" s="146">
        <f>Mobility!H19</f>
        <v>5</v>
      </c>
      <c r="H57" s="146">
        <f>Mobility!I19</f>
        <v>5</v>
      </c>
      <c r="I57" s="146">
        <f>Mobility!J19</f>
        <v>5</v>
      </c>
      <c r="J57" s="146">
        <f>Mobility!K19</f>
        <v>3</v>
      </c>
      <c r="K57" s="146">
        <f>Mobility!L19</f>
        <v>3</v>
      </c>
      <c r="L57" s="146">
        <f>Mobility!M19</f>
        <v>1</v>
      </c>
      <c r="M57" s="146">
        <f>Mobility!N19</f>
        <v>4</v>
      </c>
      <c r="N57" s="146">
        <f>Mobility!O19</f>
        <v>4</v>
      </c>
      <c r="O57" s="146">
        <f>Mobility!P19</f>
        <v>3</v>
      </c>
      <c r="Q57" s="165"/>
    </row>
    <row r="58" spans="1:17" ht="12.75">
      <c r="A58" s="274"/>
      <c r="B58" s="221" t="str">
        <f>"("&amp;Mobility!D19&amp;")"</f>
        <v>(20)</v>
      </c>
      <c r="C58" s="151" t="s">
        <v>29</v>
      </c>
      <c r="D58" s="152"/>
      <c r="E58" s="152"/>
      <c r="F58" s="152"/>
      <c r="G58" s="152"/>
      <c r="H58" s="152"/>
      <c r="I58" s="152"/>
      <c r="J58" s="152"/>
      <c r="K58" s="152"/>
      <c r="L58" s="152"/>
      <c r="M58" s="152"/>
      <c r="N58" s="152"/>
      <c r="O58" s="152"/>
      <c r="Q58" s="165"/>
    </row>
    <row r="59" spans="1:17" ht="44.25" customHeight="1">
      <c r="A59" s="274"/>
      <c r="B59" s="216">
        <v>20</v>
      </c>
      <c r="C59" s="149" t="s">
        <v>51</v>
      </c>
      <c r="D59" s="146">
        <f>Mobility!E21</f>
        <v>0</v>
      </c>
      <c r="E59" s="146">
        <f>Mobility!F21</f>
        <v>0</v>
      </c>
      <c r="F59" s="146">
        <f>Mobility!G21</f>
        <v>1</v>
      </c>
      <c r="G59" s="146">
        <f>Mobility!H21</f>
        <v>3</v>
      </c>
      <c r="H59" s="146">
        <f>Mobility!I21</f>
        <v>3</v>
      </c>
      <c r="I59" s="146">
        <f>Mobility!J21</f>
        <v>3</v>
      </c>
      <c r="J59" s="146">
        <f>Mobility!K21</f>
        <v>2</v>
      </c>
      <c r="K59" s="146">
        <f>Mobility!L21</f>
        <v>2</v>
      </c>
      <c r="L59" s="146">
        <f>Mobility!M21</f>
        <v>1</v>
      </c>
      <c r="M59" s="146">
        <f>Mobility!N21</f>
        <v>2</v>
      </c>
      <c r="N59" s="146">
        <f>Mobility!O21</f>
        <v>2</v>
      </c>
      <c r="O59" s="146">
        <f>Mobility!P21</f>
        <v>2</v>
      </c>
      <c r="Q59" s="165"/>
    </row>
    <row r="60" spans="1:17" ht="26.25" thickBot="1">
      <c r="A60" s="275"/>
      <c r="B60" s="222" t="str">
        <f>"("&amp;Mobility!D21&amp;")"</f>
        <v>(20)</v>
      </c>
      <c r="C60" s="154" t="s">
        <v>120</v>
      </c>
      <c r="D60" s="146"/>
      <c r="E60" s="146"/>
      <c r="F60" s="146"/>
      <c r="G60" s="146"/>
      <c r="H60" s="146"/>
      <c r="I60" s="146"/>
      <c r="J60" s="146"/>
      <c r="K60" s="146"/>
      <c r="L60" s="146"/>
      <c r="M60" s="146"/>
      <c r="N60" s="146"/>
      <c r="O60" s="146"/>
      <c r="Q60" s="165"/>
    </row>
    <row r="61" spans="1:17" ht="14.25" thickBot="1" thickTop="1">
      <c r="A61" s="166"/>
      <c r="B61" s="155">
        <f>SUM(B43:B60)</f>
        <v>200</v>
      </c>
      <c r="C61" s="140" t="s">
        <v>42</v>
      </c>
      <c r="D61" s="160">
        <f aca="true" t="shared" si="5" ref="D61:O61">$B43*D43+$B45*D45+$B47*D47+$B49*D49+$B51*D51+$B53*D53+$B55*D55+$B57*D57+$B59*D59</f>
        <v>210</v>
      </c>
      <c r="E61" s="160">
        <f t="shared" si="5"/>
        <v>210</v>
      </c>
      <c r="F61" s="160">
        <f t="shared" si="5"/>
        <v>290</v>
      </c>
      <c r="G61" s="160">
        <f t="shared" si="5"/>
        <v>640</v>
      </c>
      <c r="H61" s="160">
        <f t="shared" si="5"/>
        <v>640</v>
      </c>
      <c r="I61" s="160">
        <f t="shared" si="5"/>
        <v>640</v>
      </c>
      <c r="J61" s="160">
        <f t="shared" si="5"/>
        <v>590</v>
      </c>
      <c r="K61" s="160">
        <f t="shared" si="5"/>
        <v>600</v>
      </c>
      <c r="L61" s="160">
        <f t="shared" si="5"/>
        <v>370</v>
      </c>
      <c r="M61" s="160">
        <f t="shared" si="5"/>
        <v>660</v>
      </c>
      <c r="N61" s="160">
        <f t="shared" si="5"/>
        <v>650</v>
      </c>
      <c r="O61" s="160">
        <f t="shared" si="5"/>
        <v>350</v>
      </c>
      <c r="Q61" s="165"/>
    </row>
    <row r="62" spans="1:17" ht="13.5" thickTop="1">
      <c r="A62" s="203" t="str">
        <f>IF(B61&lt;&gt;Mobility!D23,"Sub-Total Score (Original Value)"," ")</f>
        <v> </v>
      </c>
      <c r="B62" s="204" t="str">
        <f>IF(B61&lt;&gt;Mobility!D23,Mobility!D23," ")</f>
        <v> </v>
      </c>
      <c r="D62" s="54"/>
      <c r="E62" s="54"/>
      <c r="F62" s="54"/>
      <c r="G62" s="54"/>
      <c r="H62" s="54"/>
      <c r="I62" s="54"/>
      <c r="J62" s="54"/>
      <c r="K62" s="54"/>
      <c r="L62" s="54"/>
      <c r="M62" s="54"/>
      <c r="N62" s="54"/>
      <c r="O62" s="54"/>
      <c r="Q62" s="165"/>
    </row>
    <row r="63" spans="1:17" ht="12.75">
      <c r="A63" s="166"/>
      <c r="B63" s="54"/>
      <c r="C63" s="54"/>
      <c r="D63" s="54"/>
      <c r="E63" s="54"/>
      <c r="F63" s="54"/>
      <c r="G63" s="54"/>
      <c r="H63" s="54"/>
      <c r="I63" s="54"/>
      <c r="J63" s="54"/>
      <c r="K63" s="54"/>
      <c r="L63" s="54"/>
      <c r="M63" s="54"/>
      <c r="N63" s="54"/>
      <c r="O63" s="54"/>
      <c r="Q63" s="165"/>
    </row>
    <row r="64" spans="1:17" ht="12.75">
      <c r="A64" s="166"/>
      <c r="B64" s="54"/>
      <c r="C64" s="54"/>
      <c r="D64" s="54"/>
      <c r="E64" s="54"/>
      <c r="F64" s="54"/>
      <c r="G64" s="54"/>
      <c r="H64" s="54"/>
      <c r="I64" s="54"/>
      <c r="J64" s="54"/>
      <c r="K64" s="54"/>
      <c r="L64" s="54"/>
      <c r="M64" s="54"/>
      <c r="N64" s="54"/>
      <c r="O64" s="54"/>
      <c r="Q64" s="165"/>
    </row>
    <row r="65" spans="1:17" ht="12.75">
      <c r="A65" s="166"/>
      <c r="B65" s="54"/>
      <c r="C65" s="54"/>
      <c r="D65" s="54"/>
      <c r="E65" s="54"/>
      <c r="F65" s="54"/>
      <c r="G65" s="54"/>
      <c r="H65" s="54"/>
      <c r="I65" s="54"/>
      <c r="J65" s="54"/>
      <c r="K65" s="54"/>
      <c r="L65" s="54"/>
      <c r="M65" s="54"/>
      <c r="N65" s="54"/>
      <c r="O65" s="54"/>
      <c r="Q65" s="165"/>
    </row>
    <row r="66" spans="1:17" ht="13.5" thickBot="1">
      <c r="A66" s="166"/>
      <c r="B66" s="54"/>
      <c r="C66" s="54"/>
      <c r="D66" s="54"/>
      <c r="E66" s="54"/>
      <c r="F66" s="54"/>
      <c r="G66" s="54"/>
      <c r="H66" s="54"/>
      <c r="I66" s="54"/>
      <c r="J66" s="54"/>
      <c r="K66" s="54"/>
      <c r="L66" s="54"/>
      <c r="M66" s="54"/>
      <c r="N66" s="54"/>
      <c r="O66" s="54"/>
      <c r="Q66" s="165"/>
    </row>
    <row r="67" spans="1:17" ht="14.25" thickBot="1" thickTop="1">
      <c r="A67" s="165"/>
      <c r="B67" s="147" t="s">
        <v>6</v>
      </c>
      <c r="C67" s="168" t="s">
        <v>149</v>
      </c>
      <c r="D67" s="138" t="s">
        <v>140</v>
      </c>
      <c r="E67" s="138" t="s">
        <v>141</v>
      </c>
      <c r="F67" s="138" t="s">
        <v>103</v>
      </c>
      <c r="G67" s="138" t="s">
        <v>62</v>
      </c>
      <c r="H67" s="138" t="s">
        <v>63</v>
      </c>
      <c r="I67" s="138" t="s">
        <v>64</v>
      </c>
      <c r="J67" s="138" t="s">
        <v>138</v>
      </c>
      <c r="K67" s="138" t="s">
        <v>65</v>
      </c>
      <c r="L67" s="138" t="s">
        <v>139</v>
      </c>
      <c r="M67" s="138" t="s">
        <v>67</v>
      </c>
      <c r="N67" s="138" t="s">
        <v>68</v>
      </c>
      <c r="O67" s="138" t="s">
        <v>66</v>
      </c>
      <c r="Q67" s="165"/>
    </row>
    <row r="68" spans="1:17" ht="13.5" thickTop="1">
      <c r="A68" s="278" t="s">
        <v>5</v>
      </c>
      <c r="B68" s="214">
        <v>5</v>
      </c>
      <c r="C68" s="156" t="s">
        <v>109</v>
      </c>
      <c r="D68" s="170">
        <f>Feasibility!E5</f>
        <v>5</v>
      </c>
      <c r="E68" s="170">
        <f>Feasibility!F5</f>
        <v>5</v>
      </c>
      <c r="F68" s="170">
        <f>Feasibility!G5</f>
        <v>3</v>
      </c>
      <c r="G68" s="170">
        <f>Feasibility!H5</f>
        <v>3</v>
      </c>
      <c r="H68" s="170">
        <f>Feasibility!I5</f>
        <v>3</v>
      </c>
      <c r="I68" s="170">
        <f>Feasibility!J5</f>
        <v>3</v>
      </c>
      <c r="J68" s="170">
        <f>Feasibility!K5</f>
        <v>3</v>
      </c>
      <c r="K68" s="170">
        <f>Feasibility!L5</f>
        <v>3</v>
      </c>
      <c r="L68" s="170">
        <f>Feasibility!M5</f>
        <v>3</v>
      </c>
      <c r="M68" s="170">
        <f>Feasibility!N5</f>
        <v>1</v>
      </c>
      <c r="N68" s="170">
        <f>Feasibility!O5</f>
        <v>3</v>
      </c>
      <c r="O68" s="170">
        <f>Feasibility!P5</f>
        <v>3</v>
      </c>
      <c r="Q68" s="165"/>
    </row>
    <row r="69" spans="1:17" ht="12.75">
      <c r="A69" s="280"/>
      <c r="B69" s="221" t="str">
        <f>"("&amp;Feasibility!D5&amp;")"</f>
        <v>(5)</v>
      </c>
      <c r="C69" s="157" t="s">
        <v>4</v>
      </c>
      <c r="D69" s="152"/>
      <c r="E69" s="152"/>
      <c r="F69" s="152"/>
      <c r="G69" s="152"/>
      <c r="H69" s="152"/>
      <c r="I69" s="152"/>
      <c r="J69" s="152"/>
      <c r="K69" s="152"/>
      <c r="L69" s="152"/>
      <c r="M69" s="146"/>
      <c r="N69" s="152"/>
      <c r="O69" s="146"/>
      <c r="Q69" s="165"/>
    </row>
    <row r="70" spans="1:17" ht="12.75">
      <c r="A70" s="280"/>
      <c r="B70" s="215">
        <v>5</v>
      </c>
      <c r="C70" s="158" t="s">
        <v>110</v>
      </c>
      <c r="D70" s="146">
        <f>Feasibility!E7</f>
        <v>5</v>
      </c>
      <c r="E70" s="146">
        <f>Feasibility!F7</f>
        <v>5</v>
      </c>
      <c r="F70" s="146">
        <f>Feasibility!G7</f>
        <v>3</v>
      </c>
      <c r="G70" s="146">
        <f>Feasibility!H7</f>
        <v>4</v>
      </c>
      <c r="H70" s="146">
        <f>Feasibility!I7</f>
        <v>1</v>
      </c>
      <c r="I70" s="146">
        <f>Feasibility!J7</f>
        <v>4</v>
      </c>
      <c r="J70" s="146">
        <f>Feasibility!K7</f>
        <v>2</v>
      </c>
      <c r="K70" s="146">
        <f>Feasibility!L7</f>
        <v>2</v>
      </c>
      <c r="L70" s="146">
        <f>Feasibility!M7</f>
        <v>4</v>
      </c>
      <c r="M70" s="171">
        <f>Feasibility!N7</f>
        <v>1</v>
      </c>
      <c r="N70" s="146">
        <f>Feasibility!O7</f>
        <v>4</v>
      </c>
      <c r="O70" s="171">
        <f>Feasibility!P7</f>
        <v>4</v>
      </c>
      <c r="Q70" s="165"/>
    </row>
    <row r="71" spans="1:17" ht="13.5" thickBot="1">
      <c r="A71" s="279"/>
      <c r="B71" s="222" t="str">
        <f>"("&amp;Feasibility!D7&amp;")"</f>
        <v>(5)</v>
      </c>
      <c r="C71" s="157" t="s">
        <v>4</v>
      </c>
      <c r="D71" s="146"/>
      <c r="E71" s="146"/>
      <c r="F71" s="146"/>
      <c r="G71" s="146"/>
      <c r="H71" s="146"/>
      <c r="I71" s="146"/>
      <c r="J71" s="146"/>
      <c r="K71" s="146"/>
      <c r="L71" s="146"/>
      <c r="M71" s="152"/>
      <c r="N71" s="146"/>
      <c r="O71" s="152"/>
      <c r="Q71" s="165"/>
    </row>
    <row r="72" spans="1:17" ht="13.5" thickTop="1">
      <c r="A72" s="278" t="s">
        <v>0</v>
      </c>
      <c r="B72" s="214">
        <v>30</v>
      </c>
      <c r="C72" s="141" t="s">
        <v>112</v>
      </c>
      <c r="D72" s="170">
        <f>Feasibility!E9</f>
        <v>5</v>
      </c>
      <c r="E72" s="170">
        <f>Feasibility!F9</f>
        <v>4</v>
      </c>
      <c r="F72" s="170">
        <f>Feasibility!G9</f>
        <v>2</v>
      </c>
      <c r="G72" s="170">
        <f>Feasibility!H9</f>
        <v>3</v>
      </c>
      <c r="H72" s="170">
        <f>Feasibility!I9</f>
        <v>2</v>
      </c>
      <c r="I72" s="170">
        <f>Feasibility!J9</f>
        <v>3</v>
      </c>
      <c r="J72" s="170">
        <f>Feasibility!K9</f>
        <v>2</v>
      </c>
      <c r="K72" s="170">
        <f>Feasibility!L9</f>
        <v>1</v>
      </c>
      <c r="L72" s="170">
        <f>Feasibility!M9</f>
        <v>3</v>
      </c>
      <c r="M72" s="170">
        <f>Feasibility!N9</f>
        <v>1</v>
      </c>
      <c r="N72" s="170">
        <f>Feasibility!O9</f>
        <v>3</v>
      </c>
      <c r="O72" s="170">
        <f>Feasibility!P9</f>
        <v>3</v>
      </c>
      <c r="Q72" s="165"/>
    </row>
    <row r="73" spans="1:17" ht="13.5" thickBot="1">
      <c r="A73" s="279"/>
      <c r="B73" s="213" t="str">
        <f>"("&amp;Feasibility!D9&amp;")"</f>
        <v>(30)</v>
      </c>
      <c r="C73" s="157" t="s">
        <v>113</v>
      </c>
      <c r="D73" s="145"/>
      <c r="E73" s="145"/>
      <c r="F73" s="163"/>
      <c r="G73" s="145"/>
      <c r="H73" s="145"/>
      <c r="I73" s="145"/>
      <c r="J73" s="145"/>
      <c r="K73" s="145"/>
      <c r="L73" s="145"/>
      <c r="M73" s="145"/>
      <c r="N73" s="145"/>
      <c r="O73" s="145"/>
      <c r="Q73" s="165"/>
    </row>
    <row r="74" spans="1:17" ht="13.5" thickTop="1">
      <c r="A74" s="278" t="s">
        <v>1</v>
      </c>
      <c r="B74" s="214">
        <v>20</v>
      </c>
      <c r="C74" s="141" t="s">
        <v>111</v>
      </c>
      <c r="D74" s="180">
        <f>Feasibility!E11</f>
        <v>5</v>
      </c>
      <c r="E74" s="170">
        <f>Feasibility!F11</f>
        <v>4</v>
      </c>
      <c r="F74" s="170">
        <f>Feasibility!G11</f>
        <v>3</v>
      </c>
      <c r="G74" s="170">
        <f>Feasibility!H11</f>
        <v>3</v>
      </c>
      <c r="H74" s="170">
        <f>Feasibility!I11</f>
        <v>3</v>
      </c>
      <c r="I74" s="170">
        <f>Feasibility!J11</f>
        <v>3</v>
      </c>
      <c r="J74" s="170">
        <f>Feasibility!K11</f>
        <v>2</v>
      </c>
      <c r="K74" s="170">
        <f>Feasibility!L11</f>
        <v>1</v>
      </c>
      <c r="L74" s="170">
        <f>Feasibility!M11</f>
        <v>3</v>
      </c>
      <c r="M74" s="170">
        <f>Feasibility!N11</f>
        <v>1</v>
      </c>
      <c r="N74" s="170">
        <f>Feasibility!O11</f>
        <v>3</v>
      </c>
      <c r="O74" s="170">
        <f>Feasibility!P11</f>
        <v>3</v>
      </c>
      <c r="Q74" s="165"/>
    </row>
    <row r="75" spans="1:17" ht="13.5" thickBot="1">
      <c r="A75" s="279"/>
      <c r="B75" s="213" t="str">
        <f>"("&amp;Feasibility!D11&amp;")"</f>
        <v>(20)</v>
      </c>
      <c r="C75" s="159" t="s">
        <v>113</v>
      </c>
      <c r="D75" s="145"/>
      <c r="E75" s="145"/>
      <c r="F75" s="145"/>
      <c r="G75" s="145"/>
      <c r="H75" s="145"/>
      <c r="I75" s="145"/>
      <c r="J75" s="145"/>
      <c r="K75" s="145"/>
      <c r="L75" s="145"/>
      <c r="M75" s="145"/>
      <c r="N75" s="145"/>
      <c r="O75" s="145"/>
      <c r="Q75" s="165"/>
    </row>
    <row r="76" spans="1:17" ht="13.5" thickTop="1">
      <c r="A76" s="278" t="s">
        <v>2</v>
      </c>
      <c r="B76" s="215">
        <v>10</v>
      </c>
      <c r="C76" s="142" t="s">
        <v>3</v>
      </c>
      <c r="D76" s="146">
        <f>Feasibility!E13</f>
        <v>5</v>
      </c>
      <c r="E76" s="146">
        <f>Feasibility!F13</f>
        <v>5</v>
      </c>
      <c r="F76" s="146">
        <f>Feasibility!G13</f>
        <v>5</v>
      </c>
      <c r="G76" s="146">
        <f>Feasibility!H13</f>
        <v>3</v>
      </c>
      <c r="H76" s="146">
        <f>Feasibility!I13</f>
        <v>2</v>
      </c>
      <c r="I76" s="146">
        <f>Feasibility!J13</f>
        <v>3</v>
      </c>
      <c r="J76" s="146">
        <f>Feasibility!K13</f>
        <v>2</v>
      </c>
      <c r="K76" s="146">
        <f>Feasibility!L13</f>
        <v>1</v>
      </c>
      <c r="L76" s="146">
        <f>Feasibility!M13</f>
        <v>3</v>
      </c>
      <c r="M76" s="146">
        <f>Feasibility!N13</f>
        <v>2</v>
      </c>
      <c r="N76" s="146">
        <f>Feasibility!O13</f>
        <v>3</v>
      </c>
      <c r="O76" s="146">
        <f>Feasibility!P13</f>
        <v>3</v>
      </c>
      <c r="Q76" s="165"/>
    </row>
    <row r="77" spans="1:17" ht="13.5" thickBot="1">
      <c r="A77" s="279"/>
      <c r="B77" s="222" t="str">
        <f>"("&amp;Feasibility!D13&amp;")"</f>
        <v>(10)</v>
      </c>
      <c r="C77" s="159" t="s">
        <v>113</v>
      </c>
      <c r="D77" s="145"/>
      <c r="E77" s="145"/>
      <c r="F77" s="145"/>
      <c r="G77" s="145"/>
      <c r="H77" s="145"/>
      <c r="I77" s="145"/>
      <c r="J77" s="145"/>
      <c r="K77" s="145"/>
      <c r="L77" s="145"/>
      <c r="M77" s="145"/>
      <c r="N77" s="145"/>
      <c r="O77" s="145"/>
      <c r="Q77" s="165"/>
    </row>
    <row r="78" spans="1:17" ht="14.25" thickBot="1" thickTop="1">
      <c r="A78" s="54"/>
      <c r="B78" s="172">
        <f>SUM(B68:B77)</f>
        <v>70</v>
      </c>
      <c r="C78" s="160" t="s">
        <v>42</v>
      </c>
      <c r="D78" s="140">
        <f aca="true" t="shared" si="6" ref="D78:O78">$B68*D68+$B70*D70+$B72*D72+$B74*D74+$B76*D76</f>
        <v>350</v>
      </c>
      <c r="E78" s="140">
        <f t="shared" si="6"/>
        <v>300</v>
      </c>
      <c r="F78" s="140">
        <f t="shared" si="6"/>
        <v>200</v>
      </c>
      <c r="G78" s="140">
        <f t="shared" si="6"/>
        <v>215</v>
      </c>
      <c r="H78" s="140">
        <f t="shared" si="6"/>
        <v>160</v>
      </c>
      <c r="I78" s="140">
        <f t="shared" si="6"/>
        <v>215</v>
      </c>
      <c r="J78" s="140">
        <f t="shared" si="6"/>
        <v>145</v>
      </c>
      <c r="K78" s="140">
        <f t="shared" si="6"/>
        <v>85</v>
      </c>
      <c r="L78" s="140">
        <f t="shared" si="6"/>
        <v>215</v>
      </c>
      <c r="M78" s="140">
        <f t="shared" si="6"/>
        <v>80</v>
      </c>
      <c r="N78" s="140">
        <f t="shared" si="6"/>
        <v>215</v>
      </c>
      <c r="O78" s="140">
        <f t="shared" si="6"/>
        <v>215</v>
      </c>
      <c r="Q78" s="165"/>
    </row>
    <row r="79" spans="1:17" ht="13.5" thickTop="1">
      <c r="A79" s="203" t="str">
        <f>IF(B78&lt;&gt;Feasibility!D15,"Sub-Total Score (Original Value)"," ")</f>
        <v> </v>
      </c>
      <c r="B79" s="204" t="str">
        <f>IF(B78&lt;&gt;Feasibility!D15,Feasibility!D15," ")</f>
        <v> </v>
      </c>
      <c r="Q79" s="165"/>
    </row>
    <row r="80" ht="12.75">
      <c r="Q80" s="165"/>
    </row>
    <row r="81" ht="12.75">
      <c r="Q81" s="165"/>
    </row>
    <row r="82" ht="12.75">
      <c r="Q82" s="165"/>
    </row>
    <row r="83" ht="13.5" thickBot="1">
      <c r="Q83" s="165"/>
    </row>
    <row r="84" spans="1:17" ht="14.25" thickBot="1" thickTop="1">
      <c r="A84" s="167"/>
      <c r="B84" s="138" t="s">
        <v>6</v>
      </c>
      <c r="C84" s="168" t="s">
        <v>166</v>
      </c>
      <c r="D84" s="138" t="s">
        <v>140</v>
      </c>
      <c r="E84" s="138" t="s">
        <v>141</v>
      </c>
      <c r="F84" s="138" t="s">
        <v>103</v>
      </c>
      <c r="G84" s="138" t="s">
        <v>62</v>
      </c>
      <c r="H84" s="138" t="s">
        <v>63</v>
      </c>
      <c r="I84" s="138" t="s">
        <v>64</v>
      </c>
      <c r="J84" s="138" t="s">
        <v>138</v>
      </c>
      <c r="K84" s="138" t="s">
        <v>65</v>
      </c>
      <c r="L84" s="138" t="s">
        <v>139</v>
      </c>
      <c r="M84" s="138" t="s">
        <v>67</v>
      </c>
      <c r="N84" s="138" t="s">
        <v>68</v>
      </c>
      <c r="O84" s="138" t="s">
        <v>66</v>
      </c>
      <c r="Q84" s="165"/>
    </row>
    <row r="85" spans="1:17" ht="26.25" thickTop="1">
      <c r="A85" s="273" t="s">
        <v>18</v>
      </c>
      <c r="B85" s="217">
        <v>7</v>
      </c>
      <c r="C85" s="138" t="s">
        <v>7</v>
      </c>
      <c r="D85" s="173">
        <f>Environmental!E5</f>
        <v>0</v>
      </c>
      <c r="E85" s="173">
        <f>Environmental!F5</f>
        <v>5</v>
      </c>
      <c r="F85" s="173">
        <f>Environmental!G5</f>
        <v>0</v>
      </c>
      <c r="G85" s="170">
        <f>Environmental!H5</f>
        <v>1</v>
      </c>
      <c r="H85" s="170">
        <f>Environmental!I5</f>
        <v>1</v>
      </c>
      <c r="I85" s="170">
        <f>Environmental!J5</f>
        <v>1</v>
      </c>
      <c r="J85" s="170">
        <f>Environmental!K5</f>
        <v>0</v>
      </c>
      <c r="K85" s="170">
        <f>Environmental!L5</f>
        <v>0</v>
      </c>
      <c r="L85" s="170">
        <f>Environmental!M5</f>
        <v>1</v>
      </c>
      <c r="M85" s="170">
        <f>Environmental!N5</f>
        <v>1</v>
      </c>
      <c r="N85" s="170">
        <f>Environmental!O5</f>
        <v>1</v>
      </c>
      <c r="O85" s="170">
        <f>Environmental!P5</f>
        <v>1</v>
      </c>
      <c r="Q85" s="165"/>
    </row>
    <row r="86" spans="1:17" ht="12.75">
      <c r="A86" s="274"/>
      <c r="B86" s="223" t="str">
        <f>"("&amp;Environmental!D5&amp;")"</f>
        <v>(7)</v>
      </c>
      <c r="C86" s="152" t="s">
        <v>123</v>
      </c>
      <c r="D86" s="151"/>
      <c r="E86" s="151"/>
      <c r="F86" s="151"/>
      <c r="G86" s="152"/>
      <c r="H86" s="152"/>
      <c r="I86" s="152"/>
      <c r="J86" s="152"/>
      <c r="K86" s="152"/>
      <c r="L86" s="152"/>
      <c r="M86" s="152"/>
      <c r="N86" s="152"/>
      <c r="O86" s="152"/>
      <c r="Q86" s="165"/>
    </row>
    <row r="87" spans="1:17" ht="12.75">
      <c r="A87" s="274"/>
      <c r="B87" s="218">
        <v>6</v>
      </c>
      <c r="C87" s="139" t="s">
        <v>124</v>
      </c>
      <c r="D87" s="153">
        <f>Environmental!E7</f>
        <v>0</v>
      </c>
      <c r="E87" s="153">
        <f>Environmental!F7</f>
        <v>5</v>
      </c>
      <c r="F87" s="153">
        <f>Environmental!G7</f>
        <v>0</v>
      </c>
      <c r="G87" s="146">
        <f>Environmental!H7</f>
        <v>1</v>
      </c>
      <c r="H87" s="146">
        <f>Environmental!I7</f>
        <v>1</v>
      </c>
      <c r="I87" s="146">
        <f>Environmental!J7</f>
        <v>1</v>
      </c>
      <c r="J87" s="146">
        <f>Environmental!K7</f>
        <v>0</v>
      </c>
      <c r="K87" s="146">
        <f>Environmental!L7</f>
        <v>0</v>
      </c>
      <c r="L87" s="146">
        <f>Environmental!M7</f>
        <v>1</v>
      </c>
      <c r="M87" s="146">
        <f>Environmental!N7</f>
        <v>1</v>
      </c>
      <c r="N87" s="146">
        <f>Environmental!O7</f>
        <v>1</v>
      </c>
      <c r="O87" s="146">
        <f>Environmental!P7</f>
        <v>1</v>
      </c>
      <c r="Q87" s="165"/>
    </row>
    <row r="88" spans="1:17" ht="13.5" thickBot="1">
      <c r="A88" s="275"/>
      <c r="B88" s="224" t="str">
        <f>"("&amp;Environmental!D7&amp;")"</f>
        <v>(6)</v>
      </c>
      <c r="C88" s="145" t="s">
        <v>123</v>
      </c>
      <c r="D88" s="154"/>
      <c r="E88" s="154"/>
      <c r="F88" s="154"/>
      <c r="G88" s="145"/>
      <c r="H88" s="145"/>
      <c r="I88" s="145"/>
      <c r="J88" s="145"/>
      <c r="K88" s="145"/>
      <c r="L88" s="145"/>
      <c r="M88" s="145"/>
      <c r="N88" s="145"/>
      <c r="O88" s="145"/>
      <c r="Q88" s="165"/>
    </row>
    <row r="89" spans="1:17" ht="32.25" customHeight="1" thickTop="1">
      <c r="A89" s="273" t="s">
        <v>22</v>
      </c>
      <c r="B89" s="219">
        <v>6</v>
      </c>
      <c r="C89" s="149" t="s">
        <v>52</v>
      </c>
      <c r="D89" s="153">
        <f>Environmental!E9</f>
        <v>5</v>
      </c>
      <c r="E89" s="153">
        <f>Environmental!F9</f>
        <v>5</v>
      </c>
      <c r="F89" s="153">
        <f>Environmental!G9</f>
        <v>5</v>
      </c>
      <c r="G89" s="146">
        <f>Environmental!H9</f>
        <v>5</v>
      </c>
      <c r="H89" s="146">
        <f>Environmental!I9</f>
        <v>5</v>
      </c>
      <c r="I89" s="146">
        <f>Environmental!J9</f>
        <v>5</v>
      </c>
      <c r="J89" s="146">
        <f>Environmental!K9</f>
        <v>5</v>
      </c>
      <c r="K89" s="146">
        <f>Environmental!L9</f>
        <v>5</v>
      </c>
      <c r="L89" s="146">
        <f>Environmental!M9</f>
        <v>5</v>
      </c>
      <c r="M89" s="146">
        <f>Environmental!N9</f>
        <v>5</v>
      </c>
      <c r="N89" s="146">
        <f>Environmental!O9</f>
        <v>5</v>
      </c>
      <c r="O89" s="146">
        <f>Environmental!P9</f>
        <v>5</v>
      </c>
      <c r="Q89" s="165"/>
    </row>
    <row r="90" spans="1:17" ht="24" customHeight="1" thickBot="1">
      <c r="A90" s="275"/>
      <c r="B90" s="224" t="str">
        <f>"("&amp;Environmental!D9&amp;")"</f>
        <v>(6)</v>
      </c>
      <c r="C90" s="145" t="s">
        <v>127</v>
      </c>
      <c r="D90" s="153"/>
      <c r="E90" s="153"/>
      <c r="F90" s="153"/>
      <c r="G90" s="146"/>
      <c r="H90" s="146"/>
      <c r="I90" s="146"/>
      <c r="J90" s="146"/>
      <c r="K90" s="146"/>
      <c r="L90" s="146"/>
      <c r="M90" s="146"/>
      <c r="N90" s="146"/>
      <c r="O90" s="146"/>
      <c r="Q90" s="165"/>
    </row>
    <row r="91" spans="1:17" ht="27.75" customHeight="1" thickTop="1">
      <c r="A91" s="273" t="s">
        <v>59</v>
      </c>
      <c r="B91" s="218">
        <v>6</v>
      </c>
      <c r="C91" s="139" t="s">
        <v>114</v>
      </c>
      <c r="D91" s="173">
        <f>Environmental!E11</f>
        <v>5</v>
      </c>
      <c r="E91" s="173">
        <f>Environmental!F11</f>
        <v>5</v>
      </c>
      <c r="F91" s="173">
        <f>Environmental!G11</f>
        <v>3</v>
      </c>
      <c r="G91" s="170">
        <f>Environmental!H11</f>
        <v>4</v>
      </c>
      <c r="H91" s="170">
        <f>Environmental!I11</f>
        <v>2</v>
      </c>
      <c r="I91" s="170">
        <f>Environmental!J11</f>
        <v>4</v>
      </c>
      <c r="J91" s="170">
        <f>Environmental!K11</f>
        <v>2</v>
      </c>
      <c r="K91" s="170">
        <f>Environmental!L11</f>
        <v>2</v>
      </c>
      <c r="L91" s="170">
        <f>Environmental!M11</f>
        <v>3</v>
      </c>
      <c r="M91" s="170">
        <f>Environmental!N11</f>
        <v>3</v>
      </c>
      <c r="N91" s="170">
        <f>Environmental!O11</f>
        <v>3</v>
      </c>
      <c r="O91" s="170">
        <f>Environmental!P11</f>
        <v>3</v>
      </c>
      <c r="Q91" s="165"/>
    </row>
    <row r="92" spans="1:17" ht="26.25" customHeight="1" thickBot="1">
      <c r="A92" s="275"/>
      <c r="B92" s="225" t="str">
        <f>"("&amp;Environmental!D11&amp;")"</f>
        <v>(6)</v>
      </c>
      <c r="C92" s="161" t="s">
        <v>125</v>
      </c>
      <c r="D92" s="154"/>
      <c r="E92" s="154"/>
      <c r="F92" s="154"/>
      <c r="G92" s="145"/>
      <c r="H92" s="145"/>
      <c r="I92" s="145"/>
      <c r="J92" s="145"/>
      <c r="K92" s="145"/>
      <c r="L92" s="145"/>
      <c r="M92" s="145"/>
      <c r="N92" s="145"/>
      <c r="O92" s="145"/>
      <c r="Q92" s="165"/>
    </row>
    <row r="93" spans="1:17" ht="43.5" customHeight="1" thickTop="1">
      <c r="A93" s="273" t="s">
        <v>8</v>
      </c>
      <c r="B93" s="217">
        <v>4</v>
      </c>
      <c r="C93" s="138" t="s">
        <v>44</v>
      </c>
      <c r="D93" s="153">
        <f>Environmental!E13</f>
        <v>0</v>
      </c>
      <c r="E93" s="153">
        <f>Environmental!F13</f>
        <v>5</v>
      </c>
      <c r="F93" s="153">
        <f>Environmental!G13</f>
        <v>5</v>
      </c>
      <c r="G93" s="146">
        <f>Environmental!H13</f>
        <v>4</v>
      </c>
      <c r="H93" s="146">
        <f>Environmental!I13</f>
        <v>4</v>
      </c>
      <c r="I93" s="146">
        <f>Environmental!J13</f>
        <v>4</v>
      </c>
      <c r="J93" s="146">
        <f>Environmental!K13</f>
        <v>5</v>
      </c>
      <c r="K93" s="146">
        <f>Environmental!L13</f>
        <v>5</v>
      </c>
      <c r="L93" s="146">
        <f>Environmental!M13</f>
        <v>4</v>
      </c>
      <c r="M93" s="146">
        <f>Environmental!N13</f>
        <v>5</v>
      </c>
      <c r="N93" s="146">
        <f>Environmental!O13</f>
        <v>4</v>
      </c>
      <c r="O93" s="146">
        <f>Environmental!P13</f>
        <v>4</v>
      </c>
      <c r="Q93" s="165"/>
    </row>
    <row r="94" spans="1:17" ht="12.75">
      <c r="A94" s="274"/>
      <c r="B94" s="223" t="str">
        <f>"("&amp;Environmental!D13&amp;")"</f>
        <v>(4)</v>
      </c>
      <c r="C94" s="152" t="s">
        <v>126</v>
      </c>
      <c r="D94" s="153"/>
      <c r="E94" s="153"/>
      <c r="F94" s="153"/>
      <c r="G94" s="146"/>
      <c r="H94" s="146"/>
      <c r="I94" s="146"/>
      <c r="J94" s="146"/>
      <c r="K94" s="146"/>
      <c r="L94" s="146"/>
      <c r="M94" s="146"/>
      <c r="N94" s="146"/>
      <c r="O94" s="146"/>
      <c r="Q94" s="165"/>
    </row>
    <row r="95" spans="1:17" ht="42" customHeight="1">
      <c r="A95" s="274"/>
      <c r="B95" s="219">
        <v>4</v>
      </c>
      <c r="C95" s="149" t="s">
        <v>45</v>
      </c>
      <c r="D95" s="174">
        <f>Environmental!E15</f>
        <v>5</v>
      </c>
      <c r="E95" s="174">
        <f>Environmental!F15</f>
        <v>5</v>
      </c>
      <c r="F95" s="174">
        <f>Environmental!G15</f>
        <v>5</v>
      </c>
      <c r="G95" s="171">
        <f>Environmental!H15</f>
        <v>0</v>
      </c>
      <c r="H95" s="171">
        <f>Environmental!I15</f>
        <v>0</v>
      </c>
      <c r="I95" s="171">
        <f>Environmental!J15</f>
        <v>0</v>
      </c>
      <c r="J95" s="171">
        <f>Environmental!K15</f>
        <v>5</v>
      </c>
      <c r="K95" s="171">
        <f>Environmental!L15</f>
        <v>5</v>
      </c>
      <c r="L95" s="171">
        <f>Environmental!M15</f>
        <v>0</v>
      </c>
      <c r="M95" s="171">
        <f>Environmental!N15</f>
        <v>1</v>
      </c>
      <c r="N95" s="171">
        <f>Environmental!O15</f>
        <v>1</v>
      </c>
      <c r="O95" s="171">
        <f>Environmental!P15</f>
        <v>1</v>
      </c>
      <c r="Q95" s="165"/>
    </row>
    <row r="96" spans="1:17" ht="12.75">
      <c r="A96" s="274"/>
      <c r="B96" s="223" t="str">
        <f>"("&amp;Environmental!D15&amp;")"</f>
        <v>(4)</v>
      </c>
      <c r="C96" s="152" t="s">
        <v>46</v>
      </c>
      <c r="D96" s="151"/>
      <c r="E96" s="151"/>
      <c r="F96" s="151"/>
      <c r="G96" s="152"/>
      <c r="H96" s="152"/>
      <c r="I96" s="152"/>
      <c r="J96" s="152"/>
      <c r="K96" s="152"/>
      <c r="L96" s="152"/>
      <c r="M96" s="152"/>
      <c r="N96" s="152"/>
      <c r="O96" s="152"/>
      <c r="Q96" s="165"/>
    </row>
    <row r="97" spans="1:17" ht="25.5">
      <c r="A97" s="274"/>
      <c r="B97" s="218">
        <v>4</v>
      </c>
      <c r="C97" s="139" t="s">
        <v>47</v>
      </c>
      <c r="D97" s="153">
        <f>Environmental!E17</f>
        <v>3</v>
      </c>
      <c r="E97" s="153">
        <f>Environmental!F17</f>
        <v>5</v>
      </c>
      <c r="F97" s="153">
        <f>Environmental!G17</f>
        <v>5</v>
      </c>
      <c r="G97" s="146">
        <f>Environmental!H17</f>
        <v>0</v>
      </c>
      <c r="H97" s="146">
        <f>Environmental!I17</f>
        <v>0</v>
      </c>
      <c r="I97" s="146">
        <f>Environmental!J17</f>
        <v>0</v>
      </c>
      <c r="J97" s="146">
        <f>Environmental!K17</f>
        <v>5</v>
      </c>
      <c r="K97" s="146">
        <f>Environmental!L17</f>
        <v>5</v>
      </c>
      <c r="L97" s="146">
        <f>Environmental!M17</f>
        <v>0</v>
      </c>
      <c r="M97" s="146">
        <f>Environmental!N17</f>
        <v>3</v>
      </c>
      <c r="N97" s="146">
        <f>Environmental!O17</f>
        <v>3</v>
      </c>
      <c r="O97" s="146">
        <f>Environmental!P17</f>
        <v>3</v>
      </c>
      <c r="Q97" s="165"/>
    </row>
    <row r="98" spans="1:17" ht="13.5" thickBot="1">
      <c r="A98" s="275"/>
      <c r="B98" s="224" t="str">
        <f>"("&amp;Environmental!D17&amp;")"</f>
        <v>(4)</v>
      </c>
      <c r="C98" s="145" t="s">
        <v>128</v>
      </c>
      <c r="D98" s="148"/>
      <c r="E98" s="148"/>
      <c r="F98" s="148"/>
      <c r="G98" s="139"/>
      <c r="H98" s="139"/>
      <c r="I98" s="139"/>
      <c r="J98" s="139"/>
      <c r="K98" s="139"/>
      <c r="L98" s="139"/>
      <c r="M98" s="139"/>
      <c r="N98" s="139"/>
      <c r="O98" s="139"/>
      <c r="Q98" s="165"/>
    </row>
    <row r="99" spans="1:17" ht="13.5" thickTop="1">
      <c r="A99" s="273" t="s">
        <v>9</v>
      </c>
      <c r="B99" s="219">
        <v>10</v>
      </c>
      <c r="C99" s="149" t="s">
        <v>165</v>
      </c>
      <c r="D99" s="173">
        <f>Environmental!E19</f>
        <v>0</v>
      </c>
      <c r="E99" s="173">
        <f>Environmental!F19</f>
        <v>0</v>
      </c>
      <c r="F99" s="173">
        <f>Environmental!G19</f>
        <v>1</v>
      </c>
      <c r="G99" s="170">
        <f>Environmental!H19</f>
        <v>0</v>
      </c>
      <c r="H99" s="170">
        <f>Environmental!I19</f>
        <v>0</v>
      </c>
      <c r="I99" s="170">
        <f>Environmental!J19</f>
        <v>0</v>
      </c>
      <c r="J99" s="170">
        <f>Environmental!K19</f>
        <v>3</v>
      </c>
      <c r="K99" s="170">
        <f>Environmental!L19</f>
        <v>4</v>
      </c>
      <c r="L99" s="170">
        <f>Environmental!M19</f>
        <v>2</v>
      </c>
      <c r="M99" s="170">
        <f>Environmental!N19</f>
        <v>3</v>
      </c>
      <c r="N99" s="170">
        <f>Environmental!O19</f>
        <v>1</v>
      </c>
      <c r="O99" s="170">
        <f>Environmental!P19</f>
        <v>1</v>
      </c>
      <c r="Q99" s="165"/>
    </row>
    <row r="100" spans="1:17" ht="12.75">
      <c r="A100" s="274"/>
      <c r="B100" s="223" t="str">
        <f>"("&amp;Environmental!D19&amp;")"</f>
        <v>(10)</v>
      </c>
      <c r="C100" s="152" t="s">
        <v>129</v>
      </c>
      <c r="D100" s="153"/>
      <c r="E100" s="153"/>
      <c r="F100" s="153"/>
      <c r="G100" s="146"/>
      <c r="H100" s="146"/>
      <c r="I100" s="146"/>
      <c r="J100" s="146"/>
      <c r="K100" s="146"/>
      <c r="L100" s="146"/>
      <c r="M100" s="146"/>
      <c r="N100" s="146"/>
      <c r="O100" s="146"/>
      <c r="Q100" s="165"/>
    </row>
    <row r="101" spans="1:17" ht="25.5">
      <c r="A101" s="274"/>
      <c r="B101" s="219">
        <v>10</v>
      </c>
      <c r="C101" s="149" t="s">
        <v>60</v>
      </c>
      <c r="D101" s="171">
        <f>Environmental!E21</f>
        <v>3</v>
      </c>
      <c r="E101" s="171">
        <f>Environmental!F21</f>
        <v>3</v>
      </c>
      <c r="F101" s="171">
        <f>Environmental!G21</f>
        <v>3</v>
      </c>
      <c r="G101" s="171">
        <f>Environmental!H21</f>
        <v>2</v>
      </c>
      <c r="H101" s="171">
        <f>Environmental!I21</f>
        <v>2</v>
      </c>
      <c r="I101" s="171">
        <f>Environmental!J21</f>
        <v>2</v>
      </c>
      <c r="J101" s="171">
        <f>Environmental!K21</f>
        <v>4</v>
      </c>
      <c r="K101" s="171">
        <f>Environmental!L21</f>
        <v>5</v>
      </c>
      <c r="L101" s="171">
        <f>Environmental!M21</f>
        <v>3</v>
      </c>
      <c r="M101" s="171">
        <f>Environmental!N21</f>
        <v>4</v>
      </c>
      <c r="N101" s="171">
        <f>Environmental!O21</f>
        <v>3</v>
      </c>
      <c r="O101" s="171">
        <f>Environmental!P21</f>
        <v>2</v>
      </c>
      <c r="P101" s="178"/>
      <c r="Q101" s="165"/>
    </row>
    <row r="102" spans="1:17" ht="15.75">
      <c r="A102" s="274"/>
      <c r="B102" s="225" t="str">
        <f>"("&amp;Environmental!D21&amp;")"</f>
        <v>(10)</v>
      </c>
      <c r="C102" s="146" t="s">
        <v>130</v>
      </c>
      <c r="D102" s="151"/>
      <c r="E102" s="151"/>
      <c r="F102" s="151"/>
      <c r="G102" s="152"/>
      <c r="H102" s="152"/>
      <c r="I102" s="152"/>
      <c r="J102" s="152"/>
      <c r="K102" s="152"/>
      <c r="L102" s="152"/>
      <c r="M102" s="152"/>
      <c r="N102" s="152"/>
      <c r="O102" s="152"/>
      <c r="P102" s="179"/>
      <c r="Q102" s="165"/>
    </row>
    <row r="103" spans="1:17" ht="44.25" customHeight="1">
      <c r="A103" s="274"/>
      <c r="B103" s="219">
        <v>10</v>
      </c>
      <c r="C103" s="149" t="s">
        <v>28</v>
      </c>
      <c r="D103" s="146">
        <f>Environmental!E23</f>
        <v>0</v>
      </c>
      <c r="E103" s="146">
        <f>Environmental!F23</f>
        <v>0</v>
      </c>
      <c r="F103" s="146">
        <f>Environmental!G23</f>
        <v>1</v>
      </c>
      <c r="G103" s="146">
        <f>Environmental!H23</f>
        <v>5</v>
      </c>
      <c r="H103" s="146">
        <f>Environmental!I23</f>
        <v>5</v>
      </c>
      <c r="I103" s="146">
        <f>Environmental!J23</f>
        <v>5</v>
      </c>
      <c r="J103" s="146">
        <f>Environmental!K23</f>
        <v>2</v>
      </c>
      <c r="K103" s="146">
        <f>Environmental!L23</f>
        <v>2</v>
      </c>
      <c r="L103" s="146">
        <f>Environmental!M23</f>
        <v>1</v>
      </c>
      <c r="M103" s="146">
        <f>Environmental!N23</f>
        <v>4</v>
      </c>
      <c r="N103" s="146">
        <f>Environmental!O23</f>
        <v>5</v>
      </c>
      <c r="O103" s="146">
        <f>Environmental!P23</f>
        <v>1</v>
      </c>
      <c r="Q103" s="165"/>
    </row>
    <row r="104" spans="1:17" ht="13.5" thickBot="1">
      <c r="A104" s="275"/>
      <c r="B104" s="225" t="str">
        <f>"("&amp;Environmental!D23&amp;")"</f>
        <v>(10)</v>
      </c>
      <c r="C104" s="146" t="s">
        <v>129</v>
      </c>
      <c r="D104" s="154"/>
      <c r="E104" s="154"/>
      <c r="F104" s="154"/>
      <c r="G104" s="145"/>
      <c r="H104" s="145"/>
      <c r="I104" s="145"/>
      <c r="J104" s="145"/>
      <c r="K104" s="145"/>
      <c r="L104" s="145"/>
      <c r="M104" s="145"/>
      <c r="N104" s="145"/>
      <c r="O104" s="145"/>
      <c r="Q104" s="165"/>
    </row>
    <row r="105" spans="1:17" ht="26.25" thickTop="1">
      <c r="A105" s="273" t="s">
        <v>10</v>
      </c>
      <c r="B105" s="217">
        <v>10</v>
      </c>
      <c r="C105" s="138" t="s">
        <v>11</v>
      </c>
      <c r="D105" s="153">
        <f>Environmental!E25</f>
        <v>5</v>
      </c>
      <c r="E105" s="153">
        <f>Environmental!F25</f>
        <v>5</v>
      </c>
      <c r="F105" s="153">
        <f>Environmental!G25</f>
        <v>3</v>
      </c>
      <c r="G105" s="146">
        <f>Environmental!H25</f>
        <v>0</v>
      </c>
      <c r="H105" s="146">
        <f>Environmental!I25</f>
        <v>0</v>
      </c>
      <c r="I105" s="146">
        <f>Environmental!J25</f>
        <v>0</v>
      </c>
      <c r="J105" s="146">
        <f>Environmental!K25</f>
        <v>3</v>
      </c>
      <c r="K105" s="146">
        <f>Environmental!L25</f>
        <v>3</v>
      </c>
      <c r="L105" s="146">
        <f>Environmental!M25</f>
        <v>4</v>
      </c>
      <c r="M105" s="146">
        <f>Environmental!N25</f>
        <v>0</v>
      </c>
      <c r="N105" s="146">
        <f>Environmental!O25</f>
        <v>0</v>
      </c>
      <c r="O105" s="146">
        <f>Environmental!P25</f>
        <v>0</v>
      </c>
      <c r="Q105" s="165"/>
    </row>
    <row r="106" spans="1:17" ht="12.75">
      <c r="A106" s="274"/>
      <c r="B106" s="223" t="str">
        <f>"("&amp;Environmental!D25&amp;")"</f>
        <v>(10)</v>
      </c>
      <c r="C106" s="152" t="s">
        <v>127</v>
      </c>
      <c r="D106" s="151"/>
      <c r="E106" s="151"/>
      <c r="F106" s="151"/>
      <c r="G106" s="152"/>
      <c r="H106" s="152"/>
      <c r="I106" s="152"/>
      <c r="J106" s="152"/>
      <c r="K106" s="152"/>
      <c r="L106" s="152"/>
      <c r="M106" s="152"/>
      <c r="N106" s="152"/>
      <c r="O106" s="152"/>
      <c r="Q106" s="165"/>
    </row>
    <row r="107" spans="1:17" ht="12.75">
      <c r="A107" s="274"/>
      <c r="B107" s="218">
        <v>10</v>
      </c>
      <c r="C107" s="139" t="s">
        <v>12</v>
      </c>
      <c r="D107" s="153">
        <f>Environmental!E27</f>
        <v>5</v>
      </c>
      <c r="E107" s="153">
        <f>Environmental!F27</f>
        <v>5</v>
      </c>
      <c r="F107" s="153">
        <f>Environmental!G27</f>
        <v>3</v>
      </c>
      <c r="G107" s="153">
        <f>Environmental!H27</f>
        <v>3</v>
      </c>
      <c r="H107" s="153">
        <f>Environmental!I27</f>
        <v>3</v>
      </c>
      <c r="I107" s="153">
        <f>Environmental!J27</f>
        <v>3</v>
      </c>
      <c r="J107" s="153">
        <f>Environmental!K27</f>
        <v>3</v>
      </c>
      <c r="K107" s="153">
        <f>Environmental!L27</f>
        <v>3</v>
      </c>
      <c r="L107" s="153">
        <f>Environmental!M27</f>
        <v>3</v>
      </c>
      <c r="M107" s="153">
        <f>Environmental!N27</f>
        <v>3</v>
      </c>
      <c r="N107" s="153">
        <f>Environmental!O27</f>
        <v>3</v>
      </c>
      <c r="O107" s="171">
        <f>Environmental!P27</f>
        <v>3</v>
      </c>
      <c r="Q107" s="165"/>
    </row>
    <row r="108" spans="1:17" ht="13.5" thickBot="1">
      <c r="A108" s="275"/>
      <c r="B108" s="224" t="str">
        <f>"("&amp;Environmental!D27&amp;")"</f>
        <v>(10)</v>
      </c>
      <c r="C108" s="145" t="s">
        <v>131</v>
      </c>
      <c r="D108" s="154"/>
      <c r="E108" s="154"/>
      <c r="F108" s="154"/>
      <c r="G108" s="145"/>
      <c r="H108" s="145"/>
      <c r="I108" s="145"/>
      <c r="J108" s="145"/>
      <c r="K108" s="145"/>
      <c r="L108" s="145"/>
      <c r="M108" s="145"/>
      <c r="N108" s="145"/>
      <c r="O108" s="145"/>
      <c r="Q108" s="165"/>
    </row>
    <row r="109" spans="1:17" ht="26.25" thickTop="1">
      <c r="A109" s="273" t="s">
        <v>19</v>
      </c>
      <c r="B109" s="217">
        <v>3</v>
      </c>
      <c r="C109" s="138" t="s">
        <v>48</v>
      </c>
      <c r="D109" s="153">
        <f>Environmental!E29</f>
        <v>5</v>
      </c>
      <c r="E109" s="153">
        <f>Environmental!F29</f>
        <v>5</v>
      </c>
      <c r="F109" s="153">
        <f>Environmental!G29</f>
        <v>4</v>
      </c>
      <c r="G109" s="146">
        <f>Environmental!H29</f>
        <v>0</v>
      </c>
      <c r="H109" s="146">
        <f>Environmental!I29</f>
        <v>4</v>
      </c>
      <c r="I109" s="146">
        <f>Environmental!J29</f>
        <v>0</v>
      </c>
      <c r="J109" s="146">
        <f>Environmental!K29</f>
        <v>3</v>
      </c>
      <c r="K109" s="146">
        <f>Environmental!L29</f>
        <v>3</v>
      </c>
      <c r="L109" s="146">
        <f>Environmental!M29</f>
        <v>3</v>
      </c>
      <c r="M109" s="146">
        <f>Environmental!N29</f>
        <v>0</v>
      </c>
      <c r="N109" s="146">
        <f>Environmental!O29</f>
        <v>0</v>
      </c>
      <c r="O109" s="146">
        <f>Environmental!P29</f>
        <v>0</v>
      </c>
      <c r="Q109" s="165"/>
    </row>
    <row r="110" spans="1:17" ht="12.75">
      <c r="A110" s="274"/>
      <c r="B110" s="225" t="str">
        <f>"("&amp;Environmental!D29&amp;")"</f>
        <v>(3)</v>
      </c>
      <c r="C110" s="152" t="s">
        <v>132</v>
      </c>
      <c r="D110" s="153"/>
      <c r="E110" s="153"/>
      <c r="F110" s="153"/>
      <c r="G110" s="146"/>
      <c r="H110" s="146" t="s">
        <v>119</v>
      </c>
      <c r="I110" s="146"/>
      <c r="J110" s="146"/>
      <c r="K110" s="146"/>
      <c r="L110" s="146"/>
      <c r="M110" s="146"/>
      <c r="N110" s="146"/>
      <c r="O110" s="146"/>
      <c r="Q110" s="165"/>
    </row>
    <row r="111" spans="1:17" ht="25.5">
      <c r="A111" s="274"/>
      <c r="B111" s="219">
        <v>2</v>
      </c>
      <c r="C111" s="149" t="s">
        <v>53</v>
      </c>
      <c r="D111" s="174">
        <f>Environmental!E31</f>
        <v>5</v>
      </c>
      <c r="E111" s="174">
        <f>Environmental!F31</f>
        <v>5</v>
      </c>
      <c r="F111" s="174">
        <f>Environmental!G31</f>
        <v>3</v>
      </c>
      <c r="G111" s="171">
        <f>Environmental!H31</f>
        <v>0</v>
      </c>
      <c r="H111" s="171">
        <f>Environmental!I31</f>
        <v>4</v>
      </c>
      <c r="I111" s="171">
        <f>Environmental!J31</f>
        <v>0</v>
      </c>
      <c r="J111" s="171">
        <f>Environmental!K31</f>
        <v>3</v>
      </c>
      <c r="K111" s="171">
        <f>Environmental!L31</f>
        <v>3</v>
      </c>
      <c r="L111" s="171">
        <f>Environmental!M31</f>
        <v>3</v>
      </c>
      <c r="M111" s="171">
        <f>Environmental!N31</f>
        <v>0</v>
      </c>
      <c r="N111" s="171">
        <f>Environmental!O31</f>
        <v>0</v>
      </c>
      <c r="O111" s="171">
        <f>Environmental!P31</f>
        <v>0</v>
      </c>
      <c r="Q111" s="165"/>
    </row>
    <row r="112" spans="1:17" ht="13.5" thickBot="1">
      <c r="A112" s="281"/>
      <c r="B112" s="226" t="str">
        <f>"("&amp;Environmental!D31&amp;")"</f>
        <v>(2)</v>
      </c>
      <c r="C112" s="162" t="s">
        <v>133</v>
      </c>
      <c r="D112" s="175"/>
      <c r="E112" s="175"/>
      <c r="F112" s="175"/>
      <c r="G112" s="162"/>
      <c r="H112" s="162"/>
      <c r="I112" s="162"/>
      <c r="J112" s="162"/>
      <c r="K112" s="162"/>
      <c r="L112" s="162"/>
      <c r="M112" s="162"/>
      <c r="N112" s="162"/>
      <c r="O112" s="162"/>
      <c r="Q112" s="165"/>
    </row>
    <row r="113" spans="1:17" ht="12.75">
      <c r="A113" s="282" t="s">
        <v>20</v>
      </c>
      <c r="B113" s="218">
        <v>2</v>
      </c>
      <c r="C113" s="139" t="s">
        <v>13</v>
      </c>
      <c r="D113" s="153">
        <f>Environmental!E33</f>
        <v>5</v>
      </c>
      <c r="E113" s="153">
        <f>Environmental!F33</f>
        <v>5</v>
      </c>
      <c r="F113" s="153">
        <f>Environmental!G33</f>
        <v>5</v>
      </c>
      <c r="G113" s="146">
        <f>Environmental!H33</f>
        <v>5</v>
      </c>
      <c r="H113" s="146">
        <f>Environmental!I33</f>
        <v>5</v>
      </c>
      <c r="I113" s="146">
        <f>Environmental!J33</f>
        <v>5</v>
      </c>
      <c r="J113" s="146">
        <f>Environmental!K33</f>
        <v>5</v>
      </c>
      <c r="K113" s="146">
        <f>Environmental!L33</f>
        <v>3</v>
      </c>
      <c r="L113" s="146">
        <f>Environmental!M33</f>
        <v>5</v>
      </c>
      <c r="M113" s="146">
        <f>Environmental!N33</f>
        <v>5</v>
      </c>
      <c r="N113" s="146">
        <f>Environmental!O33</f>
        <v>5</v>
      </c>
      <c r="O113" s="146">
        <f>Environmental!P33</f>
        <v>5</v>
      </c>
      <c r="Q113" s="165"/>
    </row>
    <row r="114" spans="1:17" ht="12.75">
      <c r="A114" s="274"/>
      <c r="B114" s="223" t="str">
        <f>"("&amp;Environmental!D33&amp;")"</f>
        <v>(2)</v>
      </c>
      <c r="C114" s="152" t="s">
        <v>14</v>
      </c>
      <c r="D114" s="153"/>
      <c r="E114" s="153"/>
      <c r="F114" s="153"/>
      <c r="G114" s="146"/>
      <c r="H114" s="146"/>
      <c r="I114" s="146"/>
      <c r="J114" s="146"/>
      <c r="K114" s="146"/>
      <c r="L114" s="146"/>
      <c r="M114" s="146"/>
      <c r="N114" s="146"/>
      <c r="O114" s="146"/>
      <c r="Q114" s="165"/>
    </row>
    <row r="115" spans="1:17" ht="25.5">
      <c r="A115" s="274"/>
      <c r="B115" s="219">
        <v>2</v>
      </c>
      <c r="C115" s="149" t="s">
        <v>15</v>
      </c>
      <c r="D115" s="174">
        <f>Environmental!E35</f>
        <v>5</v>
      </c>
      <c r="E115" s="174">
        <f>Environmental!F35</f>
        <v>5</v>
      </c>
      <c r="F115" s="174">
        <f>Environmental!G35</f>
        <v>5</v>
      </c>
      <c r="G115" s="171">
        <f>Environmental!H35</f>
        <v>0</v>
      </c>
      <c r="H115" s="171">
        <f>Environmental!I35</f>
        <v>0</v>
      </c>
      <c r="I115" s="171">
        <f>Environmental!J35</f>
        <v>0</v>
      </c>
      <c r="J115" s="171">
        <f>Environmental!K35</f>
        <v>5</v>
      </c>
      <c r="K115" s="171">
        <f>Environmental!L35</f>
        <v>3</v>
      </c>
      <c r="L115" s="171">
        <f>Environmental!M35</f>
        <v>0</v>
      </c>
      <c r="M115" s="171">
        <f>Environmental!N35</f>
        <v>0</v>
      </c>
      <c r="N115" s="171">
        <f>Environmental!O35</f>
        <v>0</v>
      </c>
      <c r="O115" s="171">
        <f>Environmental!P35</f>
        <v>0</v>
      </c>
      <c r="Q115" s="165"/>
    </row>
    <row r="116" spans="1:17" ht="26.25" thickBot="1">
      <c r="A116" s="281"/>
      <c r="B116" s="225" t="str">
        <f>"("&amp;Environmental!D35&amp;")"</f>
        <v>(2)</v>
      </c>
      <c r="C116" s="146" t="s">
        <v>134</v>
      </c>
      <c r="D116" s="175"/>
      <c r="E116" s="175"/>
      <c r="F116" s="175"/>
      <c r="G116" s="162"/>
      <c r="H116" s="162"/>
      <c r="I116" s="162"/>
      <c r="J116" s="162"/>
      <c r="K116" s="162"/>
      <c r="L116" s="162"/>
      <c r="M116" s="162"/>
      <c r="N116" s="162"/>
      <c r="O116" s="162"/>
      <c r="Q116" s="165"/>
    </row>
    <row r="117" spans="1:17" ht="25.5">
      <c r="A117" s="282" t="s">
        <v>21</v>
      </c>
      <c r="B117" s="220">
        <v>2</v>
      </c>
      <c r="C117" s="144" t="s">
        <v>16</v>
      </c>
      <c r="D117" s="153">
        <f>Environmental!E37</f>
        <v>5</v>
      </c>
      <c r="E117" s="153">
        <f>Environmental!F37</f>
        <v>5</v>
      </c>
      <c r="F117" s="153">
        <f>Environmental!G37</f>
        <v>4</v>
      </c>
      <c r="G117" s="146">
        <f>Environmental!H37</f>
        <v>3</v>
      </c>
      <c r="H117" s="146">
        <f>Environmental!I37</f>
        <v>3</v>
      </c>
      <c r="I117" s="146">
        <f>Environmental!J37</f>
        <v>3</v>
      </c>
      <c r="J117" s="146">
        <f>Environmental!K37</f>
        <v>3</v>
      </c>
      <c r="K117" s="146">
        <f>Environmental!L37</f>
        <v>3</v>
      </c>
      <c r="L117" s="146">
        <f>Environmental!M37</f>
        <v>3</v>
      </c>
      <c r="M117" s="146">
        <f>Environmental!N37</f>
        <v>3</v>
      </c>
      <c r="N117" s="146">
        <f>Environmental!O37</f>
        <v>3</v>
      </c>
      <c r="O117" s="146">
        <f>Environmental!P37</f>
        <v>3</v>
      </c>
      <c r="Q117" s="165"/>
    </row>
    <row r="118" spans="1:17" ht="13.5" thickBot="1">
      <c r="A118" s="275"/>
      <c r="B118" s="224" t="str">
        <f>"("&amp;Environmental!D37&amp;")"</f>
        <v>(2)</v>
      </c>
      <c r="C118" s="145" t="s">
        <v>135</v>
      </c>
      <c r="D118" s="153"/>
      <c r="E118" s="153"/>
      <c r="F118" s="153"/>
      <c r="G118" s="146"/>
      <c r="H118" s="146"/>
      <c r="I118" s="146"/>
      <c r="J118" s="146"/>
      <c r="K118" s="146"/>
      <c r="L118" s="146"/>
      <c r="M118" s="146"/>
      <c r="N118" s="146"/>
      <c r="O118" s="146"/>
      <c r="Q118" s="165"/>
    </row>
    <row r="119" spans="1:17" ht="26.25" thickTop="1">
      <c r="A119" s="273" t="s">
        <v>17</v>
      </c>
      <c r="B119" s="217">
        <v>2</v>
      </c>
      <c r="C119" s="138" t="s">
        <v>49</v>
      </c>
      <c r="D119" s="173">
        <f>Environmental!E39</f>
        <v>5</v>
      </c>
      <c r="E119" s="173">
        <f>Environmental!F39</f>
        <v>5</v>
      </c>
      <c r="F119" s="173">
        <f>Environmental!G39</f>
        <v>4</v>
      </c>
      <c r="G119" s="170">
        <f>Environmental!H39</f>
        <v>3</v>
      </c>
      <c r="H119" s="170">
        <f>Environmental!I39</f>
        <v>5</v>
      </c>
      <c r="I119" s="170">
        <f>Environmental!J39</f>
        <v>3</v>
      </c>
      <c r="J119" s="170">
        <f>Environmental!K39</f>
        <v>3</v>
      </c>
      <c r="K119" s="170">
        <f>Environmental!L39</f>
        <v>3</v>
      </c>
      <c r="L119" s="170">
        <f>Environmental!M39</f>
        <v>5</v>
      </c>
      <c r="M119" s="170">
        <f>Environmental!N39</f>
        <v>3</v>
      </c>
      <c r="N119" s="170">
        <f>Environmental!O39</f>
        <v>3</v>
      </c>
      <c r="O119" s="170">
        <f>Environmental!P39</f>
        <v>3</v>
      </c>
      <c r="Q119" s="165"/>
    </row>
    <row r="120" spans="1:17" ht="26.25" thickBot="1">
      <c r="A120" s="275"/>
      <c r="B120" s="224" t="str">
        <f>"("&amp;Environmental!D39&amp;")"</f>
        <v>(2)</v>
      </c>
      <c r="C120" s="145" t="s">
        <v>136</v>
      </c>
      <c r="D120" s="154"/>
      <c r="E120" s="154"/>
      <c r="F120" s="154"/>
      <c r="G120" s="145"/>
      <c r="H120" s="145"/>
      <c r="I120" s="145"/>
      <c r="J120" s="145"/>
      <c r="K120" s="145"/>
      <c r="L120" s="145"/>
      <c r="M120" s="145"/>
      <c r="N120" s="145"/>
      <c r="O120" s="145"/>
      <c r="Q120" s="165"/>
    </row>
    <row r="121" spans="1:17" ht="14.25" thickBot="1" thickTop="1">
      <c r="A121" s="54"/>
      <c r="B121" s="143">
        <f>SUM(B85:B120)</f>
        <v>100</v>
      </c>
      <c r="C121" s="140" t="s">
        <v>42</v>
      </c>
      <c r="D121" s="169">
        <f aca="true" t="shared" si="7" ref="D121:O121">$B85*D85+$B87*D87+$B89*D89+$B91*D91+$B93*D93+$B95*D95+$B97*D97+$B99*D99+$B101*D101+$B103*D103+$B105*D105+$B107*D107+$B109*D109+$B111*D111+$B113*D113+$B115*D115+$B117*D117+$B119*D119</f>
        <v>287</v>
      </c>
      <c r="E121" s="169">
        <f t="shared" si="7"/>
        <v>380</v>
      </c>
      <c r="F121" s="169">
        <f t="shared" si="7"/>
        <v>272</v>
      </c>
      <c r="G121" s="169">
        <f t="shared" si="7"/>
        <v>205</v>
      </c>
      <c r="H121" s="169">
        <f t="shared" si="7"/>
        <v>217</v>
      </c>
      <c r="I121" s="169">
        <f t="shared" si="7"/>
        <v>205</v>
      </c>
      <c r="J121" s="169">
        <f t="shared" si="7"/>
        <v>299</v>
      </c>
      <c r="K121" s="169">
        <f t="shared" si="7"/>
        <v>311</v>
      </c>
      <c r="L121" s="169">
        <f t="shared" si="7"/>
        <v>248</v>
      </c>
      <c r="M121" s="169">
        <f t="shared" si="7"/>
        <v>259</v>
      </c>
      <c r="N121" s="169">
        <f t="shared" si="7"/>
        <v>235</v>
      </c>
      <c r="O121" s="160">
        <f t="shared" si="7"/>
        <v>185</v>
      </c>
      <c r="Q121" s="165"/>
    </row>
    <row r="122" spans="1:17" ht="13.5" thickTop="1">
      <c r="A122" s="203" t="str">
        <f>IF(B121&lt;&gt;Environmental!D41,"Sub-Total Score (Original Value)"," ")</f>
        <v> </v>
      </c>
      <c r="B122" s="204" t="str">
        <f>IF(B121&lt;&gt;Environmental!D41,Environmental!D41," ")</f>
        <v> </v>
      </c>
      <c r="D122" s="54"/>
      <c r="E122" s="54"/>
      <c r="F122" s="54"/>
      <c r="G122" s="54"/>
      <c r="H122" s="54"/>
      <c r="I122" s="54"/>
      <c r="J122" s="54"/>
      <c r="K122" s="54"/>
      <c r="L122" s="54"/>
      <c r="M122" s="54"/>
      <c r="N122" s="54"/>
      <c r="O122" s="54"/>
      <c r="Q122" s="165"/>
    </row>
    <row r="123" spans="1:17" ht="12.75">
      <c r="A123" s="54"/>
      <c r="B123" s="177"/>
      <c r="C123" s="54"/>
      <c r="D123" s="54"/>
      <c r="E123" s="54"/>
      <c r="F123" s="54"/>
      <c r="G123" s="54"/>
      <c r="H123" s="54"/>
      <c r="I123" s="54"/>
      <c r="J123" s="54"/>
      <c r="K123" s="54"/>
      <c r="L123" s="54"/>
      <c r="M123" s="54"/>
      <c r="N123" s="54"/>
      <c r="O123" s="54"/>
      <c r="Q123" s="165"/>
    </row>
    <row r="124" spans="1:17" ht="12.75">
      <c r="A124" s="54"/>
      <c r="B124" s="177"/>
      <c r="C124" s="54"/>
      <c r="D124" s="54"/>
      <c r="E124" s="54"/>
      <c r="F124" s="54"/>
      <c r="G124" s="54"/>
      <c r="H124" s="54"/>
      <c r="I124" s="54"/>
      <c r="J124" s="54"/>
      <c r="K124" s="54"/>
      <c r="L124" s="54"/>
      <c r="M124" s="54"/>
      <c r="N124" s="54"/>
      <c r="O124" s="54"/>
      <c r="Q124" s="165"/>
    </row>
    <row r="125" spans="1:17" ht="12.75">
      <c r="A125" s="54"/>
      <c r="B125" s="177"/>
      <c r="C125" s="54"/>
      <c r="D125" s="54"/>
      <c r="E125" s="54"/>
      <c r="F125" s="54"/>
      <c r="G125" s="54"/>
      <c r="H125" s="54"/>
      <c r="I125" s="54"/>
      <c r="J125" s="54"/>
      <c r="K125" s="54"/>
      <c r="L125" s="54"/>
      <c r="M125" s="54"/>
      <c r="N125" s="54"/>
      <c r="O125" s="54"/>
      <c r="Q125" s="165"/>
    </row>
    <row r="126" spans="1:17" ht="13.5" thickBot="1">
      <c r="A126" s="54"/>
      <c r="B126" s="177"/>
      <c r="C126" s="54"/>
      <c r="D126" s="54"/>
      <c r="E126" s="54"/>
      <c r="F126" s="54"/>
      <c r="G126" s="54"/>
      <c r="H126" s="54"/>
      <c r="I126" s="54"/>
      <c r="J126" s="54"/>
      <c r="K126" s="54"/>
      <c r="L126" s="54"/>
      <c r="M126" s="54"/>
      <c r="N126" s="54"/>
      <c r="O126" s="54"/>
      <c r="Q126" s="165"/>
    </row>
    <row r="127" spans="1:17" ht="14.25" thickBot="1" thickTop="1">
      <c r="A127" s="167"/>
      <c r="B127" s="147" t="s">
        <v>6</v>
      </c>
      <c r="C127" s="168" t="s">
        <v>167</v>
      </c>
      <c r="D127" s="138" t="s">
        <v>140</v>
      </c>
      <c r="E127" s="138" t="s">
        <v>141</v>
      </c>
      <c r="F127" s="138" t="s">
        <v>103</v>
      </c>
      <c r="G127" s="138" t="s">
        <v>62</v>
      </c>
      <c r="H127" s="138" t="s">
        <v>63</v>
      </c>
      <c r="I127" s="138" t="s">
        <v>64</v>
      </c>
      <c r="J127" s="138" t="s">
        <v>138</v>
      </c>
      <c r="K127" s="138" t="s">
        <v>65</v>
      </c>
      <c r="L127" s="138" t="s">
        <v>139</v>
      </c>
      <c r="M127" s="138" t="s">
        <v>67</v>
      </c>
      <c r="N127" s="138" t="s">
        <v>68</v>
      </c>
      <c r="O127" s="138" t="s">
        <v>66</v>
      </c>
      <c r="Q127" s="165"/>
    </row>
    <row r="128" spans="1:17" ht="30" customHeight="1" thickTop="1">
      <c r="A128" s="273" t="s">
        <v>36</v>
      </c>
      <c r="B128" s="214">
        <v>10</v>
      </c>
      <c r="C128" s="147" t="s">
        <v>38</v>
      </c>
      <c r="D128" s="170">
        <f>Stakeholder!E4</f>
        <v>5</v>
      </c>
      <c r="E128" s="170">
        <f>Stakeholder!F4</f>
        <v>3</v>
      </c>
      <c r="F128" s="170">
        <f>Stakeholder!G4</f>
        <v>1</v>
      </c>
      <c r="G128" s="170">
        <f>Stakeholder!H4</f>
        <v>1</v>
      </c>
      <c r="H128" s="170">
        <f>Stakeholder!I4</f>
        <v>1</v>
      </c>
      <c r="I128" s="170">
        <f>Stakeholder!J4</f>
        <v>1</v>
      </c>
      <c r="J128" s="170">
        <f>Stakeholder!K4</f>
        <v>5</v>
      </c>
      <c r="K128" s="170">
        <f>Stakeholder!L4</f>
        <v>5</v>
      </c>
      <c r="L128" s="170">
        <f>Stakeholder!M4</f>
        <v>1</v>
      </c>
      <c r="M128" s="170">
        <f>Stakeholder!N4</f>
        <v>1</v>
      </c>
      <c r="N128" s="170">
        <f>Stakeholder!O4</f>
        <v>1</v>
      </c>
      <c r="O128" s="170">
        <f>Stakeholder!P4</f>
        <v>1</v>
      </c>
      <c r="Q128" s="165"/>
    </row>
    <row r="129" spans="1:17" ht="12.75">
      <c r="A129" s="274"/>
      <c r="B129" s="221" t="str">
        <f>"("&amp;Stakeholder!D4&amp;")"</f>
        <v>(10)</v>
      </c>
      <c r="C129" s="151" t="s">
        <v>115</v>
      </c>
      <c r="D129" s="152"/>
      <c r="E129" s="152"/>
      <c r="F129" s="152"/>
      <c r="G129" s="152"/>
      <c r="H129" s="152"/>
      <c r="I129" s="152"/>
      <c r="J129" s="152"/>
      <c r="K129" s="152"/>
      <c r="L129" s="152"/>
      <c r="M129" s="152"/>
      <c r="N129" s="152"/>
      <c r="O129" s="152"/>
      <c r="Q129" s="165"/>
    </row>
    <row r="130" spans="1:17" ht="12.75">
      <c r="A130" s="274"/>
      <c r="B130" s="215">
        <v>10</v>
      </c>
      <c r="C130" s="139" t="s">
        <v>39</v>
      </c>
      <c r="D130" s="171">
        <f>Stakeholder!E6</f>
        <v>1</v>
      </c>
      <c r="E130" s="171">
        <f>Stakeholder!F6</f>
        <v>1</v>
      </c>
      <c r="F130" s="171">
        <f>Stakeholder!G6</f>
        <v>1</v>
      </c>
      <c r="G130" s="171">
        <f>Stakeholder!H6</f>
        <v>1</v>
      </c>
      <c r="H130" s="171">
        <f>Stakeholder!I6</f>
        <v>1</v>
      </c>
      <c r="I130" s="171">
        <f>Stakeholder!J6</f>
        <v>1</v>
      </c>
      <c r="J130" s="171">
        <f>Stakeholder!K6</f>
        <v>1</v>
      </c>
      <c r="K130" s="171">
        <f>Stakeholder!L6</f>
        <v>1</v>
      </c>
      <c r="L130" s="171">
        <f>Stakeholder!M6</f>
        <v>1</v>
      </c>
      <c r="M130" s="171">
        <f>Stakeholder!N6</f>
        <v>1</v>
      </c>
      <c r="N130" s="171">
        <f>Stakeholder!O6</f>
        <v>1</v>
      </c>
      <c r="O130" s="171">
        <f>Stakeholder!P6</f>
        <v>1</v>
      </c>
      <c r="Q130" s="165"/>
    </row>
    <row r="131" spans="1:17" ht="26.25" thickBot="1">
      <c r="A131" s="275"/>
      <c r="B131" s="213" t="str">
        <f>"("&amp;Stakeholder!D6&amp;")"</f>
        <v>(10)</v>
      </c>
      <c r="C131" s="154" t="s">
        <v>43</v>
      </c>
      <c r="D131" s="145"/>
      <c r="E131" s="145"/>
      <c r="F131" s="145"/>
      <c r="G131" s="145"/>
      <c r="H131" s="145"/>
      <c r="I131" s="145"/>
      <c r="J131" s="145"/>
      <c r="K131" s="145"/>
      <c r="L131" s="145"/>
      <c r="M131" s="145"/>
      <c r="N131" s="145"/>
      <c r="O131" s="145"/>
      <c r="Q131" s="165"/>
    </row>
    <row r="132" spans="1:17" ht="26.25" thickTop="1">
      <c r="A132" s="273" t="s">
        <v>35</v>
      </c>
      <c r="B132" s="214">
        <v>10</v>
      </c>
      <c r="C132" s="138" t="s">
        <v>40</v>
      </c>
      <c r="D132" s="146">
        <f>Stakeholder!E8</f>
        <v>5</v>
      </c>
      <c r="E132" s="146">
        <f>Stakeholder!F8</f>
        <v>5</v>
      </c>
      <c r="F132" s="146">
        <f>Stakeholder!G8</f>
        <v>1</v>
      </c>
      <c r="G132" s="146">
        <f>Stakeholder!H8</f>
        <v>1</v>
      </c>
      <c r="H132" s="146">
        <f>Stakeholder!I8</f>
        <v>1</v>
      </c>
      <c r="I132" s="146">
        <f>Stakeholder!J8</f>
        <v>1</v>
      </c>
      <c r="J132" s="146">
        <f>Stakeholder!K8</f>
        <v>5</v>
      </c>
      <c r="K132" s="146">
        <f>Stakeholder!L8</f>
        <v>5</v>
      </c>
      <c r="L132" s="146">
        <f>Stakeholder!M8</f>
        <v>1</v>
      </c>
      <c r="M132" s="146">
        <f>Stakeholder!N8</f>
        <v>1</v>
      </c>
      <c r="N132" s="146">
        <f>Stakeholder!O8</f>
        <v>1</v>
      </c>
      <c r="O132" s="146">
        <f>Stakeholder!P8</f>
        <v>1</v>
      </c>
      <c r="Q132" s="165"/>
    </row>
    <row r="133" spans="1:17" ht="12.75">
      <c r="A133" s="274"/>
      <c r="B133" s="221" t="str">
        <f>"("&amp;Stakeholder!D8&amp;")"</f>
        <v>(10)</v>
      </c>
      <c r="C133" s="151" t="s">
        <v>34</v>
      </c>
      <c r="D133" s="146"/>
      <c r="E133" s="146"/>
      <c r="F133" s="146"/>
      <c r="G133" s="146"/>
      <c r="H133" s="146"/>
      <c r="I133" s="146"/>
      <c r="J133" s="146"/>
      <c r="K133" s="146"/>
      <c r="L133" s="146"/>
      <c r="M133" s="146"/>
      <c r="N133" s="146"/>
      <c r="O133" s="146"/>
      <c r="Q133" s="165"/>
    </row>
    <row r="134" spans="1:17" ht="25.5">
      <c r="A134" s="274"/>
      <c r="B134" s="216">
        <v>10</v>
      </c>
      <c r="C134" s="149" t="s">
        <v>137</v>
      </c>
      <c r="D134" s="171">
        <f>Stakeholder!E10</f>
        <v>5</v>
      </c>
      <c r="E134" s="171">
        <f>Stakeholder!F10</f>
        <v>5</v>
      </c>
      <c r="F134" s="171">
        <f>Stakeholder!G10</f>
        <v>3</v>
      </c>
      <c r="G134" s="171">
        <f>Stakeholder!H10</f>
        <v>1</v>
      </c>
      <c r="H134" s="171">
        <f>Stakeholder!I10</f>
        <v>1</v>
      </c>
      <c r="I134" s="171">
        <f>Stakeholder!J10</f>
        <v>1</v>
      </c>
      <c r="J134" s="171">
        <f>Stakeholder!K10</f>
        <v>1</v>
      </c>
      <c r="K134" s="171">
        <f>Stakeholder!L10</f>
        <v>1</v>
      </c>
      <c r="L134" s="171">
        <f>Stakeholder!M10</f>
        <v>1</v>
      </c>
      <c r="M134" s="171">
        <f>Stakeholder!N10</f>
        <v>1</v>
      </c>
      <c r="N134" s="171">
        <f>Stakeholder!O10</f>
        <v>1</v>
      </c>
      <c r="O134" s="171">
        <f>Stakeholder!P10</f>
        <v>1</v>
      </c>
      <c r="Q134" s="165"/>
    </row>
    <row r="135" spans="1:17" ht="12.75">
      <c r="A135" s="274"/>
      <c r="B135" s="221" t="str">
        <f>"("&amp;Stakeholder!D10&amp;")"</f>
        <v>(10)</v>
      </c>
      <c r="C135" s="151" t="s">
        <v>34</v>
      </c>
      <c r="D135" s="152"/>
      <c r="E135" s="152"/>
      <c r="F135" s="152"/>
      <c r="G135" s="152"/>
      <c r="H135" s="152"/>
      <c r="I135" s="152"/>
      <c r="J135" s="152"/>
      <c r="K135" s="152"/>
      <c r="L135" s="152"/>
      <c r="M135" s="152"/>
      <c r="N135" s="152"/>
      <c r="O135" s="152"/>
      <c r="Q135" s="165"/>
    </row>
    <row r="136" spans="1:17" ht="25.5">
      <c r="A136" s="274"/>
      <c r="B136" s="215">
        <v>10</v>
      </c>
      <c r="C136" s="139" t="s">
        <v>41</v>
      </c>
      <c r="D136" s="171">
        <f>Stakeholder!E12</f>
        <v>5</v>
      </c>
      <c r="E136" s="171">
        <f>Stakeholder!F12</f>
        <v>5</v>
      </c>
      <c r="F136" s="171">
        <f>Stakeholder!G12</f>
        <v>3</v>
      </c>
      <c r="G136" s="171">
        <f>Stakeholder!H12</f>
        <v>1</v>
      </c>
      <c r="H136" s="171">
        <f>Stakeholder!I12</f>
        <v>1</v>
      </c>
      <c r="I136" s="171">
        <f>Stakeholder!J12</f>
        <v>1</v>
      </c>
      <c r="J136" s="171">
        <f>Stakeholder!K12</f>
        <v>5</v>
      </c>
      <c r="K136" s="171">
        <f>Stakeholder!L12</f>
        <v>5</v>
      </c>
      <c r="L136" s="171">
        <f>Stakeholder!M12</f>
        <v>1</v>
      </c>
      <c r="M136" s="171">
        <f>Stakeholder!N12</f>
        <v>3</v>
      </c>
      <c r="N136" s="171">
        <f>Stakeholder!O12</f>
        <v>1</v>
      </c>
      <c r="O136" s="171">
        <f>Stakeholder!P12</f>
        <v>1</v>
      </c>
      <c r="Q136" s="165"/>
    </row>
    <row r="137" spans="1:17" ht="13.5" thickBot="1">
      <c r="A137" s="275"/>
      <c r="B137" s="213" t="str">
        <f>"("&amp;Stakeholder!D12&amp;")"</f>
        <v>(10)</v>
      </c>
      <c r="C137" s="154" t="s">
        <v>34</v>
      </c>
      <c r="D137" s="145"/>
      <c r="E137" s="145"/>
      <c r="F137" s="145"/>
      <c r="G137" s="145"/>
      <c r="H137" s="145"/>
      <c r="I137" s="145"/>
      <c r="J137" s="145"/>
      <c r="K137" s="145"/>
      <c r="L137" s="145"/>
      <c r="M137" s="145"/>
      <c r="N137" s="145"/>
      <c r="O137" s="145"/>
      <c r="Q137" s="165"/>
    </row>
    <row r="138" spans="1:17" ht="14.25" thickBot="1" thickTop="1">
      <c r="A138" s="166"/>
      <c r="B138" s="172">
        <f>SUM(B128:B137)</f>
        <v>50</v>
      </c>
      <c r="C138" s="160" t="s">
        <v>42</v>
      </c>
      <c r="D138" s="176">
        <f aca="true" t="shared" si="8" ref="D138:O138">$B128*D128+$B130*D130+$B132*D132+$B134*D134+$B136*D136</f>
        <v>210</v>
      </c>
      <c r="E138" s="176">
        <f t="shared" si="8"/>
        <v>190</v>
      </c>
      <c r="F138" s="176">
        <f t="shared" si="8"/>
        <v>90</v>
      </c>
      <c r="G138" s="176">
        <f t="shared" si="8"/>
        <v>50</v>
      </c>
      <c r="H138" s="176">
        <f t="shared" si="8"/>
        <v>50</v>
      </c>
      <c r="I138" s="176">
        <f t="shared" si="8"/>
        <v>50</v>
      </c>
      <c r="J138" s="176">
        <f t="shared" si="8"/>
        <v>170</v>
      </c>
      <c r="K138" s="176">
        <f t="shared" si="8"/>
        <v>170</v>
      </c>
      <c r="L138" s="176">
        <f t="shared" si="8"/>
        <v>50</v>
      </c>
      <c r="M138" s="176">
        <f t="shared" si="8"/>
        <v>70</v>
      </c>
      <c r="N138" s="176">
        <f t="shared" si="8"/>
        <v>50</v>
      </c>
      <c r="O138" s="176">
        <f t="shared" si="8"/>
        <v>50</v>
      </c>
      <c r="Q138" s="165"/>
    </row>
    <row r="139" spans="1:17" ht="13.5" thickTop="1">
      <c r="A139" s="203" t="str">
        <f>IF(B138&lt;&gt;Stakeholder!D14,"Sub-Total Score (Original Value)"," ")</f>
        <v> </v>
      </c>
      <c r="B139" s="204" t="str">
        <f>IF(B138&lt;&gt;Stakeholder!D14,Stakeholder!D14," ")</f>
        <v> </v>
      </c>
      <c r="Q139" s="165"/>
    </row>
    <row r="140" ht="12.75">
      <c r="Q140" s="165"/>
    </row>
    <row r="141" ht="12.75">
      <c r="Q141" s="165"/>
    </row>
    <row r="142" ht="12.75">
      <c r="Q142" s="165"/>
    </row>
    <row r="143" ht="12.75">
      <c r="Q143" s="165"/>
    </row>
    <row r="144" ht="12.75">
      <c r="Q144" s="165"/>
    </row>
    <row r="145" ht="12.75">
      <c r="Q145" s="165"/>
    </row>
    <row r="146" ht="12.75">
      <c r="Q146" s="165"/>
    </row>
    <row r="147" ht="12.75">
      <c r="Q147" s="165"/>
    </row>
    <row r="148" ht="12.75">
      <c r="Q148" s="165"/>
    </row>
    <row r="149" ht="12.75">
      <c r="Q149" s="165"/>
    </row>
    <row r="150" ht="12.75">
      <c r="Q150" s="165"/>
    </row>
    <row r="151" ht="12.75">
      <c r="Q151" s="165"/>
    </row>
    <row r="152" ht="12.75">
      <c r="Q152" s="165"/>
    </row>
    <row r="153" ht="12.75">
      <c r="Q153" s="165"/>
    </row>
    <row r="154" ht="12.75">
      <c r="Q154" s="165"/>
    </row>
    <row r="155" ht="12.75">
      <c r="Q155" s="165"/>
    </row>
    <row r="156" ht="12.75">
      <c r="Q156" s="165"/>
    </row>
    <row r="157" ht="12.75">
      <c r="Q157" s="165"/>
    </row>
    <row r="158" ht="12.75">
      <c r="Q158" s="165"/>
    </row>
    <row r="159" ht="12.75">
      <c r="Q159" s="165"/>
    </row>
    <row r="160" ht="12.75">
      <c r="Q160" s="165"/>
    </row>
    <row r="161" ht="12.75">
      <c r="Q161" s="165"/>
    </row>
    <row r="162" ht="12.75">
      <c r="Q162" s="165"/>
    </row>
    <row r="163" ht="12.75">
      <c r="Q163" s="165"/>
    </row>
    <row r="164" ht="12.75">
      <c r="Q164" s="165"/>
    </row>
    <row r="165" ht="12.75">
      <c r="Q165" s="165"/>
    </row>
    <row r="166" ht="12.75">
      <c r="Q166" s="165"/>
    </row>
    <row r="167" ht="12.75">
      <c r="Q167" s="165"/>
    </row>
    <row r="168" ht="12.75">
      <c r="Q168" s="165"/>
    </row>
    <row r="169" ht="12.75">
      <c r="Q169" s="165"/>
    </row>
    <row r="170" ht="12.75">
      <c r="Q170" s="165"/>
    </row>
    <row r="171" ht="12.75">
      <c r="Q171" s="165"/>
    </row>
    <row r="172" ht="12.75">
      <c r="Q172" s="165"/>
    </row>
    <row r="173" ht="12.75">
      <c r="Q173" s="165"/>
    </row>
    <row r="174" ht="12.75">
      <c r="Q174" s="165"/>
    </row>
    <row r="175" ht="12.75">
      <c r="Q175" s="165"/>
    </row>
    <row r="176" ht="12.75">
      <c r="Q176" s="165"/>
    </row>
    <row r="177" ht="12.75">
      <c r="Q177" s="165"/>
    </row>
    <row r="178" ht="12.75">
      <c r="Q178" s="165"/>
    </row>
    <row r="179" ht="12.75">
      <c r="Q179" s="165"/>
    </row>
    <row r="180" ht="12.75">
      <c r="Q180" s="165"/>
    </row>
    <row r="181" ht="12.75">
      <c r="Q181" s="165"/>
    </row>
    <row r="182" ht="12.75">
      <c r="Q182" s="165"/>
    </row>
    <row r="183" ht="12.75">
      <c r="Q183" s="165"/>
    </row>
    <row r="184" ht="12.75">
      <c r="Q184" s="165"/>
    </row>
    <row r="185" ht="12.75">
      <c r="Q185" s="165"/>
    </row>
    <row r="186" ht="12.75">
      <c r="Q186" s="165"/>
    </row>
    <row r="187" ht="12.75">
      <c r="Q187" s="165"/>
    </row>
    <row r="188" ht="12.75">
      <c r="Q188" s="165"/>
    </row>
    <row r="189" ht="12.75">
      <c r="Q189" s="165"/>
    </row>
    <row r="190" ht="12.75">
      <c r="Q190" s="165"/>
    </row>
    <row r="191" ht="12.75">
      <c r="Q191" s="165"/>
    </row>
    <row r="192" ht="12.75">
      <c r="Q192" s="165"/>
    </row>
    <row r="193" ht="12.75">
      <c r="Q193" s="165"/>
    </row>
    <row r="194" ht="12.75">
      <c r="Q194" s="165"/>
    </row>
    <row r="195" ht="12.75">
      <c r="Q195" s="165"/>
    </row>
    <row r="196" ht="12.75">
      <c r="Q196" s="165"/>
    </row>
    <row r="197" ht="12.75">
      <c r="Q197" s="165"/>
    </row>
    <row r="198" ht="12.75">
      <c r="Q198" s="165"/>
    </row>
    <row r="199" ht="12.75">
      <c r="Q199" s="165"/>
    </row>
    <row r="200" ht="12.75">
      <c r="Q200" s="165"/>
    </row>
    <row r="201" ht="12.75">
      <c r="Q201" s="165"/>
    </row>
    <row r="202" ht="12.75">
      <c r="Q202" s="165"/>
    </row>
    <row r="203" ht="12.75">
      <c r="Q203" s="165"/>
    </row>
    <row r="204" ht="12.75">
      <c r="Q204" s="165"/>
    </row>
    <row r="205" ht="12.75">
      <c r="Q205" s="165"/>
    </row>
    <row r="206" ht="12.75">
      <c r="Q206" s="165"/>
    </row>
    <row r="207" ht="12.75">
      <c r="Q207" s="165"/>
    </row>
    <row r="208" ht="12.75">
      <c r="Q208" s="165"/>
    </row>
    <row r="209" ht="12.75">
      <c r="Q209" s="165"/>
    </row>
    <row r="210" ht="12.75">
      <c r="Q210" s="165"/>
    </row>
    <row r="211" ht="12.75">
      <c r="Q211" s="165"/>
    </row>
    <row r="212" ht="12.75">
      <c r="Q212" s="165"/>
    </row>
    <row r="213" ht="12.75">
      <c r="Q213" s="165"/>
    </row>
    <row r="214" ht="12.75">
      <c r="Q214" s="165"/>
    </row>
    <row r="215" ht="12.75">
      <c r="Q215" s="165"/>
    </row>
    <row r="216" ht="12.75">
      <c r="Q216" s="165"/>
    </row>
    <row r="217" ht="12.75">
      <c r="Q217" s="165"/>
    </row>
    <row r="218" ht="12.75">
      <c r="Q218" s="165"/>
    </row>
    <row r="219" ht="12.75">
      <c r="Q219" s="165"/>
    </row>
    <row r="220" ht="12.75">
      <c r="Q220" s="165"/>
    </row>
    <row r="221" ht="12.75">
      <c r="Q221" s="165"/>
    </row>
    <row r="222" ht="12.75">
      <c r="Q222" s="165"/>
    </row>
    <row r="223" ht="12.75">
      <c r="Q223" s="165"/>
    </row>
    <row r="224" ht="12.75">
      <c r="Q224" s="165"/>
    </row>
    <row r="225" ht="12.75">
      <c r="Q225" s="165"/>
    </row>
    <row r="226" ht="12.75">
      <c r="Q226" s="165"/>
    </row>
    <row r="227" ht="12.75">
      <c r="Q227" s="165"/>
    </row>
    <row r="228" ht="12.75">
      <c r="Q228" s="165"/>
    </row>
    <row r="229" ht="12.75">
      <c r="Q229" s="165"/>
    </row>
    <row r="230" ht="12.75">
      <c r="Q230" s="165"/>
    </row>
    <row r="231" ht="12.75">
      <c r="Q231" s="165"/>
    </row>
    <row r="232" ht="12.75">
      <c r="Q232" s="165"/>
    </row>
    <row r="233" ht="12.75">
      <c r="Q233" s="165"/>
    </row>
    <row r="234" ht="12.75">
      <c r="Q234" s="165"/>
    </row>
    <row r="235" ht="12.75">
      <c r="Q235" s="165"/>
    </row>
    <row r="236" ht="12.75">
      <c r="Q236" s="165"/>
    </row>
    <row r="237" ht="12.75">
      <c r="Q237" s="165"/>
    </row>
    <row r="238" ht="12.75">
      <c r="Q238" s="165"/>
    </row>
    <row r="239" ht="12.75">
      <c r="Q239" s="165"/>
    </row>
    <row r="240" ht="12.75">
      <c r="Q240" s="165"/>
    </row>
    <row r="241" ht="12.75">
      <c r="Q241" s="165"/>
    </row>
    <row r="242" ht="12.75">
      <c r="Q242" s="165"/>
    </row>
    <row r="243" ht="12.75">
      <c r="Q243" s="165"/>
    </row>
    <row r="244" ht="12.75">
      <c r="Q244" s="165"/>
    </row>
    <row r="245" ht="12.75">
      <c r="Q245" s="165"/>
    </row>
    <row r="246" ht="12.75">
      <c r="Q246" s="165"/>
    </row>
    <row r="247" ht="12.75">
      <c r="Q247" s="165"/>
    </row>
    <row r="248" ht="12.75">
      <c r="Q248" s="165"/>
    </row>
    <row r="249" ht="12.75">
      <c r="Q249" s="165"/>
    </row>
    <row r="250" ht="12.75">
      <c r="Q250" s="165"/>
    </row>
    <row r="251" ht="12.75">
      <c r="Q251" s="165"/>
    </row>
    <row r="252" ht="12.75">
      <c r="Q252" s="165"/>
    </row>
    <row r="253" ht="12.75">
      <c r="Q253" s="165"/>
    </row>
    <row r="254" ht="12.75">
      <c r="Q254" s="165"/>
    </row>
    <row r="255" ht="12.75">
      <c r="Q255" s="165"/>
    </row>
    <row r="256" ht="12.75">
      <c r="Q256" s="165"/>
    </row>
    <row r="257" ht="12.75">
      <c r="Q257" s="165"/>
    </row>
    <row r="258" ht="12.75">
      <c r="Q258" s="165"/>
    </row>
    <row r="259" ht="12.75">
      <c r="Q259" s="165"/>
    </row>
    <row r="260" ht="12.75">
      <c r="Q260" s="165"/>
    </row>
    <row r="261" ht="12.75">
      <c r="Q261" s="165"/>
    </row>
    <row r="262" ht="12.75">
      <c r="Q262" s="165"/>
    </row>
    <row r="263" ht="12.75">
      <c r="Q263" s="165"/>
    </row>
    <row r="264" ht="12.75">
      <c r="Q264" s="165"/>
    </row>
    <row r="265" ht="12.75">
      <c r="Q265" s="165"/>
    </row>
    <row r="266" ht="12.75">
      <c r="Q266" s="165"/>
    </row>
    <row r="267" ht="12.75">
      <c r="Q267" s="165"/>
    </row>
    <row r="268" ht="12.75">
      <c r="Q268" s="165"/>
    </row>
    <row r="269" ht="12.75">
      <c r="Q269" s="165"/>
    </row>
    <row r="270" ht="12.75">
      <c r="Q270" s="165"/>
    </row>
    <row r="271" ht="12.75">
      <c r="Q271" s="165"/>
    </row>
    <row r="272" ht="12.75">
      <c r="Q272" s="165"/>
    </row>
    <row r="273" ht="12.75">
      <c r="Q273" s="165"/>
    </row>
    <row r="274" ht="12.75">
      <c r="Q274" s="165"/>
    </row>
    <row r="275" ht="12.75">
      <c r="Q275" s="165"/>
    </row>
    <row r="276" ht="12.75">
      <c r="Q276" s="165"/>
    </row>
    <row r="277" ht="12.75">
      <c r="Q277" s="165"/>
    </row>
    <row r="278" ht="12.75">
      <c r="Q278" s="165"/>
    </row>
    <row r="279" ht="12.75">
      <c r="Q279" s="165"/>
    </row>
    <row r="280" ht="12.75">
      <c r="Q280" s="165"/>
    </row>
    <row r="281" ht="12.75">
      <c r="Q281" s="165"/>
    </row>
    <row r="282" ht="12.75">
      <c r="Q282" s="165"/>
    </row>
    <row r="283" ht="12.75">
      <c r="Q283" s="165"/>
    </row>
    <row r="284" ht="12.75">
      <c r="Q284" s="165"/>
    </row>
    <row r="285" ht="12.75">
      <c r="Q285" s="165"/>
    </row>
    <row r="286" ht="12.75">
      <c r="Q286" s="165"/>
    </row>
    <row r="287" ht="12.75">
      <c r="Q287" s="165"/>
    </row>
    <row r="288" ht="12.75">
      <c r="Q288" s="165"/>
    </row>
    <row r="289" ht="12.75">
      <c r="Q289" s="165"/>
    </row>
    <row r="290" ht="12.75">
      <c r="Q290" s="165"/>
    </row>
    <row r="291" ht="12.75">
      <c r="Q291" s="165"/>
    </row>
    <row r="292" ht="12.75">
      <c r="Q292" s="165"/>
    </row>
    <row r="293" ht="12.75">
      <c r="Q293" s="165"/>
    </row>
    <row r="294" ht="12.75">
      <c r="Q294" s="165"/>
    </row>
    <row r="295" ht="12.75">
      <c r="Q295" s="165"/>
    </row>
    <row r="296" ht="12.75">
      <c r="Q296" s="165"/>
    </row>
    <row r="297" ht="12.75">
      <c r="Q297" s="165"/>
    </row>
    <row r="298" ht="12.75">
      <c r="Q298" s="165"/>
    </row>
    <row r="299" ht="12.75">
      <c r="Q299" s="165"/>
    </row>
    <row r="300" ht="12.75">
      <c r="Q300" s="165"/>
    </row>
    <row r="301" ht="12.75">
      <c r="Q301" s="165"/>
    </row>
    <row r="302" ht="12.75">
      <c r="Q302" s="165"/>
    </row>
    <row r="303" ht="12.75">
      <c r="Q303" s="165"/>
    </row>
    <row r="304" ht="12.75">
      <c r="Q304" s="165"/>
    </row>
    <row r="305" ht="12.75">
      <c r="Q305" s="165"/>
    </row>
    <row r="306" ht="12.75">
      <c r="Q306" s="165"/>
    </row>
    <row r="307" ht="12.75">
      <c r="Q307" s="165"/>
    </row>
    <row r="308" ht="12.75">
      <c r="Q308" s="165"/>
    </row>
    <row r="309" ht="12.75">
      <c r="Q309" s="165"/>
    </row>
    <row r="310" ht="12.75">
      <c r="Q310" s="165"/>
    </row>
    <row r="311" ht="12.75">
      <c r="Q311" s="165"/>
    </row>
    <row r="312" ht="12.75">
      <c r="Q312" s="165"/>
    </row>
    <row r="313" ht="12.75">
      <c r="Q313" s="165"/>
    </row>
    <row r="314" ht="12.75">
      <c r="Q314" s="165"/>
    </row>
    <row r="315" ht="12.75">
      <c r="Q315" s="165"/>
    </row>
    <row r="316" ht="12.75">
      <c r="Q316" s="165"/>
    </row>
    <row r="317" ht="12.75">
      <c r="Q317" s="165"/>
    </row>
    <row r="318" ht="12.75">
      <c r="Q318" s="165"/>
    </row>
    <row r="319" ht="12.75">
      <c r="Q319" s="165"/>
    </row>
    <row r="320" ht="12.75">
      <c r="Q320" s="165"/>
    </row>
    <row r="321" ht="12.75">
      <c r="Q321" s="165"/>
    </row>
    <row r="322" ht="12.75">
      <c r="Q322" s="165"/>
    </row>
    <row r="323" ht="12.75">
      <c r="Q323" s="165"/>
    </row>
    <row r="324" ht="12.75">
      <c r="Q324" s="165"/>
    </row>
    <row r="325" ht="12.75">
      <c r="Q325" s="165"/>
    </row>
    <row r="326" ht="12.75">
      <c r="Q326" s="165"/>
    </row>
    <row r="327" ht="12.75">
      <c r="Q327" s="165"/>
    </row>
    <row r="328" ht="12.75">
      <c r="Q328" s="165"/>
    </row>
    <row r="329" ht="12.75">
      <c r="Q329" s="165"/>
    </row>
    <row r="330" ht="12.75">
      <c r="Q330" s="165"/>
    </row>
    <row r="331" ht="12.75">
      <c r="Q331" s="165"/>
    </row>
    <row r="332" ht="12.75">
      <c r="Q332" s="165"/>
    </row>
    <row r="333" ht="12.75">
      <c r="Q333" s="165"/>
    </row>
    <row r="334" ht="12.75">
      <c r="Q334" s="165"/>
    </row>
    <row r="335" ht="12.75">
      <c r="Q335" s="165"/>
    </row>
    <row r="336" ht="12.75">
      <c r="Q336" s="165"/>
    </row>
    <row r="337" ht="12.75">
      <c r="Q337" s="165"/>
    </row>
    <row r="338" ht="12.75">
      <c r="Q338" s="165"/>
    </row>
    <row r="339" ht="12.75">
      <c r="Q339" s="165"/>
    </row>
    <row r="340" ht="12.75">
      <c r="Q340" s="165"/>
    </row>
    <row r="341" ht="12.75">
      <c r="Q341" s="165"/>
    </row>
    <row r="342" ht="12.75">
      <c r="Q342" s="165"/>
    </row>
    <row r="343" ht="12.75">
      <c r="Q343" s="165"/>
    </row>
    <row r="344" ht="12.75">
      <c r="Q344" s="165"/>
    </row>
    <row r="345" ht="12.75">
      <c r="Q345" s="165"/>
    </row>
    <row r="346" ht="12.75">
      <c r="Q346" s="165"/>
    </row>
    <row r="347" ht="12.75">
      <c r="Q347" s="165"/>
    </row>
    <row r="348" ht="12.75">
      <c r="Q348" s="165"/>
    </row>
    <row r="349" ht="12.75">
      <c r="Q349" s="165"/>
    </row>
    <row r="350" ht="12.75">
      <c r="Q350" s="165"/>
    </row>
    <row r="351" ht="12.75">
      <c r="Q351" s="165"/>
    </row>
    <row r="352" ht="12.75">
      <c r="Q352" s="165"/>
    </row>
    <row r="353" ht="12.75">
      <c r="Q353" s="165"/>
    </row>
    <row r="354" ht="12.75">
      <c r="Q354" s="165"/>
    </row>
    <row r="355" ht="12.75">
      <c r="Q355" s="165"/>
    </row>
    <row r="356" ht="12.75">
      <c r="Q356" s="165"/>
    </row>
    <row r="357" ht="12.75">
      <c r="Q357" s="165"/>
    </row>
    <row r="358" ht="12.75">
      <c r="Q358" s="165"/>
    </row>
    <row r="359" ht="12.75">
      <c r="Q359" s="165"/>
    </row>
    <row r="360" ht="12.75">
      <c r="Q360" s="165"/>
    </row>
    <row r="361" ht="12.75">
      <c r="Q361" s="165"/>
    </row>
    <row r="362" ht="12.75">
      <c r="Q362" s="165"/>
    </row>
    <row r="363" ht="12.75">
      <c r="Q363" s="165"/>
    </row>
    <row r="364" ht="12.75">
      <c r="Q364" s="165"/>
    </row>
    <row r="365" ht="12.75">
      <c r="Q365" s="165"/>
    </row>
    <row r="366" ht="12.75">
      <c r="Q366" s="165"/>
    </row>
    <row r="367" ht="12.75">
      <c r="Q367" s="165"/>
    </row>
    <row r="368" ht="12.75">
      <c r="Q368" s="165"/>
    </row>
    <row r="369" ht="12.75">
      <c r="Q369" s="165"/>
    </row>
    <row r="370" ht="12.75">
      <c r="Q370" s="165"/>
    </row>
    <row r="371" ht="12.75">
      <c r="Q371" s="165"/>
    </row>
    <row r="372" ht="12.75">
      <c r="Q372" s="165"/>
    </row>
    <row r="373" ht="12.75">
      <c r="Q373" s="165"/>
    </row>
    <row r="374" ht="12.75">
      <c r="Q374" s="165"/>
    </row>
    <row r="375" ht="12.75">
      <c r="Q375" s="165"/>
    </row>
    <row r="376" ht="12.75">
      <c r="Q376" s="165"/>
    </row>
    <row r="377" ht="12.75">
      <c r="Q377" s="165"/>
    </row>
    <row r="378" ht="12.75">
      <c r="Q378" s="165"/>
    </row>
    <row r="379" ht="12.75">
      <c r="Q379" s="165"/>
    </row>
    <row r="380" ht="12.75">
      <c r="Q380" s="165"/>
    </row>
    <row r="381" ht="12.75">
      <c r="Q381" s="165"/>
    </row>
    <row r="382" ht="12.75">
      <c r="Q382" s="165"/>
    </row>
    <row r="383" ht="12.75">
      <c r="Q383" s="165"/>
    </row>
    <row r="384" ht="12.75">
      <c r="Q384" s="165"/>
    </row>
    <row r="385" ht="12.75">
      <c r="Q385" s="165"/>
    </row>
    <row r="386" ht="12.75">
      <c r="Q386" s="165"/>
    </row>
    <row r="387" ht="12.75">
      <c r="Q387" s="165"/>
    </row>
    <row r="388" ht="12.75">
      <c r="Q388" s="165"/>
    </row>
    <row r="389" ht="12.75">
      <c r="Q389" s="165"/>
    </row>
    <row r="390" ht="12.75">
      <c r="Q390" s="165"/>
    </row>
    <row r="391" ht="12.75">
      <c r="Q391" s="165"/>
    </row>
    <row r="392" ht="12.75">
      <c r="Q392" s="165"/>
    </row>
    <row r="393" ht="12.75">
      <c r="Q393" s="165"/>
    </row>
    <row r="394" ht="12.75">
      <c r="Q394" s="165"/>
    </row>
    <row r="395" ht="12.75">
      <c r="Q395" s="165"/>
    </row>
    <row r="396" ht="12.75">
      <c r="Q396" s="165"/>
    </row>
    <row r="397" ht="12.75">
      <c r="Q397" s="165"/>
    </row>
    <row r="398" ht="12.75">
      <c r="Q398" s="165"/>
    </row>
    <row r="399" ht="12.75">
      <c r="Q399" s="165"/>
    </row>
    <row r="400" ht="12.75">
      <c r="Q400" s="165"/>
    </row>
    <row r="401" ht="12.75">
      <c r="Q401" s="165"/>
    </row>
    <row r="402" ht="12.75">
      <c r="Q402" s="165"/>
    </row>
    <row r="403" ht="12.75">
      <c r="Q403" s="165"/>
    </row>
    <row r="404" ht="12.75">
      <c r="Q404" s="165"/>
    </row>
    <row r="405" ht="12.75">
      <c r="Q405" s="165"/>
    </row>
    <row r="406" ht="12.75">
      <c r="Q406" s="165"/>
    </row>
    <row r="407" ht="12.75">
      <c r="Q407" s="165"/>
    </row>
    <row r="408" ht="12.75">
      <c r="Q408" s="165"/>
    </row>
    <row r="409" ht="12.75">
      <c r="Q409" s="165"/>
    </row>
    <row r="410" ht="12.75">
      <c r="Q410" s="165"/>
    </row>
    <row r="411" ht="12.75">
      <c r="Q411" s="165"/>
    </row>
    <row r="412" ht="12.75">
      <c r="Q412" s="165"/>
    </row>
    <row r="413" ht="12.75">
      <c r="Q413" s="165"/>
    </row>
    <row r="414" ht="12.75">
      <c r="Q414" s="165"/>
    </row>
    <row r="415" ht="12.75">
      <c r="Q415" s="165"/>
    </row>
    <row r="416" ht="12.75">
      <c r="Q416" s="165"/>
    </row>
    <row r="417" ht="12.75">
      <c r="Q417" s="165"/>
    </row>
    <row r="418" ht="12.75">
      <c r="Q418" s="165"/>
    </row>
    <row r="419" ht="12.75">
      <c r="Q419" s="165"/>
    </row>
    <row r="420" ht="12.75">
      <c r="Q420" s="165"/>
    </row>
    <row r="421" ht="12.75">
      <c r="Q421" s="165"/>
    </row>
    <row r="422" ht="12.75">
      <c r="Q422" s="165"/>
    </row>
    <row r="423" ht="12.75">
      <c r="Q423" s="165"/>
    </row>
    <row r="424" ht="12.75">
      <c r="Q424" s="165"/>
    </row>
    <row r="425" ht="12.75">
      <c r="Q425" s="165"/>
    </row>
    <row r="426" ht="12.75">
      <c r="Q426" s="165"/>
    </row>
    <row r="427" ht="12.75">
      <c r="Q427" s="165"/>
    </row>
    <row r="428" ht="12.75">
      <c r="Q428" s="165"/>
    </row>
    <row r="429" ht="12.75">
      <c r="Q429" s="165"/>
    </row>
    <row r="430" ht="12.75">
      <c r="Q430" s="165"/>
    </row>
    <row r="431" ht="12.75">
      <c r="Q431" s="165"/>
    </row>
    <row r="432" ht="12.75">
      <c r="Q432" s="165"/>
    </row>
    <row r="433" ht="12.75">
      <c r="Q433" s="165"/>
    </row>
    <row r="434" ht="12.75">
      <c r="Q434" s="165"/>
    </row>
    <row r="435" ht="12.75">
      <c r="Q435" s="165"/>
    </row>
    <row r="436" ht="12.75">
      <c r="Q436" s="165"/>
    </row>
    <row r="437" ht="12.75">
      <c r="Q437" s="165"/>
    </row>
    <row r="438" ht="12.75">
      <c r="Q438" s="165"/>
    </row>
    <row r="439" ht="12.75">
      <c r="Q439" s="165"/>
    </row>
    <row r="440" ht="12.75">
      <c r="Q440" s="165"/>
    </row>
    <row r="441" ht="12.75">
      <c r="Q441" s="165"/>
    </row>
    <row r="442" ht="12.75">
      <c r="Q442" s="165"/>
    </row>
    <row r="443" ht="12.75">
      <c r="Q443" s="165"/>
    </row>
    <row r="444" ht="12.75">
      <c r="Q444" s="165"/>
    </row>
    <row r="445" ht="12.75">
      <c r="Q445" s="165"/>
    </row>
    <row r="446" ht="12.75">
      <c r="Q446" s="165"/>
    </row>
    <row r="447" ht="12.75">
      <c r="Q447" s="165"/>
    </row>
    <row r="448" ht="12.75">
      <c r="Q448" s="165"/>
    </row>
    <row r="449" ht="12.75">
      <c r="Q449" s="165"/>
    </row>
    <row r="450" ht="12.75">
      <c r="Q450" s="165"/>
    </row>
    <row r="451" ht="12.75">
      <c r="Q451" s="165"/>
    </row>
    <row r="452" ht="12.75">
      <c r="Q452" s="165"/>
    </row>
    <row r="453" ht="12.75">
      <c r="Q453" s="165"/>
    </row>
    <row r="454" ht="12.75">
      <c r="Q454" s="165"/>
    </row>
    <row r="455" ht="12.75">
      <c r="Q455" s="165"/>
    </row>
    <row r="456" ht="12.75">
      <c r="Q456" s="165"/>
    </row>
    <row r="457" ht="12.75">
      <c r="Q457" s="165"/>
    </row>
    <row r="458" ht="12.75">
      <c r="Q458" s="165"/>
    </row>
    <row r="459" ht="12.75">
      <c r="Q459" s="165"/>
    </row>
    <row r="460" ht="12.75">
      <c r="Q460" s="165"/>
    </row>
    <row r="461" ht="12.75">
      <c r="Q461" s="165"/>
    </row>
    <row r="462" ht="12.75">
      <c r="Q462" s="165"/>
    </row>
    <row r="463" ht="12.75">
      <c r="Q463" s="165"/>
    </row>
    <row r="464" ht="12.75">
      <c r="Q464" s="165"/>
    </row>
    <row r="465" ht="12.75">
      <c r="Q465" s="165"/>
    </row>
    <row r="466" ht="12.75">
      <c r="Q466" s="165"/>
    </row>
    <row r="467" ht="12.75">
      <c r="Q467" s="165"/>
    </row>
    <row r="468" ht="12.75">
      <c r="Q468" s="165"/>
    </row>
    <row r="469" ht="12.75">
      <c r="Q469" s="165"/>
    </row>
    <row r="470" ht="12.75">
      <c r="Q470" s="165"/>
    </row>
    <row r="471" ht="12.75">
      <c r="Q471" s="165"/>
    </row>
    <row r="472" ht="12.75">
      <c r="Q472" s="165"/>
    </row>
    <row r="473" ht="12.75">
      <c r="Q473" s="165"/>
    </row>
    <row r="474" ht="12.75">
      <c r="Q474" s="165"/>
    </row>
    <row r="475" ht="12.75">
      <c r="Q475" s="165"/>
    </row>
    <row r="476" ht="12.75">
      <c r="Q476" s="165"/>
    </row>
    <row r="477" ht="12.75">
      <c r="Q477" s="165"/>
    </row>
    <row r="478" ht="12.75">
      <c r="Q478" s="165"/>
    </row>
    <row r="479" ht="12.75">
      <c r="Q479" s="165"/>
    </row>
    <row r="480" ht="12.75">
      <c r="Q480" s="165"/>
    </row>
    <row r="481" ht="12.75">
      <c r="Q481" s="165"/>
    </row>
    <row r="482" ht="12.75">
      <c r="Q482" s="165"/>
    </row>
    <row r="483" ht="12.75">
      <c r="Q483" s="165"/>
    </row>
    <row r="484" ht="12.75">
      <c r="Q484" s="165"/>
    </row>
    <row r="485" ht="12.75">
      <c r="Q485" s="165"/>
    </row>
    <row r="486" ht="12.75">
      <c r="Q486" s="165"/>
    </row>
    <row r="487" ht="12.75">
      <c r="Q487" s="165"/>
    </row>
    <row r="488" ht="12.75">
      <c r="Q488" s="165"/>
    </row>
    <row r="489" ht="12.75">
      <c r="Q489" s="165"/>
    </row>
    <row r="490" ht="12.75">
      <c r="Q490" s="165"/>
    </row>
    <row r="491" ht="12.75">
      <c r="Q491" s="165"/>
    </row>
    <row r="492" ht="12.75">
      <c r="Q492" s="165"/>
    </row>
    <row r="493" ht="12.75">
      <c r="Q493" s="165"/>
    </row>
    <row r="494" ht="12.75">
      <c r="Q494" s="165"/>
    </row>
    <row r="495" ht="12.75">
      <c r="Q495" s="165"/>
    </row>
    <row r="496" ht="12.75">
      <c r="Q496" s="165"/>
    </row>
    <row r="497" ht="12.75">
      <c r="Q497" s="165"/>
    </row>
    <row r="498" ht="12.75">
      <c r="Q498" s="165"/>
    </row>
    <row r="499" ht="12.75">
      <c r="Q499" s="165"/>
    </row>
    <row r="500" ht="12.75">
      <c r="Q500" s="165"/>
    </row>
    <row r="501" ht="12.75">
      <c r="Q501" s="165"/>
    </row>
    <row r="502" ht="12.75">
      <c r="Q502" s="165"/>
    </row>
    <row r="503" ht="12.75">
      <c r="Q503" s="165"/>
    </row>
    <row r="504" ht="12.75">
      <c r="Q504" s="165"/>
    </row>
    <row r="505" ht="12.75">
      <c r="Q505" s="165"/>
    </row>
    <row r="506" ht="12.75">
      <c r="Q506" s="165"/>
    </row>
    <row r="507" ht="12.75">
      <c r="Q507" s="165"/>
    </row>
    <row r="508" ht="12.75">
      <c r="Q508" s="165"/>
    </row>
    <row r="509" ht="12.75">
      <c r="Q509" s="165"/>
    </row>
    <row r="510" ht="12.75">
      <c r="Q510" s="165"/>
    </row>
    <row r="511" ht="12.75">
      <c r="Q511" s="165"/>
    </row>
    <row r="512" ht="12.75">
      <c r="Q512" s="165"/>
    </row>
    <row r="513" ht="12.75">
      <c r="Q513" s="165"/>
    </row>
    <row r="514" ht="12.75">
      <c r="Q514" s="165"/>
    </row>
    <row r="515" ht="12.75">
      <c r="Q515" s="165"/>
    </row>
    <row r="516" ht="12.75">
      <c r="Q516" s="165"/>
    </row>
    <row r="517" ht="12.75">
      <c r="Q517" s="165"/>
    </row>
    <row r="518" ht="12.75">
      <c r="Q518" s="165"/>
    </row>
    <row r="519" ht="12.75">
      <c r="Q519" s="165"/>
    </row>
    <row r="520" ht="12.75">
      <c r="Q520" s="165"/>
    </row>
    <row r="521" ht="12.75">
      <c r="Q521" s="165"/>
    </row>
    <row r="522" ht="12.75">
      <c r="Q522" s="165"/>
    </row>
    <row r="523" ht="12.75">
      <c r="Q523" s="165"/>
    </row>
    <row r="524" ht="12.75">
      <c r="Q524" s="165"/>
    </row>
    <row r="525" ht="12.75">
      <c r="Q525" s="165"/>
    </row>
    <row r="526" ht="12.75">
      <c r="Q526" s="165"/>
    </row>
    <row r="527" ht="12.75">
      <c r="Q527" s="165"/>
    </row>
    <row r="528" ht="12.75">
      <c r="Q528" s="165"/>
    </row>
    <row r="529" ht="12.75">
      <c r="Q529" s="165"/>
    </row>
    <row r="530" ht="12.75">
      <c r="Q530" s="165"/>
    </row>
    <row r="531" ht="12.75">
      <c r="Q531" s="165"/>
    </row>
    <row r="532" ht="12.75">
      <c r="Q532" s="165"/>
    </row>
    <row r="533" ht="12.75">
      <c r="Q533" s="165"/>
    </row>
    <row r="534" ht="12.75">
      <c r="Q534" s="165"/>
    </row>
    <row r="535" ht="12.75">
      <c r="Q535" s="165"/>
    </row>
    <row r="536" ht="12.75">
      <c r="Q536" s="165"/>
    </row>
    <row r="537" ht="12.75">
      <c r="Q537" s="165"/>
    </row>
    <row r="538" ht="12.75">
      <c r="Q538" s="165"/>
    </row>
    <row r="539" ht="12.75">
      <c r="Q539" s="165"/>
    </row>
    <row r="540" ht="12.75">
      <c r="Q540" s="165"/>
    </row>
    <row r="541" ht="12.75">
      <c r="Q541" s="165"/>
    </row>
    <row r="542" ht="12.75">
      <c r="Q542" s="165"/>
    </row>
    <row r="543" ht="12.75">
      <c r="Q543" s="165"/>
    </row>
    <row r="544" ht="12.75">
      <c r="Q544" s="165"/>
    </row>
    <row r="545" ht="12.75">
      <c r="Q545" s="165"/>
    </row>
    <row r="546" ht="12.75">
      <c r="Q546" s="165"/>
    </row>
    <row r="547" ht="12.75">
      <c r="Q547" s="165"/>
    </row>
    <row r="548" ht="12.75">
      <c r="Q548" s="165"/>
    </row>
    <row r="549" ht="12.75">
      <c r="Q549" s="165"/>
    </row>
    <row r="550" ht="12.75">
      <c r="Q550" s="165"/>
    </row>
    <row r="551" ht="12.75">
      <c r="Q551" s="165"/>
    </row>
    <row r="552" ht="12.75">
      <c r="Q552" s="165"/>
    </row>
    <row r="553" ht="12.75">
      <c r="Q553" s="165"/>
    </row>
    <row r="554" ht="12.75">
      <c r="Q554" s="165"/>
    </row>
    <row r="555" ht="12.75">
      <c r="Q555" s="165"/>
    </row>
    <row r="556" ht="12.75">
      <c r="Q556" s="165"/>
    </row>
    <row r="557" ht="12.75">
      <c r="Q557" s="165"/>
    </row>
    <row r="558" ht="12.75">
      <c r="Q558" s="165"/>
    </row>
    <row r="559" ht="12.75">
      <c r="Q559" s="165"/>
    </row>
    <row r="560" ht="12.75">
      <c r="Q560" s="165"/>
    </row>
    <row r="561" ht="12.75">
      <c r="Q561" s="165"/>
    </row>
    <row r="562" ht="12.75">
      <c r="Q562" s="165"/>
    </row>
    <row r="563" ht="12.75">
      <c r="Q563" s="165"/>
    </row>
    <row r="564" ht="12.75">
      <c r="Q564" s="165"/>
    </row>
    <row r="565" ht="12.75">
      <c r="Q565" s="165"/>
    </row>
    <row r="566" ht="12.75">
      <c r="Q566" s="165"/>
    </row>
    <row r="567" ht="12.75">
      <c r="Q567" s="165"/>
    </row>
    <row r="568" ht="12.75">
      <c r="Q568" s="165"/>
    </row>
    <row r="569" ht="12.75">
      <c r="Q569" s="165"/>
    </row>
    <row r="570" ht="12.75">
      <c r="Q570" s="165"/>
    </row>
    <row r="571" ht="12.75">
      <c r="Q571" s="165"/>
    </row>
    <row r="572" ht="12.75">
      <c r="Q572" s="165"/>
    </row>
    <row r="573" ht="12.75">
      <c r="Q573" s="165"/>
    </row>
    <row r="574" ht="12.75">
      <c r="Q574" s="165"/>
    </row>
    <row r="575" ht="12.75">
      <c r="Q575" s="165"/>
    </row>
    <row r="576" ht="12.75">
      <c r="Q576" s="165"/>
    </row>
    <row r="577" ht="12.75">
      <c r="Q577" s="165"/>
    </row>
    <row r="578" ht="12.75">
      <c r="Q578" s="165"/>
    </row>
    <row r="579" ht="12.75">
      <c r="Q579" s="165"/>
    </row>
    <row r="580" ht="12.75">
      <c r="Q580" s="165"/>
    </row>
    <row r="581" ht="12.75">
      <c r="Q581" s="165"/>
    </row>
    <row r="582" ht="12.75">
      <c r="Q582" s="165"/>
    </row>
    <row r="583" ht="12.75">
      <c r="Q583" s="165"/>
    </row>
    <row r="584" ht="12.75">
      <c r="Q584" s="165"/>
    </row>
    <row r="585" ht="12.75">
      <c r="Q585" s="165"/>
    </row>
    <row r="586" ht="12.75">
      <c r="Q586" s="165"/>
    </row>
    <row r="587" ht="12.75">
      <c r="Q587" s="165"/>
    </row>
    <row r="588" ht="12.75">
      <c r="Q588" s="165"/>
    </row>
    <row r="589" ht="12.75">
      <c r="Q589" s="165"/>
    </row>
    <row r="590" ht="12.75">
      <c r="Q590" s="165"/>
    </row>
    <row r="591" ht="12.75">
      <c r="Q591" s="165"/>
    </row>
    <row r="592" ht="12.75">
      <c r="Q592" s="165"/>
    </row>
    <row r="593" ht="12.75">
      <c r="Q593" s="165"/>
    </row>
    <row r="594" ht="12.75">
      <c r="Q594" s="165"/>
    </row>
    <row r="595" ht="12.75">
      <c r="Q595" s="165"/>
    </row>
    <row r="596" ht="12.75">
      <c r="Q596" s="165"/>
    </row>
    <row r="597" ht="12.75">
      <c r="Q597" s="165"/>
    </row>
    <row r="598" ht="12.75">
      <c r="Q598" s="165"/>
    </row>
    <row r="599" ht="12.75">
      <c r="Q599" s="165"/>
    </row>
    <row r="600" ht="12.75">
      <c r="Q600" s="165"/>
    </row>
    <row r="601" ht="12.75">
      <c r="Q601" s="165"/>
    </row>
    <row r="602" ht="12.75">
      <c r="Q602" s="165"/>
    </row>
    <row r="603" ht="12.75">
      <c r="Q603" s="165"/>
    </row>
    <row r="604" ht="12.75">
      <c r="Q604" s="165"/>
    </row>
    <row r="605" ht="12.75">
      <c r="Q605" s="165"/>
    </row>
    <row r="606" ht="12.75">
      <c r="Q606" s="165"/>
    </row>
    <row r="607" ht="12.75">
      <c r="Q607" s="165"/>
    </row>
    <row r="608" ht="12.75">
      <c r="Q608" s="165"/>
    </row>
    <row r="609" ht="12.75">
      <c r="Q609" s="165"/>
    </row>
    <row r="610" ht="12.75">
      <c r="Q610" s="165"/>
    </row>
    <row r="611" ht="12.75">
      <c r="Q611" s="165"/>
    </row>
    <row r="612" ht="12.75">
      <c r="Q612" s="165"/>
    </row>
    <row r="613" ht="12.75">
      <c r="Q613" s="165"/>
    </row>
    <row r="614" ht="12.75">
      <c r="Q614" s="165"/>
    </row>
    <row r="615" ht="12.75">
      <c r="Q615" s="165"/>
    </row>
    <row r="616" ht="12.75">
      <c r="Q616" s="165"/>
    </row>
    <row r="617" ht="12.75">
      <c r="Q617" s="165"/>
    </row>
    <row r="618" ht="12.75">
      <c r="Q618" s="165"/>
    </row>
    <row r="619" ht="12.75">
      <c r="Q619" s="165"/>
    </row>
    <row r="620" ht="12.75">
      <c r="Q620" s="165"/>
    </row>
    <row r="621" ht="12.75">
      <c r="Q621" s="165"/>
    </row>
    <row r="622" ht="12.75">
      <c r="Q622" s="165"/>
    </row>
    <row r="623" ht="12.75">
      <c r="Q623" s="165"/>
    </row>
    <row r="624" ht="12.75">
      <c r="Q624" s="165"/>
    </row>
    <row r="625" ht="12.75">
      <c r="Q625" s="165"/>
    </row>
    <row r="626" ht="12.75">
      <c r="Q626" s="165"/>
    </row>
    <row r="627" ht="12.75">
      <c r="Q627" s="165"/>
    </row>
    <row r="628" ht="12.75">
      <c r="Q628" s="165"/>
    </row>
    <row r="629" ht="12.75">
      <c r="Q629" s="165"/>
    </row>
    <row r="630" ht="12.75">
      <c r="Q630" s="165"/>
    </row>
    <row r="631" ht="12.75">
      <c r="Q631" s="165"/>
    </row>
    <row r="632" ht="12.75">
      <c r="Q632" s="165"/>
    </row>
    <row r="633" ht="12.75">
      <c r="Q633" s="165"/>
    </row>
    <row r="634" ht="12.75">
      <c r="Q634" s="165"/>
    </row>
    <row r="635" ht="12.75">
      <c r="Q635" s="165"/>
    </row>
    <row r="636" ht="12.75">
      <c r="Q636" s="165"/>
    </row>
    <row r="637" ht="12.75">
      <c r="Q637" s="165"/>
    </row>
    <row r="638" ht="12.75">
      <c r="Q638" s="165"/>
    </row>
    <row r="639" ht="12.75">
      <c r="Q639" s="165"/>
    </row>
    <row r="640" ht="12.75">
      <c r="Q640" s="165"/>
    </row>
    <row r="641" ht="12.75">
      <c r="Q641" s="165"/>
    </row>
    <row r="642" ht="12.75">
      <c r="Q642" s="165"/>
    </row>
    <row r="643" ht="12.75">
      <c r="Q643" s="165"/>
    </row>
    <row r="644" ht="12.75">
      <c r="Q644" s="165"/>
    </row>
    <row r="645" ht="12.75">
      <c r="Q645" s="165"/>
    </row>
    <row r="646" ht="12.75">
      <c r="Q646" s="165"/>
    </row>
    <row r="647" ht="12.75">
      <c r="Q647" s="165"/>
    </row>
    <row r="648" ht="12.75">
      <c r="Q648" s="165"/>
    </row>
    <row r="649" ht="12.75">
      <c r="Q649" s="165"/>
    </row>
    <row r="650" ht="12.75">
      <c r="Q650" s="165"/>
    </row>
    <row r="651" ht="12.75">
      <c r="Q651" s="165"/>
    </row>
    <row r="652" ht="12.75">
      <c r="Q652" s="165"/>
    </row>
    <row r="653" ht="12.75">
      <c r="Q653" s="165"/>
    </row>
    <row r="654" ht="12.75">
      <c r="Q654" s="165"/>
    </row>
    <row r="655" ht="12.75">
      <c r="Q655" s="165"/>
    </row>
    <row r="656" ht="12.75">
      <c r="Q656" s="165"/>
    </row>
    <row r="657" ht="12.75">
      <c r="Q657" s="165"/>
    </row>
    <row r="658" ht="12.75">
      <c r="Q658" s="165"/>
    </row>
    <row r="659" ht="12.75">
      <c r="Q659" s="165"/>
    </row>
    <row r="660" ht="12.75">
      <c r="Q660" s="165"/>
    </row>
    <row r="661" ht="12.75">
      <c r="Q661" s="165"/>
    </row>
    <row r="662" ht="12.75">
      <c r="Q662" s="165"/>
    </row>
    <row r="663" ht="12.75">
      <c r="Q663" s="165"/>
    </row>
    <row r="664" ht="12.75">
      <c r="Q664" s="165"/>
    </row>
    <row r="665" ht="12.75">
      <c r="Q665" s="165"/>
    </row>
    <row r="666" ht="12.75">
      <c r="Q666" s="165"/>
    </row>
    <row r="667" ht="12.75">
      <c r="Q667" s="165"/>
    </row>
    <row r="668" ht="12.75">
      <c r="Q668" s="165"/>
    </row>
    <row r="669" ht="12.75">
      <c r="Q669" s="165"/>
    </row>
    <row r="670" ht="12.75">
      <c r="Q670" s="165"/>
    </row>
    <row r="671" ht="12.75">
      <c r="Q671" s="165"/>
    </row>
    <row r="672" ht="12.75">
      <c r="Q672" s="165"/>
    </row>
    <row r="673" ht="12.75">
      <c r="Q673" s="165"/>
    </row>
    <row r="674" ht="12.75">
      <c r="Q674" s="165"/>
    </row>
    <row r="675" ht="12.75">
      <c r="Q675" s="165"/>
    </row>
    <row r="676" ht="12.75">
      <c r="Q676" s="165"/>
    </row>
    <row r="677" ht="12.75">
      <c r="Q677" s="165"/>
    </row>
    <row r="678" ht="12.75">
      <c r="Q678" s="165"/>
    </row>
    <row r="679" ht="12.75">
      <c r="Q679" s="165"/>
    </row>
    <row r="680" ht="12.75">
      <c r="Q680" s="165"/>
    </row>
    <row r="681" ht="12.75">
      <c r="Q681" s="165"/>
    </row>
    <row r="682" ht="12.75">
      <c r="Q682" s="165"/>
    </row>
    <row r="683" ht="12.75">
      <c r="Q683" s="165"/>
    </row>
    <row r="684" ht="12.75">
      <c r="Q684" s="165"/>
    </row>
    <row r="685" ht="12.75">
      <c r="Q685" s="165"/>
    </row>
    <row r="686" ht="12.75">
      <c r="Q686" s="165"/>
    </row>
    <row r="687" ht="12.75">
      <c r="Q687" s="165"/>
    </row>
    <row r="688" ht="12.75">
      <c r="Q688" s="165"/>
    </row>
    <row r="689" ht="12.75">
      <c r="Q689" s="165"/>
    </row>
    <row r="690" ht="12.75">
      <c r="Q690" s="165"/>
    </row>
    <row r="691" ht="12.75">
      <c r="Q691" s="165"/>
    </row>
    <row r="692" ht="12.75">
      <c r="Q692" s="165"/>
    </row>
    <row r="693" ht="12.75">
      <c r="Q693" s="165"/>
    </row>
    <row r="694" ht="12.75">
      <c r="Q694" s="165"/>
    </row>
    <row r="695" ht="12.75">
      <c r="Q695" s="165"/>
    </row>
    <row r="696" ht="12.75">
      <c r="Q696" s="165"/>
    </row>
    <row r="697" ht="12.75">
      <c r="Q697" s="165"/>
    </row>
    <row r="698" ht="12.75">
      <c r="Q698" s="165"/>
    </row>
    <row r="699" ht="12.75">
      <c r="Q699" s="165"/>
    </row>
    <row r="700" ht="12.75">
      <c r="Q700" s="165"/>
    </row>
    <row r="701" ht="12.75">
      <c r="Q701" s="165"/>
    </row>
    <row r="702" ht="12.75">
      <c r="Q702" s="165"/>
    </row>
    <row r="703" ht="12.75">
      <c r="Q703" s="165"/>
    </row>
    <row r="704" ht="12.75">
      <c r="Q704" s="165"/>
    </row>
    <row r="705" ht="12.75">
      <c r="Q705" s="165"/>
    </row>
    <row r="706" ht="12.75">
      <c r="Q706" s="165"/>
    </row>
    <row r="707" ht="12.75">
      <c r="Q707" s="165"/>
    </row>
    <row r="708" ht="12.75">
      <c r="Q708" s="165"/>
    </row>
    <row r="709" ht="12.75">
      <c r="Q709" s="165"/>
    </row>
    <row r="710" ht="12.75">
      <c r="Q710" s="165"/>
    </row>
    <row r="711" ht="12.75">
      <c r="Q711" s="165"/>
    </row>
    <row r="712" ht="12.75">
      <c r="Q712" s="165"/>
    </row>
    <row r="713" ht="12.75">
      <c r="Q713" s="165"/>
    </row>
    <row r="714" ht="12.75">
      <c r="Q714" s="165"/>
    </row>
    <row r="715" ht="12.75">
      <c r="Q715" s="165"/>
    </row>
    <row r="716" ht="12.75">
      <c r="Q716" s="165"/>
    </row>
    <row r="717" ht="12.75">
      <c r="Q717" s="165"/>
    </row>
    <row r="718" ht="12.75">
      <c r="Q718" s="165"/>
    </row>
    <row r="719" ht="12.75">
      <c r="Q719" s="165"/>
    </row>
    <row r="720" ht="12.75">
      <c r="Q720" s="165"/>
    </row>
    <row r="721" ht="12.75">
      <c r="Q721" s="165"/>
    </row>
    <row r="722" ht="12.75">
      <c r="Q722" s="165"/>
    </row>
    <row r="723" ht="12.75">
      <c r="Q723" s="165"/>
    </row>
    <row r="724" ht="12.75">
      <c r="Q724" s="165"/>
    </row>
    <row r="725" ht="12.75">
      <c r="Q725" s="165"/>
    </row>
    <row r="726" ht="12.75">
      <c r="Q726" s="165"/>
    </row>
    <row r="727" ht="12.75">
      <c r="Q727" s="165"/>
    </row>
    <row r="728" ht="12.75">
      <c r="Q728" s="165"/>
    </row>
    <row r="729" ht="12.75">
      <c r="Q729" s="165"/>
    </row>
    <row r="730" ht="12.75">
      <c r="Q730" s="165"/>
    </row>
    <row r="731" ht="12.75">
      <c r="Q731" s="165"/>
    </row>
    <row r="732" ht="12.75">
      <c r="Q732" s="165"/>
    </row>
    <row r="733" ht="12.75">
      <c r="Q733" s="165"/>
    </row>
    <row r="734" ht="12.75">
      <c r="Q734" s="165"/>
    </row>
    <row r="735" ht="12.75">
      <c r="Q735" s="165"/>
    </row>
    <row r="736" ht="12.75">
      <c r="Q736" s="165"/>
    </row>
    <row r="737" ht="12.75">
      <c r="Q737" s="165"/>
    </row>
    <row r="738" ht="12.75">
      <c r="Q738" s="165"/>
    </row>
    <row r="739" ht="12.75">
      <c r="Q739" s="165"/>
    </row>
    <row r="740" ht="12.75">
      <c r="Q740" s="165"/>
    </row>
    <row r="741" ht="12.75">
      <c r="Q741" s="165"/>
    </row>
    <row r="742" ht="12.75">
      <c r="Q742" s="165"/>
    </row>
    <row r="743" ht="12.75">
      <c r="Q743" s="165"/>
    </row>
    <row r="744" ht="12.75">
      <c r="Q744" s="165"/>
    </row>
    <row r="745" ht="12.75">
      <c r="Q745" s="165"/>
    </row>
    <row r="746" ht="12.75">
      <c r="Q746" s="165"/>
    </row>
    <row r="747" ht="12.75">
      <c r="Q747" s="165"/>
    </row>
    <row r="748" ht="12.75">
      <c r="Q748" s="165"/>
    </row>
    <row r="749" ht="12.75">
      <c r="Q749" s="165"/>
    </row>
    <row r="750" ht="12.75">
      <c r="Q750" s="165"/>
    </row>
    <row r="751" ht="12.75">
      <c r="Q751" s="165"/>
    </row>
    <row r="752" ht="12.75">
      <c r="Q752" s="165"/>
    </row>
    <row r="753" ht="12.75">
      <c r="Q753" s="165"/>
    </row>
    <row r="754" ht="12.75">
      <c r="Q754" s="165"/>
    </row>
    <row r="755" ht="12.75">
      <c r="Q755" s="165"/>
    </row>
    <row r="756" ht="12.75">
      <c r="Q756" s="165"/>
    </row>
    <row r="757" ht="12.75">
      <c r="Q757" s="165"/>
    </row>
    <row r="758" ht="12.75">
      <c r="Q758" s="165"/>
    </row>
    <row r="759" ht="12.75">
      <c r="Q759" s="165"/>
    </row>
    <row r="760" ht="12.75">
      <c r="Q760" s="165"/>
    </row>
    <row r="761" ht="12.75">
      <c r="Q761" s="165"/>
    </row>
    <row r="762" ht="12.75">
      <c r="Q762" s="165"/>
    </row>
    <row r="763" ht="12.75">
      <c r="Q763" s="165"/>
    </row>
    <row r="764" ht="12.75">
      <c r="Q764" s="165"/>
    </row>
    <row r="765" ht="12.75">
      <c r="Q765" s="165"/>
    </row>
    <row r="766" ht="12.75">
      <c r="Q766" s="165"/>
    </row>
    <row r="767" ht="12.75">
      <c r="Q767" s="165"/>
    </row>
    <row r="768" ht="12.75">
      <c r="Q768" s="165"/>
    </row>
    <row r="769" ht="12.75">
      <c r="Q769" s="165"/>
    </row>
    <row r="770" ht="12.75">
      <c r="Q770" s="165"/>
    </row>
    <row r="771" ht="12.75">
      <c r="Q771" s="165"/>
    </row>
    <row r="772" ht="12.75">
      <c r="Q772" s="165"/>
    </row>
    <row r="773" ht="12.75">
      <c r="Q773" s="165"/>
    </row>
    <row r="774" ht="12.75">
      <c r="Q774" s="165"/>
    </row>
    <row r="775" ht="12.75">
      <c r="Q775" s="165"/>
    </row>
    <row r="776" ht="12.75">
      <c r="Q776" s="165"/>
    </row>
    <row r="777" ht="12.75">
      <c r="Q777" s="165"/>
    </row>
    <row r="778" ht="12.75">
      <c r="Q778" s="165"/>
    </row>
    <row r="779" ht="12.75">
      <c r="Q779" s="165"/>
    </row>
    <row r="780" ht="12.75">
      <c r="Q780" s="165"/>
    </row>
    <row r="781" ht="12.75">
      <c r="Q781" s="165"/>
    </row>
    <row r="782" ht="12.75">
      <c r="Q782" s="165"/>
    </row>
    <row r="783" ht="12.75">
      <c r="Q783" s="165"/>
    </row>
    <row r="784" ht="12.75">
      <c r="Q784" s="165"/>
    </row>
    <row r="785" ht="12.75">
      <c r="Q785" s="165"/>
    </row>
    <row r="786" ht="12.75">
      <c r="Q786" s="165"/>
    </row>
    <row r="787" ht="12.75">
      <c r="Q787" s="165"/>
    </row>
    <row r="788" ht="12.75">
      <c r="Q788" s="165"/>
    </row>
    <row r="789" ht="12.75">
      <c r="Q789" s="165"/>
    </row>
    <row r="790" ht="12.75">
      <c r="Q790" s="165"/>
    </row>
    <row r="791" ht="12.75">
      <c r="Q791" s="165"/>
    </row>
    <row r="792" ht="12.75">
      <c r="Q792" s="165"/>
    </row>
    <row r="793" ht="12.75">
      <c r="Q793" s="165"/>
    </row>
    <row r="794" ht="12.75">
      <c r="Q794" s="165"/>
    </row>
    <row r="795" ht="12.75">
      <c r="Q795" s="165"/>
    </row>
    <row r="796" ht="12.75">
      <c r="Q796" s="165"/>
    </row>
    <row r="797" ht="12.75">
      <c r="Q797" s="165"/>
    </row>
    <row r="798" ht="12.75">
      <c r="Q798" s="165"/>
    </row>
    <row r="799" ht="12.75">
      <c r="Q799" s="165"/>
    </row>
    <row r="800" ht="12.75">
      <c r="Q800" s="165"/>
    </row>
    <row r="801" ht="12.75">
      <c r="Q801" s="165"/>
    </row>
    <row r="802" ht="12.75">
      <c r="Q802" s="165"/>
    </row>
    <row r="803" ht="12.75">
      <c r="Q803" s="165"/>
    </row>
    <row r="804" ht="12.75">
      <c r="Q804" s="165"/>
    </row>
    <row r="805" ht="12.75">
      <c r="Q805" s="165"/>
    </row>
    <row r="806" ht="12.75">
      <c r="Q806" s="165"/>
    </row>
    <row r="807" ht="12.75">
      <c r="Q807" s="165"/>
    </row>
    <row r="808" ht="12.75">
      <c r="Q808" s="165"/>
    </row>
    <row r="809" ht="12.75">
      <c r="Q809" s="165"/>
    </row>
    <row r="810" ht="12.75">
      <c r="Q810" s="165"/>
    </row>
    <row r="811" ht="12.75">
      <c r="Q811" s="165"/>
    </row>
    <row r="812" ht="12.75">
      <c r="Q812" s="165"/>
    </row>
    <row r="813" ht="12.75">
      <c r="Q813" s="165"/>
    </row>
    <row r="814" ht="12.75">
      <c r="Q814" s="165"/>
    </row>
    <row r="815" ht="12.75">
      <c r="Q815" s="165"/>
    </row>
    <row r="816" ht="12.75">
      <c r="Q816" s="165"/>
    </row>
    <row r="817" ht="12.75">
      <c r="Q817" s="165"/>
    </row>
    <row r="818" ht="12.75">
      <c r="Q818" s="165"/>
    </row>
    <row r="819" ht="12.75">
      <c r="Q819" s="165"/>
    </row>
    <row r="820" ht="12.75">
      <c r="Q820" s="165"/>
    </row>
    <row r="821" ht="12.75">
      <c r="Q821" s="165"/>
    </row>
    <row r="822" ht="12.75">
      <c r="Q822" s="165"/>
    </row>
    <row r="823" ht="12.75">
      <c r="Q823" s="165"/>
    </row>
    <row r="824" ht="12.75">
      <c r="Q824" s="165"/>
    </row>
    <row r="825" ht="12.75">
      <c r="Q825" s="165"/>
    </row>
    <row r="826" ht="12.75">
      <c r="Q826" s="165"/>
    </row>
    <row r="827" ht="12.75">
      <c r="Q827" s="165"/>
    </row>
    <row r="828" ht="12.75">
      <c r="Q828" s="165"/>
    </row>
    <row r="829" ht="12.75">
      <c r="Q829" s="165"/>
    </row>
    <row r="830" ht="12.75">
      <c r="Q830" s="165"/>
    </row>
    <row r="831" ht="12.75">
      <c r="Q831" s="165"/>
    </row>
    <row r="832" ht="12.75">
      <c r="Q832" s="165"/>
    </row>
    <row r="833" ht="12.75">
      <c r="Q833" s="165"/>
    </row>
    <row r="834" ht="12.75">
      <c r="Q834" s="165"/>
    </row>
    <row r="835" ht="12.75">
      <c r="Q835" s="165"/>
    </row>
    <row r="836" ht="12.75">
      <c r="Q836" s="165"/>
    </row>
    <row r="837" ht="12.75">
      <c r="Q837" s="165"/>
    </row>
    <row r="838" ht="12.75">
      <c r="Q838" s="165"/>
    </row>
    <row r="839" ht="12.75">
      <c r="Q839" s="165"/>
    </row>
    <row r="840" ht="12.75">
      <c r="Q840" s="165"/>
    </row>
    <row r="841" ht="12.75">
      <c r="Q841" s="165"/>
    </row>
    <row r="842" ht="12.75">
      <c r="Q842" s="165"/>
    </row>
    <row r="843" ht="12.75">
      <c r="Q843" s="165"/>
    </row>
    <row r="844" ht="12.75">
      <c r="Q844" s="165"/>
    </row>
    <row r="845" ht="12.75">
      <c r="Q845" s="165"/>
    </row>
    <row r="846" ht="12.75">
      <c r="Q846" s="165"/>
    </row>
    <row r="847" ht="12.75">
      <c r="Q847" s="165"/>
    </row>
    <row r="848" ht="12.75">
      <c r="Q848" s="165"/>
    </row>
    <row r="849" ht="12.75">
      <c r="Q849" s="165"/>
    </row>
    <row r="850" ht="12.75">
      <c r="Q850" s="165"/>
    </row>
    <row r="851" ht="12.75">
      <c r="Q851" s="165"/>
    </row>
    <row r="852" ht="12.75">
      <c r="Q852" s="165"/>
    </row>
    <row r="853" ht="12.75">
      <c r="Q853" s="165"/>
    </row>
    <row r="854" ht="12.75">
      <c r="Q854" s="165"/>
    </row>
    <row r="855" ht="12.75">
      <c r="Q855" s="165"/>
    </row>
    <row r="856" ht="12.75">
      <c r="Q856" s="165"/>
    </row>
    <row r="857" ht="12.75">
      <c r="Q857" s="165"/>
    </row>
    <row r="858" ht="12.75">
      <c r="Q858" s="165"/>
    </row>
    <row r="859" ht="12.75">
      <c r="Q859" s="165"/>
    </row>
    <row r="860" ht="12.75">
      <c r="Q860" s="165"/>
    </row>
    <row r="861" ht="12.75">
      <c r="Q861" s="165"/>
    </row>
    <row r="862" ht="12.75">
      <c r="Q862" s="165"/>
    </row>
    <row r="863" ht="12.75">
      <c r="Q863" s="165"/>
    </row>
    <row r="864" ht="12.75">
      <c r="Q864" s="165"/>
    </row>
    <row r="865" ht="12.75">
      <c r="Q865" s="165"/>
    </row>
    <row r="866" ht="12.75">
      <c r="Q866" s="165"/>
    </row>
    <row r="867" ht="12.75">
      <c r="Q867" s="165"/>
    </row>
    <row r="868" ht="12.75">
      <c r="Q868" s="165"/>
    </row>
    <row r="869" ht="12.75">
      <c r="Q869" s="165"/>
    </row>
    <row r="870" ht="12.75">
      <c r="Q870" s="165"/>
    </row>
    <row r="871" ht="12.75">
      <c r="Q871" s="165"/>
    </row>
    <row r="872" ht="12.75">
      <c r="Q872" s="165"/>
    </row>
    <row r="873" ht="12.75">
      <c r="Q873" s="165"/>
    </row>
    <row r="874" ht="12.75">
      <c r="Q874" s="165"/>
    </row>
    <row r="875" ht="12.75">
      <c r="Q875" s="165"/>
    </row>
    <row r="876" ht="12.75">
      <c r="Q876" s="165"/>
    </row>
    <row r="877" ht="12.75">
      <c r="Q877" s="165"/>
    </row>
    <row r="878" ht="12.75">
      <c r="Q878" s="165"/>
    </row>
    <row r="879" ht="12.75">
      <c r="Q879" s="165"/>
    </row>
    <row r="880" ht="12.75">
      <c r="Q880" s="165"/>
    </row>
    <row r="881" ht="12.75">
      <c r="Q881" s="165"/>
    </row>
    <row r="882" ht="12.75">
      <c r="Q882" s="165"/>
    </row>
    <row r="883" ht="12.75">
      <c r="Q883" s="165"/>
    </row>
    <row r="884" ht="12.75">
      <c r="Q884" s="165"/>
    </row>
    <row r="885" ht="12.75">
      <c r="Q885" s="165"/>
    </row>
    <row r="886" ht="12.75">
      <c r="Q886" s="165"/>
    </row>
    <row r="887" ht="12.75">
      <c r="Q887" s="165"/>
    </row>
    <row r="888" ht="12.75">
      <c r="Q888" s="165"/>
    </row>
    <row r="889" ht="12.75">
      <c r="Q889" s="165"/>
    </row>
    <row r="890" ht="12.75">
      <c r="Q890" s="165"/>
    </row>
    <row r="891" ht="12.75">
      <c r="Q891" s="165"/>
    </row>
    <row r="892" ht="12.75">
      <c r="Q892" s="165"/>
    </row>
    <row r="893" ht="12.75">
      <c r="Q893" s="165"/>
    </row>
    <row r="894" ht="12.75">
      <c r="Q894" s="165"/>
    </row>
    <row r="895" ht="12.75">
      <c r="Q895" s="165"/>
    </row>
    <row r="896" ht="12.75">
      <c r="Q896" s="165"/>
    </row>
    <row r="897" ht="12.75">
      <c r="Q897" s="165"/>
    </row>
    <row r="898" ht="12.75">
      <c r="Q898" s="165"/>
    </row>
    <row r="899" ht="12.75">
      <c r="Q899" s="165"/>
    </row>
    <row r="900" ht="12.75">
      <c r="Q900" s="165"/>
    </row>
    <row r="901" ht="12.75">
      <c r="Q901" s="165"/>
    </row>
    <row r="902" ht="12.75">
      <c r="Q902" s="165"/>
    </row>
    <row r="903" ht="12.75">
      <c r="Q903" s="165"/>
    </row>
    <row r="904" ht="12.75">
      <c r="Q904" s="165"/>
    </row>
    <row r="905" ht="12.75">
      <c r="Q905" s="165"/>
    </row>
    <row r="906" ht="12.75">
      <c r="Q906" s="165"/>
    </row>
    <row r="907" ht="12.75">
      <c r="Q907" s="165"/>
    </row>
    <row r="908" ht="12.75">
      <c r="Q908" s="165"/>
    </row>
    <row r="909" ht="12.75">
      <c r="Q909" s="165"/>
    </row>
    <row r="910" ht="12.75">
      <c r="Q910" s="165"/>
    </row>
    <row r="911" ht="12.75">
      <c r="Q911" s="165"/>
    </row>
    <row r="912" ht="12.75">
      <c r="Q912" s="165"/>
    </row>
    <row r="913" ht="12.75">
      <c r="Q913" s="165"/>
    </row>
    <row r="914" ht="12.75">
      <c r="Q914" s="165"/>
    </row>
    <row r="915" ht="12.75">
      <c r="Q915" s="165"/>
    </row>
    <row r="916" ht="12.75">
      <c r="Q916" s="165"/>
    </row>
    <row r="917" ht="12.75">
      <c r="Q917" s="165"/>
    </row>
    <row r="918" ht="12.75">
      <c r="Q918" s="165"/>
    </row>
    <row r="919" ht="12.75">
      <c r="Q919" s="165"/>
    </row>
    <row r="920" ht="12.75">
      <c r="Q920" s="165"/>
    </row>
    <row r="921" ht="12.75">
      <c r="Q921" s="165"/>
    </row>
    <row r="922" ht="12.75">
      <c r="Q922" s="165"/>
    </row>
    <row r="923" ht="12.75">
      <c r="Q923" s="165"/>
    </row>
    <row r="924" ht="12.75">
      <c r="Q924" s="165"/>
    </row>
    <row r="925" ht="12.75">
      <c r="Q925" s="165"/>
    </row>
    <row r="926" ht="12.75">
      <c r="Q926" s="165"/>
    </row>
    <row r="927" ht="12.75">
      <c r="Q927" s="165"/>
    </row>
    <row r="928" ht="12.75">
      <c r="Q928" s="165"/>
    </row>
    <row r="929" ht="12.75">
      <c r="Q929" s="165"/>
    </row>
    <row r="930" ht="12.75">
      <c r="Q930" s="165"/>
    </row>
    <row r="931" ht="12.75">
      <c r="Q931" s="165"/>
    </row>
    <row r="932" ht="12.75">
      <c r="Q932" s="165"/>
    </row>
    <row r="933" ht="12.75">
      <c r="Q933" s="165"/>
    </row>
    <row r="934" ht="12.75">
      <c r="Q934" s="165"/>
    </row>
    <row r="935" ht="12.75">
      <c r="Q935" s="165"/>
    </row>
    <row r="936" ht="12.75">
      <c r="Q936" s="165"/>
    </row>
    <row r="937" ht="12.75">
      <c r="Q937" s="165"/>
    </row>
    <row r="938" ht="12.75">
      <c r="Q938" s="165"/>
    </row>
    <row r="939" ht="12.75">
      <c r="Q939" s="165"/>
    </row>
    <row r="940" ht="12.75">
      <c r="Q940" s="165"/>
    </row>
    <row r="941" ht="12.75">
      <c r="Q941" s="165"/>
    </row>
    <row r="942" ht="12.75">
      <c r="Q942" s="165"/>
    </row>
    <row r="943" ht="12.75">
      <c r="Q943" s="165"/>
    </row>
    <row r="944" ht="12.75">
      <c r="Q944" s="165"/>
    </row>
    <row r="945" ht="12.75">
      <c r="Q945" s="165"/>
    </row>
    <row r="946" ht="12.75">
      <c r="Q946" s="165"/>
    </row>
    <row r="947" ht="12.75">
      <c r="Q947" s="165"/>
    </row>
    <row r="948" ht="12.75">
      <c r="Q948" s="165"/>
    </row>
    <row r="949" ht="12.75">
      <c r="Q949" s="165"/>
    </row>
    <row r="950" ht="12.75">
      <c r="Q950" s="165"/>
    </row>
    <row r="951" ht="12.75">
      <c r="Q951" s="165"/>
    </row>
    <row r="952" ht="12.75">
      <c r="Q952" s="165"/>
    </row>
    <row r="953" ht="12.75">
      <c r="Q953" s="165"/>
    </row>
    <row r="954" ht="12.75">
      <c r="Q954" s="165"/>
    </row>
    <row r="955" ht="12.75">
      <c r="Q955" s="165"/>
    </row>
    <row r="956" ht="12.75">
      <c r="Q956" s="165"/>
    </row>
    <row r="957" ht="12.75">
      <c r="Q957" s="165"/>
    </row>
    <row r="958" ht="12.75">
      <c r="Q958" s="165"/>
    </row>
    <row r="959" ht="12.75">
      <c r="Q959" s="165"/>
    </row>
    <row r="960" ht="12.75">
      <c r="Q960" s="165"/>
    </row>
    <row r="961" ht="12.75">
      <c r="Q961" s="165"/>
    </row>
    <row r="962" ht="12.75">
      <c r="Q962" s="165"/>
    </row>
    <row r="963" ht="12.75">
      <c r="Q963" s="165"/>
    </row>
    <row r="964" ht="12.75">
      <c r="Q964" s="165"/>
    </row>
    <row r="965" ht="12.75">
      <c r="Q965" s="165"/>
    </row>
    <row r="966" ht="12.75">
      <c r="Q966" s="165"/>
    </row>
    <row r="967" ht="12.75">
      <c r="Q967" s="165"/>
    </row>
    <row r="968" ht="12.75">
      <c r="Q968" s="165"/>
    </row>
    <row r="969" ht="12.75">
      <c r="Q969" s="165"/>
    </row>
    <row r="970" ht="12.75">
      <c r="Q970" s="165"/>
    </row>
    <row r="971" ht="12.75">
      <c r="Q971" s="165"/>
    </row>
    <row r="972" ht="12.75">
      <c r="Q972" s="165"/>
    </row>
    <row r="973" ht="12.75">
      <c r="Q973" s="165"/>
    </row>
    <row r="974" ht="12.75">
      <c r="Q974" s="165"/>
    </row>
    <row r="975" ht="12.75">
      <c r="Q975" s="165"/>
    </row>
    <row r="976" ht="12.75">
      <c r="Q976" s="165"/>
    </row>
    <row r="977" ht="12.75">
      <c r="Q977" s="165"/>
    </row>
    <row r="978" ht="12.75">
      <c r="Q978" s="165"/>
    </row>
    <row r="979" ht="12.75">
      <c r="Q979" s="165"/>
    </row>
    <row r="980" ht="12.75">
      <c r="Q980" s="165"/>
    </row>
    <row r="981" ht="12.75">
      <c r="Q981" s="165"/>
    </row>
    <row r="982" ht="12.75">
      <c r="Q982" s="165"/>
    </row>
    <row r="983" ht="12.75">
      <c r="Q983" s="165"/>
    </row>
    <row r="984" ht="12.75">
      <c r="Q984" s="165"/>
    </row>
    <row r="985" ht="12.75">
      <c r="Q985" s="165"/>
    </row>
    <row r="986" ht="12.75">
      <c r="Q986" s="165"/>
    </row>
    <row r="987" ht="12.75">
      <c r="Q987" s="165"/>
    </row>
    <row r="988" ht="12.75">
      <c r="Q988" s="165"/>
    </row>
    <row r="989" ht="12.75">
      <c r="Q989" s="165"/>
    </row>
    <row r="990" ht="12.75">
      <c r="Q990" s="165"/>
    </row>
    <row r="991" ht="12.75">
      <c r="Q991" s="165"/>
    </row>
    <row r="992" ht="12.75">
      <c r="Q992" s="165"/>
    </row>
    <row r="993" ht="12.75">
      <c r="Q993" s="165"/>
    </row>
    <row r="994" ht="12.75">
      <c r="Q994" s="165"/>
    </row>
    <row r="995" ht="12.75">
      <c r="Q995" s="165"/>
    </row>
    <row r="996" ht="12.75">
      <c r="Q996" s="165"/>
    </row>
    <row r="997" ht="12.75">
      <c r="Q997" s="165"/>
    </row>
    <row r="998" ht="12.75">
      <c r="Q998" s="165"/>
    </row>
    <row r="999" ht="12.75">
      <c r="Q999" s="165"/>
    </row>
    <row r="1000" ht="12.75">
      <c r="Q1000" s="165"/>
    </row>
    <row r="1001" ht="12.75">
      <c r="Q1001" s="165"/>
    </row>
    <row r="1002" ht="12.75">
      <c r="Q1002" s="165"/>
    </row>
    <row r="1003" ht="12.75">
      <c r="Q1003" s="165"/>
    </row>
    <row r="1004" ht="12.75">
      <c r="Q1004" s="165"/>
    </row>
    <row r="1005" ht="12.75">
      <c r="Q1005" s="165"/>
    </row>
    <row r="1006" ht="12.75">
      <c r="Q1006" s="165"/>
    </row>
    <row r="1007" ht="12.75">
      <c r="Q1007" s="165"/>
    </row>
    <row r="1008" ht="12.75">
      <c r="Q1008" s="165"/>
    </row>
    <row r="1009" ht="12.75">
      <c r="Q1009" s="165"/>
    </row>
    <row r="1010" ht="12.75">
      <c r="Q1010" s="165"/>
    </row>
    <row r="1011" ht="12.75">
      <c r="Q1011" s="165"/>
    </row>
    <row r="1012" ht="12.75">
      <c r="Q1012" s="165"/>
    </row>
    <row r="1013" ht="12.75">
      <c r="Q1013" s="165"/>
    </row>
    <row r="1014" ht="12.75">
      <c r="Q1014" s="165"/>
    </row>
    <row r="1015" ht="12.75">
      <c r="Q1015" s="165"/>
    </row>
    <row r="1016" ht="12.75">
      <c r="Q1016" s="165"/>
    </row>
    <row r="1017" ht="12.75">
      <c r="Q1017" s="165"/>
    </row>
    <row r="1018" ht="12.75">
      <c r="Q1018" s="165"/>
    </row>
    <row r="1019" ht="12.75">
      <c r="Q1019" s="165"/>
    </row>
    <row r="1020" ht="12.75">
      <c r="Q1020" s="165"/>
    </row>
    <row r="1021" ht="12.75">
      <c r="Q1021" s="165"/>
    </row>
    <row r="1022" ht="12.75">
      <c r="Q1022" s="165"/>
    </row>
    <row r="1023" ht="12.75">
      <c r="Q1023" s="165"/>
    </row>
    <row r="1024" ht="12.75">
      <c r="Q1024" s="165"/>
    </row>
    <row r="1025" ht="12.75">
      <c r="Q1025" s="165"/>
    </row>
    <row r="1026" ht="12.75">
      <c r="Q1026" s="165"/>
    </row>
    <row r="1027" ht="12.75">
      <c r="Q1027" s="165"/>
    </row>
    <row r="1028" ht="12.75">
      <c r="Q1028" s="205"/>
    </row>
    <row r="1029" ht="12.75">
      <c r="Q1029" s="205"/>
    </row>
    <row r="1030" ht="12.75">
      <c r="Q1030" s="205"/>
    </row>
    <row r="1031" ht="12.75">
      <c r="Q1031" s="205"/>
    </row>
    <row r="1032" ht="12.75">
      <c r="Q1032" s="205"/>
    </row>
    <row r="1033" ht="12.75">
      <c r="Q1033" s="205"/>
    </row>
    <row r="1034" ht="12.75">
      <c r="Q1034" s="205"/>
    </row>
    <row r="1035" ht="12.75">
      <c r="Q1035" s="205"/>
    </row>
    <row r="1036" ht="12.75">
      <c r="Q1036" s="205"/>
    </row>
    <row r="1037" ht="12.75">
      <c r="Q1037" s="205"/>
    </row>
    <row r="1038" ht="12.75">
      <c r="Q1038" s="205"/>
    </row>
    <row r="1039" ht="12.75">
      <c r="Q1039" s="205"/>
    </row>
    <row r="1040" ht="12.75">
      <c r="Q1040" s="205"/>
    </row>
    <row r="1041" ht="12.75">
      <c r="Q1041" s="205"/>
    </row>
    <row r="1042" ht="12.75">
      <c r="Q1042" s="205"/>
    </row>
    <row r="1043" ht="12.75">
      <c r="Q1043" s="205"/>
    </row>
    <row r="1044" ht="12.75">
      <c r="Q1044" s="205"/>
    </row>
    <row r="1045" ht="12.75">
      <c r="Q1045" s="205"/>
    </row>
    <row r="1046" ht="12.75">
      <c r="Q1046" s="205"/>
    </row>
    <row r="1047" ht="12.75">
      <c r="Q1047" s="205"/>
    </row>
    <row r="1048" ht="12.75">
      <c r="Q1048" s="205"/>
    </row>
    <row r="1049" ht="12.75">
      <c r="Q1049" s="205"/>
    </row>
    <row r="1050" ht="12.75">
      <c r="Q1050" s="205"/>
    </row>
    <row r="1051" ht="12.75">
      <c r="Q1051" s="205"/>
    </row>
    <row r="1052" ht="12.75">
      <c r="Q1052" s="205"/>
    </row>
    <row r="1053" ht="12.75">
      <c r="Q1053" s="205"/>
    </row>
    <row r="1054" ht="12.75">
      <c r="Q1054" s="205"/>
    </row>
    <row r="1055" ht="12.75">
      <c r="Q1055" s="205"/>
    </row>
    <row r="1056" ht="12.75">
      <c r="Q1056" s="205"/>
    </row>
    <row r="1057" ht="12.75">
      <c r="Q1057" s="205"/>
    </row>
    <row r="1058" ht="12.75">
      <c r="Q1058" s="205"/>
    </row>
    <row r="1059" ht="12.75">
      <c r="Q1059" s="205"/>
    </row>
    <row r="1060" ht="12.75">
      <c r="Q1060" s="205"/>
    </row>
    <row r="1061" ht="12.75">
      <c r="Q1061" s="205"/>
    </row>
    <row r="1062" ht="12.75">
      <c r="Q1062" s="205"/>
    </row>
    <row r="1063" ht="12.75">
      <c r="Q1063" s="205"/>
    </row>
    <row r="1064" ht="12.75">
      <c r="Q1064" s="205"/>
    </row>
    <row r="1065" ht="12.75">
      <c r="Q1065" s="205"/>
    </row>
    <row r="1066" ht="12.75">
      <c r="Q1066" s="205"/>
    </row>
    <row r="1067" ht="12.75">
      <c r="Q1067" s="205"/>
    </row>
    <row r="1068" ht="12.75">
      <c r="Q1068" s="205"/>
    </row>
    <row r="1069" ht="12.75">
      <c r="Q1069" s="205"/>
    </row>
    <row r="1070" ht="12.75">
      <c r="Q1070" s="205"/>
    </row>
    <row r="1071" ht="12.75">
      <c r="Q1071" s="205"/>
    </row>
    <row r="1072" ht="12.75">
      <c r="Q1072" s="205"/>
    </row>
    <row r="1073" ht="12.75">
      <c r="Q1073" s="205"/>
    </row>
    <row r="1074" ht="12.75">
      <c r="Q1074" s="205"/>
    </row>
    <row r="1075" ht="12.75">
      <c r="Q1075" s="205"/>
    </row>
    <row r="1076" ht="12.75">
      <c r="Q1076" s="205"/>
    </row>
    <row r="1077" ht="12.75">
      <c r="Q1077" s="205"/>
    </row>
    <row r="1078" ht="12.75">
      <c r="Q1078" s="205"/>
    </row>
    <row r="1079" ht="12.75">
      <c r="Q1079" s="205"/>
    </row>
    <row r="1080" ht="12.75">
      <c r="Q1080" s="205"/>
    </row>
    <row r="1081" ht="12.75">
      <c r="Q1081" s="205"/>
    </row>
    <row r="1082" ht="12.75">
      <c r="Q1082" s="205"/>
    </row>
    <row r="1083" ht="12.75">
      <c r="Q1083" s="205"/>
    </row>
    <row r="1084" ht="12.75">
      <c r="Q1084" s="205"/>
    </row>
    <row r="1085" ht="12.75">
      <c r="Q1085" s="205"/>
    </row>
    <row r="1086" ht="12.75">
      <c r="Q1086" s="205"/>
    </row>
    <row r="1087" ht="12.75">
      <c r="Q1087" s="205"/>
    </row>
    <row r="1088" ht="12.75">
      <c r="Q1088" s="205"/>
    </row>
    <row r="1089" ht="12.75">
      <c r="Q1089" s="205"/>
    </row>
    <row r="1090" ht="12.75">
      <c r="Q1090" s="205"/>
    </row>
    <row r="1091" ht="12.75">
      <c r="Q1091" s="205"/>
    </row>
    <row r="1092" ht="12.75">
      <c r="Q1092" s="205"/>
    </row>
    <row r="1093" ht="12.75">
      <c r="Q1093" s="205"/>
    </row>
    <row r="1094" ht="12.75">
      <c r="Q1094" s="205"/>
    </row>
    <row r="1095" ht="12.75">
      <c r="Q1095" s="205"/>
    </row>
    <row r="1096" ht="12.75">
      <c r="Q1096" s="205"/>
    </row>
    <row r="1097" ht="12.75">
      <c r="Q1097" s="205"/>
    </row>
    <row r="1098" ht="12.75">
      <c r="Q1098" s="205"/>
    </row>
    <row r="1099" ht="12.75">
      <c r="Q1099" s="205"/>
    </row>
    <row r="1100" ht="12.75">
      <c r="Q1100" s="205"/>
    </row>
    <row r="1101" ht="12.75">
      <c r="Q1101" s="205"/>
    </row>
    <row r="1102" ht="12.75">
      <c r="Q1102" s="205"/>
    </row>
    <row r="1103" ht="12.75">
      <c r="Q1103" s="205"/>
    </row>
    <row r="1104" ht="12.75">
      <c r="Q1104" s="205"/>
    </row>
    <row r="1105" ht="12.75">
      <c r="Q1105" s="205"/>
    </row>
    <row r="1106" ht="12.75">
      <c r="Q1106" s="205"/>
    </row>
    <row r="1107" ht="12.75">
      <c r="Q1107" s="205"/>
    </row>
    <row r="1108" ht="12.75">
      <c r="Q1108" s="205"/>
    </row>
    <row r="1109" ht="12.75">
      <c r="Q1109" s="205"/>
    </row>
    <row r="1110" ht="12.75">
      <c r="Q1110" s="205"/>
    </row>
    <row r="1111" ht="12.75">
      <c r="Q1111" s="205"/>
    </row>
    <row r="1112" ht="12.75">
      <c r="Q1112" s="205"/>
    </row>
    <row r="1113" ht="12.75">
      <c r="Q1113" s="205"/>
    </row>
    <row r="1114" ht="12.75">
      <c r="Q1114" s="205"/>
    </row>
    <row r="1115" ht="12.75">
      <c r="Q1115" s="205"/>
    </row>
    <row r="1116" ht="12.75">
      <c r="Q1116" s="205"/>
    </row>
    <row r="1117" ht="12.75">
      <c r="Q1117" s="205"/>
    </row>
    <row r="1118" ht="12.75">
      <c r="Q1118" s="205"/>
    </row>
    <row r="1119" ht="12.75">
      <c r="Q1119" s="205"/>
    </row>
    <row r="1120" ht="12.75">
      <c r="Q1120" s="205"/>
    </row>
    <row r="1121" ht="12.75">
      <c r="Q1121" s="205"/>
    </row>
    <row r="1122" ht="12.75">
      <c r="Q1122" s="205"/>
    </row>
    <row r="1123" ht="12.75">
      <c r="Q1123" s="205"/>
    </row>
    <row r="1124" ht="12.75">
      <c r="Q1124" s="205"/>
    </row>
    <row r="1125" ht="12.75">
      <c r="Q1125" s="205"/>
    </row>
    <row r="1126" ht="12.75">
      <c r="Q1126" s="205"/>
    </row>
    <row r="1127" ht="12.75">
      <c r="Q1127" s="205"/>
    </row>
    <row r="1128" ht="12.75">
      <c r="Q1128" s="205"/>
    </row>
    <row r="1129" ht="12.75">
      <c r="Q1129" s="205"/>
    </row>
    <row r="1130" ht="12.75">
      <c r="Q1130" s="205"/>
    </row>
    <row r="1131" ht="12.75">
      <c r="Q1131" s="205"/>
    </row>
    <row r="1132" ht="12.75">
      <c r="Q1132" s="205"/>
    </row>
    <row r="1133" ht="12.75">
      <c r="Q1133" s="205"/>
    </row>
    <row r="1134" ht="12.75">
      <c r="Q1134" s="205"/>
    </row>
    <row r="1135" ht="12.75">
      <c r="Q1135" s="205"/>
    </row>
    <row r="1136" ht="12.75">
      <c r="Q1136" s="205"/>
    </row>
    <row r="1137" ht="12.75">
      <c r="Q1137" s="205"/>
    </row>
    <row r="1138" ht="12.75">
      <c r="Q1138" s="205"/>
    </row>
    <row r="1139" ht="12.75">
      <c r="Q1139" s="205"/>
    </row>
    <row r="1140" ht="12.75">
      <c r="Q1140" s="205"/>
    </row>
    <row r="1141" ht="12.75">
      <c r="Q1141" s="205"/>
    </row>
    <row r="1142" ht="12.75">
      <c r="Q1142" s="205"/>
    </row>
    <row r="1143" ht="12.75">
      <c r="Q1143" s="205"/>
    </row>
    <row r="1144" ht="12.75">
      <c r="Q1144" s="205"/>
    </row>
    <row r="1145" ht="12.75">
      <c r="Q1145" s="205"/>
    </row>
    <row r="1146" ht="12.75">
      <c r="Q1146" s="205"/>
    </row>
    <row r="1147" ht="12.75">
      <c r="Q1147" s="205"/>
    </row>
    <row r="1148" ht="12.75">
      <c r="Q1148" s="205"/>
    </row>
    <row r="1149" ht="12.75">
      <c r="Q1149" s="205"/>
    </row>
    <row r="1150" ht="12.75">
      <c r="Q1150" s="205"/>
    </row>
    <row r="1151" ht="12.75">
      <c r="Q1151" s="205"/>
    </row>
    <row r="1152" ht="12.75">
      <c r="Q1152" s="205"/>
    </row>
    <row r="1153" ht="12.75">
      <c r="Q1153" s="205"/>
    </row>
    <row r="1154" ht="12.75">
      <c r="Q1154" s="205"/>
    </row>
    <row r="1155" ht="12.75">
      <c r="Q1155" s="205"/>
    </row>
    <row r="1156" ht="12.75">
      <c r="Q1156" s="205"/>
    </row>
    <row r="1157" ht="12.75">
      <c r="Q1157" s="205"/>
    </row>
    <row r="1158" ht="12.75">
      <c r="Q1158" s="205"/>
    </row>
    <row r="1159" ht="12.75">
      <c r="Q1159" s="205"/>
    </row>
    <row r="1160" ht="12.75">
      <c r="Q1160" s="205"/>
    </row>
    <row r="1161" ht="12.75">
      <c r="Q1161" s="205"/>
    </row>
    <row r="1162" ht="12.75">
      <c r="Q1162" s="205"/>
    </row>
    <row r="1163" ht="12.75">
      <c r="Q1163" s="205"/>
    </row>
    <row r="1164" ht="12.75">
      <c r="Q1164" s="205"/>
    </row>
    <row r="1165" ht="12.75">
      <c r="Q1165" s="205"/>
    </row>
    <row r="1166" ht="12.75">
      <c r="Q1166" s="205"/>
    </row>
    <row r="1167" ht="12.75">
      <c r="Q1167" s="205"/>
    </row>
    <row r="1168" ht="12.75">
      <c r="Q1168" s="205"/>
    </row>
    <row r="1169" ht="12.75">
      <c r="Q1169" s="205"/>
    </row>
    <row r="1170" ht="12.75">
      <c r="Q1170" s="205"/>
    </row>
    <row r="1171" ht="12.75">
      <c r="Q1171" s="205"/>
    </row>
    <row r="1172" ht="12.75">
      <c r="Q1172" s="205"/>
    </row>
    <row r="1173" ht="12.75">
      <c r="Q1173" s="205"/>
    </row>
    <row r="1174" ht="12.75">
      <c r="Q1174" s="205"/>
    </row>
    <row r="1175" ht="12.75">
      <c r="Q1175" s="205"/>
    </row>
    <row r="1176" ht="12.75">
      <c r="Q1176" s="205"/>
    </row>
    <row r="1177" ht="12.75">
      <c r="Q1177" s="205"/>
    </row>
    <row r="1178" ht="12.75">
      <c r="Q1178" s="205"/>
    </row>
    <row r="1179" ht="12.75">
      <c r="Q1179" s="205"/>
    </row>
    <row r="1180" ht="12.75">
      <c r="Q1180" s="205"/>
    </row>
    <row r="1181" ht="12.75">
      <c r="Q1181" s="205"/>
    </row>
    <row r="1182" ht="12.75">
      <c r="Q1182" s="205"/>
    </row>
    <row r="1183" ht="12.75">
      <c r="Q1183" s="205"/>
    </row>
    <row r="1184" ht="12.75">
      <c r="Q1184" s="205"/>
    </row>
    <row r="1185" ht="12.75">
      <c r="Q1185" s="205"/>
    </row>
    <row r="1186" ht="12.75">
      <c r="Q1186" s="205"/>
    </row>
    <row r="1187" ht="12.75">
      <c r="Q1187" s="205"/>
    </row>
    <row r="1188" ht="12.75">
      <c r="Q1188" s="205"/>
    </row>
    <row r="1189" ht="12.75">
      <c r="Q1189" s="205"/>
    </row>
    <row r="1190" ht="12.75">
      <c r="Q1190" s="205"/>
    </row>
    <row r="1191" ht="12.75">
      <c r="Q1191" s="205"/>
    </row>
    <row r="1192" ht="12.75">
      <c r="Q1192" s="205"/>
    </row>
    <row r="1193" ht="12.75">
      <c r="Q1193" s="205"/>
    </row>
    <row r="1194" ht="12.75">
      <c r="Q1194" s="205"/>
    </row>
    <row r="1195" ht="12.75">
      <c r="Q1195" s="205"/>
    </row>
    <row r="1196" ht="12.75">
      <c r="Q1196" s="205"/>
    </row>
    <row r="1197" ht="12.75">
      <c r="Q1197" s="205"/>
    </row>
    <row r="1198" ht="12.75">
      <c r="Q1198" s="205"/>
    </row>
    <row r="1199" ht="12.75">
      <c r="Q1199" s="205"/>
    </row>
    <row r="1200" ht="12.75">
      <c r="Q1200" s="205"/>
    </row>
    <row r="1201" ht="12.75">
      <c r="Q1201" s="205"/>
    </row>
    <row r="1202" ht="12.75">
      <c r="Q1202" s="205"/>
    </row>
    <row r="1203" ht="12.75">
      <c r="Q1203" s="205"/>
    </row>
    <row r="1204" ht="12.75">
      <c r="Q1204" s="205"/>
    </row>
    <row r="1205" ht="12.75">
      <c r="Q1205" s="205"/>
    </row>
    <row r="1206" ht="12.75">
      <c r="Q1206" s="205"/>
    </row>
    <row r="1207" ht="12.75">
      <c r="Q1207" s="205"/>
    </row>
    <row r="1208" ht="12.75">
      <c r="Q1208" s="205"/>
    </row>
    <row r="1209" ht="12.75">
      <c r="Q1209" s="205"/>
    </row>
    <row r="1210" ht="12.75">
      <c r="Q1210" s="205"/>
    </row>
    <row r="1211" ht="12.75">
      <c r="Q1211" s="205"/>
    </row>
    <row r="1212" ht="12.75">
      <c r="Q1212" s="205"/>
    </row>
    <row r="1213" ht="12.75">
      <c r="Q1213" s="205"/>
    </row>
    <row r="1214" ht="12.75">
      <c r="Q1214" s="205"/>
    </row>
    <row r="1215" ht="12.75">
      <c r="Q1215" s="205"/>
    </row>
    <row r="1216" ht="12.75">
      <c r="Q1216" s="205"/>
    </row>
    <row r="1217" ht="12.75">
      <c r="Q1217" s="205"/>
    </row>
    <row r="1218" ht="12.75">
      <c r="Q1218" s="205"/>
    </row>
    <row r="1219" ht="12.75">
      <c r="Q1219" s="205"/>
    </row>
    <row r="1220" ht="12.75">
      <c r="Q1220" s="205"/>
    </row>
    <row r="1221" ht="12.75">
      <c r="Q1221" s="205"/>
    </row>
    <row r="1222" ht="12.75">
      <c r="Q1222" s="205"/>
    </row>
    <row r="1223" ht="12.75">
      <c r="Q1223" s="205"/>
    </row>
    <row r="1224" ht="12.75">
      <c r="Q1224" s="205"/>
    </row>
    <row r="1225" ht="12.75">
      <c r="Q1225" s="205"/>
    </row>
    <row r="1226" ht="12.75">
      <c r="Q1226" s="205"/>
    </row>
    <row r="1227" ht="12.75">
      <c r="Q1227" s="205"/>
    </row>
    <row r="1228" ht="12.75">
      <c r="Q1228" s="205"/>
    </row>
    <row r="1229" ht="12.75">
      <c r="Q1229" s="205"/>
    </row>
    <row r="1230" ht="12.75">
      <c r="Q1230" s="205"/>
    </row>
    <row r="1231" ht="12.75">
      <c r="Q1231" s="205"/>
    </row>
    <row r="1232" ht="12.75">
      <c r="Q1232" s="205"/>
    </row>
    <row r="1233" ht="12.75">
      <c r="Q1233" s="205"/>
    </row>
    <row r="1234" ht="12.75">
      <c r="Q1234" s="205"/>
    </row>
    <row r="1235" ht="12.75">
      <c r="Q1235" s="205"/>
    </row>
    <row r="1236" ht="12.75">
      <c r="Q1236" s="205"/>
    </row>
    <row r="1237" ht="12.75">
      <c r="Q1237" s="205"/>
    </row>
    <row r="1238" ht="12.75">
      <c r="Q1238" s="205"/>
    </row>
    <row r="1239" ht="12.75">
      <c r="Q1239" s="205"/>
    </row>
    <row r="1240" ht="12.75">
      <c r="Q1240" s="205"/>
    </row>
    <row r="1241" ht="12.75">
      <c r="Q1241" s="205"/>
    </row>
    <row r="1242" ht="12.75">
      <c r="Q1242" s="205"/>
    </row>
    <row r="1243" ht="12.75">
      <c r="Q1243" s="205"/>
    </row>
    <row r="1244" ht="12.75">
      <c r="Q1244" s="205"/>
    </row>
    <row r="1245" ht="12.75">
      <c r="Q1245" s="205"/>
    </row>
    <row r="1246" ht="12.75">
      <c r="Q1246" s="205"/>
    </row>
    <row r="1247" ht="12.75">
      <c r="Q1247" s="205"/>
    </row>
    <row r="1248" ht="12.75">
      <c r="Q1248" s="205"/>
    </row>
    <row r="1249" ht="12.75">
      <c r="Q1249" s="205"/>
    </row>
    <row r="1250" ht="12.75">
      <c r="Q1250" s="205"/>
    </row>
    <row r="1251" ht="12.75">
      <c r="Q1251" s="205"/>
    </row>
    <row r="1252" ht="12.75">
      <c r="Q1252" s="205"/>
    </row>
    <row r="1253" ht="12.75">
      <c r="Q1253" s="205"/>
    </row>
    <row r="1254" ht="12.75">
      <c r="Q1254" s="205"/>
    </row>
    <row r="1255" ht="12.75">
      <c r="Q1255" s="205"/>
    </row>
    <row r="1256" ht="12.75">
      <c r="Q1256" s="205"/>
    </row>
    <row r="1257" ht="12.75">
      <c r="Q1257" s="205"/>
    </row>
    <row r="1258" ht="12.75">
      <c r="Q1258" s="205"/>
    </row>
    <row r="1259" ht="12.75">
      <c r="Q1259" s="205"/>
    </row>
    <row r="1260" ht="12.75">
      <c r="Q1260" s="205"/>
    </row>
    <row r="1261" ht="12.75">
      <c r="Q1261" s="205"/>
    </row>
    <row r="1262" ht="12.75">
      <c r="Q1262" s="205"/>
    </row>
    <row r="1263" ht="12.75">
      <c r="Q1263" s="205"/>
    </row>
    <row r="1264" ht="12.75">
      <c r="Q1264" s="205"/>
    </row>
    <row r="1265" ht="12.75">
      <c r="Q1265" s="205"/>
    </row>
    <row r="1266" ht="12.75">
      <c r="Q1266" s="205"/>
    </row>
    <row r="1267" ht="12.75">
      <c r="Q1267" s="205"/>
    </row>
    <row r="1268" ht="12.75">
      <c r="Q1268" s="205"/>
    </row>
    <row r="1269" ht="12.75">
      <c r="Q1269" s="205"/>
    </row>
    <row r="1270" ht="12.75">
      <c r="Q1270" s="205"/>
    </row>
    <row r="1271" ht="12.75">
      <c r="Q1271" s="205"/>
    </row>
    <row r="1272" ht="12.75">
      <c r="Q1272" s="205"/>
    </row>
    <row r="1273" ht="12.75">
      <c r="Q1273" s="205"/>
    </row>
    <row r="1274" ht="12.75">
      <c r="Q1274" s="205"/>
    </row>
    <row r="1275" ht="12.75">
      <c r="Q1275" s="205"/>
    </row>
    <row r="1276" ht="12.75">
      <c r="Q1276" s="205"/>
    </row>
    <row r="1277" ht="12.75">
      <c r="Q1277" s="205"/>
    </row>
    <row r="1278" ht="12.75">
      <c r="Q1278" s="205"/>
    </row>
    <row r="1279" ht="12.75">
      <c r="Q1279" s="205"/>
    </row>
    <row r="1280" ht="12.75">
      <c r="Q1280" s="205"/>
    </row>
    <row r="1281" ht="12.75">
      <c r="Q1281" s="205"/>
    </row>
    <row r="1282" ht="12.75">
      <c r="Q1282" s="205"/>
    </row>
    <row r="1283" ht="12.75">
      <c r="Q1283" s="205"/>
    </row>
    <row r="1284" ht="12.75">
      <c r="Q1284" s="205"/>
    </row>
    <row r="1285" ht="12.75">
      <c r="Q1285" s="205"/>
    </row>
    <row r="1286" ht="12.75">
      <c r="Q1286" s="205"/>
    </row>
    <row r="1287" ht="12.75">
      <c r="Q1287" s="205"/>
    </row>
    <row r="1288" ht="12.75">
      <c r="Q1288" s="205"/>
    </row>
    <row r="1289" ht="12.75">
      <c r="Q1289" s="205"/>
    </row>
    <row r="1290" ht="12.75">
      <c r="Q1290" s="205"/>
    </row>
    <row r="1291" ht="12.75">
      <c r="Q1291" s="205"/>
    </row>
    <row r="1292" ht="12.75">
      <c r="Q1292" s="205"/>
    </row>
    <row r="1293" ht="12.75">
      <c r="Q1293" s="205"/>
    </row>
    <row r="1294" ht="12.75">
      <c r="Q1294" s="205"/>
    </row>
    <row r="1295" ht="12.75">
      <c r="Q1295" s="205"/>
    </row>
    <row r="1296" ht="12.75">
      <c r="Q1296" s="205"/>
    </row>
    <row r="1297" ht="12.75">
      <c r="Q1297" s="205"/>
    </row>
    <row r="1298" ht="12.75">
      <c r="Q1298" s="205"/>
    </row>
    <row r="1299" ht="12.75">
      <c r="Q1299" s="205"/>
    </row>
    <row r="1300" ht="12.75">
      <c r="Q1300" s="205"/>
    </row>
    <row r="1301" ht="12.75">
      <c r="Q1301" s="205"/>
    </row>
    <row r="1302" ht="12.75">
      <c r="Q1302" s="205"/>
    </row>
    <row r="1303" ht="12.75">
      <c r="Q1303" s="205"/>
    </row>
    <row r="1304" ht="12.75">
      <c r="Q1304" s="205"/>
    </row>
    <row r="1305" ht="12.75">
      <c r="Q1305" s="205"/>
    </row>
    <row r="1306" ht="12.75">
      <c r="Q1306" s="205"/>
    </row>
    <row r="1307" ht="12.75">
      <c r="Q1307" s="205"/>
    </row>
    <row r="1308" ht="12.75">
      <c r="Q1308" s="205"/>
    </row>
    <row r="1309" ht="12.75">
      <c r="Q1309" s="205"/>
    </row>
    <row r="1310" ht="12.75">
      <c r="Q1310" s="205"/>
    </row>
    <row r="1311" ht="12.75">
      <c r="Q1311" s="205"/>
    </row>
    <row r="1312" ht="12.75">
      <c r="Q1312" s="205"/>
    </row>
    <row r="1313" ht="12.75">
      <c r="Q1313" s="205"/>
    </row>
    <row r="1314" ht="12.75">
      <c r="Q1314" s="205"/>
    </row>
    <row r="1315" ht="12.75">
      <c r="Q1315" s="205"/>
    </row>
    <row r="1316" ht="12.75">
      <c r="Q1316" s="205"/>
    </row>
    <row r="1317" ht="12.75">
      <c r="Q1317" s="205"/>
    </row>
  </sheetData>
  <sheetProtection sheet="1" objects="1" scenarios="1"/>
  <mergeCells count="22">
    <mergeCell ref="A132:A137"/>
    <mergeCell ref="A128:A131"/>
    <mergeCell ref="A117:A118"/>
    <mergeCell ref="A119:A120"/>
    <mergeCell ref="A109:A112"/>
    <mergeCell ref="A113:A116"/>
    <mergeCell ref="A99:A104"/>
    <mergeCell ref="A105:A108"/>
    <mergeCell ref="A89:A90"/>
    <mergeCell ref="A91:A92"/>
    <mergeCell ref="A93:A98"/>
    <mergeCell ref="A85:A88"/>
    <mergeCell ref="A76:A77"/>
    <mergeCell ref="A72:A73"/>
    <mergeCell ref="A74:A75"/>
    <mergeCell ref="A68:A71"/>
    <mergeCell ref="A47:A60"/>
    <mergeCell ref="A43:A46"/>
    <mergeCell ref="A30:A35"/>
    <mergeCell ref="A22:A23"/>
    <mergeCell ref="A24:A25"/>
    <mergeCell ref="A26:A29"/>
  </mergeCells>
  <conditionalFormatting sqref="B138">
    <cfRule type="expression" priority="1" dxfId="0" stopIfTrue="1">
      <formula>$B$138&lt;&gt;#REF!</formula>
    </cfRule>
  </conditionalFormatting>
  <conditionalFormatting sqref="B121">
    <cfRule type="expression" priority="2" dxfId="0" stopIfTrue="1">
      <formula>$B$121&lt;&gt;#REF!</formula>
    </cfRule>
  </conditionalFormatting>
  <conditionalFormatting sqref="B78">
    <cfRule type="expression" priority="3" dxfId="0" stopIfTrue="1">
      <formula>$B$78&lt;&gt;#REF!</formula>
    </cfRule>
  </conditionalFormatting>
  <conditionalFormatting sqref="B36">
    <cfRule type="expression" priority="4" dxfId="0" stopIfTrue="1">
      <formula>$B$36&lt;&gt;#REF!</formula>
    </cfRule>
  </conditionalFormatting>
  <conditionalFormatting sqref="B61">
    <cfRule type="expression" priority="5" dxfId="0" stopIfTrue="1">
      <formula>$B$61&lt;&gt;#REF!</formula>
    </cfRule>
  </conditionalFormatting>
  <conditionalFormatting sqref="R3:S14">
    <cfRule type="cellIs" priority="6" dxfId="1" operator="equal" stopIfTrue="1">
      <formula>1</formula>
    </cfRule>
    <cfRule type="cellIs" priority="7" dxfId="2" operator="equal" stopIfTrue="1">
      <formula>2</formula>
    </cfRule>
    <cfRule type="cellIs" priority="8" dxfId="3" operator="equal" stopIfTrue="1">
      <formula>3</formula>
    </cfRule>
  </conditionalFormatting>
  <printOptions/>
  <pageMargins left="0.75" right="0.75" top="0.47" bottom="0.35" header="0.3" footer="0.27"/>
  <pageSetup fitToHeight="0" fitToWidth="1" horizontalDpi="600" verticalDpi="600" orientation="landscape" paperSize="3" scale="91" r:id="rId1"/>
  <rowBreaks count="5" manualBreakCount="5">
    <brk id="17" max="255" man="1"/>
    <brk id="36" max="255" man="1"/>
    <brk id="61" max="255" man="1"/>
    <brk id="82" max="255" man="1"/>
    <brk id="12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IT35"/>
  <sheetViews>
    <sheetView zoomScale="65" zoomScaleNormal="65" workbookViewId="0" topLeftCell="A1">
      <selection activeCell="A1" sqref="A1"/>
    </sheetView>
  </sheetViews>
  <sheetFormatPr defaultColWidth="9.00390625" defaultRowHeight="12.75"/>
  <cols>
    <col min="1" max="1" width="24.75390625" style="0" customWidth="1"/>
    <col min="2" max="2" width="5.75390625" style="0" hidden="1" customWidth="1"/>
    <col min="3" max="3" width="70.375" style="37" customWidth="1"/>
    <col min="4" max="4" width="9.00390625" style="14" customWidth="1"/>
    <col min="5" max="16" width="8.375" style="0" customWidth="1"/>
    <col min="17" max="16384" width="15.375" style="0" customWidth="1"/>
  </cols>
  <sheetData>
    <row r="1" spans="3:16" s="52" customFormat="1" ht="51" customHeight="1" thickTop="1">
      <c r="C1" s="285" t="s">
        <v>142</v>
      </c>
      <c r="D1" s="288" t="s">
        <v>6</v>
      </c>
      <c r="E1" s="283" t="s">
        <v>140</v>
      </c>
      <c r="F1" s="283" t="s">
        <v>141</v>
      </c>
      <c r="G1" s="87"/>
      <c r="H1" s="283" t="s">
        <v>62</v>
      </c>
      <c r="I1" s="283" t="s">
        <v>63</v>
      </c>
      <c r="J1" s="283" t="s">
        <v>64</v>
      </c>
      <c r="K1" s="283" t="s">
        <v>138</v>
      </c>
      <c r="L1" s="283" t="s">
        <v>65</v>
      </c>
      <c r="M1" s="283" t="s">
        <v>139</v>
      </c>
      <c r="N1" s="283" t="s">
        <v>67</v>
      </c>
      <c r="O1" s="283" t="s">
        <v>68</v>
      </c>
      <c r="P1" s="283" t="s">
        <v>66</v>
      </c>
    </row>
    <row r="2" spans="3:16" ht="18" customHeight="1">
      <c r="C2" s="286"/>
      <c r="D2" s="289"/>
      <c r="E2" s="284"/>
      <c r="F2" s="284"/>
      <c r="G2" s="86"/>
      <c r="H2" s="284"/>
      <c r="I2" s="284"/>
      <c r="J2" s="284"/>
      <c r="K2" s="284"/>
      <c r="L2" s="284"/>
      <c r="M2" s="284"/>
      <c r="N2" s="284"/>
      <c r="O2" s="284"/>
      <c r="P2" s="284"/>
    </row>
    <row r="3" spans="3:16" s="51" customFormat="1" ht="69.75" customHeight="1" thickBot="1">
      <c r="C3" s="287"/>
      <c r="D3" s="289"/>
      <c r="E3" s="284"/>
      <c r="F3" s="284"/>
      <c r="G3" s="111" t="s">
        <v>103</v>
      </c>
      <c r="H3" s="284"/>
      <c r="I3" s="284"/>
      <c r="J3" s="284"/>
      <c r="K3" s="284"/>
      <c r="L3" s="284"/>
      <c r="M3" s="284"/>
      <c r="N3" s="284"/>
      <c r="O3" s="284"/>
      <c r="P3" s="284"/>
    </row>
    <row r="4" spans="1:254" ht="13.5" thickTop="1">
      <c r="A4" s="273" t="s">
        <v>55</v>
      </c>
      <c r="B4" s="278">
        <v>1</v>
      </c>
      <c r="C4" s="23" t="s">
        <v>56</v>
      </c>
      <c r="D4" s="40">
        <v>30</v>
      </c>
      <c r="E4" s="110">
        <v>0</v>
      </c>
      <c r="F4" s="110">
        <v>0</v>
      </c>
      <c r="G4" s="110">
        <v>5</v>
      </c>
      <c r="H4" s="110">
        <v>0</v>
      </c>
      <c r="I4" s="110">
        <v>0</v>
      </c>
      <c r="J4" s="110">
        <v>0</v>
      </c>
      <c r="K4" s="110">
        <v>0</v>
      </c>
      <c r="L4" s="110">
        <v>0</v>
      </c>
      <c r="M4" s="110">
        <v>0</v>
      </c>
      <c r="N4" s="110">
        <v>0</v>
      </c>
      <c r="O4" s="110">
        <v>0</v>
      </c>
      <c r="P4" s="110">
        <v>0</v>
      </c>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c r="IR4" s="96"/>
      <c r="IS4" s="96"/>
      <c r="IT4" s="96"/>
    </row>
    <row r="5" spans="1:254" ht="13.5" thickBot="1">
      <c r="A5" s="275"/>
      <c r="B5" s="279"/>
      <c r="C5" s="25" t="s">
        <v>120</v>
      </c>
      <c r="D5" s="41"/>
      <c r="E5" s="133"/>
      <c r="F5" s="133"/>
      <c r="G5" s="133"/>
      <c r="H5" s="133"/>
      <c r="I5" s="133"/>
      <c r="J5" s="133"/>
      <c r="K5" s="133"/>
      <c r="L5" s="133"/>
      <c r="M5" s="133"/>
      <c r="N5" s="133"/>
      <c r="O5" s="133"/>
      <c r="P5" s="133"/>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c r="IR5" s="96"/>
      <c r="IS5" s="96"/>
      <c r="IT5" s="96"/>
    </row>
    <row r="6" spans="1:254" ht="13.5" thickTop="1">
      <c r="A6" s="273" t="s">
        <v>30</v>
      </c>
      <c r="B6" s="291">
        <v>1</v>
      </c>
      <c r="C6" s="29" t="s">
        <v>104</v>
      </c>
      <c r="D6" s="22">
        <v>30</v>
      </c>
      <c r="E6" s="110">
        <v>0</v>
      </c>
      <c r="F6" s="110">
        <v>0</v>
      </c>
      <c r="G6" s="110">
        <v>2</v>
      </c>
      <c r="H6" s="110">
        <v>2</v>
      </c>
      <c r="I6" s="110">
        <v>2</v>
      </c>
      <c r="J6" s="110">
        <v>2</v>
      </c>
      <c r="K6" s="110">
        <v>1</v>
      </c>
      <c r="L6" s="110">
        <v>1</v>
      </c>
      <c r="M6" s="110">
        <v>1</v>
      </c>
      <c r="N6" s="110">
        <v>2</v>
      </c>
      <c r="O6" s="110">
        <v>2</v>
      </c>
      <c r="P6" s="110">
        <v>2</v>
      </c>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c r="IS6" s="96"/>
      <c r="IT6" s="96"/>
    </row>
    <row r="7" spans="1:254" ht="13.5" thickBot="1">
      <c r="A7" s="290"/>
      <c r="B7" s="292"/>
      <c r="C7" s="37" t="s">
        <v>120</v>
      </c>
      <c r="D7" s="41"/>
      <c r="E7" s="133"/>
      <c r="F7" s="133"/>
      <c r="G7" s="133"/>
      <c r="H7" s="133"/>
      <c r="I7" s="133"/>
      <c r="J7" s="133"/>
      <c r="K7" s="133"/>
      <c r="L7" s="133"/>
      <c r="M7" s="133"/>
      <c r="N7" s="133"/>
      <c r="O7" s="133"/>
      <c r="P7" s="133"/>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row>
    <row r="8" spans="1:254" ht="26.25" thickTop="1">
      <c r="A8" s="273" t="s">
        <v>31</v>
      </c>
      <c r="B8" s="294">
        <v>3</v>
      </c>
      <c r="C8" s="10" t="s">
        <v>54</v>
      </c>
      <c r="D8" s="22">
        <v>30</v>
      </c>
      <c r="E8" s="110">
        <v>0</v>
      </c>
      <c r="F8" s="110">
        <v>0</v>
      </c>
      <c r="G8" s="110">
        <v>1</v>
      </c>
      <c r="H8" s="110">
        <v>5</v>
      </c>
      <c r="I8" s="110">
        <v>5</v>
      </c>
      <c r="J8" s="110">
        <v>5</v>
      </c>
      <c r="K8" s="110">
        <v>1</v>
      </c>
      <c r="L8" s="110">
        <v>2</v>
      </c>
      <c r="M8" s="110">
        <v>1</v>
      </c>
      <c r="N8" s="110">
        <v>4</v>
      </c>
      <c r="O8" s="110">
        <v>5</v>
      </c>
      <c r="P8" s="110">
        <v>5</v>
      </c>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row>
    <row r="9" spans="1:254" ht="12.75">
      <c r="A9" s="293"/>
      <c r="B9" s="258"/>
      <c r="C9" s="64" t="s">
        <v>120</v>
      </c>
      <c r="D9" s="42"/>
      <c r="E9" s="134"/>
      <c r="F9" s="134"/>
      <c r="G9" s="134"/>
      <c r="H9" s="134"/>
      <c r="I9" s="134"/>
      <c r="J9" s="134"/>
      <c r="K9" s="134"/>
      <c r="L9" s="134"/>
      <c r="M9" s="134"/>
      <c r="N9" s="134"/>
      <c r="O9" s="134"/>
      <c r="P9" s="134"/>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c r="IR9" s="96"/>
      <c r="IS9" s="96"/>
      <c r="IT9" s="96"/>
    </row>
    <row r="10" spans="1:254" ht="25.5">
      <c r="A10" s="293"/>
      <c r="B10" s="291">
        <v>4</v>
      </c>
      <c r="C10" s="31" t="s">
        <v>24</v>
      </c>
      <c r="D10" s="22">
        <v>30</v>
      </c>
      <c r="E10" s="105">
        <v>0</v>
      </c>
      <c r="F10" s="105">
        <v>0</v>
      </c>
      <c r="G10" s="105">
        <v>0</v>
      </c>
      <c r="H10" s="105">
        <v>3</v>
      </c>
      <c r="I10" s="105">
        <v>3</v>
      </c>
      <c r="J10" s="105">
        <v>3</v>
      </c>
      <c r="K10" s="105">
        <v>1</v>
      </c>
      <c r="L10" s="105">
        <v>1</v>
      </c>
      <c r="M10" s="105">
        <v>5</v>
      </c>
      <c r="N10" s="105">
        <v>3</v>
      </c>
      <c r="O10" s="105">
        <v>5</v>
      </c>
      <c r="P10" s="105">
        <v>5</v>
      </c>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c r="IS10" s="96"/>
      <c r="IT10" s="96"/>
    </row>
    <row r="11" spans="1:254" ht="13.5" thickBot="1">
      <c r="A11" s="290"/>
      <c r="B11" s="259"/>
      <c r="C11" s="25" t="s">
        <v>120</v>
      </c>
      <c r="D11" s="41"/>
      <c r="E11" s="133"/>
      <c r="F11" s="133"/>
      <c r="G11" s="133"/>
      <c r="H11" s="133"/>
      <c r="I11" s="133"/>
      <c r="J11" s="133"/>
      <c r="K11" s="133"/>
      <c r="L11" s="133"/>
      <c r="M11" s="133"/>
      <c r="N11" s="133"/>
      <c r="O11" s="133"/>
      <c r="P11" s="133"/>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c r="IR11" s="96"/>
      <c r="IS11" s="96"/>
      <c r="IT11" s="96"/>
    </row>
    <row r="12" spans="1:254" ht="13.5" thickTop="1">
      <c r="A12" s="273" t="s">
        <v>57</v>
      </c>
      <c r="B12" s="278">
        <v>1</v>
      </c>
      <c r="C12" s="23" t="s">
        <v>105</v>
      </c>
      <c r="D12" s="40">
        <v>40</v>
      </c>
      <c r="E12" s="110">
        <v>0</v>
      </c>
      <c r="F12" s="110">
        <v>0</v>
      </c>
      <c r="G12" s="110">
        <v>0</v>
      </c>
      <c r="H12" s="110">
        <v>0</v>
      </c>
      <c r="I12" s="110">
        <v>0</v>
      </c>
      <c r="J12" s="110">
        <v>0</v>
      </c>
      <c r="K12" s="110">
        <v>3</v>
      </c>
      <c r="L12" s="110">
        <v>4</v>
      </c>
      <c r="M12" s="110">
        <v>2</v>
      </c>
      <c r="N12" s="110">
        <v>3</v>
      </c>
      <c r="O12" s="110">
        <v>2</v>
      </c>
      <c r="P12" s="110">
        <v>2</v>
      </c>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c r="IR12" s="96"/>
      <c r="IS12" s="96"/>
      <c r="IT12" s="96"/>
    </row>
    <row r="13" spans="1:254" ht="12.75">
      <c r="A13" s="274"/>
      <c r="B13" s="280"/>
      <c r="C13" s="27" t="s">
        <v>120</v>
      </c>
      <c r="D13" s="42"/>
      <c r="E13" s="105"/>
      <c r="F13" s="105"/>
      <c r="G13" s="105"/>
      <c r="H13" s="105"/>
      <c r="I13" s="105"/>
      <c r="J13" s="105"/>
      <c r="K13" s="105"/>
      <c r="L13" s="105"/>
      <c r="M13" s="105"/>
      <c r="N13" s="105"/>
      <c r="O13" s="105"/>
      <c r="P13" s="105"/>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row>
    <row r="14" spans="1:254" ht="12.75">
      <c r="A14" s="274"/>
      <c r="B14" s="260">
        <v>2</v>
      </c>
      <c r="C14" s="31" t="s">
        <v>106</v>
      </c>
      <c r="D14" s="22">
        <v>30</v>
      </c>
      <c r="E14" s="135">
        <v>0</v>
      </c>
      <c r="F14" s="135">
        <v>0</v>
      </c>
      <c r="G14" s="135">
        <v>0</v>
      </c>
      <c r="H14" s="135">
        <v>2</v>
      </c>
      <c r="I14" s="135">
        <v>2</v>
      </c>
      <c r="J14" s="135">
        <v>2</v>
      </c>
      <c r="K14" s="135">
        <v>4</v>
      </c>
      <c r="L14" s="135">
        <v>5</v>
      </c>
      <c r="M14" s="135">
        <v>4</v>
      </c>
      <c r="N14" s="135">
        <v>4</v>
      </c>
      <c r="O14" s="135">
        <v>4</v>
      </c>
      <c r="P14" s="135">
        <v>4</v>
      </c>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row>
    <row r="15" spans="1:254" ht="12.75">
      <c r="A15" s="274"/>
      <c r="B15" s="261"/>
      <c r="C15" s="27" t="s">
        <v>120</v>
      </c>
      <c r="D15" s="22"/>
      <c r="E15" s="105"/>
      <c r="F15" s="105"/>
      <c r="G15" s="105"/>
      <c r="H15" s="105"/>
      <c r="I15" s="105"/>
      <c r="J15" s="105"/>
      <c r="K15" s="105"/>
      <c r="L15" s="105"/>
      <c r="M15" s="105"/>
      <c r="N15" s="105"/>
      <c r="O15" s="105"/>
      <c r="P15" s="105"/>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96"/>
      <c r="IT15" s="96"/>
    </row>
    <row r="16" spans="1:254" ht="12.75">
      <c r="A16" s="274"/>
      <c r="B16" s="280">
        <v>3</v>
      </c>
      <c r="C16" s="31" t="s">
        <v>25</v>
      </c>
      <c r="D16" s="43">
        <v>10</v>
      </c>
      <c r="E16" s="135">
        <v>0</v>
      </c>
      <c r="F16" s="135">
        <v>0</v>
      </c>
      <c r="G16" s="135">
        <v>0</v>
      </c>
      <c r="H16" s="135">
        <v>4</v>
      </c>
      <c r="I16" s="135">
        <v>4</v>
      </c>
      <c r="J16" s="135">
        <v>4</v>
      </c>
      <c r="K16" s="135">
        <v>4</v>
      </c>
      <c r="L16" s="135">
        <v>2</v>
      </c>
      <c r="M16" s="135">
        <v>2</v>
      </c>
      <c r="N16" s="135">
        <v>2</v>
      </c>
      <c r="O16" s="135">
        <v>4</v>
      </c>
      <c r="P16" s="135">
        <v>3</v>
      </c>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c r="IR16" s="96"/>
      <c r="IS16" s="96"/>
      <c r="IT16" s="96"/>
    </row>
    <row r="17" spans="1:254" ht="13.5" thickBot="1">
      <c r="A17" s="275"/>
      <c r="B17" s="279"/>
      <c r="C17" s="25" t="s">
        <v>121</v>
      </c>
      <c r="D17" s="41"/>
      <c r="E17" s="133"/>
      <c r="F17" s="133"/>
      <c r="G17" s="133"/>
      <c r="H17" s="133"/>
      <c r="I17" s="133"/>
      <c r="J17" s="133"/>
      <c r="K17" s="133"/>
      <c r="L17" s="133"/>
      <c r="M17" s="133"/>
      <c r="N17" s="133"/>
      <c r="O17" s="133"/>
      <c r="P17" s="133"/>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c r="IR17" s="96"/>
      <c r="IS17" s="96"/>
      <c r="IT17" s="96"/>
    </row>
    <row r="18" spans="3:254" s="1" customFormat="1" ht="14.25" thickBot="1" thickTop="1">
      <c r="C18" s="33" t="s">
        <v>42</v>
      </c>
      <c r="D18" s="41">
        <f>SUM(D4:D17)</f>
        <v>200</v>
      </c>
      <c r="E18" s="53">
        <f>$D4*E4+$D6*E6+$D8*E8+$D10*E10+$D12*E12+$D14*E14+$D16*E16</f>
        <v>0</v>
      </c>
      <c r="F18" s="53">
        <f aca="true" t="shared" si="0" ref="F18:P18">$D4*F4+$D6*F6+$D8*F8+$D10*F10+$D12*F12+$D14*F14+$D16*F16</f>
        <v>0</v>
      </c>
      <c r="G18" s="53">
        <f t="shared" si="0"/>
        <v>240</v>
      </c>
      <c r="H18" s="53">
        <f t="shared" si="0"/>
        <v>400</v>
      </c>
      <c r="I18" s="53">
        <f t="shared" si="0"/>
        <v>400</v>
      </c>
      <c r="J18" s="53">
        <f t="shared" si="0"/>
        <v>400</v>
      </c>
      <c r="K18" s="53">
        <f t="shared" si="0"/>
        <v>370</v>
      </c>
      <c r="L18" s="53">
        <f t="shared" si="0"/>
        <v>450</v>
      </c>
      <c r="M18" s="53">
        <f t="shared" si="0"/>
        <v>430</v>
      </c>
      <c r="N18" s="53">
        <f t="shared" si="0"/>
        <v>530</v>
      </c>
      <c r="O18" s="53">
        <f t="shared" si="0"/>
        <v>600</v>
      </c>
      <c r="P18" s="53">
        <f t="shared" si="0"/>
        <v>590</v>
      </c>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row>
    <row r="19" spans="1:4" ht="13.5" thickTop="1">
      <c r="A19" s="1"/>
      <c r="C19" s="35"/>
      <c r="D19" s="36"/>
    </row>
    <row r="20" spans="3:4" ht="12.75">
      <c r="C20" s="97"/>
      <c r="D20"/>
    </row>
    <row r="21" spans="3:4" ht="12.75">
      <c r="C21" s="97"/>
      <c r="D21"/>
    </row>
    <row r="22" spans="3:4" ht="12.75">
      <c r="C22" s="97"/>
      <c r="D22"/>
    </row>
    <row r="23" spans="3:4" ht="12.75">
      <c r="C23" s="97"/>
      <c r="D23"/>
    </row>
    <row r="24" spans="3:4" ht="12.75">
      <c r="C24" s="97"/>
      <c r="D24"/>
    </row>
    <row r="25" spans="3:4" ht="12.75">
      <c r="C25" s="97"/>
      <c r="D25"/>
    </row>
    <row r="26" ht="12.75">
      <c r="C26" s="97"/>
    </row>
    <row r="27" spans="3:4" ht="12.75">
      <c r="C27" s="97"/>
      <c r="D27"/>
    </row>
    <row r="28" ht="12.75">
      <c r="C28" s="97"/>
    </row>
    <row r="29" spans="3:4" ht="12.75">
      <c r="C29" s="97"/>
      <c r="D29"/>
    </row>
    <row r="30" ht="12.75">
      <c r="C30" s="97"/>
    </row>
    <row r="31" spans="3:4" ht="12.75">
      <c r="C31" s="97"/>
      <c r="D31"/>
    </row>
    <row r="32" ht="12.75">
      <c r="C32" s="97"/>
    </row>
    <row r="33" spans="3:4" ht="12.75">
      <c r="C33" s="97"/>
      <c r="D33"/>
    </row>
    <row r="34" ht="12.75">
      <c r="C34" s="97"/>
    </row>
    <row r="35" ht="12.75">
      <c r="C35" s="97"/>
    </row>
  </sheetData>
  <sheetProtection sheet="1" objects="1" scenarios="1"/>
  <mergeCells count="24">
    <mergeCell ref="A12:A17"/>
    <mergeCell ref="B12:B13"/>
    <mergeCell ref="B14:B15"/>
    <mergeCell ref="B16:B17"/>
    <mergeCell ref="A6:A7"/>
    <mergeCell ref="B6:B7"/>
    <mergeCell ref="A8:A11"/>
    <mergeCell ref="B8:B9"/>
    <mergeCell ref="B10:B11"/>
    <mergeCell ref="P1:P3"/>
    <mergeCell ref="O1:O3"/>
    <mergeCell ref="N1:N3"/>
    <mergeCell ref="A4:A5"/>
    <mergeCell ref="B4:B5"/>
    <mergeCell ref="C1:C3"/>
    <mergeCell ref="D1:D3"/>
    <mergeCell ref="L1:L3"/>
    <mergeCell ref="M1:M3"/>
    <mergeCell ref="F1:F3"/>
    <mergeCell ref="E1:E3"/>
    <mergeCell ref="K1:K3"/>
    <mergeCell ref="J1:J3"/>
    <mergeCell ref="I1:I3"/>
    <mergeCell ref="H1:H3"/>
  </mergeCells>
  <printOptions/>
  <pageMargins left="0.75" right="0.75" top="1" bottom="1" header="0.5" footer="0.5"/>
  <pageSetup fitToHeight="1" fitToWidth="1" horizontalDpi="300" verticalDpi="300" orientation="landscape" paperSize="3" scale="96" r:id="rId1"/>
</worksheet>
</file>

<file path=xl/worksheets/sheet4.xml><?xml version="1.0" encoding="utf-8"?>
<worksheet xmlns="http://schemas.openxmlformats.org/spreadsheetml/2006/main" xmlns:r="http://schemas.openxmlformats.org/officeDocument/2006/relationships">
  <sheetPr>
    <pageSetUpPr fitToPage="1"/>
  </sheetPr>
  <dimension ref="A1:P24"/>
  <sheetViews>
    <sheetView zoomScale="73" zoomScaleNormal="73" workbookViewId="0" topLeftCell="A1">
      <selection activeCell="D16" sqref="D16"/>
    </sheetView>
  </sheetViews>
  <sheetFormatPr defaultColWidth="9.00390625" defaultRowHeight="12.75"/>
  <cols>
    <col min="1" max="1" width="24.75390625" style="0" customWidth="1"/>
    <col min="2" max="2" width="5.75390625" style="0" hidden="1" customWidth="1"/>
    <col min="3" max="3" width="45.75390625" style="37" customWidth="1"/>
    <col min="4" max="4" width="10.125" style="14" bestFit="1" customWidth="1"/>
    <col min="5" max="16" width="8.375" style="0" customWidth="1"/>
    <col min="17" max="16384" width="15.375" style="0" customWidth="1"/>
  </cols>
  <sheetData>
    <row r="1" spans="1:4" ht="14.25" customHeight="1" thickBot="1">
      <c r="A1" s="1"/>
      <c r="D1" s="38"/>
    </row>
    <row r="2" spans="1:16" ht="51" customHeight="1" thickTop="1">
      <c r="A2" s="1"/>
      <c r="C2" s="285" t="s">
        <v>143</v>
      </c>
      <c r="D2" s="288" t="s">
        <v>6</v>
      </c>
      <c r="E2" s="283" t="s">
        <v>140</v>
      </c>
      <c r="F2" s="283" t="s">
        <v>141</v>
      </c>
      <c r="G2" s="87"/>
      <c r="H2" s="283" t="s">
        <v>62</v>
      </c>
      <c r="I2" s="283" t="s">
        <v>63</v>
      </c>
      <c r="J2" s="283" t="s">
        <v>64</v>
      </c>
      <c r="K2" s="283" t="s">
        <v>138</v>
      </c>
      <c r="L2" s="283" t="s">
        <v>65</v>
      </c>
      <c r="M2" s="283" t="s">
        <v>139</v>
      </c>
      <c r="N2" s="283" t="s">
        <v>67</v>
      </c>
      <c r="O2" s="283" t="s">
        <v>68</v>
      </c>
      <c r="P2" s="283" t="s">
        <v>66</v>
      </c>
    </row>
    <row r="3" spans="1:16" ht="18" customHeight="1">
      <c r="A3" s="1"/>
      <c r="C3" s="286"/>
      <c r="D3" s="289"/>
      <c r="E3" s="284"/>
      <c r="F3" s="284"/>
      <c r="G3" s="86"/>
      <c r="H3" s="284"/>
      <c r="I3" s="284"/>
      <c r="J3" s="284"/>
      <c r="K3" s="284"/>
      <c r="L3" s="284"/>
      <c r="M3" s="284"/>
      <c r="N3" s="284"/>
      <c r="O3" s="284"/>
      <c r="P3" s="284"/>
    </row>
    <row r="4" spans="1:16" ht="69" customHeight="1" thickBot="1">
      <c r="A4" s="1"/>
      <c r="C4" s="287"/>
      <c r="D4" s="289"/>
      <c r="E4" s="284"/>
      <c r="F4" s="284"/>
      <c r="G4" s="111" t="s">
        <v>103</v>
      </c>
      <c r="H4" s="284"/>
      <c r="I4" s="284"/>
      <c r="J4" s="284"/>
      <c r="K4" s="284"/>
      <c r="L4" s="284"/>
      <c r="M4" s="284"/>
      <c r="N4" s="284"/>
      <c r="O4" s="284"/>
      <c r="P4" s="284"/>
    </row>
    <row r="5" spans="1:16" ht="26.25" thickTop="1">
      <c r="A5" s="273" t="s">
        <v>32</v>
      </c>
      <c r="B5" s="294">
        <v>1</v>
      </c>
      <c r="C5" s="10" t="s">
        <v>26</v>
      </c>
      <c r="D5" s="40">
        <v>30</v>
      </c>
      <c r="E5" s="24">
        <v>3</v>
      </c>
      <c r="F5" s="24">
        <v>3</v>
      </c>
      <c r="G5" s="24">
        <v>3</v>
      </c>
      <c r="H5" s="24">
        <v>2</v>
      </c>
      <c r="I5" s="24">
        <v>2</v>
      </c>
      <c r="J5" s="24">
        <v>2</v>
      </c>
      <c r="K5" s="24">
        <v>4</v>
      </c>
      <c r="L5" s="24">
        <v>4</v>
      </c>
      <c r="M5" s="24">
        <v>3</v>
      </c>
      <c r="N5" s="24">
        <v>3</v>
      </c>
      <c r="O5" s="24">
        <v>3</v>
      </c>
      <c r="P5" s="24">
        <v>3</v>
      </c>
    </row>
    <row r="6" spans="1:16" ht="12.75">
      <c r="A6" s="274"/>
      <c r="B6" s="258"/>
      <c r="C6" s="7" t="s">
        <v>27</v>
      </c>
      <c r="D6" s="22"/>
      <c r="E6" s="28"/>
      <c r="F6" s="28"/>
      <c r="G6" s="28"/>
      <c r="H6" s="28"/>
      <c r="I6" s="28"/>
      <c r="J6" s="28"/>
      <c r="K6" s="28"/>
      <c r="L6" s="28"/>
      <c r="M6" s="28"/>
      <c r="N6" s="28"/>
      <c r="O6" s="28"/>
      <c r="P6" s="28"/>
    </row>
    <row r="7" spans="1:16" ht="26.25" customHeight="1">
      <c r="A7" s="274"/>
      <c r="B7" s="291">
        <v>2</v>
      </c>
      <c r="C7" s="9" t="s">
        <v>28</v>
      </c>
      <c r="D7" s="43">
        <v>30</v>
      </c>
      <c r="E7" s="32">
        <v>0</v>
      </c>
      <c r="F7" s="32">
        <v>0</v>
      </c>
      <c r="G7" s="32">
        <v>0</v>
      </c>
      <c r="H7" s="32">
        <v>2</v>
      </c>
      <c r="I7" s="32">
        <v>2</v>
      </c>
      <c r="J7" s="32">
        <v>2</v>
      </c>
      <c r="K7" s="32">
        <v>2</v>
      </c>
      <c r="L7" s="32">
        <v>2</v>
      </c>
      <c r="M7" s="32">
        <v>2</v>
      </c>
      <c r="N7" s="32">
        <v>2</v>
      </c>
      <c r="O7" s="32">
        <v>2</v>
      </c>
      <c r="P7" s="32">
        <v>1</v>
      </c>
    </row>
    <row r="8" spans="1:16" ht="26.25" thickBot="1">
      <c r="A8" s="274"/>
      <c r="B8" s="262"/>
      <c r="C8" s="27" t="s">
        <v>120</v>
      </c>
      <c r="D8" s="42"/>
      <c r="E8" s="28"/>
      <c r="F8" s="28"/>
      <c r="G8" s="28"/>
      <c r="H8" s="28"/>
      <c r="I8" s="28"/>
      <c r="J8" s="28"/>
      <c r="K8" s="28"/>
      <c r="L8" s="28"/>
      <c r="M8" s="28"/>
      <c r="N8" s="28"/>
      <c r="O8" s="28"/>
      <c r="P8" s="28"/>
    </row>
    <row r="9" spans="1:16" ht="13.5" thickTop="1">
      <c r="A9" s="273" t="s">
        <v>33</v>
      </c>
      <c r="B9" s="294">
        <v>1</v>
      </c>
      <c r="C9" s="10" t="s">
        <v>122</v>
      </c>
      <c r="D9" s="40">
        <v>20</v>
      </c>
      <c r="E9" s="24">
        <v>3</v>
      </c>
      <c r="F9" s="24">
        <v>3</v>
      </c>
      <c r="G9" s="24">
        <v>3</v>
      </c>
      <c r="H9" s="110">
        <v>2</v>
      </c>
      <c r="I9" s="110">
        <v>2</v>
      </c>
      <c r="J9" s="110">
        <v>2</v>
      </c>
      <c r="K9" s="24">
        <v>4</v>
      </c>
      <c r="L9" s="24">
        <v>4</v>
      </c>
      <c r="M9" s="24">
        <v>3</v>
      </c>
      <c r="N9" s="24">
        <v>4</v>
      </c>
      <c r="O9" s="24">
        <v>3</v>
      </c>
      <c r="P9" s="24">
        <v>2</v>
      </c>
    </row>
    <row r="10" spans="1:16" ht="12.75">
      <c r="A10" s="274"/>
      <c r="B10" s="258"/>
      <c r="C10" s="7" t="s">
        <v>27</v>
      </c>
      <c r="D10" s="22"/>
      <c r="E10" s="28"/>
      <c r="F10" s="28"/>
      <c r="G10" s="28"/>
      <c r="H10" s="28"/>
      <c r="I10" s="28"/>
      <c r="J10" s="28"/>
      <c r="K10" s="28"/>
      <c r="L10" s="28"/>
      <c r="M10" s="28"/>
      <c r="N10" s="28"/>
      <c r="O10" s="28"/>
      <c r="P10" s="28"/>
    </row>
    <row r="11" spans="1:16" ht="25.5">
      <c r="A11" s="274"/>
      <c r="B11" s="291">
        <v>2</v>
      </c>
      <c r="C11" s="9" t="s">
        <v>28</v>
      </c>
      <c r="D11" s="43">
        <v>40</v>
      </c>
      <c r="E11" s="32">
        <v>0</v>
      </c>
      <c r="F11" s="32">
        <v>0</v>
      </c>
      <c r="G11" s="32">
        <v>0</v>
      </c>
      <c r="H11" s="32">
        <v>5</v>
      </c>
      <c r="I11" s="32">
        <v>5</v>
      </c>
      <c r="J11" s="32">
        <v>5</v>
      </c>
      <c r="K11" s="32">
        <v>3</v>
      </c>
      <c r="L11" s="32">
        <v>3</v>
      </c>
      <c r="M11" s="32">
        <v>1</v>
      </c>
      <c r="N11" s="32">
        <v>5</v>
      </c>
      <c r="O11" s="32">
        <v>5</v>
      </c>
      <c r="P11" s="32">
        <v>0</v>
      </c>
    </row>
    <row r="12" spans="1:16" ht="25.5">
      <c r="A12" s="274"/>
      <c r="B12" s="258"/>
      <c r="C12" s="64" t="s">
        <v>120</v>
      </c>
      <c r="D12" s="16"/>
      <c r="E12" s="28"/>
      <c r="F12" s="28"/>
      <c r="G12" s="28"/>
      <c r="H12" s="28"/>
      <c r="I12" s="28"/>
      <c r="J12" s="28"/>
      <c r="K12" s="28"/>
      <c r="L12" s="28"/>
      <c r="M12" s="28"/>
      <c r="N12" s="28"/>
      <c r="O12" s="28"/>
      <c r="P12" s="28"/>
    </row>
    <row r="13" spans="1:16" ht="25.5">
      <c r="A13" s="274"/>
      <c r="B13" s="70">
        <v>3</v>
      </c>
      <c r="C13" s="31" t="s">
        <v>23</v>
      </c>
      <c r="D13" s="22">
        <v>10</v>
      </c>
      <c r="E13" s="32">
        <v>0</v>
      </c>
      <c r="F13" s="32">
        <v>0</v>
      </c>
      <c r="G13" s="32">
        <v>1</v>
      </c>
      <c r="H13" s="32">
        <v>0</v>
      </c>
      <c r="I13" s="32">
        <v>0</v>
      </c>
      <c r="J13" s="32">
        <v>0</v>
      </c>
      <c r="K13" s="32">
        <v>3</v>
      </c>
      <c r="L13" s="32">
        <v>4</v>
      </c>
      <c r="M13" s="32">
        <v>1</v>
      </c>
      <c r="N13" s="32">
        <v>3</v>
      </c>
      <c r="O13" s="32">
        <v>1</v>
      </c>
      <c r="P13" s="32">
        <v>1</v>
      </c>
    </row>
    <row r="14" spans="1:16" ht="25.5">
      <c r="A14" s="274"/>
      <c r="B14" s="61"/>
      <c r="C14" s="27" t="s">
        <v>120</v>
      </c>
      <c r="D14" s="42"/>
      <c r="E14" s="28"/>
      <c r="F14" s="28"/>
      <c r="G14" s="28"/>
      <c r="H14" s="28"/>
      <c r="I14" s="28"/>
      <c r="J14" s="28"/>
      <c r="K14" s="28"/>
      <c r="L14" s="28"/>
      <c r="M14" s="28"/>
      <c r="N14" s="28"/>
      <c r="O14" s="28"/>
      <c r="P14" s="28"/>
    </row>
    <row r="15" spans="1:16" ht="25.5">
      <c r="A15" s="274"/>
      <c r="B15" s="60">
        <v>4</v>
      </c>
      <c r="C15" s="31" t="s">
        <v>107</v>
      </c>
      <c r="D15" s="22">
        <v>20</v>
      </c>
      <c r="E15" s="32">
        <v>0</v>
      </c>
      <c r="F15" s="32">
        <v>0</v>
      </c>
      <c r="G15" s="32">
        <v>0</v>
      </c>
      <c r="H15" s="32">
        <v>4</v>
      </c>
      <c r="I15" s="32">
        <v>4</v>
      </c>
      <c r="J15" s="32">
        <v>4</v>
      </c>
      <c r="K15" s="32">
        <v>3</v>
      </c>
      <c r="L15" s="32">
        <v>3</v>
      </c>
      <c r="M15" s="32">
        <v>3</v>
      </c>
      <c r="N15" s="32">
        <v>3</v>
      </c>
      <c r="O15" s="32">
        <v>4</v>
      </c>
      <c r="P15" s="32">
        <v>3</v>
      </c>
    </row>
    <row r="16" spans="1:16" ht="17.25" customHeight="1">
      <c r="A16" s="274"/>
      <c r="B16" s="60"/>
      <c r="C16" s="39" t="s">
        <v>120</v>
      </c>
      <c r="D16" s="22"/>
      <c r="E16" s="28"/>
      <c r="F16" s="28"/>
      <c r="G16" s="28"/>
      <c r="H16" s="28"/>
      <c r="I16" s="28"/>
      <c r="J16" s="28"/>
      <c r="K16" s="28"/>
      <c r="L16" s="28"/>
      <c r="M16" s="28"/>
      <c r="N16" s="28"/>
      <c r="O16" s="28"/>
      <c r="P16" s="28"/>
    </row>
    <row r="17" spans="1:16" ht="25.5">
      <c r="A17" s="274"/>
      <c r="B17" s="291">
        <v>5</v>
      </c>
      <c r="C17" s="29" t="s">
        <v>108</v>
      </c>
      <c r="D17" s="43">
        <v>10</v>
      </c>
      <c r="E17" s="30">
        <v>0</v>
      </c>
      <c r="F17" s="30">
        <v>0</v>
      </c>
      <c r="G17" s="30">
        <v>5</v>
      </c>
      <c r="H17" s="30">
        <v>4</v>
      </c>
      <c r="I17" s="30">
        <v>4</v>
      </c>
      <c r="J17" s="30">
        <v>4</v>
      </c>
      <c r="K17" s="30">
        <v>2</v>
      </c>
      <c r="L17" s="30">
        <v>2</v>
      </c>
      <c r="M17" s="30">
        <v>1</v>
      </c>
      <c r="N17" s="30">
        <v>2</v>
      </c>
      <c r="O17" s="30">
        <v>3</v>
      </c>
      <c r="P17" s="30">
        <v>2</v>
      </c>
    </row>
    <row r="18" spans="1:16" ht="18" customHeight="1">
      <c r="A18" s="274"/>
      <c r="B18" s="258"/>
      <c r="C18" s="27" t="s">
        <v>120</v>
      </c>
      <c r="D18" s="42" t="s">
        <v>119</v>
      </c>
      <c r="E18" s="28"/>
      <c r="F18" s="28"/>
      <c r="G18" s="28"/>
      <c r="H18" s="28"/>
      <c r="I18" s="28"/>
      <c r="J18" s="28"/>
      <c r="K18" s="28"/>
      <c r="L18" s="28"/>
      <c r="M18" s="28"/>
      <c r="N18" s="28"/>
      <c r="O18" s="28"/>
      <c r="P18" s="28"/>
    </row>
    <row r="19" spans="1:16" ht="25.5">
      <c r="A19" s="274"/>
      <c r="B19" s="291">
        <v>6</v>
      </c>
      <c r="C19" s="29" t="s">
        <v>50</v>
      </c>
      <c r="D19" s="43">
        <v>20</v>
      </c>
      <c r="E19" s="32">
        <v>3</v>
      </c>
      <c r="F19" s="32">
        <v>3</v>
      </c>
      <c r="G19" s="32">
        <v>3</v>
      </c>
      <c r="H19" s="32">
        <v>5</v>
      </c>
      <c r="I19" s="32">
        <v>5</v>
      </c>
      <c r="J19" s="32">
        <v>5</v>
      </c>
      <c r="K19" s="32">
        <v>3</v>
      </c>
      <c r="L19" s="32">
        <v>3</v>
      </c>
      <c r="M19" s="32">
        <v>1</v>
      </c>
      <c r="N19" s="32">
        <v>4</v>
      </c>
      <c r="O19" s="32">
        <v>4</v>
      </c>
      <c r="P19" s="32">
        <v>3</v>
      </c>
    </row>
    <row r="20" spans="1:16" ht="12.75">
      <c r="A20" s="274"/>
      <c r="B20" s="258"/>
      <c r="C20" s="27" t="s">
        <v>29</v>
      </c>
      <c r="D20" s="42"/>
      <c r="E20" s="28"/>
      <c r="F20" s="28"/>
      <c r="G20" s="28"/>
      <c r="H20" s="28"/>
      <c r="I20" s="28"/>
      <c r="J20" s="28"/>
      <c r="K20" s="28"/>
      <c r="L20" s="28"/>
      <c r="M20" s="28"/>
      <c r="N20" s="28"/>
      <c r="O20" s="28"/>
      <c r="P20" s="28"/>
    </row>
    <row r="21" spans="1:16" ht="27" customHeight="1">
      <c r="A21" s="274"/>
      <c r="B21" s="260">
        <v>7</v>
      </c>
      <c r="C21" s="9" t="s">
        <v>51</v>
      </c>
      <c r="D21" s="43">
        <v>20</v>
      </c>
      <c r="E21" s="32">
        <v>0</v>
      </c>
      <c r="F21" s="32">
        <v>0</v>
      </c>
      <c r="G21" s="32">
        <v>1</v>
      </c>
      <c r="H21" s="32">
        <v>3</v>
      </c>
      <c r="I21" s="32">
        <v>3</v>
      </c>
      <c r="J21" s="32">
        <v>3</v>
      </c>
      <c r="K21" s="32">
        <v>2</v>
      </c>
      <c r="L21" s="32">
        <v>2</v>
      </c>
      <c r="M21" s="32">
        <v>1</v>
      </c>
      <c r="N21" s="32">
        <v>2</v>
      </c>
      <c r="O21" s="32">
        <v>2</v>
      </c>
      <c r="P21" s="32">
        <v>2</v>
      </c>
    </row>
    <row r="22" spans="1:16" ht="26.25" thickBot="1">
      <c r="A22" s="275"/>
      <c r="B22" s="279"/>
      <c r="C22" s="25" t="s">
        <v>120</v>
      </c>
      <c r="D22" s="22"/>
      <c r="E22" s="32"/>
      <c r="F22" s="32"/>
      <c r="G22" s="32"/>
      <c r="H22" s="32"/>
      <c r="I22" s="32"/>
      <c r="J22" s="32"/>
      <c r="K22" s="32"/>
      <c r="L22" s="32"/>
      <c r="M22" s="32"/>
      <c r="N22" s="32"/>
      <c r="O22" s="32"/>
      <c r="P22" s="32"/>
    </row>
    <row r="23" spans="3:16" s="1" customFormat="1" ht="14.25" thickBot="1" thickTop="1">
      <c r="C23" s="33" t="s">
        <v>42</v>
      </c>
      <c r="D23" s="76">
        <f>SUM(D5:D22)</f>
        <v>200</v>
      </c>
      <c r="E23" s="136">
        <f>$D5*E5+$D7*E7+$D9*E9+$D11*E11+$D13*E13+$D15*E15+$D17*E17+$D19*E19+$D21*E21</f>
        <v>210</v>
      </c>
      <c r="F23" s="136">
        <f aca="true" t="shared" si="0" ref="F23:P23">$D5*F5+$D7*F7+$D9*F9+$D11*F11+$D13*F13+$D15*F15+$D17*F17+$D19*F19+$D21*F21</f>
        <v>210</v>
      </c>
      <c r="G23" s="136">
        <f t="shared" si="0"/>
        <v>290</v>
      </c>
      <c r="H23" s="136">
        <f t="shared" si="0"/>
        <v>640</v>
      </c>
      <c r="I23" s="136">
        <f t="shared" si="0"/>
        <v>640</v>
      </c>
      <c r="J23" s="136">
        <f t="shared" si="0"/>
        <v>640</v>
      </c>
      <c r="K23" s="136">
        <f t="shared" si="0"/>
        <v>590</v>
      </c>
      <c r="L23" s="136">
        <f t="shared" si="0"/>
        <v>600</v>
      </c>
      <c r="M23" s="136">
        <f t="shared" si="0"/>
        <v>370</v>
      </c>
      <c r="N23" s="136">
        <f t="shared" si="0"/>
        <v>660</v>
      </c>
      <c r="O23" s="136">
        <f t="shared" si="0"/>
        <v>650</v>
      </c>
      <c r="P23" s="136">
        <f t="shared" si="0"/>
        <v>350</v>
      </c>
    </row>
    <row r="24" spans="3:4" ht="13.5" thickTop="1">
      <c r="C24" s="35"/>
      <c r="D24" s="36"/>
    </row>
  </sheetData>
  <sheetProtection sheet="1" objects="1" scenarios="1"/>
  <mergeCells count="22">
    <mergeCell ref="A9:A22"/>
    <mergeCell ref="C2:C4"/>
    <mergeCell ref="D2:D4"/>
    <mergeCell ref="A5:A8"/>
    <mergeCell ref="B5:B6"/>
    <mergeCell ref="B7:B8"/>
    <mergeCell ref="L2:L4"/>
    <mergeCell ref="M2:M4"/>
    <mergeCell ref="E2:E4"/>
    <mergeCell ref="F2:F4"/>
    <mergeCell ref="H2:H4"/>
    <mergeCell ref="I2:I4"/>
    <mergeCell ref="N2:N4"/>
    <mergeCell ref="O2:O4"/>
    <mergeCell ref="P2:P4"/>
    <mergeCell ref="B21:B22"/>
    <mergeCell ref="B19:B20"/>
    <mergeCell ref="B17:B18"/>
    <mergeCell ref="B11:B12"/>
    <mergeCell ref="B9:B10"/>
    <mergeCell ref="J2:J4"/>
    <mergeCell ref="K2:K4"/>
  </mergeCells>
  <printOptions/>
  <pageMargins left="0.75" right="0.75" top="1" bottom="1" header="0.5" footer="0.5"/>
  <pageSetup fitToHeight="1" fitToWidth="1" horizontalDpi="300" verticalDpi="300" orientation="landscape" paperSize="3" r:id="rId1"/>
</worksheet>
</file>

<file path=xl/worksheets/sheet5.xml><?xml version="1.0" encoding="utf-8"?>
<worksheet xmlns="http://schemas.openxmlformats.org/spreadsheetml/2006/main" xmlns:r="http://schemas.openxmlformats.org/officeDocument/2006/relationships">
  <sheetPr>
    <pageSetUpPr fitToPage="1"/>
  </sheetPr>
  <dimension ref="A2:P17"/>
  <sheetViews>
    <sheetView zoomScale="71" zoomScaleNormal="71" workbookViewId="0" topLeftCell="A1">
      <selection activeCell="D9" sqref="D9"/>
    </sheetView>
  </sheetViews>
  <sheetFormatPr defaultColWidth="9.00390625" defaultRowHeight="12.75"/>
  <cols>
    <col min="1" max="1" width="24.75390625" style="0" customWidth="1"/>
    <col min="2" max="2" width="5.75390625" style="0" hidden="1" customWidth="1"/>
    <col min="3" max="3" width="54.375" style="0" customWidth="1"/>
    <col min="4" max="4" width="11.00390625" style="14" customWidth="1"/>
    <col min="5" max="16" width="8.25390625" style="0" customWidth="1"/>
    <col min="17" max="16384" width="15.375" style="0" customWidth="1"/>
  </cols>
  <sheetData>
    <row r="1" ht="13.5" thickBot="1"/>
    <row r="2" spans="3:16" ht="51" customHeight="1" thickTop="1">
      <c r="C2" s="285" t="s">
        <v>144</v>
      </c>
      <c r="D2" s="288" t="s">
        <v>6</v>
      </c>
      <c r="E2" s="283" t="s">
        <v>140</v>
      </c>
      <c r="F2" s="283" t="s">
        <v>141</v>
      </c>
      <c r="G2" s="87"/>
      <c r="H2" s="283" t="s">
        <v>62</v>
      </c>
      <c r="I2" s="283" t="s">
        <v>63</v>
      </c>
      <c r="J2" s="283" t="s">
        <v>64</v>
      </c>
      <c r="K2" s="283" t="s">
        <v>138</v>
      </c>
      <c r="L2" s="283" t="s">
        <v>65</v>
      </c>
      <c r="M2" s="283" t="s">
        <v>139</v>
      </c>
      <c r="N2" s="283" t="s">
        <v>67</v>
      </c>
      <c r="O2" s="283" t="s">
        <v>68</v>
      </c>
      <c r="P2" s="283" t="s">
        <v>66</v>
      </c>
    </row>
    <row r="3" spans="3:16" ht="18" customHeight="1">
      <c r="C3" s="263"/>
      <c r="D3" s="289"/>
      <c r="E3" s="284"/>
      <c r="F3" s="284"/>
      <c r="G3" s="86"/>
      <c r="H3" s="284"/>
      <c r="I3" s="284"/>
      <c r="J3" s="284"/>
      <c r="K3" s="284"/>
      <c r="L3" s="284"/>
      <c r="M3" s="284"/>
      <c r="N3" s="284"/>
      <c r="O3" s="284"/>
      <c r="P3" s="284"/>
    </row>
    <row r="4" spans="3:16" ht="69" customHeight="1" thickBot="1">
      <c r="C4" s="263"/>
      <c r="D4" s="289"/>
      <c r="E4" s="284"/>
      <c r="F4" s="284"/>
      <c r="G4" s="111" t="s">
        <v>103</v>
      </c>
      <c r="H4" s="284"/>
      <c r="I4" s="284"/>
      <c r="J4" s="284"/>
      <c r="K4" s="284"/>
      <c r="L4" s="284"/>
      <c r="M4" s="284"/>
      <c r="N4" s="284"/>
      <c r="O4" s="284"/>
      <c r="P4" s="284"/>
    </row>
    <row r="5" spans="1:16" ht="13.5" thickTop="1">
      <c r="A5" s="278" t="s">
        <v>5</v>
      </c>
      <c r="B5" s="278">
        <v>1</v>
      </c>
      <c r="C5" s="98" t="s">
        <v>109</v>
      </c>
      <c r="D5" s="5">
        <v>5</v>
      </c>
      <c r="E5" s="24">
        <v>5</v>
      </c>
      <c r="F5" s="24">
        <v>5</v>
      </c>
      <c r="G5" s="24">
        <v>3</v>
      </c>
      <c r="H5" s="24">
        <v>3</v>
      </c>
      <c r="I5" s="24">
        <v>3</v>
      </c>
      <c r="J5" s="24">
        <v>3</v>
      </c>
      <c r="K5" s="24">
        <v>3</v>
      </c>
      <c r="L5" s="24">
        <v>3</v>
      </c>
      <c r="M5" s="24">
        <v>3</v>
      </c>
      <c r="N5" s="24">
        <v>1</v>
      </c>
      <c r="O5" s="24">
        <v>3</v>
      </c>
      <c r="P5" s="24">
        <v>3</v>
      </c>
    </row>
    <row r="6" spans="1:16" ht="12.75">
      <c r="A6" s="280"/>
      <c r="B6" s="280"/>
      <c r="C6" s="99" t="s">
        <v>4</v>
      </c>
      <c r="D6" s="12"/>
      <c r="E6" s="28"/>
      <c r="F6" s="28"/>
      <c r="G6" s="28"/>
      <c r="H6" s="28"/>
      <c r="I6" s="28"/>
      <c r="J6" s="28"/>
      <c r="K6" s="28"/>
      <c r="L6" s="28"/>
      <c r="M6" s="28"/>
      <c r="N6" s="32"/>
      <c r="O6" s="28"/>
      <c r="P6" s="32"/>
    </row>
    <row r="7" spans="1:16" ht="12.75">
      <c r="A7" s="280"/>
      <c r="B7" s="260">
        <v>2</v>
      </c>
      <c r="C7" s="100" t="s">
        <v>110</v>
      </c>
      <c r="D7" s="6">
        <v>5</v>
      </c>
      <c r="E7" s="32">
        <v>5</v>
      </c>
      <c r="F7" s="32">
        <v>5</v>
      </c>
      <c r="G7" s="32">
        <v>3</v>
      </c>
      <c r="H7" s="105">
        <v>4</v>
      </c>
      <c r="I7" s="32">
        <v>1</v>
      </c>
      <c r="J7" s="32">
        <v>4</v>
      </c>
      <c r="K7" s="32">
        <v>2</v>
      </c>
      <c r="L7" s="32">
        <v>2</v>
      </c>
      <c r="M7" s="32">
        <v>4</v>
      </c>
      <c r="N7" s="30">
        <v>1</v>
      </c>
      <c r="O7" s="32">
        <v>4</v>
      </c>
      <c r="P7" s="30">
        <v>4</v>
      </c>
    </row>
    <row r="8" spans="1:16" ht="13.5" thickBot="1">
      <c r="A8" s="280"/>
      <c r="B8" s="261"/>
      <c r="C8" s="99" t="s">
        <v>4</v>
      </c>
      <c r="D8" s="6" t="s">
        <v>119</v>
      </c>
      <c r="E8" s="32"/>
      <c r="F8" s="32"/>
      <c r="G8" s="32"/>
      <c r="H8" s="32"/>
      <c r="I8" s="32"/>
      <c r="J8" s="32"/>
      <c r="K8" s="32"/>
      <c r="L8" s="32"/>
      <c r="M8" s="32"/>
      <c r="N8" s="28"/>
      <c r="O8" s="32"/>
      <c r="P8" s="28"/>
    </row>
    <row r="9" spans="1:16" ht="13.5" thickTop="1">
      <c r="A9" s="278" t="s">
        <v>0</v>
      </c>
      <c r="B9" s="278">
        <v>1</v>
      </c>
      <c r="C9" s="101" t="s">
        <v>112</v>
      </c>
      <c r="D9" s="5">
        <v>30</v>
      </c>
      <c r="E9" s="24">
        <v>5</v>
      </c>
      <c r="F9" s="24">
        <v>4</v>
      </c>
      <c r="G9" s="24">
        <v>2</v>
      </c>
      <c r="H9" s="24">
        <v>3</v>
      </c>
      <c r="I9" s="24">
        <v>2</v>
      </c>
      <c r="J9" s="24">
        <v>3</v>
      </c>
      <c r="K9" s="24">
        <v>2</v>
      </c>
      <c r="L9" s="24">
        <v>1</v>
      </c>
      <c r="M9" s="24">
        <v>3</v>
      </c>
      <c r="N9" s="24">
        <v>1</v>
      </c>
      <c r="O9" s="24">
        <v>3</v>
      </c>
      <c r="P9" s="24">
        <v>3</v>
      </c>
    </row>
    <row r="10" spans="1:16" ht="13.5" thickBot="1">
      <c r="A10" s="280"/>
      <c r="B10" s="279"/>
      <c r="C10" s="99" t="s">
        <v>113</v>
      </c>
      <c r="D10" s="13"/>
      <c r="E10" s="26"/>
      <c r="F10" s="26"/>
      <c r="G10" s="96"/>
      <c r="H10" s="26"/>
      <c r="I10" s="26"/>
      <c r="J10" s="26"/>
      <c r="K10" s="26"/>
      <c r="L10" s="26"/>
      <c r="M10" s="26"/>
      <c r="N10" s="26"/>
      <c r="O10" s="26"/>
      <c r="P10" s="26"/>
    </row>
    <row r="11" spans="1:16" ht="13.5" thickTop="1">
      <c r="A11" s="278" t="s">
        <v>1</v>
      </c>
      <c r="B11" s="278">
        <v>1</v>
      </c>
      <c r="C11" s="102" t="s">
        <v>111</v>
      </c>
      <c r="D11" s="5">
        <v>20</v>
      </c>
      <c r="E11" s="24">
        <v>5</v>
      </c>
      <c r="F11" s="24">
        <v>4</v>
      </c>
      <c r="G11" s="24">
        <v>3</v>
      </c>
      <c r="H11" s="24">
        <v>3</v>
      </c>
      <c r="I11" s="24">
        <v>3</v>
      </c>
      <c r="J11" s="24">
        <v>3</v>
      </c>
      <c r="K11" s="24">
        <v>2</v>
      </c>
      <c r="L11" s="24">
        <v>1</v>
      </c>
      <c r="M11" s="24">
        <v>3</v>
      </c>
      <c r="N11" s="24">
        <v>1</v>
      </c>
      <c r="O11" s="24">
        <v>3</v>
      </c>
      <c r="P11" s="24">
        <v>3</v>
      </c>
    </row>
    <row r="12" spans="1:16" ht="13.5" thickBot="1">
      <c r="A12" s="279"/>
      <c r="B12" s="279"/>
      <c r="C12" s="103" t="s">
        <v>113</v>
      </c>
      <c r="D12" s="13"/>
      <c r="E12" s="26"/>
      <c r="F12" s="26"/>
      <c r="G12" s="26"/>
      <c r="H12" s="26"/>
      <c r="I12" s="26"/>
      <c r="J12" s="26"/>
      <c r="K12" s="26"/>
      <c r="L12" s="26"/>
      <c r="M12" s="26"/>
      <c r="N12" s="26"/>
      <c r="O12" s="26"/>
      <c r="P12" s="26"/>
    </row>
    <row r="13" spans="1:16" ht="13.5" thickTop="1">
      <c r="A13" s="278" t="s">
        <v>2</v>
      </c>
      <c r="B13" s="278">
        <v>1</v>
      </c>
      <c r="C13" s="104" t="s">
        <v>3</v>
      </c>
      <c r="D13" s="6">
        <v>10</v>
      </c>
      <c r="E13" s="32">
        <v>5</v>
      </c>
      <c r="F13" s="32">
        <v>5</v>
      </c>
      <c r="G13" s="32">
        <v>5</v>
      </c>
      <c r="H13" s="32">
        <v>3</v>
      </c>
      <c r="I13" s="32">
        <v>2</v>
      </c>
      <c r="J13" s="32">
        <v>3</v>
      </c>
      <c r="K13" s="32">
        <v>2</v>
      </c>
      <c r="L13" s="32">
        <v>1</v>
      </c>
      <c r="M13" s="32">
        <v>3</v>
      </c>
      <c r="N13" s="32">
        <v>2</v>
      </c>
      <c r="O13" s="32">
        <v>3</v>
      </c>
      <c r="P13" s="32">
        <v>3</v>
      </c>
    </row>
    <row r="14" spans="1:16" ht="13.5" thickBot="1">
      <c r="A14" s="279"/>
      <c r="B14" s="279"/>
      <c r="C14" s="103" t="s">
        <v>113</v>
      </c>
      <c r="D14" s="6"/>
      <c r="E14" s="26"/>
      <c r="F14" s="26"/>
      <c r="G14" s="26"/>
      <c r="H14" s="26"/>
      <c r="I14" s="26"/>
      <c r="J14" s="26"/>
      <c r="K14" s="26"/>
      <c r="L14" s="26"/>
      <c r="M14" s="26"/>
      <c r="N14" s="26"/>
      <c r="O14" s="26"/>
      <c r="P14" s="26"/>
    </row>
    <row r="15" spans="1:16" s="1" customFormat="1" ht="14.25" thickBot="1" thickTop="1">
      <c r="A15" s="54"/>
      <c r="B15" s="55"/>
      <c r="C15" s="58" t="s">
        <v>42</v>
      </c>
      <c r="D15" s="77">
        <f>SUM(D5:D14)</f>
        <v>70</v>
      </c>
      <c r="E15" s="53">
        <f>$D5*E5+$D7*E7+$D9*E9+$D11*E11+$D13*E13</f>
        <v>350</v>
      </c>
      <c r="F15" s="53">
        <f aca="true" t="shared" si="0" ref="F15:P15">$D5*F5+$D7*F7+$D9*F9+$D11*F11+$D13*F13</f>
        <v>300</v>
      </c>
      <c r="G15" s="53">
        <f t="shared" si="0"/>
        <v>200</v>
      </c>
      <c r="H15" s="53">
        <f t="shared" si="0"/>
        <v>215</v>
      </c>
      <c r="I15" s="53">
        <f t="shared" si="0"/>
        <v>160</v>
      </c>
      <c r="J15" s="53">
        <f t="shared" si="0"/>
        <v>215</v>
      </c>
      <c r="K15" s="53">
        <f t="shared" si="0"/>
        <v>145</v>
      </c>
      <c r="L15" s="53">
        <f t="shared" si="0"/>
        <v>85</v>
      </c>
      <c r="M15" s="53">
        <f t="shared" si="0"/>
        <v>215</v>
      </c>
      <c r="N15" s="53">
        <f>$D5*N5+$D7*N7+$D9*N9+$D11*N11+$D13*N13</f>
        <v>80</v>
      </c>
      <c r="O15" s="53">
        <f>$D5*O5+$D7*O7+$D9*O9+$D11*O11+$D13*O13</f>
        <v>215</v>
      </c>
      <c r="P15" s="53">
        <f t="shared" si="0"/>
        <v>215</v>
      </c>
    </row>
    <row r="16" spans="1:16" ht="13.5" thickTop="1">
      <c r="A16" s="4"/>
      <c r="B16" s="4"/>
      <c r="E16" s="1"/>
      <c r="F16" s="1"/>
      <c r="G16" s="1"/>
      <c r="H16" s="1"/>
      <c r="I16" s="1"/>
      <c r="J16" s="1"/>
      <c r="K16" s="1"/>
      <c r="L16" s="1"/>
      <c r="M16" s="1"/>
      <c r="N16" s="1"/>
      <c r="O16" s="1"/>
      <c r="P16" s="1"/>
    </row>
    <row r="17" spans="1:2" ht="12.75">
      <c r="A17" s="4"/>
      <c r="B17" s="4"/>
    </row>
  </sheetData>
  <sheetProtection sheet="1" objects="1" scenarios="1"/>
  <mergeCells count="22">
    <mergeCell ref="A13:A14"/>
    <mergeCell ref="B13:B14"/>
    <mergeCell ref="A9:A10"/>
    <mergeCell ref="B9:B10"/>
    <mergeCell ref="A11:A12"/>
    <mergeCell ref="B11:B12"/>
    <mergeCell ref="D2:D4"/>
    <mergeCell ref="A5:A8"/>
    <mergeCell ref="N2:N4"/>
    <mergeCell ref="O2:O4"/>
    <mergeCell ref="B5:B6"/>
    <mergeCell ref="B7:B8"/>
    <mergeCell ref="M2:M4"/>
    <mergeCell ref="C2:C4"/>
    <mergeCell ref="P2:P4"/>
    <mergeCell ref="E2:E4"/>
    <mergeCell ref="F2:F4"/>
    <mergeCell ref="H2:H4"/>
    <mergeCell ref="I2:I4"/>
    <mergeCell ref="J2:J4"/>
    <mergeCell ref="K2:K4"/>
    <mergeCell ref="L2:L4"/>
  </mergeCells>
  <printOptions/>
  <pageMargins left="0.75" right="0.75" top="1" bottom="1" header="0.5" footer="0.5"/>
  <pageSetup fitToHeight="1" fitToWidth="1" horizontalDpi="300" verticalDpi="300" orientation="landscape" paperSize="3" r:id="rId1"/>
</worksheet>
</file>

<file path=xl/worksheets/sheet6.xml><?xml version="1.0" encoding="utf-8"?>
<worksheet xmlns="http://schemas.openxmlformats.org/spreadsheetml/2006/main" xmlns:r="http://schemas.openxmlformats.org/officeDocument/2006/relationships">
  <sheetPr>
    <pageSetUpPr fitToPage="1"/>
  </sheetPr>
  <dimension ref="A1:P41"/>
  <sheetViews>
    <sheetView zoomScale="68" zoomScaleNormal="68" workbookViewId="0" topLeftCell="A1">
      <selection activeCell="A1" sqref="A1"/>
    </sheetView>
  </sheetViews>
  <sheetFormatPr defaultColWidth="9.00390625" defaultRowHeight="12.75"/>
  <cols>
    <col min="1" max="1" width="25.125" style="0" customWidth="1"/>
    <col min="2" max="2" width="5.75390625" style="0" hidden="1" customWidth="1"/>
    <col min="3" max="3" width="61.75390625" style="37" customWidth="1"/>
    <col min="4" max="4" width="11.125" style="14" customWidth="1"/>
    <col min="5" max="16" width="8.25390625" style="0" customWidth="1"/>
    <col min="17" max="16384" width="15.375" style="0" customWidth="1"/>
  </cols>
  <sheetData>
    <row r="1" ht="13.5" thickBot="1">
      <c r="B1" s="3"/>
    </row>
    <row r="2" spans="1:16" ht="51" customHeight="1" thickTop="1">
      <c r="A2" s="3"/>
      <c r="B2" s="3"/>
      <c r="C2" s="285" t="s">
        <v>145</v>
      </c>
      <c r="D2" s="283" t="s">
        <v>6</v>
      </c>
      <c r="E2" s="283" t="s">
        <v>140</v>
      </c>
      <c r="F2" s="283" t="s">
        <v>141</v>
      </c>
      <c r="G2" s="87"/>
      <c r="H2" s="283" t="s">
        <v>62</v>
      </c>
      <c r="I2" s="283" t="s">
        <v>63</v>
      </c>
      <c r="J2" s="283" t="s">
        <v>64</v>
      </c>
      <c r="K2" s="283" t="s">
        <v>138</v>
      </c>
      <c r="L2" s="283" t="s">
        <v>65</v>
      </c>
      <c r="M2" s="283" t="s">
        <v>139</v>
      </c>
      <c r="N2" s="283" t="s">
        <v>67</v>
      </c>
      <c r="O2" s="283" t="s">
        <v>68</v>
      </c>
      <c r="P2" s="283" t="s">
        <v>66</v>
      </c>
    </row>
    <row r="3" spans="1:16" ht="18" customHeight="1">
      <c r="A3" s="3"/>
      <c r="B3" s="3"/>
      <c r="C3" s="286"/>
      <c r="D3" s="264"/>
      <c r="E3" s="284"/>
      <c r="F3" s="284"/>
      <c r="G3" s="86"/>
      <c r="H3" s="284"/>
      <c r="I3" s="284"/>
      <c r="J3" s="284"/>
      <c r="K3" s="284"/>
      <c r="L3" s="284"/>
      <c r="M3" s="284"/>
      <c r="N3" s="284"/>
      <c r="O3" s="284"/>
      <c r="P3" s="284"/>
    </row>
    <row r="4" spans="1:16" ht="69" customHeight="1" thickBot="1">
      <c r="A4" s="3"/>
      <c r="B4" s="3"/>
      <c r="C4" s="286"/>
      <c r="D4" s="264"/>
      <c r="E4" s="284"/>
      <c r="F4" s="284"/>
      <c r="G4" s="111" t="s">
        <v>103</v>
      </c>
      <c r="H4" s="284"/>
      <c r="I4" s="284"/>
      <c r="J4" s="284"/>
      <c r="K4" s="284"/>
      <c r="L4" s="284"/>
      <c r="M4" s="284"/>
      <c r="N4" s="284"/>
      <c r="O4" s="284"/>
      <c r="P4" s="284"/>
    </row>
    <row r="5" spans="1:16" ht="13.5" thickTop="1">
      <c r="A5" s="273" t="s">
        <v>18</v>
      </c>
      <c r="B5" s="294">
        <v>1</v>
      </c>
      <c r="C5" s="10" t="s">
        <v>7</v>
      </c>
      <c r="D5" s="21">
        <v>7</v>
      </c>
      <c r="E5" s="89">
        <v>0</v>
      </c>
      <c r="F5" s="89">
        <v>5</v>
      </c>
      <c r="G5" s="89">
        <v>0</v>
      </c>
      <c r="H5" s="24">
        <v>1</v>
      </c>
      <c r="I5" s="24">
        <v>1</v>
      </c>
      <c r="J5" s="24">
        <v>1</v>
      </c>
      <c r="K5" s="24">
        <v>0</v>
      </c>
      <c r="L5" s="24">
        <v>0</v>
      </c>
      <c r="M5" s="24">
        <v>1</v>
      </c>
      <c r="N5" s="24">
        <v>1</v>
      </c>
      <c r="O5" s="24">
        <v>1</v>
      </c>
      <c r="P5" s="24">
        <v>1</v>
      </c>
    </row>
    <row r="6" spans="1:16" ht="12.75">
      <c r="A6" s="293"/>
      <c r="B6" s="258"/>
      <c r="C6" s="64" t="s">
        <v>123</v>
      </c>
      <c r="D6" s="16"/>
      <c r="E6" s="90"/>
      <c r="F6" s="90"/>
      <c r="G6" s="90"/>
      <c r="H6" s="28"/>
      <c r="I6" s="28"/>
      <c r="J6" s="28"/>
      <c r="K6" s="28"/>
      <c r="L6" s="28"/>
      <c r="M6" s="28"/>
      <c r="N6" s="28"/>
      <c r="O6" s="28"/>
      <c r="P6" s="28"/>
    </row>
    <row r="7" spans="1:16" ht="12.75">
      <c r="A7" s="293"/>
      <c r="B7" s="60">
        <v>2</v>
      </c>
      <c r="C7" s="8" t="s">
        <v>124</v>
      </c>
      <c r="D7" s="15">
        <v>6</v>
      </c>
      <c r="E7" s="91">
        <v>0</v>
      </c>
      <c r="F7" s="91">
        <v>5</v>
      </c>
      <c r="G7" s="91">
        <v>0</v>
      </c>
      <c r="H7" s="32">
        <v>1</v>
      </c>
      <c r="I7" s="32">
        <v>1</v>
      </c>
      <c r="J7" s="32">
        <v>1</v>
      </c>
      <c r="K7" s="32">
        <v>0</v>
      </c>
      <c r="L7" s="32">
        <v>0</v>
      </c>
      <c r="M7" s="32">
        <v>1</v>
      </c>
      <c r="N7" s="32">
        <v>1</v>
      </c>
      <c r="O7" s="32">
        <v>1</v>
      </c>
      <c r="P7" s="32">
        <v>1</v>
      </c>
    </row>
    <row r="8" spans="1:16" ht="13.5" thickBot="1">
      <c r="A8" s="290"/>
      <c r="B8" s="62"/>
      <c r="C8" s="65" t="s">
        <v>123</v>
      </c>
      <c r="D8" s="34"/>
      <c r="E8" s="92"/>
      <c r="F8" s="92"/>
      <c r="G8" s="92"/>
      <c r="H8" s="26"/>
      <c r="I8" s="26"/>
      <c r="J8" s="26"/>
      <c r="K8" s="26"/>
      <c r="L8" s="26"/>
      <c r="M8" s="26"/>
      <c r="N8" s="26"/>
      <c r="O8" s="26"/>
      <c r="P8" s="26"/>
    </row>
    <row r="9" spans="1:16" ht="26.25" thickTop="1">
      <c r="A9" s="273" t="s">
        <v>22</v>
      </c>
      <c r="B9" s="291">
        <v>1</v>
      </c>
      <c r="C9" s="9" t="s">
        <v>52</v>
      </c>
      <c r="D9" s="17">
        <v>6</v>
      </c>
      <c r="E9" s="91">
        <v>5</v>
      </c>
      <c r="F9" s="91">
        <v>5</v>
      </c>
      <c r="G9" s="91">
        <v>5</v>
      </c>
      <c r="H9" s="32">
        <v>5</v>
      </c>
      <c r="I9" s="32">
        <v>5</v>
      </c>
      <c r="J9" s="32">
        <v>5</v>
      </c>
      <c r="K9" s="32">
        <v>5</v>
      </c>
      <c r="L9" s="32">
        <v>5</v>
      </c>
      <c r="M9" s="32">
        <v>5</v>
      </c>
      <c r="N9" s="32">
        <v>5</v>
      </c>
      <c r="O9" s="32">
        <v>5</v>
      </c>
      <c r="P9" s="32">
        <v>5</v>
      </c>
    </row>
    <row r="10" spans="1:16" ht="13.5" thickBot="1">
      <c r="A10" s="290"/>
      <c r="B10" s="262"/>
      <c r="C10" s="65" t="s">
        <v>127</v>
      </c>
      <c r="D10" s="18"/>
      <c r="E10" s="91"/>
      <c r="F10" s="91"/>
      <c r="G10" s="91"/>
      <c r="H10" s="32"/>
      <c r="I10" s="32"/>
      <c r="J10" s="32"/>
      <c r="K10" s="32"/>
      <c r="L10" s="32"/>
      <c r="M10" s="32"/>
      <c r="N10" s="32"/>
      <c r="O10" s="32"/>
      <c r="P10" s="32"/>
    </row>
    <row r="11" spans="1:16" ht="13.5" thickTop="1">
      <c r="A11" s="273" t="s">
        <v>59</v>
      </c>
      <c r="B11" s="60">
        <v>1</v>
      </c>
      <c r="C11" s="8" t="s">
        <v>114</v>
      </c>
      <c r="D11" s="15">
        <v>6</v>
      </c>
      <c r="E11" s="89">
        <v>5</v>
      </c>
      <c r="F11" s="89">
        <v>5</v>
      </c>
      <c r="G11" s="89">
        <v>3</v>
      </c>
      <c r="H11" s="24">
        <v>4</v>
      </c>
      <c r="I11" s="24">
        <v>2</v>
      </c>
      <c r="J11" s="24">
        <v>4</v>
      </c>
      <c r="K11" s="24">
        <v>2</v>
      </c>
      <c r="L11" s="24">
        <v>2</v>
      </c>
      <c r="M11" s="24">
        <v>3</v>
      </c>
      <c r="N11" s="24">
        <v>3</v>
      </c>
      <c r="O11" s="24">
        <v>3</v>
      </c>
      <c r="P11" s="24">
        <v>3</v>
      </c>
    </row>
    <row r="12" spans="1:16" ht="13.5" thickBot="1">
      <c r="A12" s="265"/>
      <c r="B12" s="2"/>
      <c r="C12" s="75" t="s">
        <v>125</v>
      </c>
      <c r="D12" s="20"/>
      <c r="E12" s="92"/>
      <c r="F12" s="92"/>
      <c r="G12" s="92"/>
      <c r="H12" s="26"/>
      <c r="I12" s="26"/>
      <c r="J12" s="26"/>
      <c r="K12" s="26"/>
      <c r="L12" s="26"/>
      <c r="M12" s="26"/>
      <c r="N12" s="26"/>
      <c r="O12" s="26"/>
      <c r="P12" s="26"/>
    </row>
    <row r="13" spans="1:16" ht="26.25" thickTop="1">
      <c r="A13" s="273" t="s">
        <v>8</v>
      </c>
      <c r="B13" s="294">
        <v>1</v>
      </c>
      <c r="C13" s="10" t="s">
        <v>44</v>
      </c>
      <c r="D13" s="21">
        <v>4</v>
      </c>
      <c r="E13" s="91">
        <v>0</v>
      </c>
      <c r="F13" s="91">
        <v>5</v>
      </c>
      <c r="G13" s="91">
        <v>5</v>
      </c>
      <c r="H13" s="32">
        <v>4</v>
      </c>
      <c r="I13" s="32">
        <v>4</v>
      </c>
      <c r="J13" s="32">
        <v>4</v>
      </c>
      <c r="K13" s="32">
        <v>5</v>
      </c>
      <c r="L13" s="32">
        <v>5</v>
      </c>
      <c r="M13" s="32">
        <v>4</v>
      </c>
      <c r="N13" s="32">
        <v>5</v>
      </c>
      <c r="O13" s="32">
        <v>4</v>
      </c>
      <c r="P13" s="32">
        <v>4</v>
      </c>
    </row>
    <row r="14" spans="1:16" ht="12.75">
      <c r="A14" s="266"/>
      <c r="B14" s="258"/>
      <c r="C14" s="64" t="s">
        <v>126</v>
      </c>
      <c r="D14" s="16"/>
      <c r="E14" s="91"/>
      <c r="F14" s="91"/>
      <c r="G14" s="91"/>
      <c r="H14" s="32"/>
      <c r="I14" s="32"/>
      <c r="J14" s="32"/>
      <c r="K14" s="32"/>
      <c r="L14" s="32"/>
      <c r="M14" s="32"/>
      <c r="N14" s="32"/>
      <c r="O14" s="32"/>
      <c r="P14" s="32"/>
    </row>
    <row r="15" spans="1:16" ht="25.5">
      <c r="A15" s="266"/>
      <c r="B15" s="291">
        <v>2</v>
      </c>
      <c r="C15" s="9" t="s">
        <v>45</v>
      </c>
      <c r="D15" s="17">
        <v>4</v>
      </c>
      <c r="E15" s="50">
        <v>5</v>
      </c>
      <c r="F15" s="50">
        <v>5</v>
      </c>
      <c r="G15" s="50">
        <v>5</v>
      </c>
      <c r="H15" s="30">
        <v>0</v>
      </c>
      <c r="I15" s="30">
        <v>0</v>
      </c>
      <c r="J15" s="30">
        <v>0</v>
      </c>
      <c r="K15" s="30">
        <v>5</v>
      </c>
      <c r="L15" s="30">
        <v>5</v>
      </c>
      <c r="M15" s="30">
        <v>0</v>
      </c>
      <c r="N15" s="30">
        <v>1</v>
      </c>
      <c r="O15" s="30">
        <v>1</v>
      </c>
      <c r="P15" s="30">
        <v>1</v>
      </c>
    </row>
    <row r="16" spans="1:16" ht="12.75">
      <c r="A16" s="266"/>
      <c r="B16" s="258"/>
      <c r="C16" s="64" t="s">
        <v>46</v>
      </c>
      <c r="D16" s="16"/>
      <c r="E16" s="90"/>
      <c r="F16" s="90"/>
      <c r="G16" s="90"/>
      <c r="H16" s="28"/>
      <c r="I16" s="28"/>
      <c r="J16" s="28"/>
      <c r="K16" s="28"/>
      <c r="L16" s="28"/>
      <c r="M16" s="28"/>
      <c r="N16" s="28"/>
      <c r="O16" s="28"/>
      <c r="P16" s="28"/>
    </row>
    <row r="17" spans="1:16" ht="12.75">
      <c r="A17" s="266"/>
      <c r="B17" s="292">
        <v>3</v>
      </c>
      <c r="C17" s="8" t="s">
        <v>47</v>
      </c>
      <c r="D17" s="15">
        <v>4</v>
      </c>
      <c r="E17" s="91">
        <v>3</v>
      </c>
      <c r="F17" s="91">
        <v>5</v>
      </c>
      <c r="G17" s="91">
        <v>5</v>
      </c>
      <c r="H17" s="32">
        <v>0</v>
      </c>
      <c r="I17" s="32">
        <v>0</v>
      </c>
      <c r="J17" s="32">
        <v>0</v>
      </c>
      <c r="K17" s="32">
        <v>5</v>
      </c>
      <c r="L17" s="32">
        <v>5</v>
      </c>
      <c r="M17" s="32">
        <v>0</v>
      </c>
      <c r="N17" s="32">
        <v>3</v>
      </c>
      <c r="O17" s="32">
        <v>3</v>
      </c>
      <c r="P17" s="32">
        <v>3</v>
      </c>
    </row>
    <row r="18" spans="1:16" ht="13.5" thickBot="1">
      <c r="A18" s="267"/>
      <c r="B18" s="262"/>
      <c r="C18" s="65" t="s">
        <v>128</v>
      </c>
      <c r="D18" s="18"/>
      <c r="E18" s="93"/>
      <c r="F18" s="93"/>
      <c r="G18" s="93"/>
      <c r="H18" s="86"/>
      <c r="I18" s="86"/>
      <c r="J18" s="86"/>
      <c r="K18" s="86"/>
      <c r="L18" s="86"/>
      <c r="M18" s="86"/>
      <c r="N18" s="86"/>
      <c r="O18" s="86"/>
      <c r="P18" s="86"/>
    </row>
    <row r="19" spans="1:16" ht="13.5" thickTop="1">
      <c r="A19" s="268" t="s">
        <v>9</v>
      </c>
      <c r="B19" s="272">
        <v>1</v>
      </c>
      <c r="C19" s="9" t="s">
        <v>165</v>
      </c>
      <c r="D19" s="17">
        <v>10</v>
      </c>
      <c r="E19" s="89">
        <v>0</v>
      </c>
      <c r="F19" s="89">
        <v>0</v>
      </c>
      <c r="G19" s="89">
        <v>1</v>
      </c>
      <c r="H19" s="24">
        <v>0</v>
      </c>
      <c r="I19" s="24">
        <v>0</v>
      </c>
      <c r="J19" s="24">
        <v>0</v>
      </c>
      <c r="K19" s="24">
        <v>3</v>
      </c>
      <c r="L19" s="24">
        <v>4</v>
      </c>
      <c r="M19" s="24">
        <v>2</v>
      </c>
      <c r="N19" s="24">
        <v>3</v>
      </c>
      <c r="O19" s="24">
        <v>1</v>
      </c>
      <c r="P19" s="24">
        <v>1</v>
      </c>
    </row>
    <row r="20" spans="1:16" ht="12.75">
      <c r="A20" s="269"/>
      <c r="B20" s="272"/>
      <c r="C20" s="64" t="s">
        <v>129</v>
      </c>
      <c r="D20" s="19"/>
      <c r="E20" s="91"/>
      <c r="F20" s="91"/>
      <c r="G20" s="91"/>
      <c r="H20" s="32"/>
      <c r="I20" s="32"/>
      <c r="J20" s="32"/>
      <c r="K20" s="32"/>
      <c r="L20" s="32"/>
      <c r="M20" s="32"/>
      <c r="N20" s="32"/>
      <c r="O20" s="32"/>
      <c r="P20" s="32"/>
    </row>
    <row r="21" spans="1:16" ht="25.5">
      <c r="A21" s="269"/>
      <c r="B21" s="272">
        <v>2</v>
      </c>
      <c r="C21" s="9" t="s">
        <v>60</v>
      </c>
      <c r="D21" s="17">
        <v>10</v>
      </c>
      <c r="E21" s="30">
        <v>3</v>
      </c>
      <c r="F21" s="30">
        <v>3</v>
      </c>
      <c r="G21" s="30">
        <v>3</v>
      </c>
      <c r="H21" s="30">
        <v>2</v>
      </c>
      <c r="I21" s="30">
        <v>2</v>
      </c>
      <c r="J21" s="30">
        <v>2</v>
      </c>
      <c r="K21" s="30">
        <v>4</v>
      </c>
      <c r="L21" s="30">
        <v>5</v>
      </c>
      <c r="M21" s="30">
        <v>3</v>
      </c>
      <c r="N21" s="30">
        <v>4</v>
      </c>
      <c r="O21" s="30">
        <v>3</v>
      </c>
      <c r="P21" s="30">
        <v>2</v>
      </c>
    </row>
    <row r="22" spans="1:16" ht="12.75">
      <c r="A22" s="269"/>
      <c r="B22" s="291"/>
      <c r="C22" s="7" t="s">
        <v>130</v>
      </c>
      <c r="D22" s="20"/>
      <c r="E22" s="90"/>
      <c r="F22" s="90"/>
      <c r="G22" s="90"/>
      <c r="H22" s="28"/>
      <c r="I22" s="28"/>
      <c r="J22" s="28"/>
      <c r="K22" s="28"/>
      <c r="L22" s="28"/>
      <c r="M22" s="28"/>
      <c r="N22" s="28"/>
      <c r="O22" s="28"/>
      <c r="P22" s="28"/>
    </row>
    <row r="23" spans="1:16" ht="25.5">
      <c r="A23" s="270"/>
      <c r="B23" s="70">
        <v>3</v>
      </c>
      <c r="C23" s="9" t="s">
        <v>28</v>
      </c>
      <c r="D23" s="17">
        <v>10</v>
      </c>
      <c r="E23" s="32">
        <v>0</v>
      </c>
      <c r="F23" s="32">
        <v>0</v>
      </c>
      <c r="G23" s="32">
        <v>1</v>
      </c>
      <c r="H23" s="32">
        <v>5</v>
      </c>
      <c r="I23" s="32">
        <v>5</v>
      </c>
      <c r="J23" s="32">
        <v>5</v>
      </c>
      <c r="K23" s="32">
        <v>2</v>
      </c>
      <c r="L23" s="32">
        <v>2</v>
      </c>
      <c r="M23" s="32">
        <v>1</v>
      </c>
      <c r="N23" s="32">
        <v>4</v>
      </c>
      <c r="O23" s="32">
        <v>5</v>
      </c>
      <c r="P23" s="32">
        <v>1</v>
      </c>
    </row>
    <row r="24" spans="1:16" ht="13.5" thickBot="1">
      <c r="A24" s="271"/>
      <c r="B24" s="60"/>
      <c r="C24" s="7" t="s">
        <v>129</v>
      </c>
      <c r="D24" s="20"/>
      <c r="E24" s="92"/>
      <c r="F24" s="92"/>
      <c r="G24" s="92"/>
      <c r="H24" s="26"/>
      <c r="I24" s="26"/>
      <c r="J24" s="26"/>
      <c r="K24" s="26"/>
      <c r="L24" s="26"/>
      <c r="M24" s="26"/>
      <c r="N24" s="26"/>
      <c r="O24" s="26"/>
      <c r="P24" s="26"/>
    </row>
    <row r="25" spans="1:16" ht="26.25" thickTop="1">
      <c r="A25" s="273" t="s">
        <v>10</v>
      </c>
      <c r="B25" s="294">
        <v>1</v>
      </c>
      <c r="C25" s="10" t="s">
        <v>11</v>
      </c>
      <c r="D25" s="21">
        <v>10</v>
      </c>
      <c r="E25" s="91">
        <v>5</v>
      </c>
      <c r="F25" s="91">
        <v>5</v>
      </c>
      <c r="G25" s="91">
        <v>3</v>
      </c>
      <c r="H25" s="32">
        <v>0</v>
      </c>
      <c r="I25" s="32">
        <v>0</v>
      </c>
      <c r="J25" s="32">
        <v>0</v>
      </c>
      <c r="K25" s="32">
        <v>3</v>
      </c>
      <c r="L25" s="32">
        <v>3</v>
      </c>
      <c r="M25" s="32">
        <v>4</v>
      </c>
      <c r="N25" s="32">
        <v>0</v>
      </c>
      <c r="O25" s="32">
        <v>0</v>
      </c>
      <c r="P25" s="32">
        <v>0</v>
      </c>
    </row>
    <row r="26" spans="1:16" ht="12.75">
      <c r="A26" s="266"/>
      <c r="B26" s="258"/>
      <c r="C26" s="64" t="s">
        <v>127</v>
      </c>
      <c r="D26" s="19"/>
      <c r="E26" s="90"/>
      <c r="F26" s="90"/>
      <c r="G26" s="90"/>
      <c r="H26" s="28"/>
      <c r="I26" s="28"/>
      <c r="J26" s="28"/>
      <c r="K26" s="28"/>
      <c r="L26" s="28"/>
      <c r="M26" s="28"/>
      <c r="N26" s="28"/>
      <c r="O26" s="28"/>
      <c r="P26" s="28"/>
    </row>
    <row r="27" spans="1:16" ht="12.75">
      <c r="A27" s="266"/>
      <c r="B27" s="292">
        <v>2</v>
      </c>
      <c r="C27" s="8" t="s">
        <v>12</v>
      </c>
      <c r="D27" s="15">
        <v>10</v>
      </c>
      <c r="E27" s="91">
        <v>5</v>
      </c>
      <c r="F27" s="91">
        <v>5</v>
      </c>
      <c r="G27" s="91">
        <v>3</v>
      </c>
      <c r="H27" s="91">
        <v>3</v>
      </c>
      <c r="I27" s="91">
        <v>3</v>
      </c>
      <c r="J27" s="91">
        <v>3</v>
      </c>
      <c r="K27" s="91">
        <v>3</v>
      </c>
      <c r="L27" s="91">
        <v>3</v>
      </c>
      <c r="M27" s="91">
        <v>3</v>
      </c>
      <c r="N27" s="91">
        <v>3</v>
      </c>
      <c r="O27" s="91">
        <v>3</v>
      </c>
      <c r="P27" s="30">
        <v>3</v>
      </c>
    </row>
    <row r="28" spans="1:16" ht="13.5" thickBot="1">
      <c r="A28" s="267"/>
      <c r="B28" s="262"/>
      <c r="C28" s="65" t="s">
        <v>131</v>
      </c>
      <c r="D28" s="18"/>
      <c r="E28" s="92"/>
      <c r="F28" s="92"/>
      <c r="G28" s="92"/>
      <c r="H28" s="26"/>
      <c r="I28" s="26"/>
      <c r="J28" s="26"/>
      <c r="K28" s="26"/>
      <c r="L28" s="26"/>
      <c r="M28" s="26"/>
      <c r="N28" s="26"/>
      <c r="O28" s="26"/>
      <c r="P28" s="26"/>
    </row>
    <row r="29" spans="1:16" ht="13.5" thickTop="1">
      <c r="A29" s="273" t="s">
        <v>19</v>
      </c>
      <c r="B29" s="294">
        <v>1</v>
      </c>
      <c r="C29" s="10" t="s">
        <v>48</v>
      </c>
      <c r="D29" s="21">
        <v>3</v>
      </c>
      <c r="E29" s="91">
        <v>5</v>
      </c>
      <c r="F29" s="91">
        <v>5</v>
      </c>
      <c r="G29" s="91">
        <v>4</v>
      </c>
      <c r="H29" s="32">
        <v>0</v>
      </c>
      <c r="I29" s="32">
        <v>4</v>
      </c>
      <c r="J29" s="32">
        <v>0</v>
      </c>
      <c r="K29" s="32">
        <v>3</v>
      </c>
      <c r="L29" s="32">
        <v>3</v>
      </c>
      <c r="M29" s="32">
        <v>3</v>
      </c>
      <c r="N29" s="32">
        <v>0</v>
      </c>
      <c r="O29" s="32">
        <v>0</v>
      </c>
      <c r="P29" s="32">
        <v>0</v>
      </c>
    </row>
    <row r="30" spans="1:16" ht="12.75">
      <c r="A30" s="266"/>
      <c r="B30" s="258"/>
      <c r="C30" s="64" t="s">
        <v>132</v>
      </c>
      <c r="D30" s="20"/>
      <c r="E30" s="91"/>
      <c r="F30" s="91"/>
      <c r="G30" s="91"/>
      <c r="H30" s="32"/>
      <c r="I30" s="32" t="s">
        <v>119</v>
      </c>
      <c r="J30" s="32"/>
      <c r="K30" s="32"/>
      <c r="L30" s="32"/>
      <c r="M30" s="32"/>
      <c r="N30" s="32"/>
      <c r="O30" s="32"/>
      <c r="P30" s="32"/>
    </row>
    <row r="31" spans="1:16" ht="12.75">
      <c r="A31" s="266"/>
      <c r="B31" s="292">
        <v>2</v>
      </c>
      <c r="C31" s="9" t="s">
        <v>53</v>
      </c>
      <c r="D31" s="17">
        <v>2</v>
      </c>
      <c r="E31" s="50">
        <v>5</v>
      </c>
      <c r="F31" s="50">
        <v>5</v>
      </c>
      <c r="G31" s="50">
        <v>3</v>
      </c>
      <c r="H31" s="30">
        <v>0</v>
      </c>
      <c r="I31" s="30">
        <v>4</v>
      </c>
      <c r="J31" s="30">
        <v>0</v>
      </c>
      <c r="K31" s="30">
        <v>3</v>
      </c>
      <c r="L31" s="30">
        <v>3</v>
      </c>
      <c r="M31" s="30">
        <v>3</v>
      </c>
      <c r="N31" s="30">
        <v>0</v>
      </c>
      <c r="O31" s="30">
        <v>0</v>
      </c>
      <c r="P31" s="30">
        <v>0</v>
      </c>
    </row>
    <row r="32" spans="1:16" ht="13.5" thickBot="1">
      <c r="A32" s="295"/>
      <c r="B32" s="259"/>
      <c r="C32" s="73" t="s">
        <v>133</v>
      </c>
      <c r="D32" s="74"/>
      <c r="E32" s="94"/>
      <c r="F32" s="94"/>
      <c r="G32" s="94"/>
      <c r="H32" s="95"/>
      <c r="I32" s="95"/>
      <c r="J32" s="95"/>
      <c r="K32" s="95"/>
      <c r="L32" s="95"/>
      <c r="M32" s="95"/>
      <c r="N32" s="95"/>
      <c r="O32" s="95"/>
      <c r="P32" s="95"/>
    </row>
    <row r="33" spans="1:16" ht="12.75">
      <c r="A33" s="274" t="s">
        <v>20</v>
      </c>
      <c r="B33" s="292">
        <v>3</v>
      </c>
      <c r="C33" s="8" t="s">
        <v>13</v>
      </c>
      <c r="D33" s="15">
        <v>2</v>
      </c>
      <c r="E33" s="91">
        <v>5</v>
      </c>
      <c r="F33" s="91">
        <v>5</v>
      </c>
      <c r="G33" s="91">
        <v>5</v>
      </c>
      <c r="H33" s="32">
        <v>5</v>
      </c>
      <c r="I33" s="32">
        <v>5</v>
      </c>
      <c r="J33" s="32">
        <v>5</v>
      </c>
      <c r="K33" s="32">
        <v>5</v>
      </c>
      <c r="L33" s="32">
        <v>3</v>
      </c>
      <c r="M33" s="32">
        <v>5</v>
      </c>
      <c r="N33" s="32">
        <v>5</v>
      </c>
      <c r="O33" s="32">
        <v>5</v>
      </c>
      <c r="P33" s="32">
        <v>5</v>
      </c>
    </row>
    <row r="34" spans="1:16" ht="12.75">
      <c r="A34" s="266"/>
      <c r="B34" s="258"/>
      <c r="C34" s="64" t="s">
        <v>14</v>
      </c>
      <c r="D34" s="19"/>
      <c r="E34" s="91"/>
      <c r="F34" s="91"/>
      <c r="G34" s="91"/>
      <c r="H34" s="32"/>
      <c r="I34" s="32"/>
      <c r="J34" s="32"/>
      <c r="K34" s="32"/>
      <c r="L34" s="32"/>
      <c r="M34" s="32"/>
      <c r="N34" s="32"/>
      <c r="O34" s="32"/>
      <c r="P34" s="32"/>
    </row>
    <row r="35" spans="1:16" ht="12.75">
      <c r="A35" s="266"/>
      <c r="B35" s="292">
        <v>4</v>
      </c>
      <c r="C35" s="9" t="s">
        <v>15</v>
      </c>
      <c r="D35" s="17">
        <v>2</v>
      </c>
      <c r="E35" s="50">
        <v>5</v>
      </c>
      <c r="F35" s="50">
        <v>5</v>
      </c>
      <c r="G35" s="50">
        <v>5</v>
      </c>
      <c r="H35" s="30">
        <v>0</v>
      </c>
      <c r="I35" s="30">
        <v>0</v>
      </c>
      <c r="J35" s="30">
        <v>0</v>
      </c>
      <c r="K35" s="30">
        <v>5</v>
      </c>
      <c r="L35" s="30">
        <v>3</v>
      </c>
      <c r="M35" s="30">
        <v>0</v>
      </c>
      <c r="N35" s="30">
        <v>0</v>
      </c>
      <c r="O35" s="30">
        <v>0</v>
      </c>
      <c r="P35" s="30">
        <v>0</v>
      </c>
    </row>
    <row r="36" spans="1:16" ht="13.5" thickBot="1">
      <c r="A36" s="266"/>
      <c r="B36" s="292"/>
      <c r="C36" s="7" t="s">
        <v>134</v>
      </c>
      <c r="D36" s="20"/>
      <c r="E36" s="94"/>
      <c r="F36" s="94"/>
      <c r="G36" s="94"/>
      <c r="H36" s="95"/>
      <c r="I36" s="95"/>
      <c r="J36" s="95"/>
      <c r="K36" s="95"/>
      <c r="L36" s="95"/>
      <c r="M36" s="95"/>
      <c r="N36" s="95"/>
      <c r="O36" s="95"/>
      <c r="P36" s="95"/>
    </row>
    <row r="37" spans="1:16" ht="12.75">
      <c r="A37" s="282" t="s">
        <v>21</v>
      </c>
      <c r="B37" s="296">
        <v>5</v>
      </c>
      <c r="C37" s="71" t="s">
        <v>16</v>
      </c>
      <c r="D37" s="72">
        <v>2</v>
      </c>
      <c r="E37" s="91">
        <v>5</v>
      </c>
      <c r="F37" s="91">
        <v>5</v>
      </c>
      <c r="G37" s="91">
        <v>4</v>
      </c>
      <c r="H37" s="32">
        <v>3</v>
      </c>
      <c r="I37" s="32">
        <v>3</v>
      </c>
      <c r="J37" s="32">
        <v>3</v>
      </c>
      <c r="K37" s="32">
        <v>3</v>
      </c>
      <c r="L37" s="32">
        <v>3</v>
      </c>
      <c r="M37" s="32">
        <v>3</v>
      </c>
      <c r="N37" s="32">
        <v>3</v>
      </c>
      <c r="O37" s="32">
        <v>3</v>
      </c>
      <c r="P37" s="32">
        <v>3</v>
      </c>
    </row>
    <row r="38" spans="1:16" ht="13.5" thickBot="1">
      <c r="A38" s="290"/>
      <c r="B38" s="262"/>
      <c r="C38" s="68" t="s">
        <v>135</v>
      </c>
      <c r="D38" s="18"/>
      <c r="E38" s="91"/>
      <c r="F38" s="91"/>
      <c r="G38" s="91"/>
      <c r="H38" s="32"/>
      <c r="I38" s="32"/>
      <c r="J38" s="32"/>
      <c r="K38" s="32"/>
      <c r="L38" s="32"/>
      <c r="M38" s="32"/>
      <c r="N38" s="32"/>
      <c r="O38" s="32"/>
      <c r="P38" s="32"/>
    </row>
    <row r="39" spans="1:16" ht="26.25" thickTop="1">
      <c r="A39" s="273" t="s">
        <v>17</v>
      </c>
      <c r="B39" s="294">
        <v>1</v>
      </c>
      <c r="C39" s="10" t="s">
        <v>49</v>
      </c>
      <c r="D39" s="21">
        <v>2</v>
      </c>
      <c r="E39" s="89">
        <v>5</v>
      </c>
      <c r="F39" s="89">
        <v>5</v>
      </c>
      <c r="G39" s="89">
        <v>4</v>
      </c>
      <c r="H39" s="24">
        <v>3</v>
      </c>
      <c r="I39" s="24">
        <v>5</v>
      </c>
      <c r="J39" s="24">
        <v>3</v>
      </c>
      <c r="K39" s="24">
        <v>3</v>
      </c>
      <c r="L39" s="24">
        <v>3</v>
      </c>
      <c r="M39" s="24">
        <v>5</v>
      </c>
      <c r="N39" s="24">
        <v>3</v>
      </c>
      <c r="O39" s="24">
        <v>3</v>
      </c>
      <c r="P39" s="24">
        <v>3</v>
      </c>
    </row>
    <row r="40" spans="1:16" ht="13.5" thickBot="1">
      <c r="A40" s="290"/>
      <c r="B40" s="262"/>
      <c r="C40" s="65" t="s">
        <v>136</v>
      </c>
      <c r="D40" s="18"/>
      <c r="E40" s="92"/>
      <c r="F40" s="92"/>
      <c r="G40" s="92"/>
      <c r="H40" s="26"/>
      <c r="I40" s="26"/>
      <c r="J40" s="26"/>
      <c r="K40" s="26"/>
      <c r="L40" s="26"/>
      <c r="M40" s="26"/>
      <c r="N40" s="26"/>
      <c r="O40" s="26"/>
      <c r="P40" s="26"/>
    </row>
    <row r="41" spans="1:16" s="1" customFormat="1" ht="14.25" thickBot="1" thickTop="1">
      <c r="A41" s="66"/>
      <c r="B41" s="67"/>
      <c r="C41" s="33" t="s">
        <v>42</v>
      </c>
      <c r="D41" s="11">
        <f>SUM(D5:D40)</f>
        <v>100</v>
      </c>
      <c r="E41" s="137">
        <f>$D5*E5+$D7*E7+$D9*E9+$D11*E11+$D13*E13+$D15*E15+$D17*E17+$D19*E19+$D21*E21+$D23*E23+$D25*E25+$D27*E27+$D29*E29+$D31*E31+$D33*E33+$D35*E35+$D37*E37+$D39*E39</f>
        <v>287</v>
      </c>
      <c r="F41" s="137">
        <f aca="true" t="shared" si="0" ref="F41:P41">$D5*F5+$D7*F7+$D9*F9+$D11*F11+$D13*F13+$D15*F15+$D17*F17+$D19*F19+$D21*F21+$D23*F23+$D25*F25+$D27*F27+$D29*F29+$D31*F31+$D33*F33+$D35*F35+$D37*F37+$D39*F39</f>
        <v>380</v>
      </c>
      <c r="G41" s="137">
        <f t="shared" si="0"/>
        <v>272</v>
      </c>
      <c r="H41" s="137">
        <f t="shared" si="0"/>
        <v>205</v>
      </c>
      <c r="I41" s="137">
        <f t="shared" si="0"/>
        <v>217</v>
      </c>
      <c r="J41" s="137">
        <f t="shared" si="0"/>
        <v>205</v>
      </c>
      <c r="K41" s="137">
        <f t="shared" si="0"/>
        <v>299</v>
      </c>
      <c r="L41" s="137">
        <f t="shared" si="0"/>
        <v>311</v>
      </c>
      <c r="M41" s="137">
        <f t="shared" si="0"/>
        <v>248</v>
      </c>
      <c r="N41" s="137">
        <f t="shared" si="0"/>
        <v>259</v>
      </c>
      <c r="O41" s="137">
        <f t="shared" si="0"/>
        <v>235</v>
      </c>
      <c r="P41" s="136">
        <f t="shared" si="0"/>
        <v>185</v>
      </c>
    </row>
    <row r="42" ht="13.5" thickTop="1"/>
  </sheetData>
  <sheetProtection sheet="1" objects="1" scenarios="1"/>
  <mergeCells count="38">
    <mergeCell ref="A37:A38"/>
    <mergeCell ref="B37:B38"/>
    <mergeCell ref="A39:A40"/>
    <mergeCell ref="B39:B40"/>
    <mergeCell ref="A29:A32"/>
    <mergeCell ref="B29:B30"/>
    <mergeCell ref="B31:B32"/>
    <mergeCell ref="A33:A36"/>
    <mergeCell ref="B33:B34"/>
    <mergeCell ref="B35:B36"/>
    <mergeCell ref="A19:A24"/>
    <mergeCell ref="B19:B20"/>
    <mergeCell ref="B21:B22"/>
    <mergeCell ref="A25:A28"/>
    <mergeCell ref="B25:B26"/>
    <mergeCell ref="B27:B28"/>
    <mergeCell ref="A9:A10"/>
    <mergeCell ref="B9:B10"/>
    <mergeCell ref="A11:A12"/>
    <mergeCell ref="A13:A18"/>
    <mergeCell ref="B13:B14"/>
    <mergeCell ref="B15:B16"/>
    <mergeCell ref="B17:B18"/>
    <mergeCell ref="C2:C4"/>
    <mergeCell ref="D2:D4"/>
    <mergeCell ref="A5:A8"/>
    <mergeCell ref="B5:B6"/>
    <mergeCell ref="E2:E4"/>
    <mergeCell ref="F2:F4"/>
    <mergeCell ref="H2:H4"/>
    <mergeCell ref="I2:I4"/>
    <mergeCell ref="N2:N4"/>
    <mergeCell ref="O2:O4"/>
    <mergeCell ref="P2:P4"/>
    <mergeCell ref="J2:J4"/>
    <mergeCell ref="K2:K4"/>
    <mergeCell ref="L2:L4"/>
    <mergeCell ref="M2:M4"/>
  </mergeCells>
  <printOptions/>
  <pageMargins left="0.75" right="0.75" top="1" bottom="1" header="0.5" footer="0.5"/>
  <pageSetup fitToHeight="1" fitToWidth="1" horizontalDpi="300" verticalDpi="300" orientation="landscape" paperSize="3" scale="82" r:id="rId1"/>
</worksheet>
</file>

<file path=xl/worksheets/sheet7.xml><?xml version="1.0" encoding="utf-8"?>
<worksheet xmlns="http://schemas.openxmlformats.org/spreadsheetml/2006/main" xmlns:r="http://schemas.openxmlformats.org/officeDocument/2006/relationships">
  <dimension ref="A1:P16"/>
  <sheetViews>
    <sheetView zoomScale="70" zoomScaleNormal="70" workbookViewId="0" topLeftCell="A1">
      <selection activeCell="L43" sqref="L43"/>
    </sheetView>
  </sheetViews>
  <sheetFormatPr defaultColWidth="9.00390625" defaultRowHeight="12.75"/>
  <cols>
    <col min="1" max="1" width="14.625" style="0" customWidth="1"/>
    <col min="2" max="2" width="5.75390625" style="0" hidden="1" customWidth="1"/>
    <col min="3" max="3" width="63.875" style="0" bestFit="1" customWidth="1"/>
    <col min="4" max="4" width="10.00390625" style="14" bestFit="1" customWidth="1"/>
    <col min="5" max="16" width="8.375" style="0" customWidth="1"/>
    <col min="17" max="16384" width="15.375" style="0" customWidth="1"/>
  </cols>
  <sheetData>
    <row r="1" spans="1:16" ht="51" customHeight="1" thickTop="1">
      <c r="A1" s="3"/>
      <c r="B1" s="3"/>
      <c r="C1" s="285" t="s">
        <v>146</v>
      </c>
      <c r="D1" s="288" t="s">
        <v>6</v>
      </c>
      <c r="E1" s="283" t="s">
        <v>140</v>
      </c>
      <c r="F1" s="283" t="s">
        <v>141</v>
      </c>
      <c r="G1" s="87"/>
      <c r="H1" s="283" t="s">
        <v>62</v>
      </c>
      <c r="I1" s="283" t="s">
        <v>63</v>
      </c>
      <c r="J1" s="283" t="s">
        <v>64</v>
      </c>
      <c r="K1" s="283" t="s">
        <v>138</v>
      </c>
      <c r="L1" s="283" t="s">
        <v>65</v>
      </c>
      <c r="M1" s="283" t="s">
        <v>139</v>
      </c>
      <c r="N1" s="283" t="s">
        <v>67</v>
      </c>
      <c r="O1" s="283" t="s">
        <v>68</v>
      </c>
      <c r="P1" s="283" t="s">
        <v>66</v>
      </c>
    </row>
    <row r="2" spans="1:16" ht="12" customHeight="1">
      <c r="A2" s="3"/>
      <c r="B2" s="3"/>
      <c r="C2" s="263"/>
      <c r="D2" s="289"/>
      <c r="E2" s="284"/>
      <c r="F2" s="284"/>
      <c r="G2" s="86"/>
      <c r="H2" s="284"/>
      <c r="I2" s="284"/>
      <c r="J2" s="284"/>
      <c r="K2" s="284"/>
      <c r="L2" s="284"/>
      <c r="M2" s="284"/>
      <c r="N2" s="284"/>
      <c r="O2" s="284"/>
      <c r="P2" s="284"/>
    </row>
    <row r="3" spans="1:16" ht="18.75" customHeight="1" thickBot="1">
      <c r="A3" s="3"/>
      <c r="B3" s="3"/>
      <c r="C3" s="298"/>
      <c r="D3" s="297"/>
      <c r="E3" s="284"/>
      <c r="F3" s="284"/>
      <c r="G3" s="111" t="s">
        <v>103</v>
      </c>
      <c r="H3" s="284"/>
      <c r="I3" s="284"/>
      <c r="J3" s="284"/>
      <c r="K3" s="284"/>
      <c r="L3" s="284"/>
      <c r="M3" s="284"/>
      <c r="N3" s="284"/>
      <c r="O3" s="284"/>
      <c r="P3" s="284"/>
    </row>
    <row r="4" spans="1:16" ht="13.5" thickTop="1">
      <c r="A4" s="273" t="s">
        <v>36</v>
      </c>
      <c r="B4" s="294">
        <v>1</v>
      </c>
      <c r="C4" s="23" t="s">
        <v>38</v>
      </c>
      <c r="D4" s="44">
        <v>10</v>
      </c>
      <c r="E4" s="24">
        <v>5</v>
      </c>
      <c r="F4" s="24">
        <v>3</v>
      </c>
      <c r="G4" s="24">
        <v>1</v>
      </c>
      <c r="H4" s="24">
        <v>1</v>
      </c>
      <c r="I4" s="24">
        <v>1</v>
      </c>
      <c r="J4" s="24">
        <v>1</v>
      </c>
      <c r="K4" s="24">
        <v>5</v>
      </c>
      <c r="L4" s="24">
        <v>5</v>
      </c>
      <c r="M4" s="24">
        <v>1</v>
      </c>
      <c r="N4" s="24">
        <v>1</v>
      </c>
      <c r="O4" s="24">
        <v>1</v>
      </c>
      <c r="P4" s="24">
        <v>1</v>
      </c>
    </row>
    <row r="5" spans="1:16" ht="12.75">
      <c r="A5" s="274"/>
      <c r="B5" s="258"/>
      <c r="C5" s="27" t="s">
        <v>115</v>
      </c>
      <c r="D5" s="69"/>
      <c r="E5" s="28"/>
      <c r="F5" s="28"/>
      <c r="G5" s="28"/>
      <c r="H5" s="28"/>
      <c r="I5" s="28"/>
      <c r="J5" s="28"/>
      <c r="K5" s="28"/>
      <c r="L5" s="28"/>
      <c r="M5" s="28"/>
      <c r="N5" s="28"/>
      <c r="O5" s="28"/>
      <c r="P5" s="28"/>
    </row>
    <row r="6" spans="1:16" ht="12.75">
      <c r="A6" s="274"/>
      <c r="B6" s="291">
        <v>2</v>
      </c>
      <c r="C6" s="8" t="s">
        <v>39</v>
      </c>
      <c r="D6" s="46">
        <v>10</v>
      </c>
      <c r="E6" s="30">
        <v>1</v>
      </c>
      <c r="F6" s="30">
        <v>1</v>
      </c>
      <c r="G6" s="30">
        <v>1</v>
      </c>
      <c r="H6" s="30">
        <v>1</v>
      </c>
      <c r="I6" s="30">
        <v>1</v>
      </c>
      <c r="J6" s="30">
        <v>1</v>
      </c>
      <c r="K6" s="30">
        <v>1</v>
      </c>
      <c r="L6" s="30">
        <v>1</v>
      </c>
      <c r="M6" s="30">
        <v>1</v>
      </c>
      <c r="N6" s="30">
        <v>1</v>
      </c>
      <c r="O6" s="30">
        <v>1</v>
      </c>
      <c r="P6" s="30">
        <v>1</v>
      </c>
    </row>
    <row r="7" spans="1:16" ht="13.5" thickBot="1">
      <c r="A7" s="275"/>
      <c r="B7" s="262"/>
      <c r="C7" s="25" t="s">
        <v>43</v>
      </c>
      <c r="D7" s="45"/>
      <c r="E7" s="26"/>
      <c r="F7" s="26"/>
      <c r="G7" s="26"/>
      <c r="H7" s="26"/>
      <c r="I7" s="26"/>
      <c r="J7" s="26"/>
      <c r="K7" s="26"/>
      <c r="L7" s="26"/>
      <c r="M7" s="26"/>
      <c r="N7" s="26"/>
      <c r="O7" s="26"/>
      <c r="P7" s="26"/>
    </row>
    <row r="8" spans="1:16" ht="13.5" thickTop="1">
      <c r="A8" s="299" t="s">
        <v>35</v>
      </c>
      <c r="B8" s="304">
        <v>1</v>
      </c>
      <c r="C8" s="10" t="s">
        <v>40</v>
      </c>
      <c r="D8" s="44">
        <v>10</v>
      </c>
      <c r="E8" s="32">
        <v>5</v>
      </c>
      <c r="F8" s="32">
        <v>5</v>
      </c>
      <c r="G8" s="32">
        <v>1</v>
      </c>
      <c r="H8" s="32">
        <v>1</v>
      </c>
      <c r="I8" s="32">
        <v>1</v>
      </c>
      <c r="J8" s="32">
        <v>1</v>
      </c>
      <c r="K8" s="32">
        <v>5</v>
      </c>
      <c r="L8" s="32">
        <v>5</v>
      </c>
      <c r="M8" s="32">
        <v>1</v>
      </c>
      <c r="N8" s="32">
        <v>1</v>
      </c>
      <c r="O8" s="32">
        <v>1</v>
      </c>
      <c r="P8" s="32">
        <v>1</v>
      </c>
    </row>
    <row r="9" spans="1:16" ht="12.75">
      <c r="A9" s="300"/>
      <c r="B9" s="272"/>
      <c r="C9" s="27" t="s">
        <v>34</v>
      </c>
      <c r="D9" s="69"/>
      <c r="E9" s="32"/>
      <c r="F9" s="32"/>
      <c r="G9" s="32"/>
      <c r="H9" s="32"/>
      <c r="I9" s="32"/>
      <c r="J9" s="32"/>
      <c r="K9" s="32"/>
      <c r="L9" s="32"/>
      <c r="M9" s="32"/>
      <c r="N9" s="32"/>
      <c r="O9" s="32"/>
      <c r="P9" s="32"/>
    </row>
    <row r="10" spans="1:16" ht="25.5">
      <c r="A10" s="300"/>
      <c r="B10" s="272">
        <v>2</v>
      </c>
      <c r="C10" s="9" t="s">
        <v>137</v>
      </c>
      <c r="D10" s="47">
        <v>10</v>
      </c>
      <c r="E10" s="30">
        <v>5</v>
      </c>
      <c r="F10" s="30">
        <v>5</v>
      </c>
      <c r="G10" s="30">
        <v>3</v>
      </c>
      <c r="H10" s="30">
        <v>1</v>
      </c>
      <c r="I10" s="30">
        <v>1</v>
      </c>
      <c r="J10" s="30">
        <v>1</v>
      </c>
      <c r="K10" s="30">
        <v>1</v>
      </c>
      <c r="L10" s="30">
        <v>1</v>
      </c>
      <c r="M10" s="30">
        <v>1</v>
      </c>
      <c r="N10" s="30">
        <v>1</v>
      </c>
      <c r="O10" s="30">
        <v>1</v>
      </c>
      <c r="P10" s="30">
        <v>1</v>
      </c>
    </row>
    <row r="11" spans="1:16" ht="12.75">
      <c r="A11" s="300"/>
      <c r="B11" s="272"/>
      <c r="C11" s="27" t="s">
        <v>34</v>
      </c>
      <c r="D11" s="69"/>
      <c r="E11" s="28"/>
      <c r="F11" s="28"/>
      <c r="G11" s="28"/>
      <c r="H11" s="28"/>
      <c r="I11" s="28"/>
      <c r="J11" s="28"/>
      <c r="K11" s="28"/>
      <c r="L11" s="28"/>
      <c r="M11" s="28"/>
      <c r="N11" s="28"/>
      <c r="O11" s="28"/>
      <c r="P11" s="28"/>
    </row>
    <row r="12" spans="1:16" ht="12.75">
      <c r="A12" s="300"/>
      <c r="B12" s="302">
        <v>4</v>
      </c>
      <c r="C12" s="8" t="s">
        <v>41</v>
      </c>
      <c r="D12" s="46">
        <v>10</v>
      </c>
      <c r="E12" s="30">
        <v>5</v>
      </c>
      <c r="F12" s="30">
        <v>5</v>
      </c>
      <c r="G12" s="30">
        <v>3</v>
      </c>
      <c r="H12" s="30">
        <v>1</v>
      </c>
      <c r="I12" s="30">
        <v>1</v>
      </c>
      <c r="J12" s="30">
        <v>1</v>
      </c>
      <c r="K12" s="30">
        <v>5</v>
      </c>
      <c r="L12" s="30">
        <v>5</v>
      </c>
      <c r="M12" s="30">
        <v>1</v>
      </c>
      <c r="N12" s="30">
        <v>3</v>
      </c>
      <c r="O12" s="30">
        <v>1</v>
      </c>
      <c r="P12" s="30">
        <v>1</v>
      </c>
    </row>
    <row r="13" spans="1:16" ht="13.5" thickBot="1">
      <c r="A13" s="301"/>
      <c r="B13" s="303"/>
      <c r="C13" s="25" t="s">
        <v>34</v>
      </c>
      <c r="D13" s="78"/>
      <c r="E13" s="26"/>
      <c r="F13" s="26"/>
      <c r="G13" s="26"/>
      <c r="H13" s="26"/>
      <c r="I13" s="26"/>
      <c r="J13" s="26"/>
      <c r="K13" s="26"/>
      <c r="L13" s="26"/>
      <c r="M13" s="26"/>
      <c r="N13" s="26"/>
      <c r="O13" s="26"/>
      <c r="P13" s="26"/>
    </row>
    <row r="14" spans="3:16" s="1" customFormat="1" ht="14.25" thickBot="1" thickTop="1">
      <c r="C14" s="58" t="s">
        <v>42</v>
      </c>
      <c r="D14" s="59">
        <f>SUM(D4:D13)</f>
        <v>50</v>
      </c>
      <c r="E14" s="88">
        <f>$D4*E4+$D6*E6+$D8*E8+$D10*E10+$D12*E12</f>
        <v>210</v>
      </c>
      <c r="F14" s="88">
        <f aca="true" t="shared" si="0" ref="F14:P14">$D4*F4+$D6*F6+$D8*F8+$D10*F10+$D12*F12</f>
        <v>190</v>
      </c>
      <c r="G14" s="88">
        <f t="shared" si="0"/>
        <v>90</v>
      </c>
      <c r="H14" s="88">
        <f t="shared" si="0"/>
        <v>50</v>
      </c>
      <c r="I14" s="88">
        <f t="shared" si="0"/>
        <v>50</v>
      </c>
      <c r="J14" s="88">
        <f t="shared" si="0"/>
        <v>50</v>
      </c>
      <c r="K14" s="88">
        <f t="shared" si="0"/>
        <v>170</v>
      </c>
      <c r="L14" s="88">
        <f t="shared" si="0"/>
        <v>170</v>
      </c>
      <c r="M14" s="88">
        <f t="shared" si="0"/>
        <v>50</v>
      </c>
      <c r="N14" s="88">
        <f t="shared" si="0"/>
        <v>70</v>
      </c>
      <c r="O14" s="88">
        <f t="shared" si="0"/>
        <v>50</v>
      </c>
      <c r="P14" s="88">
        <f t="shared" si="0"/>
        <v>50</v>
      </c>
    </row>
    <row r="15" spans="3:16" s="1" customFormat="1" ht="13.5" thickTop="1">
      <c r="C15" s="35"/>
      <c r="D15" s="63"/>
      <c r="E15"/>
      <c r="F15"/>
      <c r="G15"/>
      <c r="H15"/>
      <c r="I15"/>
      <c r="J15"/>
      <c r="K15"/>
      <c r="L15"/>
      <c r="M15"/>
      <c r="N15"/>
      <c r="O15"/>
      <c r="P15"/>
    </row>
    <row r="16" spans="3:16" s="1" customFormat="1" ht="12.75">
      <c r="C16" s="35"/>
      <c r="D16" s="57"/>
      <c r="E16"/>
      <c r="F16"/>
      <c r="G16"/>
      <c r="H16"/>
      <c r="I16"/>
      <c r="J16"/>
      <c r="K16"/>
      <c r="L16"/>
      <c r="M16"/>
      <c r="N16"/>
      <c r="O16"/>
      <c r="P16"/>
    </row>
  </sheetData>
  <sheetProtection sheet="1" objects="1" scenarios="1"/>
  <mergeCells count="20">
    <mergeCell ref="B10:B11"/>
    <mergeCell ref="A8:A13"/>
    <mergeCell ref="B12:B13"/>
    <mergeCell ref="B8:B9"/>
    <mergeCell ref="I1:I3"/>
    <mergeCell ref="A4:A7"/>
    <mergeCell ref="D1:D3"/>
    <mergeCell ref="B4:B5"/>
    <mergeCell ref="B6:B7"/>
    <mergeCell ref="C1:C3"/>
    <mergeCell ref="E1:E3"/>
    <mergeCell ref="F1:F3"/>
    <mergeCell ref="H1:H3"/>
    <mergeCell ref="N1:N3"/>
    <mergeCell ref="O1:O3"/>
    <mergeCell ref="P1:P3"/>
    <mergeCell ref="J1:J3"/>
    <mergeCell ref="K1:K3"/>
    <mergeCell ref="L1:L3"/>
    <mergeCell ref="M1:M3"/>
  </mergeCells>
  <printOptions/>
  <pageMargins left="0.5" right="0.5" top="1.25" bottom="0.75" header="0.5" footer="0.5"/>
  <pageSetup horizontalDpi="600" verticalDpi="600" orientation="landscape" pageOrder="overThenDown" paperSize="3" r:id="rId1"/>
</worksheet>
</file>

<file path=xl/worksheets/sheet8.xml><?xml version="1.0" encoding="utf-8"?>
<worksheet xmlns="http://schemas.openxmlformats.org/spreadsheetml/2006/main" xmlns:r="http://schemas.openxmlformats.org/officeDocument/2006/relationships">
  <sheetPr>
    <pageSetUpPr fitToPage="1"/>
  </sheetPr>
  <dimension ref="B1:R31"/>
  <sheetViews>
    <sheetView zoomScale="58" zoomScaleNormal="58" workbookViewId="0" topLeftCell="A1">
      <selection activeCell="A1" sqref="A1"/>
    </sheetView>
  </sheetViews>
  <sheetFormatPr defaultColWidth="9.00390625" defaultRowHeight="12.75"/>
  <cols>
    <col min="1" max="1" width="15.375" style="0" customWidth="1"/>
    <col min="2" max="2" width="30.625" style="0" bestFit="1" customWidth="1"/>
    <col min="3" max="3" width="17.125" style="0" bestFit="1" customWidth="1"/>
    <col min="4" max="4" width="5.25390625" style="0" bestFit="1" customWidth="1"/>
    <col min="5" max="5" width="13.75390625" style="0" bestFit="1" customWidth="1"/>
    <col min="6" max="6" width="17.125" style="0" bestFit="1" customWidth="1"/>
    <col min="7" max="7" width="5.25390625" style="0" bestFit="1" customWidth="1"/>
    <col min="8" max="8" width="13.75390625" style="0" bestFit="1" customWidth="1"/>
    <col min="9" max="9" width="17.125" style="0" bestFit="1" customWidth="1"/>
    <col min="10" max="10" width="5.125" style="0" customWidth="1"/>
    <col min="11" max="11" width="13.75390625" style="0" bestFit="1" customWidth="1"/>
    <col min="12" max="12" width="17.125" style="0" bestFit="1" customWidth="1"/>
    <col min="13" max="13" width="4.875" style="0" customWidth="1"/>
    <col min="14" max="14" width="13.75390625" style="0" bestFit="1" customWidth="1"/>
    <col min="15" max="15" width="17.125" style="0" bestFit="1" customWidth="1"/>
    <col min="16" max="16" width="4.625" style="0" customWidth="1"/>
    <col min="17" max="17" width="13.75390625" style="0" bestFit="1" customWidth="1"/>
    <col min="18" max="18" width="10.375" style="0" bestFit="1" customWidth="1"/>
    <col min="19" max="16384" width="15.375" style="0" customWidth="1"/>
  </cols>
  <sheetData>
    <row r="1" spans="2:18" ht="14.25" thickBot="1" thickTop="1">
      <c r="B1" s="305" t="s">
        <v>118</v>
      </c>
      <c r="C1" s="306"/>
      <c r="E1" s="305" t="s">
        <v>58</v>
      </c>
      <c r="F1" s="306"/>
      <c r="H1" s="305" t="s">
        <v>102</v>
      </c>
      <c r="I1" s="306"/>
      <c r="K1" s="305" t="s">
        <v>101</v>
      </c>
      <c r="L1" s="306"/>
      <c r="N1" s="305" t="s">
        <v>100</v>
      </c>
      <c r="O1" s="306"/>
      <c r="Q1" s="305" t="s">
        <v>116</v>
      </c>
      <c r="R1" s="306"/>
    </row>
    <row r="2" spans="2:18" ht="13.5" thickBot="1">
      <c r="B2" s="80" t="s">
        <v>69</v>
      </c>
      <c r="C2" s="81" t="s">
        <v>99</v>
      </c>
      <c r="E2" s="80" t="s">
        <v>69</v>
      </c>
      <c r="F2" s="81" t="s">
        <v>99</v>
      </c>
      <c r="H2" s="80" t="s">
        <v>69</v>
      </c>
      <c r="I2" s="81" t="s">
        <v>99</v>
      </c>
      <c r="K2" s="80" t="s">
        <v>69</v>
      </c>
      <c r="L2" s="81" t="s">
        <v>99</v>
      </c>
      <c r="N2" s="80" t="s">
        <v>69</v>
      </c>
      <c r="O2" s="81" t="s">
        <v>99</v>
      </c>
      <c r="Q2" s="108" t="s">
        <v>69</v>
      </c>
      <c r="R2" s="109" t="s">
        <v>117</v>
      </c>
    </row>
    <row r="3" spans="2:18" ht="13.5" thickTop="1">
      <c r="B3" s="79" t="s">
        <v>61</v>
      </c>
      <c r="C3" s="49">
        <f>Accessibility!E18</f>
        <v>0</v>
      </c>
      <c r="E3" s="79" t="s">
        <v>61</v>
      </c>
      <c r="F3" s="49">
        <f>Mobility!E23</f>
        <v>210</v>
      </c>
      <c r="H3" s="79" t="s">
        <v>61</v>
      </c>
      <c r="I3" s="49">
        <f>Feasibility!E15</f>
        <v>350</v>
      </c>
      <c r="K3" s="79" t="s">
        <v>61</v>
      </c>
      <c r="L3" s="49">
        <f>Environmental!E41</f>
        <v>287</v>
      </c>
      <c r="N3" s="79" t="s">
        <v>61</v>
      </c>
      <c r="O3" s="49">
        <f>Stakeholder!E14</f>
        <v>210</v>
      </c>
      <c r="Q3" s="79" t="s">
        <v>61</v>
      </c>
      <c r="R3" s="106">
        <f>C3+F3+I3+L3+O3</f>
        <v>1057</v>
      </c>
    </row>
    <row r="4" spans="2:18" ht="12.75">
      <c r="B4" s="79" t="s">
        <v>98</v>
      </c>
      <c r="C4" s="49">
        <f>Accessibility!F18</f>
        <v>0</v>
      </c>
      <c r="E4" s="79" t="s">
        <v>98</v>
      </c>
      <c r="F4" s="49">
        <f>Mobility!F23</f>
        <v>210</v>
      </c>
      <c r="H4" s="79" t="s">
        <v>98</v>
      </c>
      <c r="I4" s="49">
        <f>Feasibility!F15</f>
        <v>300</v>
      </c>
      <c r="K4" s="79" t="s">
        <v>98</v>
      </c>
      <c r="L4" s="49">
        <f>Environmental!F41</f>
        <v>380</v>
      </c>
      <c r="N4" s="79" t="s">
        <v>98</v>
      </c>
      <c r="O4" s="49">
        <f>Stakeholder!F14</f>
        <v>190</v>
      </c>
      <c r="Q4" s="79" t="s">
        <v>98</v>
      </c>
      <c r="R4" s="106">
        <f aca="true" t="shared" si="0" ref="R4:R14">C4+F4+I4+L4+O4</f>
        <v>1080</v>
      </c>
    </row>
    <row r="5" spans="2:18" ht="12.75">
      <c r="B5" s="79" t="s">
        <v>103</v>
      </c>
      <c r="C5" s="49">
        <f>Accessibility!G18</f>
        <v>240</v>
      </c>
      <c r="E5" s="79" t="s">
        <v>103</v>
      </c>
      <c r="F5" s="49">
        <f>Mobility!G23</f>
        <v>290</v>
      </c>
      <c r="H5" s="79" t="s">
        <v>103</v>
      </c>
      <c r="I5" s="49">
        <f>Feasibility!G15</f>
        <v>200</v>
      </c>
      <c r="K5" s="79" t="s">
        <v>103</v>
      </c>
      <c r="L5" s="49">
        <f>Environmental!G41</f>
        <v>272</v>
      </c>
      <c r="N5" s="79" t="s">
        <v>103</v>
      </c>
      <c r="O5" s="49">
        <f>Stakeholder!G14</f>
        <v>90</v>
      </c>
      <c r="Q5" s="79" t="s">
        <v>103</v>
      </c>
      <c r="R5" s="106">
        <f t="shared" si="0"/>
        <v>1092</v>
      </c>
    </row>
    <row r="6" spans="2:18" ht="12.75">
      <c r="B6" s="79" t="s">
        <v>62</v>
      </c>
      <c r="C6" s="49">
        <f>Accessibility!H18</f>
        <v>400</v>
      </c>
      <c r="E6" s="79" t="s">
        <v>62</v>
      </c>
      <c r="F6" s="49">
        <f>Mobility!H23</f>
        <v>640</v>
      </c>
      <c r="H6" s="79" t="s">
        <v>62</v>
      </c>
      <c r="I6" s="49">
        <f>Feasibility!H15</f>
        <v>215</v>
      </c>
      <c r="K6" s="79" t="s">
        <v>62</v>
      </c>
      <c r="L6" s="49">
        <f>Environmental!H41</f>
        <v>205</v>
      </c>
      <c r="N6" s="79" t="s">
        <v>62</v>
      </c>
      <c r="O6" s="49">
        <f>Stakeholder!H14</f>
        <v>50</v>
      </c>
      <c r="Q6" s="79" t="s">
        <v>62</v>
      </c>
      <c r="R6" s="106">
        <f t="shared" si="0"/>
        <v>1510</v>
      </c>
    </row>
    <row r="7" spans="2:18" ht="12.75">
      <c r="B7" s="79" t="s">
        <v>63</v>
      </c>
      <c r="C7" s="49">
        <f>Accessibility!I18</f>
        <v>400</v>
      </c>
      <c r="E7" s="79" t="s">
        <v>63</v>
      </c>
      <c r="F7" s="49">
        <f>Mobility!I23</f>
        <v>640</v>
      </c>
      <c r="H7" s="79" t="s">
        <v>63</v>
      </c>
      <c r="I7" s="49">
        <f>Feasibility!I15</f>
        <v>160</v>
      </c>
      <c r="K7" s="79" t="s">
        <v>63</v>
      </c>
      <c r="L7" s="49">
        <f>Environmental!I41</f>
        <v>217</v>
      </c>
      <c r="N7" s="79" t="s">
        <v>63</v>
      </c>
      <c r="O7" s="49">
        <f>Stakeholder!I14</f>
        <v>50</v>
      </c>
      <c r="Q7" s="79" t="s">
        <v>63</v>
      </c>
      <c r="R7" s="106">
        <f t="shared" si="0"/>
        <v>1467</v>
      </c>
    </row>
    <row r="8" spans="2:18" ht="12.75">
      <c r="B8" s="79" t="s">
        <v>64</v>
      </c>
      <c r="C8" s="49">
        <f>Accessibility!J18</f>
        <v>400</v>
      </c>
      <c r="E8" s="79" t="s">
        <v>64</v>
      </c>
      <c r="F8" s="49">
        <f>Mobility!J23</f>
        <v>640</v>
      </c>
      <c r="H8" s="79" t="s">
        <v>64</v>
      </c>
      <c r="I8" s="49">
        <f>Feasibility!J15</f>
        <v>215</v>
      </c>
      <c r="K8" s="79" t="s">
        <v>64</v>
      </c>
      <c r="L8" s="49">
        <f>Environmental!J41</f>
        <v>205</v>
      </c>
      <c r="N8" s="79" t="s">
        <v>64</v>
      </c>
      <c r="O8" s="49">
        <f>Stakeholder!J14</f>
        <v>50</v>
      </c>
      <c r="Q8" s="79" t="s">
        <v>64</v>
      </c>
      <c r="R8" s="106">
        <f t="shared" si="0"/>
        <v>1510</v>
      </c>
    </row>
    <row r="9" spans="2:18" ht="12.75">
      <c r="B9" s="79" t="s">
        <v>138</v>
      </c>
      <c r="C9" s="49">
        <f>Accessibility!K18</f>
        <v>370</v>
      </c>
      <c r="E9" s="79" t="s">
        <v>138</v>
      </c>
      <c r="F9" s="49">
        <f>Mobility!K23</f>
        <v>590</v>
      </c>
      <c r="H9" s="79" t="s">
        <v>138</v>
      </c>
      <c r="I9" s="49">
        <f>Feasibility!K15</f>
        <v>145</v>
      </c>
      <c r="K9" s="79" t="s">
        <v>138</v>
      </c>
      <c r="L9" s="49">
        <f>Environmental!K41</f>
        <v>299</v>
      </c>
      <c r="N9" s="79" t="s">
        <v>138</v>
      </c>
      <c r="O9" s="49">
        <f>Stakeholder!K14</f>
        <v>170</v>
      </c>
      <c r="Q9" s="79" t="s">
        <v>138</v>
      </c>
      <c r="R9" s="106">
        <f t="shared" si="0"/>
        <v>1574</v>
      </c>
    </row>
    <row r="10" spans="2:18" ht="12.75">
      <c r="B10" s="79" t="s">
        <v>65</v>
      </c>
      <c r="C10" s="49">
        <f>Accessibility!L18</f>
        <v>450</v>
      </c>
      <c r="E10" s="79" t="s">
        <v>65</v>
      </c>
      <c r="F10" s="49">
        <f>Mobility!L23</f>
        <v>600</v>
      </c>
      <c r="H10" s="79" t="s">
        <v>65</v>
      </c>
      <c r="I10" s="49">
        <f>Feasibility!L15</f>
        <v>85</v>
      </c>
      <c r="K10" s="79" t="s">
        <v>65</v>
      </c>
      <c r="L10" s="49">
        <f>Environmental!L41</f>
        <v>311</v>
      </c>
      <c r="N10" s="79" t="s">
        <v>65</v>
      </c>
      <c r="O10" s="49">
        <f>Stakeholder!L14</f>
        <v>170</v>
      </c>
      <c r="Q10" s="79" t="s">
        <v>65</v>
      </c>
      <c r="R10" s="106">
        <f t="shared" si="0"/>
        <v>1616</v>
      </c>
    </row>
    <row r="11" spans="2:18" ht="12.75">
      <c r="B11" s="79" t="s">
        <v>139</v>
      </c>
      <c r="C11" s="49">
        <f>Accessibility!M18</f>
        <v>430</v>
      </c>
      <c r="E11" s="79" t="s">
        <v>139</v>
      </c>
      <c r="F11" s="49">
        <f>Mobility!M23</f>
        <v>370</v>
      </c>
      <c r="H11" s="79" t="s">
        <v>139</v>
      </c>
      <c r="I11" s="49">
        <f>Feasibility!M15</f>
        <v>215</v>
      </c>
      <c r="K11" s="79" t="s">
        <v>139</v>
      </c>
      <c r="L11" s="49">
        <f>Environmental!M41</f>
        <v>248</v>
      </c>
      <c r="N11" s="79" t="s">
        <v>139</v>
      </c>
      <c r="O11" s="49">
        <f>Stakeholder!M14</f>
        <v>50</v>
      </c>
      <c r="Q11" s="79" t="s">
        <v>139</v>
      </c>
      <c r="R11" s="106">
        <f t="shared" si="0"/>
        <v>1313</v>
      </c>
    </row>
    <row r="12" spans="2:18" ht="12.75">
      <c r="B12" s="79" t="s">
        <v>67</v>
      </c>
      <c r="C12" s="49">
        <f>Accessibility!N18</f>
        <v>530</v>
      </c>
      <c r="E12" s="79" t="s">
        <v>67</v>
      </c>
      <c r="F12" s="49">
        <f>Mobility!N23</f>
        <v>660</v>
      </c>
      <c r="H12" s="79" t="s">
        <v>67</v>
      </c>
      <c r="I12" s="49">
        <f>Feasibility!N15</f>
        <v>80</v>
      </c>
      <c r="K12" s="79" t="s">
        <v>67</v>
      </c>
      <c r="L12" s="49">
        <f>Environmental!N41</f>
        <v>259</v>
      </c>
      <c r="N12" s="79" t="s">
        <v>67</v>
      </c>
      <c r="O12" s="49">
        <f>Stakeholder!N14</f>
        <v>70</v>
      </c>
      <c r="Q12" s="79" t="s">
        <v>67</v>
      </c>
      <c r="R12" s="106">
        <f t="shared" si="0"/>
        <v>1599</v>
      </c>
    </row>
    <row r="13" spans="2:18" ht="12.75">
      <c r="B13" s="79" t="s">
        <v>68</v>
      </c>
      <c r="C13" s="49">
        <f>Accessibility!O18</f>
        <v>600</v>
      </c>
      <c r="E13" s="79" t="s">
        <v>68</v>
      </c>
      <c r="F13" s="49">
        <f>Mobility!O23</f>
        <v>650</v>
      </c>
      <c r="H13" s="79" t="s">
        <v>68</v>
      </c>
      <c r="I13" s="49">
        <f>Feasibility!O15</f>
        <v>215</v>
      </c>
      <c r="K13" s="79" t="s">
        <v>68</v>
      </c>
      <c r="L13" s="49">
        <f>Environmental!O41</f>
        <v>235</v>
      </c>
      <c r="N13" s="79" t="s">
        <v>68</v>
      </c>
      <c r="O13" s="49">
        <f>Stakeholder!O14</f>
        <v>50</v>
      </c>
      <c r="Q13" s="79" t="s">
        <v>68</v>
      </c>
      <c r="R13" s="106">
        <f t="shared" si="0"/>
        <v>1750</v>
      </c>
    </row>
    <row r="14" spans="2:18" ht="13.5" thickBot="1">
      <c r="B14" s="56" t="s">
        <v>66</v>
      </c>
      <c r="C14" s="48">
        <f>Accessibility!P18</f>
        <v>590</v>
      </c>
      <c r="E14" s="56" t="s">
        <v>66</v>
      </c>
      <c r="F14" s="48">
        <f>Mobility!P23</f>
        <v>350</v>
      </c>
      <c r="H14" s="56" t="s">
        <v>66</v>
      </c>
      <c r="I14" s="48">
        <f>Feasibility!P15</f>
        <v>215</v>
      </c>
      <c r="K14" s="56" t="s">
        <v>66</v>
      </c>
      <c r="L14" s="48">
        <f>Environmental!P41</f>
        <v>185</v>
      </c>
      <c r="N14" s="56" t="s">
        <v>66</v>
      </c>
      <c r="O14" s="48">
        <f>Stakeholder!P14</f>
        <v>50</v>
      </c>
      <c r="Q14" s="56" t="s">
        <v>66</v>
      </c>
      <c r="R14" s="107">
        <f t="shared" si="0"/>
        <v>1390</v>
      </c>
    </row>
    <row r="15" ht="13.5" thickTop="1"/>
    <row r="17" ht="13.5" thickBot="1"/>
    <row r="18" spans="2:18" ht="41.25" thickBot="1">
      <c r="B18" s="97" t="s">
        <v>164</v>
      </c>
      <c r="C18" s="112" t="s">
        <v>147</v>
      </c>
      <c r="D18" s="112" t="s">
        <v>148</v>
      </c>
      <c r="E18" s="113" t="s">
        <v>149</v>
      </c>
      <c r="F18" s="112" t="s">
        <v>150</v>
      </c>
      <c r="G18" s="112" t="s">
        <v>151</v>
      </c>
      <c r="H18" s="114" t="s">
        <v>152</v>
      </c>
      <c r="N18" s="307"/>
      <c r="O18" s="307"/>
      <c r="P18" s="3"/>
      <c r="Q18" s="307"/>
      <c r="R18" s="307"/>
    </row>
    <row r="19" spans="2:18" ht="12.75">
      <c r="B19" s="115" t="s">
        <v>61</v>
      </c>
      <c r="C19" s="118">
        <f>C3</f>
        <v>0</v>
      </c>
      <c r="D19" s="119">
        <f>F3</f>
        <v>210</v>
      </c>
      <c r="E19" s="119">
        <f>I3</f>
        <v>350</v>
      </c>
      <c r="F19" s="119">
        <f>L3</f>
        <v>287</v>
      </c>
      <c r="G19" s="120">
        <f>O3</f>
        <v>210</v>
      </c>
      <c r="H19" s="121">
        <f>SUM(C19:G19)</f>
        <v>1057</v>
      </c>
      <c r="N19" s="131"/>
      <c r="O19" s="131"/>
      <c r="P19" s="3"/>
      <c r="Q19" s="132"/>
      <c r="R19" s="132"/>
    </row>
    <row r="20" spans="2:18" ht="12.75">
      <c r="B20" s="116" t="s">
        <v>153</v>
      </c>
      <c r="C20" s="122">
        <f aca="true" t="shared" si="1" ref="C20:C30">C4</f>
        <v>0</v>
      </c>
      <c r="D20" s="123">
        <f aca="true" t="shared" si="2" ref="D20:D30">F4</f>
        <v>210</v>
      </c>
      <c r="E20" s="123">
        <f aca="true" t="shared" si="3" ref="E20:E30">I4</f>
        <v>300</v>
      </c>
      <c r="F20" s="123">
        <f aca="true" t="shared" si="4" ref="F20:F30">L4</f>
        <v>380</v>
      </c>
      <c r="G20" s="124">
        <f aca="true" t="shared" si="5" ref="G20:G30">O4</f>
        <v>190</v>
      </c>
      <c r="H20" s="125">
        <f aca="true" t="shared" si="6" ref="H20:H30">SUM(C20:G20)</f>
        <v>1080</v>
      </c>
      <c r="N20" s="130"/>
      <c r="O20" s="130"/>
      <c r="P20" s="3"/>
      <c r="Q20" s="130"/>
      <c r="R20" s="130"/>
    </row>
    <row r="21" spans="2:18" ht="12.75">
      <c r="B21" s="116" t="s">
        <v>154</v>
      </c>
      <c r="C21" s="122">
        <f t="shared" si="1"/>
        <v>240</v>
      </c>
      <c r="D21" s="123">
        <f t="shared" si="2"/>
        <v>290</v>
      </c>
      <c r="E21" s="123">
        <f t="shared" si="3"/>
        <v>200</v>
      </c>
      <c r="F21" s="123">
        <f t="shared" si="4"/>
        <v>272</v>
      </c>
      <c r="G21" s="124">
        <f t="shared" si="5"/>
        <v>90</v>
      </c>
      <c r="H21" s="125">
        <f t="shared" si="6"/>
        <v>1092</v>
      </c>
      <c r="N21" s="130"/>
      <c r="O21" s="130"/>
      <c r="P21" s="3"/>
      <c r="Q21" s="130"/>
      <c r="R21" s="130"/>
    </row>
    <row r="22" spans="2:18" ht="12.75">
      <c r="B22" s="116" t="s">
        <v>155</v>
      </c>
      <c r="C22" s="122">
        <f t="shared" si="1"/>
        <v>400</v>
      </c>
      <c r="D22" s="123">
        <f t="shared" si="2"/>
        <v>640</v>
      </c>
      <c r="E22" s="123">
        <f t="shared" si="3"/>
        <v>215</v>
      </c>
      <c r="F22" s="123">
        <f t="shared" si="4"/>
        <v>205</v>
      </c>
      <c r="G22" s="124">
        <f t="shared" si="5"/>
        <v>50</v>
      </c>
      <c r="H22" s="125">
        <f t="shared" si="6"/>
        <v>1510</v>
      </c>
      <c r="N22" s="130"/>
      <c r="O22" s="130"/>
      <c r="P22" s="3"/>
      <c r="Q22" s="130"/>
      <c r="R22" s="130"/>
    </row>
    <row r="23" spans="2:18" ht="12.75">
      <c r="B23" s="116" t="s">
        <v>156</v>
      </c>
      <c r="C23" s="122">
        <f t="shared" si="1"/>
        <v>400</v>
      </c>
      <c r="D23" s="123">
        <f t="shared" si="2"/>
        <v>640</v>
      </c>
      <c r="E23" s="123">
        <f t="shared" si="3"/>
        <v>160</v>
      </c>
      <c r="F23" s="123">
        <f t="shared" si="4"/>
        <v>217</v>
      </c>
      <c r="G23" s="124">
        <f t="shared" si="5"/>
        <v>50</v>
      </c>
      <c r="H23" s="125">
        <f t="shared" si="6"/>
        <v>1467</v>
      </c>
      <c r="N23" s="130"/>
      <c r="O23" s="130"/>
      <c r="P23" s="3"/>
      <c r="Q23" s="130"/>
      <c r="R23" s="130"/>
    </row>
    <row r="24" spans="2:18" ht="12.75">
      <c r="B24" s="116" t="s">
        <v>157</v>
      </c>
      <c r="C24" s="122">
        <f t="shared" si="1"/>
        <v>400</v>
      </c>
      <c r="D24" s="123">
        <f t="shared" si="2"/>
        <v>640</v>
      </c>
      <c r="E24" s="123">
        <f t="shared" si="3"/>
        <v>215</v>
      </c>
      <c r="F24" s="123">
        <f t="shared" si="4"/>
        <v>205</v>
      </c>
      <c r="G24" s="124">
        <f t="shared" si="5"/>
        <v>50</v>
      </c>
      <c r="H24" s="125">
        <f t="shared" si="6"/>
        <v>1510</v>
      </c>
      <c r="N24" s="130"/>
      <c r="O24" s="130"/>
      <c r="P24" s="3"/>
      <c r="Q24" s="130"/>
      <c r="R24" s="130"/>
    </row>
    <row r="25" spans="2:18" ht="12.75">
      <c r="B25" s="116" t="s">
        <v>158</v>
      </c>
      <c r="C25" s="122">
        <f t="shared" si="1"/>
        <v>370</v>
      </c>
      <c r="D25" s="123">
        <f t="shared" si="2"/>
        <v>590</v>
      </c>
      <c r="E25" s="123">
        <f t="shared" si="3"/>
        <v>145</v>
      </c>
      <c r="F25" s="123">
        <f t="shared" si="4"/>
        <v>299</v>
      </c>
      <c r="G25" s="124">
        <f t="shared" si="5"/>
        <v>170</v>
      </c>
      <c r="H25" s="125">
        <f t="shared" si="6"/>
        <v>1574</v>
      </c>
      <c r="N25" s="130"/>
      <c r="O25" s="130"/>
      <c r="P25" s="3"/>
      <c r="Q25" s="130"/>
      <c r="R25" s="130"/>
    </row>
    <row r="26" spans="2:18" ht="12.75">
      <c r="B26" s="116" t="s">
        <v>159</v>
      </c>
      <c r="C26" s="122">
        <f t="shared" si="1"/>
        <v>450</v>
      </c>
      <c r="D26" s="123">
        <f t="shared" si="2"/>
        <v>600</v>
      </c>
      <c r="E26" s="123">
        <f t="shared" si="3"/>
        <v>85</v>
      </c>
      <c r="F26" s="123">
        <f t="shared" si="4"/>
        <v>311</v>
      </c>
      <c r="G26" s="124">
        <f t="shared" si="5"/>
        <v>170</v>
      </c>
      <c r="H26" s="125">
        <f t="shared" si="6"/>
        <v>1616</v>
      </c>
      <c r="N26" s="130"/>
      <c r="O26" s="130"/>
      <c r="P26" s="3"/>
      <c r="Q26" s="130"/>
      <c r="R26" s="130"/>
    </row>
    <row r="27" spans="2:18" ht="12.75">
      <c r="B27" s="116" t="s">
        <v>160</v>
      </c>
      <c r="C27" s="122">
        <f t="shared" si="1"/>
        <v>430</v>
      </c>
      <c r="D27" s="123">
        <f t="shared" si="2"/>
        <v>370</v>
      </c>
      <c r="E27" s="123">
        <f t="shared" si="3"/>
        <v>215</v>
      </c>
      <c r="F27" s="123">
        <f t="shared" si="4"/>
        <v>248</v>
      </c>
      <c r="G27" s="124">
        <f t="shared" si="5"/>
        <v>50</v>
      </c>
      <c r="H27" s="125">
        <f t="shared" si="6"/>
        <v>1313</v>
      </c>
      <c r="N27" s="130"/>
      <c r="O27" s="130"/>
      <c r="P27" s="3"/>
      <c r="Q27" s="130"/>
      <c r="R27" s="130"/>
    </row>
    <row r="28" spans="2:18" ht="12.75">
      <c r="B28" s="116" t="s">
        <v>161</v>
      </c>
      <c r="C28" s="122">
        <f t="shared" si="1"/>
        <v>530</v>
      </c>
      <c r="D28" s="123">
        <f t="shared" si="2"/>
        <v>660</v>
      </c>
      <c r="E28" s="123">
        <f t="shared" si="3"/>
        <v>80</v>
      </c>
      <c r="F28" s="123">
        <f t="shared" si="4"/>
        <v>259</v>
      </c>
      <c r="G28" s="124">
        <f t="shared" si="5"/>
        <v>70</v>
      </c>
      <c r="H28" s="125">
        <f t="shared" si="6"/>
        <v>1599</v>
      </c>
      <c r="N28" s="130"/>
      <c r="O28" s="130"/>
      <c r="P28" s="3"/>
      <c r="Q28" s="130"/>
      <c r="R28" s="130"/>
    </row>
    <row r="29" spans="2:18" ht="12.75">
      <c r="B29" s="116" t="s">
        <v>162</v>
      </c>
      <c r="C29" s="122">
        <f t="shared" si="1"/>
        <v>600</v>
      </c>
      <c r="D29" s="123">
        <f t="shared" si="2"/>
        <v>650</v>
      </c>
      <c r="E29" s="123">
        <f t="shared" si="3"/>
        <v>215</v>
      </c>
      <c r="F29" s="123">
        <f t="shared" si="4"/>
        <v>235</v>
      </c>
      <c r="G29" s="124">
        <f t="shared" si="5"/>
        <v>50</v>
      </c>
      <c r="H29" s="125">
        <f t="shared" si="6"/>
        <v>1750</v>
      </c>
      <c r="N29" s="130"/>
      <c r="O29" s="130"/>
      <c r="P29" s="3"/>
      <c r="Q29" s="130"/>
      <c r="R29" s="130"/>
    </row>
    <row r="30" spans="2:18" ht="17.25" customHeight="1" thickBot="1">
      <c r="B30" s="117" t="s">
        <v>163</v>
      </c>
      <c r="C30" s="126">
        <f t="shared" si="1"/>
        <v>590</v>
      </c>
      <c r="D30" s="127">
        <f t="shared" si="2"/>
        <v>350</v>
      </c>
      <c r="E30" s="127">
        <f t="shared" si="3"/>
        <v>215</v>
      </c>
      <c r="F30" s="127">
        <f t="shared" si="4"/>
        <v>185</v>
      </c>
      <c r="G30" s="128">
        <f t="shared" si="5"/>
        <v>50</v>
      </c>
      <c r="H30" s="129">
        <f t="shared" si="6"/>
        <v>1390</v>
      </c>
      <c r="N30" s="130"/>
      <c r="O30" s="130"/>
      <c r="P30" s="3"/>
      <c r="Q30" s="130"/>
      <c r="R30" s="130"/>
    </row>
    <row r="31" spans="14:18" ht="12.75">
      <c r="N31" s="130"/>
      <c r="O31" s="130"/>
      <c r="P31" s="3"/>
      <c r="Q31" s="130"/>
      <c r="R31" s="130"/>
    </row>
  </sheetData>
  <sheetProtection sheet="1" objects="1" scenarios="1"/>
  <mergeCells count="8">
    <mergeCell ref="N18:O18"/>
    <mergeCell ref="Q18:R18"/>
    <mergeCell ref="Q1:R1"/>
    <mergeCell ref="N1:O1"/>
    <mergeCell ref="B1:C1"/>
    <mergeCell ref="E1:F1"/>
    <mergeCell ref="H1:I1"/>
    <mergeCell ref="K1:L1"/>
  </mergeCells>
  <printOptions/>
  <pageMargins left="0.75" right="0.75" top="1" bottom="1" header="0.5" footer="0.5"/>
  <pageSetup fitToHeight="1" fitToWidth="1" horizontalDpi="300" verticalDpi="300" orientation="landscape" paperSize="3" r:id="rId1"/>
</worksheet>
</file>

<file path=xl/worksheets/sheet9.xml><?xml version="1.0" encoding="utf-8"?>
<worksheet xmlns="http://schemas.openxmlformats.org/spreadsheetml/2006/main" xmlns:r="http://schemas.openxmlformats.org/officeDocument/2006/relationships">
  <dimension ref="A1:G11"/>
  <sheetViews>
    <sheetView workbookViewId="0" topLeftCell="A1">
      <selection activeCell="C13" sqref="C13"/>
    </sheetView>
  </sheetViews>
  <sheetFormatPr defaultColWidth="9.00390625" defaultRowHeight="12.75"/>
  <cols>
    <col min="2" max="2" width="15.875" style="0" customWidth="1"/>
    <col min="3" max="4" width="18.625" style="0" bestFit="1" customWidth="1"/>
    <col min="5" max="5" width="19.875" style="0" bestFit="1" customWidth="1"/>
  </cols>
  <sheetData>
    <row r="1" spans="1:7" ht="14.25" thickBot="1" thickTop="1">
      <c r="A1" s="308" t="s">
        <v>193</v>
      </c>
      <c r="B1" s="309"/>
      <c r="C1" s="309"/>
      <c r="D1" s="309"/>
      <c r="E1" s="310"/>
      <c r="F1" s="37"/>
      <c r="G1" s="37"/>
    </row>
    <row r="2" spans="1:7" ht="13.5" thickTop="1">
      <c r="A2" s="255" t="s">
        <v>70</v>
      </c>
      <c r="B2" s="256" t="s">
        <v>71</v>
      </c>
      <c r="C2" s="256" t="s">
        <v>91</v>
      </c>
      <c r="D2" s="256" t="s">
        <v>92</v>
      </c>
      <c r="E2" s="257" t="s">
        <v>74</v>
      </c>
      <c r="F2" s="37"/>
      <c r="G2" s="37"/>
    </row>
    <row r="3" spans="1:7" ht="25.5">
      <c r="A3" s="253" t="s">
        <v>62</v>
      </c>
      <c r="B3" s="82" t="s">
        <v>37</v>
      </c>
      <c r="C3" s="82" t="s">
        <v>72</v>
      </c>
      <c r="D3" s="82" t="s">
        <v>73</v>
      </c>
      <c r="E3" s="83" t="s">
        <v>75</v>
      </c>
      <c r="F3" s="37"/>
      <c r="G3" s="37"/>
    </row>
    <row r="4" spans="1:7" ht="12.75">
      <c r="A4" s="253" t="s">
        <v>76</v>
      </c>
      <c r="B4" s="82" t="s">
        <v>37</v>
      </c>
      <c r="C4" s="82" t="s">
        <v>77</v>
      </c>
      <c r="D4" s="82" t="s">
        <v>77</v>
      </c>
      <c r="E4" s="83" t="s">
        <v>75</v>
      </c>
      <c r="F4" s="37"/>
      <c r="G4" s="37"/>
    </row>
    <row r="5" spans="1:7" ht="25.5">
      <c r="A5" s="253" t="s">
        <v>64</v>
      </c>
      <c r="B5" s="82" t="s">
        <v>37</v>
      </c>
      <c r="C5" s="82" t="s">
        <v>73</v>
      </c>
      <c r="D5" s="82" t="s">
        <v>73</v>
      </c>
      <c r="E5" s="83" t="s">
        <v>75</v>
      </c>
      <c r="F5" s="37"/>
      <c r="G5" s="37"/>
    </row>
    <row r="6" spans="1:7" ht="51">
      <c r="A6" s="253" t="s">
        <v>138</v>
      </c>
      <c r="B6" s="82" t="s">
        <v>83</v>
      </c>
      <c r="C6" s="82" t="s">
        <v>78</v>
      </c>
      <c r="D6" s="82" t="s">
        <v>79</v>
      </c>
      <c r="E6" s="83" t="s">
        <v>82</v>
      </c>
      <c r="F6" s="37"/>
      <c r="G6" s="37"/>
    </row>
    <row r="7" spans="1:7" ht="51">
      <c r="A7" s="253" t="s">
        <v>65</v>
      </c>
      <c r="B7" s="82" t="s">
        <v>83</v>
      </c>
      <c r="C7" s="82" t="s">
        <v>80</v>
      </c>
      <c r="D7" s="82" t="s">
        <v>81</v>
      </c>
      <c r="E7" s="83" t="s">
        <v>82</v>
      </c>
      <c r="F7" s="37"/>
      <c r="G7" s="37"/>
    </row>
    <row r="8" spans="1:5" ht="38.25">
      <c r="A8" s="253" t="s">
        <v>139</v>
      </c>
      <c r="B8" s="82" t="s">
        <v>84</v>
      </c>
      <c r="C8" s="82" t="s">
        <v>85</v>
      </c>
      <c r="D8" s="82" t="s">
        <v>86</v>
      </c>
      <c r="E8" s="83" t="s">
        <v>93</v>
      </c>
    </row>
    <row r="9" spans="1:5" ht="25.5">
      <c r="A9" s="253" t="s">
        <v>67</v>
      </c>
      <c r="B9" s="82" t="s">
        <v>87</v>
      </c>
      <c r="C9" s="82" t="s">
        <v>88</v>
      </c>
      <c r="D9" s="82" t="s">
        <v>90</v>
      </c>
      <c r="E9" s="83" t="s">
        <v>75</v>
      </c>
    </row>
    <row r="10" spans="1:5" ht="51">
      <c r="A10" s="253" t="s">
        <v>68</v>
      </c>
      <c r="B10" s="82" t="s">
        <v>87</v>
      </c>
      <c r="C10" s="82" t="s">
        <v>95</v>
      </c>
      <c r="D10" s="82" t="s">
        <v>73</v>
      </c>
      <c r="E10" s="83" t="s">
        <v>89</v>
      </c>
    </row>
    <row r="11" spans="1:5" ht="26.25" thickBot="1">
      <c r="A11" s="254" t="s">
        <v>66</v>
      </c>
      <c r="B11" s="84" t="s">
        <v>87</v>
      </c>
      <c r="C11" s="84" t="s">
        <v>94</v>
      </c>
      <c r="D11" s="84" t="s">
        <v>96</v>
      </c>
      <c r="E11" s="85" t="s">
        <v>97</v>
      </c>
    </row>
    <row r="12" ht="13.5" thickTop="1"/>
  </sheetData>
  <sheetProtection sheet="1" objects="1" scenarios="1"/>
  <mergeCells count="1">
    <mergeCell ref="A1:E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Parsons Brinckerhoff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 User</dc:creator>
  <cp:keywords/>
  <dc:description/>
  <cp:lastModifiedBy>TPBSERE</cp:lastModifiedBy>
  <cp:lastPrinted>2002-10-10T18:43:59Z</cp:lastPrinted>
  <dcterms:created xsi:type="dcterms:W3CDTF">2002-08-15T14:08:01Z</dcterms:created>
  <dcterms:modified xsi:type="dcterms:W3CDTF">2003-02-14T20:05:07Z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936208961</vt:i4>
  </property>
  <property fmtid="{D5CDD505-2E9C-101B-9397-08002B2CF9AE}" pid="3" name="_EmailSubject">
    <vt:lpwstr>Bergen Arches Website</vt:lpwstr>
  </property>
  <property fmtid="{D5CDD505-2E9C-101B-9397-08002B2CF9AE}" pid="4" name="_AuthorEmail">
    <vt:lpwstr>Stuart@pbworld.com</vt:lpwstr>
  </property>
  <property fmtid="{D5CDD505-2E9C-101B-9397-08002B2CF9AE}" pid="5" name="_AuthorEmailDisplayName">
    <vt:lpwstr>Stuart, Jennifer</vt:lpwstr>
  </property>
  <property fmtid="{D5CDD505-2E9C-101B-9397-08002B2CF9AE}" pid="6" name="_PreviousAdHocReviewCycleID">
    <vt:i4>1980973514</vt:i4>
  </property>
</Properties>
</file>