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Department Shared Folder\CW Folder\LGS Research\"/>
    </mc:Choice>
  </mc:AlternateContent>
  <xr:revisionPtr revIDLastSave="0" documentId="13_ncr:1_{1265F8B5-2E90-40D3-A8E8-DC8C75F53EE4}" xr6:coauthVersionLast="47" xr6:coauthVersionMax="47" xr10:uidLastSave="{00000000-0000-0000-0000-000000000000}"/>
  <bookViews>
    <workbookView xWindow="-28920" yWindow="-120" windowWidth="29040" windowHeight="15840" xr2:uid="{0C0EAC83-F466-4443-ABF1-C7216B34F3BB}"/>
  </bookViews>
  <sheets>
    <sheet name="SUMMARY" sheetId="1" r:id="rId1"/>
    <sheet name="BASE YEAR REVENUE" sheetId="2" r:id="rId2"/>
    <sheet name="GROWTH RATE" sheetId="3" r:id="rId3"/>
    <sheet name="ACTUAL REVENUE" sheetId="4" r:id="rId4"/>
    <sheet name="CODE" sheetId="5" state="hidden"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9" i="2" l="1"/>
  <c r="D88" i="2"/>
  <c r="C13" i="4"/>
  <c r="C9" i="4"/>
  <c r="C5" i="4"/>
  <c r="C70" i="4"/>
  <c r="D87" i="4"/>
  <c r="C87" i="4"/>
  <c r="D86" i="4"/>
  <c r="C86" i="4"/>
  <c r="D85" i="4"/>
  <c r="C85" i="4"/>
  <c r="G88" i="3"/>
  <c r="G87" i="3"/>
  <c r="G86" i="3"/>
  <c r="C88" i="3"/>
  <c r="C87" i="3"/>
  <c r="C86" i="3"/>
  <c r="D40" i="4"/>
  <c r="D39" i="4"/>
  <c r="D38" i="4"/>
  <c r="C40" i="4"/>
  <c r="C39" i="4"/>
  <c r="C38" i="4"/>
  <c r="C65" i="4"/>
  <c r="C60" i="4"/>
  <c r="D71" i="3"/>
  <c r="D66" i="3"/>
  <c r="D61" i="3"/>
  <c r="D36" i="3"/>
  <c r="D14" i="3"/>
  <c r="D10" i="3"/>
  <c r="D6" i="3"/>
  <c r="G41" i="3"/>
  <c r="G40" i="3"/>
  <c r="G39" i="3"/>
  <c r="C41" i="3"/>
  <c r="C40" i="3"/>
  <c r="C39" i="3"/>
  <c r="C89" i="3" l="1"/>
  <c r="C85" i="3"/>
  <c r="C84" i="3"/>
  <c r="C83" i="3"/>
  <c r="C82" i="3"/>
  <c r="C81" i="3"/>
  <c r="C80" i="3"/>
  <c r="C79" i="3"/>
  <c r="C78" i="3"/>
  <c r="C77" i="3"/>
  <c r="C76" i="3"/>
  <c r="C75" i="3"/>
  <c r="C74" i="3"/>
  <c r="C73" i="3"/>
  <c r="C70" i="3"/>
  <c r="C69" i="3"/>
  <c r="C68" i="3"/>
  <c r="C65" i="3"/>
  <c r="C64" i="3"/>
  <c r="C63" i="3"/>
  <c r="C60" i="3"/>
  <c r="C59" i="3"/>
  <c r="C58" i="3"/>
  <c r="C57" i="3"/>
  <c r="C56" i="3"/>
  <c r="C55" i="3"/>
  <c r="C54" i="3"/>
  <c r="C53" i="3"/>
  <c r="C52" i="3"/>
  <c r="C51" i="3"/>
  <c r="C50" i="3"/>
  <c r="C49" i="3"/>
  <c r="C48" i="3"/>
  <c r="C47" i="3"/>
  <c r="C46" i="3"/>
  <c r="C45" i="3"/>
  <c r="C44" i="3"/>
  <c r="C43" i="3"/>
  <c r="C38" i="3"/>
  <c r="C35" i="3"/>
  <c r="C34" i="3"/>
  <c r="C33" i="3"/>
  <c r="C32" i="3"/>
  <c r="C31" i="3"/>
  <c r="C30" i="3"/>
  <c r="C29" i="3"/>
  <c r="C28" i="3"/>
  <c r="C27" i="3"/>
  <c r="C26" i="3"/>
  <c r="C25" i="3"/>
  <c r="C24" i="3"/>
  <c r="C23" i="3"/>
  <c r="C22" i="3"/>
  <c r="C21" i="3"/>
  <c r="C20" i="3"/>
  <c r="C19" i="3"/>
  <c r="C18" i="3"/>
  <c r="C17" i="3"/>
  <c r="C16" i="3"/>
  <c r="C15" i="3"/>
  <c r="C13" i="3"/>
  <c r="C12" i="3"/>
  <c r="C9" i="3"/>
  <c r="C8" i="3"/>
  <c r="C88" i="4"/>
  <c r="C84" i="4"/>
  <c r="C83" i="4"/>
  <c r="C82" i="4"/>
  <c r="C81" i="4"/>
  <c r="C80" i="4"/>
  <c r="C79" i="4"/>
  <c r="C78" i="4"/>
  <c r="C77" i="4"/>
  <c r="C76" i="4"/>
  <c r="C75" i="4"/>
  <c r="C74" i="4"/>
  <c r="C73" i="4"/>
  <c r="C72" i="4"/>
  <c r="C69" i="4"/>
  <c r="C68" i="4"/>
  <c r="C67" i="4"/>
  <c r="C64" i="4"/>
  <c r="C63" i="4"/>
  <c r="C62" i="4"/>
  <c r="C59" i="4"/>
  <c r="C58" i="4"/>
  <c r="C57" i="4"/>
  <c r="C56" i="4"/>
  <c r="C55" i="4"/>
  <c r="C54" i="4"/>
  <c r="C53" i="4"/>
  <c r="C52" i="4"/>
  <c r="C51" i="4"/>
  <c r="C50" i="4"/>
  <c r="C49" i="4"/>
  <c r="C48" i="4"/>
  <c r="C47" i="4"/>
  <c r="C46" i="4"/>
  <c r="C45" i="4"/>
  <c r="C44" i="4"/>
  <c r="C43" i="4"/>
  <c r="C42" i="4"/>
  <c r="C37" i="4"/>
  <c r="C35" i="4"/>
  <c r="C34" i="4"/>
  <c r="C33" i="4"/>
  <c r="C32" i="4"/>
  <c r="C31" i="4"/>
  <c r="C30" i="4"/>
  <c r="C29" i="4"/>
  <c r="C28" i="4"/>
  <c r="C27" i="4"/>
  <c r="C26" i="4"/>
  <c r="C25" i="4"/>
  <c r="C24" i="4"/>
  <c r="C23" i="4"/>
  <c r="C22" i="4"/>
  <c r="C21" i="4"/>
  <c r="C20" i="4"/>
  <c r="C19" i="4"/>
  <c r="C18" i="4"/>
  <c r="C17" i="4"/>
  <c r="C16" i="4"/>
  <c r="C15" i="4"/>
  <c r="C14" i="4"/>
  <c r="C12" i="4"/>
  <c r="C11" i="4"/>
  <c r="C8" i="4"/>
  <c r="C7" i="4"/>
  <c r="J13" i="5"/>
  <c r="J12" i="5"/>
  <c r="J11" i="5"/>
  <c r="J10" i="5"/>
  <c r="J14" i="5"/>
  <c r="J9" i="5"/>
  <c r="E90" i="4" l="1"/>
  <c r="E20" i="1" l="1"/>
  <c r="E26" i="1"/>
  <c r="D88" i="4"/>
  <c r="D84" i="4"/>
  <c r="D83" i="4"/>
  <c r="D82" i="4"/>
  <c r="D81" i="4"/>
  <c r="D80" i="4"/>
  <c r="D79" i="4"/>
  <c r="D78" i="4"/>
  <c r="D77" i="4"/>
  <c r="D76" i="4"/>
  <c r="D75" i="4"/>
  <c r="D74" i="4"/>
  <c r="D73" i="4"/>
  <c r="D72" i="4"/>
  <c r="D69" i="4"/>
  <c r="D68" i="4"/>
  <c r="D67" i="4"/>
  <c r="D64" i="4"/>
  <c r="D63" i="4"/>
  <c r="D62" i="4"/>
  <c r="D59" i="4"/>
  <c r="D58" i="4"/>
  <c r="D57" i="4"/>
  <c r="D56" i="4"/>
  <c r="D55" i="4"/>
  <c r="D54" i="4"/>
  <c r="D53" i="4"/>
  <c r="D52" i="4"/>
  <c r="D51" i="4"/>
  <c r="D50" i="4"/>
  <c r="D49" i="4"/>
  <c r="D48" i="4"/>
  <c r="D47" i="4"/>
  <c r="D46" i="4"/>
  <c r="D45" i="4"/>
  <c r="D44" i="4"/>
  <c r="D43" i="4"/>
  <c r="D42" i="4"/>
  <c r="D37" i="4"/>
  <c r="D34" i="4"/>
  <c r="D33" i="4"/>
  <c r="D32" i="4"/>
  <c r="D31" i="4"/>
  <c r="D30" i="4"/>
  <c r="D29" i="4"/>
  <c r="D28" i="4"/>
  <c r="D27" i="4"/>
  <c r="D26" i="4"/>
  <c r="D25" i="4"/>
  <c r="D24" i="4"/>
  <c r="D23" i="4"/>
  <c r="D22" i="4"/>
  <c r="D21" i="4"/>
  <c r="D20" i="4"/>
  <c r="D19" i="4"/>
  <c r="D18" i="4"/>
  <c r="D17" i="4"/>
  <c r="D16" i="4"/>
  <c r="D15" i="4"/>
  <c r="D14" i="4"/>
  <c r="D12" i="4"/>
  <c r="D11" i="4"/>
  <c r="D8" i="4"/>
  <c r="D7" i="4"/>
  <c r="E89" i="4"/>
  <c r="F91" i="3"/>
  <c r="G93" i="3" s="1"/>
  <c r="D91" i="3"/>
  <c r="E91" i="3"/>
  <c r="F93" i="3" s="1"/>
  <c r="F90" i="3"/>
  <c r="E90" i="3"/>
  <c r="D90" i="3"/>
  <c r="G89" i="3"/>
  <c r="G85" i="3"/>
  <c r="G84" i="3"/>
  <c r="G83" i="3"/>
  <c r="G82" i="3"/>
  <c r="G81" i="3"/>
  <c r="G80" i="3"/>
  <c r="G79" i="3"/>
  <c r="G78" i="3"/>
  <c r="G77" i="3"/>
  <c r="G76" i="3"/>
  <c r="G75" i="3"/>
  <c r="G74" i="3"/>
  <c r="G73" i="3"/>
  <c r="G70" i="3"/>
  <c r="G69" i="3"/>
  <c r="G68" i="3"/>
  <c r="G65" i="3"/>
  <c r="G64" i="3"/>
  <c r="G63" i="3"/>
  <c r="G38" i="3"/>
  <c r="G60" i="3"/>
  <c r="G59" i="3"/>
  <c r="G58" i="3"/>
  <c r="G57" i="3"/>
  <c r="G56" i="3"/>
  <c r="G55" i="3"/>
  <c r="G54" i="3"/>
  <c r="G53" i="3"/>
  <c r="G52" i="3"/>
  <c r="G51" i="3"/>
  <c r="G50" i="3"/>
  <c r="G49" i="3"/>
  <c r="G48" i="3"/>
  <c r="G47" i="3"/>
  <c r="G46" i="3"/>
  <c r="G45" i="3"/>
  <c r="G44" i="3"/>
  <c r="G43" i="3"/>
  <c r="G35" i="3"/>
  <c r="G34" i="3"/>
  <c r="G33" i="3"/>
  <c r="G32" i="3"/>
  <c r="G31" i="3"/>
  <c r="G30" i="3"/>
  <c r="G29" i="3"/>
  <c r="G28" i="3"/>
  <c r="G27" i="3"/>
  <c r="G26" i="3"/>
  <c r="G25" i="3"/>
  <c r="G24" i="3"/>
  <c r="G23" i="3"/>
  <c r="G22" i="3"/>
  <c r="G21" i="3"/>
  <c r="G20" i="3"/>
  <c r="G19" i="3"/>
  <c r="G18" i="3"/>
  <c r="G17" i="3"/>
  <c r="G16" i="3"/>
  <c r="G15" i="3"/>
  <c r="G13" i="3"/>
  <c r="G12" i="3"/>
  <c r="G9" i="3"/>
  <c r="G8" i="3"/>
  <c r="I29" i="1"/>
  <c r="C2" i="4"/>
  <c r="E9" i="1"/>
  <c r="G5" i="3" s="1"/>
  <c r="F5" i="3" s="1"/>
  <c r="F14" i="5"/>
  <c r="F15" i="5" s="1"/>
  <c r="F16" i="5" s="1"/>
  <c r="F17" i="5" s="1"/>
  <c r="F18" i="5" s="1"/>
  <c r="F19" i="5" s="1"/>
  <c r="F3" i="5"/>
  <c r="E3" i="5"/>
  <c r="F6" i="5" s="1"/>
  <c r="D5" i="3" l="1"/>
  <c r="G91" i="3"/>
  <c r="E93" i="3"/>
  <c r="G90" i="3"/>
  <c r="D89" i="4"/>
  <c r="C2" i="2"/>
  <c r="E15" i="1"/>
  <c r="F4" i="5"/>
  <c r="F5" i="5"/>
  <c r="E5" i="3"/>
  <c r="C95" i="3" l="1"/>
  <c r="C97" i="3" s="1"/>
  <c r="E22" i="1" s="1"/>
  <c r="E24" i="1" l="1"/>
  <c r="E30" i="1" l="1"/>
  <c r="E32" i="1" s="1"/>
</calcChain>
</file>

<file path=xl/sharedStrings.xml><?xml version="1.0" encoding="utf-8"?>
<sst xmlns="http://schemas.openxmlformats.org/spreadsheetml/2006/main" count="620" uniqueCount="222">
  <si>
    <t>ARPA Revenue Replacement Calculator</t>
  </si>
  <si>
    <t xml:space="preserve">Background Information </t>
  </si>
  <si>
    <t xml:space="preserve">Notes: </t>
  </si>
  <si>
    <t xml:space="preserve">1) </t>
  </si>
  <si>
    <t>Fiscal Year End</t>
  </si>
  <si>
    <t>June</t>
  </si>
  <si>
    <t>Base Year Revenue Period</t>
  </si>
  <si>
    <t>FY used for base year calculation</t>
  </si>
  <si>
    <t xml:space="preserve">2) </t>
  </si>
  <si>
    <t>Fiscal or Calendar Year</t>
  </si>
  <si>
    <t>Calendar</t>
  </si>
  <si>
    <t>ARPA allows measuring calendar or fiscal year</t>
  </si>
  <si>
    <t xml:space="preserve">3) </t>
  </si>
  <si>
    <t>Calculation Date</t>
  </si>
  <si>
    <t>Select date for end of period to calculate loss</t>
  </si>
  <si>
    <t xml:space="preserve">Number of Months </t>
  </si>
  <si>
    <t>Months between Base Year and Calculation Date</t>
  </si>
  <si>
    <t xml:space="preserve">Estimate Revenue </t>
  </si>
  <si>
    <t>Base Year Revenue</t>
  </si>
  <si>
    <t xml:space="preserve">Use Worksheet to Calculate </t>
  </si>
  <si>
    <t xml:space="preserve">4) </t>
  </si>
  <si>
    <t>Growth Rate</t>
  </si>
  <si>
    <t>Counterfactual Revenue</t>
  </si>
  <si>
    <t>Estimated Revenue Without Pandemic</t>
  </si>
  <si>
    <t xml:space="preserve">5) </t>
  </si>
  <si>
    <t xml:space="preserve">Actual Revenue </t>
  </si>
  <si>
    <t xml:space="preserve">Reduction in Revenue </t>
  </si>
  <si>
    <t>Period Ended</t>
  </si>
  <si>
    <t xml:space="preserve">Revenue Reduction </t>
  </si>
  <si>
    <t>Revenue Reduction %</t>
  </si>
  <si>
    <t>Base Year Revenue Worksheet</t>
  </si>
  <si>
    <t>Summary</t>
  </si>
  <si>
    <t>Fiscal Year Ended</t>
  </si>
  <si>
    <t xml:space="preserve">Revenue Source </t>
  </si>
  <si>
    <t xml:space="preserve">Amount </t>
  </si>
  <si>
    <t>Intergovernmental Revenue</t>
  </si>
  <si>
    <t>Total</t>
  </si>
  <si>
    <t>Total Included in Base Revenue</t>
  </si>
  <si>
    <t>*  "116 The interim final rule would define tax revenue in a manner consistent with the Census Bureau’s definition of tax revenue, with certain changes (i.e., inclusion of revenue from liquor stores and certain intergovernmental transfers)."  GFOA confirmed with Treasury that “Liquor Store Revenue” refers to gross receipts, which includes revenue and any applicable taxes. The Footnote is intended to clarify that “Liquor Store Revenue” is treated as “Tax Revenue” and would be included in Base Revenue.</t>
  </si>
  <si>
    <t>Growth Rate Calculation</t>
  </si>
  <si>
    <t>Base Revenue</t>
  </si>
  <si>
    <t>FY Ended</t>
  </si>
  <si>
    <t xml:space="preserve">Growth Rate </t>
  </si>
  <si>
    <t xml:space="preserve">Average Growth Rate </t>
  </si>
  <si>
    <t xml:space="preserve">Growth Rate Used for Calculation </t>
  </si>
  <si>
    <t>Actual Revenue Worksheet</t>
  </si>
  <si>
    <t xml:space="preserve">12 Months Period Prior to </t>
  </si>
  <si>
    <t>Actual Revenue</t>
  </si>
  <si>
    <t>Total Actual Base Revenue</t>
  </si>
  <si>
    <t xml:space="preserve">Future Fiscal Year </t>
  </si>
  <si>
    <t xml:space="preserve">January </t>
  </si>
  <si>
    <t>February</t>
  </si>
  <si>
    <t>March</t>
  </si>
  <si>
    <t>April</t>
  </si>
  <si>
    <t>May</t>
  </si>
  <si>
    <t xml:space="preserve">Future </t>
  </si>
  <si>
    <t>July</t>
  </si>
  <si>
    <t>August</t>
  </si>
  <si>
    <t>September</t>
  </si>
  <si>
    <t>October</t>
  </si>
  <si>
    <t>November</t>
  </si>
  <si>
    <t>December</t>
  </si>
  <si>
    <t xml:space="preserve">Future Fiscal Year End </t>
  </si>
  <si>
    <t>FCOA Code</t>
  </si>
  <si>
    <t>Surplus Anticipated</t>
  </si>
  <si>
    <t>Surplus Anticipated with Prior Written Consent of Dir of Local Gov. Services</t>
  </si>
  <si>
    <t>Prior year surplus used as revenue in the budget</t>
  </si>
  <si>
    <t>Municipal Taxes</t>
  </si>
  <si>
    <t>Municipal property taxes and receipts from delinquent taxes</t>
  </si>
  <si>
    <t>Municipal Tax Levy</t>
  </si>
  <si>
    <t>Receipts from Delinquent Taxes</t>
  </si>
  <si>
    <t>Local Revenues</t>
  </si>
  <si>
    <t>08-101</t>
  </si>
  <si>
    <t>08-102</t>
  </si>
  <si>
    <t>08-103</t>
  </si>
  <si>
    <t>Licenses: Alcoholic Beverages</t>
  </si>
  <si>
    <t>08-104</t>
  </si>
  <si>
    <t>Licenses: Other</t>
  </si>
  <si>
    <t>08-105</t>
  </si>
  <si>
    <t>County Clerk, Sheriff, Surrogate, and Other Fees and Permits</t>
  </si>
  <si>
    <t>08-107</t>
  </si>
  <si>
    <t>Hotel Occupancy Tax (Section A &amp; G)</t>
  </si>
  <si>
    <t>08-108</t>
  </si>
  <si>
    <t>Beach Fees</t>
  </si>
  <si>
    <t>08-109</t>
  </si>
  <si>
    <t>Other Fines and Costs</t>
  </si>
  <si>
    <t>08-110</t>
  </si>
  <si>
    <t>Municipal/County Court Fines and Costs</t>
  </si>
  <si>
    <t>08-111</t>
  </si>
  <si>
    <t>Parking Meter Revenue</t>
  </si>
  <si>
    <t>08-112</t>
  </si>
  <si>
    <t>Interest and Costs on Taxes</t>
  </si>
  <si>
    <t>08-113</t>
  </si>
  <si>
    <t>Interest on Investments</t>
  </si>
  <si>
    <t>08-114</t>
  </si>
  <si>
    <t>Anticipated Utility Operating Surplus</t>
  </si>
  <si>
    <t>08-115</t>
  </si>
  <si>
    <t>Interest and Costs on Assessments</t>
  </si>
  <si>
    <t>08-118</t>
  </si>
  <si>
    <t>Rental of Municipally Owned Property</t>
  </si>
  <si>
    <t>08-120</t>
  </si>
  <si>
    <t>Rental Registration Fees</t>
  </si>
  <si>
    <t>08-123</t>
  </si>
  <si>
    <t>Sewer Service Fees (No Sewer Utility)</t>
  </si>
  <si>
    <t>08-125</t>
  </si>
  <si>
    <t>Board of Health Fees</t>
  </si>
  <si>
    <t>08-129</t>
  </si>
  <si>
    <t>Foreclosed Property Registration Fees</t>
  </si>
  <si>
    <t>08-134</t>
  </si>
  <si>
    <t>08-146</t>
  </si>
  <si>
    <t>Planning &amp; Zoning Fees</t>
  </si>
  <si>
    <t>08-210</t>
  </si>
  <si>
    <t>Payments in Lieu of Taxes (PILOT) (Local Revenues)</t>
  </si>
  <si>
    <t>08-229</t>
  </si>
  <si>
    <t>Other Local Revenue</t>
  </si>
  <si>
    <t>Other Fees</t>
  </si>
  <si>
    <t xml:space="preserve">Public and Private Programs Offset by Revenues </t>
  </si>
  <si>
    <t>Shared Services Revenue</t>
  </si>
  <si>
    <t>11-102</t>
  </si>
  <si>
    <t>Shared Services - Tax Assessor</t>
  </si>
  <si>
    <t>11-103</t>
  </si>
  <si>
    <t>Shared Services - Tax Collector</t>
  </si>
  <si>
    <t>11-104</t>
  </si>
  <si>
    <t>Shared Services - Chief Financial Officer</t>
  </si>
  <si>
    <t>11-105</t>
  </si>
  <si>
    <t>Shared Services - Public Works Department</t>
  </si>
  <si>
    <t>11-106</t>
  </si>
  <si>
    <t>Shared Services - Police Department</t>
  </si>
  <si>
    <t>11-107</t>
  </si>
  <si>
    <t>Shared Services - Trash and Recycling Collection</t>
  </si>
  <si>
    <t>11-108</t>
  </si>
  <si>
    <t>Shared Services - Municipal Court</t>
  </si>
  <si>
    <t>11-109</t>
  </si>
  <si>
    <t>Shared Services - Fire Department/District</t>
  </si>
  <si>
    <t>11-110</t>
  </si>
  <si>
    <t>Shared Services - Board of Education</t>
  </si>
  <si>
    <t>11-111</t>
  </si>
  <si>
    <t>Shared Services - Social Service Functions</t>
  </si>
  <si>
    <t>11-112</t>
  </si>
  <si>
    <t>Shared Services - Purchasing</t>
  </si>
  <si>
    <t>11-113</t>
  </si>
  <si>
    <t>Shared Services - Animal Control Services</t>
  </si>
  <si>
    <t>11-114</t>
  </si>
  <si>
    <t>Shared Services - Health Services</t>
  </si>
  <si>
    <t>11-115</t>
  </si>
  <si>
    <t>Shared Services - Dispatch / 911</t>
  </si>
  <si>
    <t>11-116</t>
  </si>
  <si>
    <t>Shared Services - County</t>
  </si>
  <si>
    <t>11-117</t>
  </si>
  <si>
    <t>Shared Services - Transportation Services</t>
  </si>
  <si>
    <t>11-118</t>
  </si>
  <si>
    <t>Shared Services - Construction Office</t>
  </si>
  <si>
    <t>11-119</t>
  </si>
  <si>
    <t>Other Shared Services</t>
  </si>
  <si>
    <t>Uniform Construction Code Revenue</t>
  </si>
  <si>
    <t>Uniform Construction Code Fees</t>
  </si>
  <si>
    <t>Additional Uniform Construction Code Fees</t>
  </si>
  <si>
    <t>Other Uniform Construction Code Revenue</t>
  </si>
  <si>
    <t>08-160</t>
  </si>
  <si>
    <t>08-161</t>
  </si>
  <si>
    <t>08-162</t>
  </si>
  <si>
    <t>Additional Revenues Offset by Appropriations</t>
  </si>
  <si>
    <t>09-235</t>
  </si>
  <si>
    <t>Supplemental Social Security Income</t>
  </si>
  <si>
    <t>09-240</t>
  </si>
  <si>
    <t>Division of Developmental Disabilities (DDD) Assessment Program</t>
  </si>
  <si>
    <t>09-245</t>
  </si>
  <si>
    <t>State Assumption of Costs of County Social &amp; Welfare Services &amp; Psychiatric Facilities - Other</t>
  </si>
  <si>
    <t>Other Special Items of Revenue</t>
  </si>
  <si>
    <t>08-100</t>
  </si>
  <si>
    <t>Other Special Items</t>
  </si>
  <si>
    <t>08-106</t>
  </si>
  <si>
    <t>Uniform Fire Safety Act</t>
  </si>
  <si>
    <t>08-116</t>
  </si>
  <si>
    <t>Utility Operating Surplus of Prior Year</t>
  </si>
  <si>
    <t>08-117</t>
  </si>
  <si>
    <t>Cable TV Franchise Fee</t>
  </si>
  <si>
    <t>08-122</t>
  </si>
  <si>
    <t>Water &amp; Sewer Utility Operating Fund - Management Fee</t>
  </si>
  <si>
    <t>08-124</t>
  </si>
  <si>
    <t>Reserve for Sale of Municipal Assets</t>
  </si>
  <si>
    <t>08-126</t>
  </si>
  <si>
    <t>School Resource Officer Revenue</t>
  </si>
  <si>
    <t>08-130</t>
  </si>
  <si>
    <t>Payments in Lieu of Taxes (PILOT) (Section G)</t>
  </si>
  <si>
    <t>08-132</t>
  </si>
  <si>
    <t>Host Benefit Fee</t>
  </si>
  <si>
    <t>08-133</t>
  </si>
  <si>
    <t>Off-Duty Police Administrative Fees</t>
  </si>
  <si>
    <t>08-225</t>
  </si>
  <si>
    <t>Open Space Trust Fund - Debt Service</t>
  </si>
  <si>
    <t>08-227</t>
  </si>
  <si>
    <t>Reserve for Payment of Debt</t>
  </si>
  <si>
    <t>08-228</t>
  </si>
  <si>
    <t>General Capital Fund Balance</t>
  </si>
  <si>
    <t>08-240</t>
  </si>
  <si>
    <t>08-241</t>
  </si>
  <si>
    <t>Yes</t>
  </si>
  <si>
    <t>No</t>
  </si>
  <si>
    <t>Base Revenue (Yes/No)</t>
  </si>
  <si>
    <t>Locally generated revenues</t>
  </si>
  <si>
    <t>Unspecified Other Special Items</t>
  </si>
  <si>
    <t>Uniform Construction Code revenue</t>
  </si>
  <si>
    <t>Other revenues offset by appropriations</t>
  </si>
  <si>
    <t xml:space="preserve"> (Yes/No)</t>
  </si>
  <si>
    <t>NOTE: This form is only required if annual revenue growth prior to the pandemic exceeds 5.2%.  If not, 5.2% rate of growth will be used</t>
  </si>
  <si>
    <r>
      <t xml:space="preserve">Base Year </t>
    </r>
    <r>
      <rPr>
        <sz val="9"/>
        <color theme="1"/>
        <rFont val="Calibri"/>
        <family val="2"/>
        <scheme val="minor"/>
      </rPr>
      <t>(for Reference)</t>
    </r>
  </si>
  <si>
    <t xml:space="preserve">Adapted for New Jersey Municipalities by </t>
  </si>
  <si>
    <t>State Fiscal Year</t>
  </si>
  <si>
    <t xml:space="preserve">Amount of revenue in the form of grants or reimbursement for services </t>
  </si>
  <si>
    <t>Amount of other special items of revenue</t>
  </si>
  <si>
    <t>State Grants</t>
  </si>
  <si>
    <t>10-500 - 10-690</t>
  </si>
  <si>
    <t>All Other Grants</t>
  </si>
  <si>
    <t>Federal Grants (including State Grants financed from Federal Grants)</t>
  </si>
  <si>
    <t>10-691 - 10-869</t>
  </si>
  <si>
    <t>10-870 - 10-890</t>
  </si>
  <si>
    <t>Public and Private Contributions</t>
  </si>
  <si>
    <t>12-501 - 12-890</t>
  </si>
  <si>
    <t>Proceeds from Issuance of Debt</t>
  </si>
  <si>
    <t>Trust Revenue</t>
  </si>
  <si>
    <t>Refunds and Other Correcting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</si>
</sst>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rgb="FF004E95"/>
      <name val="Calibri"/>
      <family val="2"/>
      <scheme val="minor"/>
    </font>
    <font>
      <b/>
      <sz val="14"/>
      <color theme="1"/>
      <name val="Calibri"/>
      <family val="2"/>
      <scheme val="minor"/>
    </font>
    <font>
      <u/>
      <sz val="11"/>
      <color theme="1"/>
      <name val="Calibri"/>
      <family val="2"/>
      <scheme val="minor"/>
    </font>
    <font>
      <sz val="10"/>
      <color theme="1"/>
      <name val="Calibri"/>
      <family val="2"/>
      <scheme val="minor"/>
    </font>
    <font>
      <u/>
      <sz val="11"/>
      <color theme="10"/>
      <name val="Calibri"/>
      <family val="2"/>
      <scheme val="minor"/>
    </font>
    <font>
      <i/>
      <sz val="11"/>
      <color theme="1"/>
      <name val="Calibri"/>
      <family val="2"/>
      <scheme val="minor"/>
    </font>
    <font>
      <b/>
      <sz val="16"/>
      <color rgb="FF004E95"/>
      <name val="Calibri"/>
      <family val="2"/>
      <scheme val="minor"/>
    </font>
    <font>
      <b/>
      <sz val="11"/>
      <color rgb="FF004E95"/>
      <name val="Calibri"/>
      <family val="2"/>
      <scheme val="minor"/>
    </font>
    <font>
      <b/>
      <sz val="22"/>
      <color theme="0"/>
      <name val="Calibri"/>
      <family val="2"/>
      <scheme val="minor"/>
    </font>
    <font>
      <b/>
      <sz val="18"/>
      <color theme="1"/>
      <name val="Calibri"/>
      <family val="2"/>
      <scheme val="minor"/>
    </font>
    <font>
      <b/>
      <sz val="12"/>
      <color theme="1"/>
      <name val="Calibri"/>
      <family val="2"/>
      <scheme val="minor"/>
    </font>
    <font>
      <sz val="9"/>
      <color theme="1"/>
      <name val="Calibri"/>
      <family val="2"/>
      <scheme val="minor"/>
    </font>
    <font>
      <b/>
      <sz val="12"/>
      <color theme="0"/>
      <name val="Calibri"/>
      <family val="2"/>
      <scheme val="minor"/>
    </font>
    <font>
      <sz val="14"/>
      <color theme="1"/>
      <name val="Calibri"/>
      <family val="2"/>
      <scheme val="minor"/>
    </font>
    <font>
      <sz val="10"/>
      <color rgb="FF202124"/>
      <name val="Arial"/>
      <family val="2"/>
    </font>
    <font>
      <b/>
      <sz val="22"/>
      <color theme="1"/>
      <name val="Calibri"/>
      <family val="2"/>
      <scheme val="minor"/>
    </font>
    <font>
      <i/>
      <sz val="12"/>
      <color theme="1"/>
      <name val="Calibri"/>
      <family val="2"/>
      <scheme val="minor"/>
    </font>
    <font>
      <b/>
      <u/>
      <sz val="11"/>
      <color rgb="FF004E95"/>
      <name val="Calibri"/>
      <family val="2"/>
      <scheme val="minor"/>
    </font>
    <font>
      <sz val="8"/>
      <color theme="1"/>
      <name val="Calibri"/>
      <family val="2"/>
      <scheme val="minor"/>
    </font>
  </fonts>
  <fills count="12">
    <fill>
      <patternFill patternType="none"/>
    </fill>
    <fill>
      <patternFill patternType="gray125"/>
    </fill>
    <fill>
      <patternFill patternType="solid">
        <fgColor rgb="FF004E95"/>
        <bgColor indexed="64"/>
      </patternFill>
    </fill>
    <fill>
      <patternFill patternType="solid">
        <fgColor rgb="FFFFFFCC"/>
        <bgColor indexed="64"/>
      </patternFill>
    </fill>
    <fill>
      <patternFill patternType="solid">
        <fgColor theme="0" tint="-0.34998626667073579"/>
        <bgColor indexed="64"/>
      </patternFill>
    </fill>
    <fill>
      <patternFill patternType="solid">
        <fgColor rgb="FF16E6B6"/>
        <bgColor indexed="64"/>
      </patternFill>
    </fill>
    <fill>
      <patternFill patternType="solid">
        <fgColor rgb="FF3ACDE8"/>
        <bgColor indexed="64"/>
      </patternFill>
    </fill>
    <fill>
      <patternFill patternType="solid">
        <fgColor rgb="FFFFC000"/>
        <bgColor indexed="64"/>
      </patternFill>
    </fill>
    <fill>
      <patternFill patternType="solid">
        <fgColor rgb="FFFFD8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medium">
        <color rgb="FF004E95"/>
      </left>
      <right/>
      <top style="medium">
        <color rgb="FF004E95"/>
      </top>
      <bottom/>
      <diagonal/>
    </border>
    <border>
      <left/>
      <right/>
      <top style="medium">
        <color rgb="FF004E95"/>
      </top>
      <bottom/>
      <diagonal/>
    </border>
    <border>
      <left/>
      <right style="medium">
        <color rgb="FF004E95"/>
      </right>
      <top style="medium">
        <color rgb="FF004E95"/>
      </top>
      <bottom/>
      <diagonal/>
    </border>
    <border>
      <left style="medium">
        <color rgb="FF004E95"/>
      </left>
      <right/>
      <top/>
      <bottom/>
      <diagonal/>
    </border>
    <border>
      <left/>
      <right style="medium">
        <color rgb="FF004E95"/>
      </right>
      <top/>
      <bottom/>
      <diagonal/>
    </border>
    <border>
      <left style="medium">
        <color auto="1"/>
      </left>
      <right style="medium">
        <color auto="1"/>
      </right>
      <top style="medium">
        <color auto="1"/>
      </top>
      <bottom style="medium">
        <color auto="1"/>
      </bottom>
      <diagonal/>
    </border>
    <border>
      <left style="medium">
        <color rgb="FF004E95"/>
      </left>
      <right/>
      <top style="medium">
        <color rgb="FF004E95"/>
      </top>
      <bottom style="medium">
        <color rgb="FF004E95"/>
      </bottom>
      <diagonal/>
    </border>
    <border>
      <left/>
      <right/>
      <top style="medium">
        <color rgb="FF004E95"/>
      </top>
      <bottom style="medium">
        <color rgb="FF004E95"/>
      </bottom>
      <diagonal/>
    </border>
    <border>
      <left/>
      <right style="medium">
        <color rgb="FF004E95"/>
      </right>
      <top style="medium">
        <color rgb="FF004E95"/>
      </top>
      <bottom style="medium">
        <color rgb="FF004E95"/>
      </bottom>
      <diagonal/>
    </border>
    <border>
      <left style="medium">
        <color rgb="FF004E95"/>
      </left>
      <right/>
      <top/>
      <bottom style="medium">
        <color rgb="FF004E95"/>
      </bottom>
      <diagonal/>
    </border>
    <border>
      <left/>
      <right/>
      <top/>
      <bottom style="medium">
        <color rgb="FF004E95"/>
      </bottom>
      <diagonal/>
    </border>
    <border>
      <left/>
      <right style="medium">
        <color rgb="FF004E95"/>
      </right>
      <top/>
      <bottom style="medium">
        <color rgb="FF004E95"/>
      </bottom>
      <diagonal/>
    </border>
    <border>
      <left style="thick">
        <color rgb="FF004E95"/>
      </left>
      <right/>
      <top style="thick">
        <color rgb="FF004E95"/>
      </top>
      <bottom style="thick">
        <color rgb="FF004E95"/>
      </bottom>
      <diagonal/>
    </border>
    <border>
      <left/>
      <right/>
      <top style="thick">
        <color rgb="FF004E95"/>
      </top>
      <bottom style="thick">
        <color rgb="FF004E95"/>
      </bottom>
      <diagonal/>
    </border>
    <border>
      <left/>
      <right style="thick">
        <color rgb="FF004E95"/>
      </right>
      <top style="thick">
        <color rgb="FF004E95"/>
      </top>
      <bottom style="thick">
        <color rgb="FF004E95"/>
      </bottom>
      <diagonal/>
    </border>
    <border>
      <left style="thick">
        <color rgb="FF004E95"/>
      </left>
      <right/>
      <top/>
      <bottom/>
      <diagonal/>
    </border>
    <border>
      <left/>
      <right style="thick">
        <color rgb="FF004E95"/>
      </right>
      <top/>
      <bottom/>
      <diagonal/>
    </border>
    <border>
      <left style="thick">
        <color rgb="FF004E95"/>
      </left>
      <right/>
      <top/>
      <bottom style="thick">
        <color rgb="FF004E95"/>
      </bottom>
      <diagonal/>
    </border>
    <border>
      <left/>
      <right/>
      <top/>
      <bottom style="thick">
        <color rgb="FF004E95"/>
      </bottom>
      <diagonal/>
    </border>
    <border>
      <left/>
      <right style="thick">
        <color rgb="FF004E95"/>
      </right>
      <top/>
      <bottom style="thick">
        <color rgb="FF004E95"/>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33">
    <xf numFmtId="0" fontId="0" fillId="0" borderId="0" xfId="0"/>
    <xf numFmtId="0" fontId="0" fillId="2" borderId="1" xfId="0" applyFill="1" applyBorder="1"/>
    <xf numFmtId="0" fontId="0" fillId="2" borderId="2" xfId="0" applyFill="1" applyBorder="1"/>
    <xf numFmtId="0" fontId="0" fillId="2" borderId="3" xfId="0" applyFill="1" applyBorder="1"/>
    <xf numFmtId="0" fontId="5" fillId="0" borderId="4" xfId="0" applyFont="1" applyBorder="1"/>
    <xf numFmtId="0" fontId="0" fillId="0" borderId="5" xfId="0" applyBorder="1"/>
    <xf numFmtId="0" fontId="0" fillId="0" borderId="4" xfId="0" applyBorder="1"/>
    <xf numFmtId="0" fontId="6" fillId="0" borderId="0" xfId="0" applyFont="1"/>
    <xf numFmtId="0" fontId="2" fillId="0" borderId="4" xfId="0" applyFont="1" applyBorder="1"/>
    <xf numFmtId="0" fontId="2" fillId="0" borderId="0" xfId="0" applyFont="1"/>
    <xf numFmtId="0" fontId="0" fillId="3" borderId="6" xfId="0" applyFill="1" applyBorder="1" applyProtection="1">
      <protection locked="0"/>
    </xf>
    <xf numFmtId="0" fontId="2" fillId="4" borderId="0" xfId="0" applyFont="1" applyFill="1"/>
    <xf numFmtId="14" fontId="0" fillId="0" borderId="6" xfId="0" applyNumberFormat="1" applyBorder="1"/>
    <xf numFmtId="0" fontId="7" fillId="0" borderId="0" xfId="0" applyFont="1"/>
    <xf numFmtId="14" fontId="0" fillId="3" borderId="6" xfId="0" applyNumberFormat="1" applyFill="1" applyBorder="1" applyProtection="1">
      <protection locked="0"/>
    </xf>
    <xf numFmtId="14" fontId="0" fillId="0" borderId="0" xfId="0" applyNumberFormat="1"/>
    <xf numFmtId="0" fontId="0" fillId="0" borderId="6" xfId="0" applyBorder="1"/>
    <xf numFmtId="0" fontId="0" fillId="2" borderId="7" xfId="0" applyFill="1" applyBorder="1"/>
    <xf numFmtId="0" fontId="0" fillId="2" borderId="8" xfId="0" applyFill="1" applyBorder="1"/>
    <xf numFmtId="0" fontId="0" fillId="2" borderId="9" xfId="0" applyFill="1" applyBorder="1"/>
    <xf numFmtId="164" fontId="0" fillId="0" borderId="6" xfId="1" applyNumberFormat="1" applyFont="1" applyBorder="1"/>
    <xf numFmtId="0" fontId="8" fillId="5" borderId="0" xfId="3" applyFill="1" applyBorder="1"/>
    <xf numFmtId="0" fontId="0" fillId="5" borderId="0" xfId="0" applyFill="1"/>
    <xf numFmtId="0" fontId="0" fillId="5" borderId="5" xfId="0" applyFill="1" applyBorder="1"/>
    <xf numFmtId="165" fontId="0" fillId="0" borderId="6" xfId="2" applyNumberFormat="1" applyFont="1" applyBorder="1"/>
    <xf numFmtId="0" fontId="8" fillId="6" borderId="0" xfId="3" applyFill="1" applyBorder="1"/>
    <xf numFmtId="0" fontId="0" fillId="6" borderId="0" xfId="0" applyFill="1"/>
    <xf numFmtId="0" fontId="0" fillId="6" borderId="5" xfId="0" applyFill="1" applyBorder="1"/>
    <xf numFmtId="165" fontId="0" fillId="0" borderId="0" xfId="2" applyNumberFormat="1" applyFont="1" applyBorder="1"/>
    <xf numFmtId="0" fontId="0" fillId="4" borderId="0" xfId="0" applyFill="1"/>
    <xf numFmtId="164" fontId="0" fillId="0" borderId="0" xfId="0" applyNumberFormat="1"/>
    <xf numFmtId="0" fontId="8" fillId="7" borderId="0" xfId="3" applyFill="1" applyBorder="1"/>
    <xf numFmtId="0" fontId="0" fillId="7" borderId="0" xfId="0" applyFill="1"/>
    <xf numFmtId="0" fontId="0" fillId="7" borderId="5" xfId="0" applyFill="1" applyBorder="1"/>
    <xf numFmtId="0" fontId="0" fillId="2" borderId="10" xfId="0" applyFill="1" applyBorder="1"/>
    <xf numFmtId="0" fontId="0" fillId="2" borderId="11" xfId="0" applyFill="1" applyBorder="1"/>
    <xf numFmtId="0" fontId="0" fillId="2" borderId="12" xfId="0" applyFill="1" applyBorder="1"/>
    <xf numFmtId="0" fontId="9" fillId="0" borderId="0" xfId="0" applyFont="1"/>
    <xf numFmtId="0" fontId="9" fillId="0" borderId="0" xfId="0" applyFont="1" applyAlignment="1">
      <alignment horizontal="right"/>
    </xf>
    <xf numFmtId="14" fontId="9" fillId="0" borderId="5" xfId="0" applyNumberFormat="1" applyFont="1" applyBorder="1"/>
    <xf numFmtId="164" fontId="2" fillId="0" borderId="6" xfId="1" applyNumberFormat="1" applyFont="1" applyBorder="1"/>
    <xf numFmtId="165" fontId="2" fillId="0" borderId="6" xfId="2" applyNumberFormat="1" applyFont="1" applyBorder="1"/>
    <xf numFmtId="0" fontId="0" fillId="0" borderId="10" xfId="0" applyBorder="1"/>
    <xf numFmtId="0" fontId="0" fillId="0" borderId="11" xfId="0" applyBorder="1"/>
    <xf numFmtId="0" fontId="0" fillId="0" borderId="12" xfId="0" applyBorder="1"/>
    <xf numFmtId="0" fontId="10" fillId="0" borderId="0" xfId="0" applyFont="1"/>
    <xf numFmtId="0" fontId="8" fillId="0" borderId="0" xfId="3" applyFill="1" applyAlignment="1">
      <alignment horizontal="right" vertical="top"/>
    </xf>
    <xf numFmtId="0" fontId="2" fillId="0" borderId="0" xfId="0" applyFont="1" applyAlignment="1">
      <alignment horizontal="right"/>
    </xf>
    <xf numFmtId="14" fontId="2" fillId="8" borderId="0" xfId="0" applyNumberFormat="1" applyFont="1" applyFill="1"/>
    <xf numFmtId="0" fontId="11" fillId="0" borderId="13" xfId="0" applyFont="1" applyBorder="1" applyAlignment="1">
      <alignment wrapText="1"/>
    </xf>
    <xf numFmtId="0" fontId="11" fillId="0" borderId="14" xfId="0" applyFont="1" applyBorder="1" applyAlignment="1">
      <alignment wrapText="1"/>
    </xf>
    <xf numFmtId="0" fontId="11" fillId="0" borderId="15" xfId="0" applyFont="1" applyBorder="1" applyAlignment="1">
      <alignment horizontal="right" wrapText="1"/>
    </xf>
    <xf numFmtId="0" fontId="0" fillId="0" borderId="0" xfId="0" applyAlignment="1">
      <alignment wrapText="1"/>
    </xf>
    <xf numFmtId="0" fontId="12" fillId="2" borderId="13" xfId="0" applyFont="1" applyFill="1" applyBorder="1"/>
    <xf numFmtId="0" fontId="2" fillId="9" borderId="16" xfId="0" applyFont="1" applyFill="1" applyBorder="1"/>
    <xf numFmtId="0" fontId="0" fillId="9" borderId="0" xfId="0" applyFill="1"/>
    <xf numFmtId="44" fontId="0" fillId="9" borderId="17" xfId="1" applyFont="1" applyFill="1" applyBorder="1"/>
    <xf numFmtId="0" fontId="0" fillId="0" borderId="16" xfId="0" applyBorder="1" applyAlignment="1">
      <alignment horizontal="left" indent="2"/>
    </xf>
    <xf numFmtId="164" fontId="0" fillId="3" borderId="17" xfId="1" applyNumberFormat="1" applyFont="1" applyFill="1" applyBorder="1" applyProtection="1">
      <protection locked="0"/>
    </xf>
    <xf numFmtId="0" fontId="2" fillId="9" borderId="16" xfId="0" applyFont="1" applyFill="1" applyBorder="1" applyAlignment="1">
      <alignment horizontal="left"/>
    </xf>
    <xf numFmtId="0" fontId="13" fillId="4" borderId="16" xfId="0" applyFont="1" applyFill="1" applyBorder="1"/>
    <xf numFmtId="164" fontId="14" fillId="4" borderId="17" xfId="1" applyNumberFormat="1" applyFont="1" applyFill="1" applyBorder="1"/>
    <xf numFmtId="0" fontId="13" fillId="5" borderId="18" xfId="0" applyFont="1" applyFill="1" applyBorder="1"/>
    <xf numFmtId="0" fontId="0" fillId="5" borderId="19" xfId="0" applyFill="1" applyBorder="1"/>
    <xf numFmtId="164" fontId="14" fillId="5" borderId="20" xfId="1" applyNumberFormat="1" applyFont="1" applyFill="1" applyBorder="1"/>
    <xf numFmtId="0" fontId="11" fillId="0" borderId="14" xfId="0" applyFont="1" applyBorder="1" applyAlignment="1">
      <alignment horizontal="center" wrapText="1"/>
    </xf>
    <xf numFmtId="14" fontId="11" fillId="0" borderId="14" xfId="0" applyNumberFormat="1" applyFont="1" applyBorder="1" applyAlignment="1">
      <alignment horizontal="right" wrapText="1"/>
    </xf>
    <xf numFmtId="14" fontId="11" fillId="0" borderId="15" xfId="0" applyNumberFormat="1" applyFont="1" applyBorder="1" applyAlignment="1">
      <alignment horizontal="right" wrapText="1"/>
    </xf>
    <xf numFmtId="44" fontId="0" fillId="9" borderId="17" xfId="1" applyFont="1" applyFill="1" applyBorder="1" applyProtection="1"/>
    <xf numFmtId="164" fontId="0" fillId="0" borderId="17" xfId="1" applyNumberFormat="1" applyFont="1" applyBorder="1" applyProtection="1"/>
    <xf numFmtId="0" fontId="5" fillId="4" borderId="16" xfId="0" applyFont="1" applyFill="1" applyBorder="1"/>
    <xf numFmtId="164" fontId="14" fillId="4" borderId="0" xfId="1" applyNumberFormat="1" applyFont="1" applyFill="1" applyBorder="1"/>
    <xf numFmtId="0" fontId="16" fillId="2" borderId="18" xfId="0" applyFont="1" applyFill="1" applyBorder="1"/>
    <xf numFmtId="0" fontId="3" fillId="2" borderId="19" xfId="0" applyFont="1" applyFill="1" applyBorder="1"/>
    <xf numFmtId="164" fontId="16" fillId="2" borderId="20" xfId="1" applyNumberFormat="1" applyFont="1" applyFill="1" applyBorder="1"/>
    <xf numFmtId="0" fontId="17" fillId="0" borderId="0" xfId="0" applyFont="1"/>
    <xf numFmtId="0" fontId="5" fillId="5" borderId="0" xfId="0" applyFont="1" applyFill="1"/>
    <xf numFmtId="0" fontId="17" fillId="5" borderId="0" xfId="0" applyFont="1" applyFill="1"/>
    <xf numFmtId="165" fontId="17" fillId="5" borderId="0" xfId="2" applyNumberFormat="1" applyFont="1" applyFill="1"/>
    <xf numFmtId="0" fontId="17" fillId="10" borderId="0" xfId="0" applyFont="1" applyFill="1" applyAlignment="1">
      <alignment horizontal="right"/>
    </xf>
    <xf numFmtId="165" fontId="5" fillId="10" borderId="0" xfId="2" applyNumberFormat="1" applyFont="1" applyFill="1"/>
    <xf numFmtId="0" fontId="5" fillId="0" borderId="0" xfId="0" applyFont="1"/>
    <xf numFmtId="0" fontId="17" fillId="7" borderId="0" xfId="0" applyFont="1" applyFill="1" applyAlignment="1">
      <alignment horizontal="right"/>
    </xf>
    <xf numFmtId="165" fontId="5" fillId="7" borderId="0" xfId="2" applyNumberFormat="1" applyFont="1" applyFill="1"/>
    <xf numFmtId="0" fontId="13" fillId="8" borderId="18" xfId="0" applyFont="1" applyFill="1" applyBorder="1"/>
    <xf numFmtId="0" fontId="0" fillId="8" borderId="19" xfId="0" applyFill="1" applyBorder="1"/>
    <xf numFmtId="164" fontId="0" fillId="8" borderId="20" xfId="1" applyNumberFormat="1" applyFont="1" applyFill="1" applyBorder="1"/>
    <xf numFmtId="14" fontId="18" fillId="0" borderId="0" xfId="0" applyNumberFormat="1" applyFont="1"/>
    <xf numFmtId="0" fontId="3" fillId="2" borderId="14" xfId="0" applyFont="1" applyFill="1" applyBorder="1" applyAlignment="1">
      <alignment horizontal="left" vertical="top" wrapText="1"/>
    </xf>
    <xf numFmtId="164" fontId="0" fillId="9" borderId="17" xfId="1" applyNumberFormat="1" applyFont="1" applyFill="1" applyBorder="1" applyProtection="1">
      <protection locked="0"/>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0" fillId="0" borderId="0" xfId="0" applyAlignment="1">
      <alignment horizontal="center" vertical="center"/>
    </xf>
    <xf numFmtId="0" fontId="0" fillId="9" borderId="0" xfId="0" applyFill="1" applyBorder="1"/>
    <xf numFmtId="0" fontId="0" fillId="9" borderId="17" xfId="0" applyFill="1" applyBorder="1"/>
    <xf numFmtId="0" fontId="0" fillId="4" borderId="0" xfId="0" applyFill="1" applyBorder="1"/>
    <xf numFmtId="0" fontId="19" fillId="10" borderId="16" xfId="0" applyFont="1" applyFill="1" applyBorder="1"/>
    <xf numFmtId="0" fontId="2" fillId="10" borderId="0" xfId="0" applyFont="1" applyFill="1" applyBorder="1" applyAlignment="1">
      <alignment horizontal="left" vertical="top" wrapText="1"/>
    </xf>
    <xf numFmtId="0" fontId="0" fillId="10" borderId="0" xfId="0" applyFont="1" applyFill="1" applyBorder="1" applyAlignment="1">
      <alignment vertical="top" wrapText="1"/>
    </xf>
    <xf numFmtId="0" fontId="0" fillId="10" borderId="17" xfId="0" applyFont="1" applyFill="1" applyBorder="1" applyAlignment="1">
      <alignment vertical="top" wrapText="1"/>
    </xf>
    <xf numFmtId="164" fontId="0" fillId="3" borderId="0" xfId="1" applyNumberFormat="1" applyFont="1" applyFill="1" applyBorder="1" applyProtection="1"/>
    <xf numFmtId="0" fontId="3" fillId="2" borderId="14" xfId="0" applyFont="1" applyFill="1" applyBorder="1" applyAlignment="1" applyProtection="1">
      <alignment vertical="top" wrapText="1"/>
    </xf>
    <xf numFmtId="0" fontId="0" fillId="9" borderId="0" xfId="0" applyFill="1" applyBorder="1" applyProtection="1"/>
    <xf numFmtId="0" fontId="3" fillId="2" borderId="15" xfId="0" applyFont="1" applyFill="1" applyBorder="1" applyAlignment="1" applyProtection="1">
      <alignment vertical="top" wrapText="1"/>
      <protection locked="0"/>
    </xf>
    <xf numFmtId="0" fontId="0" fillId="9" borderId="17" xfId="0" applyFill="1" applyBorder="1" applyProtection="1">
      <protection locked="0"/>
    </xf>
    <xf numFmtId="0" fontId="0" fillId="0" borderId="0" xfId="0" applyBorder="1" applyProtection="1">
      <protection locked="0"/>
    </xf>
    <xf numFmtId="0" fontId="3" fillId="2" borderId="14" xfId="0" applyFont="1" applyFill="1" applyBorder="1" applyAlignment="1" applyProtection="1">
      <alignment horizontal="left" vertical="top" wrapText="1"/>
      <protection locked="0"/>
    </xf>
    <xf numFmtId="0" fontId="0" fillId="9" borderId="0" xfId="0" applyFill="1" applyBorder="1" applyProtection="1">
      <protection locked="0"/>
    </xf>
    <xf numFmtId="0" fontId="3" fillId="2" borderId="14" xfId="0" applyFont="1" applyFill="1" applyBorder="1" applyAlignment="1" applyProtection="1">
      <alignment vertical="top" wrapText="1"/>
      <protection locked="0"/>
    </xf>
    <xf numFmtId="0" fontId="0" fillId="0" borderId="0" xfId="0" applyProtection="1">
      <protection locked="0"/>
    </xf>
    <xf numFmtId="0" fontId="0" fillId="9" borderId="0" xfId="0" applyFill="1" applyProtection="1">
      <protection locked="0"/>
    </xf>
    <xf numFmtId="0" fontId="0" fillId="4" borderId="0" xfId="0" applyFill="1" applyProtection="1">
      <protection locked="0"/>
    </xf>
    <xf numFmtId="0" fontId="0" fillId="9" borderId="0" xfId="0" applyFill="1" applyProtection="1"/>
    <xf numFmtId="164" fontId="14" fillId="4" borderId="0" xfId="1" applyNumberFormat="1" applyFont="1" applyFill="1" applyBorder="1" applyProtection="1"/>
    <xf numFmtId="164" fontId="16" fillId="2" borderId="19" xfId="1" applyNumberFormat="1" applyFont="1" applyFill="1" applyBorder="1" applyProtection="1"/>
    <xf numFmtId="44" fontId="0" fillId="9" borderId="17" xfId="1" applyFont="1" applyFill="1" applyBorder="1" applyProtection="1">
      <protection locked="0"/>
    </xf>
    <xf numFmtId="0" fontId="20" fillId="0" borderId="0" xfId="0" applyFont="1"/>
    <xf numFmtId="0" fontId="8" fillId="0" borderId="0" xfId="3" applyFill="1" applyAlignment="1">
      <alignment horizontal="center" vertical="top"/>
    </xf>
    <xf numFmtId="0" fontId="21" fillId="0" borderId="0" xfId="0" applyFont="1" applyBorder="1" applyAlignment="1">
      <alignment wrapText="1"/>
    </xf>
    <xf numFmtId="0" fontId="4" fillId="0" borderId="0" xfId="0" applyFont="1" applyAlignment="1">
      <alignment horizontal="lef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15" fillId="0" borderId="0" xfId="0" applyFont="1" applyAlignment="1">
      <alignment horizontal="left" wrapText="1"/>
    </xf>
    <xf numFmtId="0" fontId="2" fillId="7" borderId="19" xfId="0" applyFont="1" applyFill="1" applyBorder="1" applyAlignment="1">
      <alignment horizontal="center"/>
    </xf>
    <xf numFmtId="164" fontId="0" fillId="11" borderId="0" xfId="1" applyNumberFormat="1" applyFont="1" applyFill="1" applyBorder="1" applyProtection="1"/>
    <xf numFmtId="0" fontId="22" fillId="0" borderId="0" xfId="0" applyFont="1" applyAlignment="1">
      <alignment horizontal="center" vertical="center"/>
    </xf>
    <xf numFmtId="0" fontId="3" fillId="2" borderId="14" xfId="0" applyFont="1" applyFill="1" applyBorder="1" applyAlignment="1" applyProtection="1">
      <alignment horizontal="left" vertical="top"/>
      <protection locked="0"/>
    </xf>
    <xf numFmtId="0" fontId="3" fillId="2" borderId="14" xfId="0" applyFont="1" applyFill="1" applyBorder="1" applyAlignment="1" applyProtection="1">
      <alignment vertical="top"/>
    </xf>
    <xf numFmtId="0" fontId="3" fillId="2" borderId="14" xfId="0" applyFont="1" applyFill="1" applyBorder="1" applyAlignment="1" applyProtection="1">
      <alignment vertical="top"/>
      <protection locked="0"/>
    </xf>
    <xf numFmtId="0" fontId="3" fillId="2" borderId="14" xfId="0" applyFont="1" applyFill="1" applyBorder="1" applyAlignment="1" applyProtection="1">
      <alignment horizontal="left" vertical="top" wrapText="1"/>
    </xf>
    <xf numFmtId="0" fontId="3" fillId="2" borderId="15" xfId="0" applyFont="1" applyFill="1" applyBorder="1" applyAlignment="1" applyProtection="1">
      <alignment horizontal="left" vertical="top" wrapText="1"/>
    </xf>
  </cellXfs>
  <cellStyles count="4">
    <cellStyle name="Currency" xfId="1" builtinId="4"/>
    <cellStyle name="Hyperlink" xfId="3" builtinId="8"/>
    <cellStyle name="Normal" xfId="0" builtinId="0"/>
    <cellStyle name="Percent" xfId="2" builtinId="5"/>
  </cellStyles>
  <dxfs count="2">
    <dxf>
      <fill>
        <patternFill>
          <bgColor rgb="FFFF8B8B"/>
        </patternFill>
      </fill>
    </dxf>
    <dxf>
      <fill>
        <patternFill>
          <bgColor rgb="FFFF8B8B"/>
        </patternFill>
      </fill>
    </dxf>
  </dxfs>
  <tableStyles count="0" defaultTableStyle="TableStyleMedium2" defaultPivotStyle="PivotStyleLight16"/>
  <colors>
    <mruColors>
      <color rgb="FF05EB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182064</xdr:colOff>
      <xdr:row>2</xdr:row>
      <xdr:rowOff>150495</xdr:rowOff>
    </xdr:to>
    <xdr:pic>
      <xdr:nvPicPr>
        <xdr:cNvPr id="2" name="Picture 1">
          <a:extLst>
            <a:ext uri="{FF2B5EF4-FFF2-40B4-BE49-F238E27FC236}">
              <a16:creationId xmlns:a16="http://schemas.microsoft.com/office/drawing/2014/main" id="{F31EF43C-CF2A-4E68-B8C7-60A785960B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496389" cy="579120"/>
        </a:xfrm>
        <a:prstGeom prst="rect">
          <a:avLst/>
        </a:prstGeom>
      </xdr:spPr>
    </xdr:pic>
    <xdr:clientData/>
  </xdr:twoCellAnchor>
  <xdr:twoCellAnchor editAs="oneCell">
    <xdr:from>
      <xdr:col>10</xdr:col>
      <xdr:colOff>171451</xdr:colOff>
      <xdr:row>3</xdr:row>
      <xdr:rowOff>85725</xdr:rowOff>
    </xdr:from>
    <xdr:to>
      <xdr:col>11</xdr:col>
      <xdr:colOff>495301</xdr:colOff>
      <xdr:row>6</xdr:row>
      <xdr:rowOff>21072</xdr:rowOff>
    </xdr:to>
    <xdr:pic>
      <xdr:nvPicPr>
        <xdr:cNvPr id="3" name="Picture 2" descr="NJ DCA - COVID-19 Emergency Rental Assistance Program Phase II (CVERAP  Phase II) - Essex County Small Business Development &amp;amp; Affirmative Action">
          <a:extLst>
            <a:ext uri="{FF2B5EF4-FFF2-40B4-BE49-F238E27FC236}">
              <a16:creationId xmlns:a16="http://schemas.microsoft.com/office/drawing/2014/main" id="{15DF4B84-88D1-4881-ABCA-DEA94C1B8B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58076" y="723900"/>
          <a:ext cx="933450" cy="563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990600</xdr:colOff>
      <xdr:row>0</xdr:row>
      <xdr:rowOff>0</xdr:rowOff>
    </xdr:from>
    <xdr:to>
      <xdr:col>3</xdr:col>
      <xdr:colOff>1486989</xdr:colOff>
      <xdr:row>1</xdr:row>
      <xdr:rowOff>226695</xdr:rowOff>
    </xdr:to>
    <xdr:pic>
      <xdr:nvPicPr>
        <xdr:cNvPr id="2" name="Picture 1">
          <a:extLst>
            <a:ext uri="{FF2B5EF4-FFF2-40B4-BE49-F238E27FC236}">
              <a16:creationId xmlns:a16="http://schemas.microsoft.com/office/drawing/2014/main" id="{2ABEEC24-B0B2-4342-A481-DED7763739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3925" y="0"/>
          <a:ext cx="496389" cy="579120"/>
        </a:xfrm>
        <a:prstGeom prst="rect">
          <a:avLst/>
        </a:prstGeom>
      </xdr:spPr>
    </xdr:pic>
    <xdr:clientData/>
  </xdr:twoCellAnchor>
  <xdr:twoCellAnchor editAs="oneCell">
    <xdr:from>
      <xdr:col>7</xdr:col>
      <xdr:colOff>161926</xdr:colOff>
      <xdr:row>0</xdr:row>
      <xdr:rowOff>333375</xdr:rowOff>
    </xdr:from>
    <xdr:to>
      <xdr:col>8</xdr:col>
      <xdr:colOff>485776</xdr:colOff>
      <xdr:row>3</xdr:row>
      <xdr:rowOff>21072</xdr:rowOff>
    </xdr:to>
    <xdr:pic>
      <xdr:nvPicPr>
        <xdr:cNvPr id="3" name="Picture 2" descr="NJ DCA - COVID-19 Emergency Rental Assistance Program Phase II (CVERAP  Phase II) - Essex County Small Business Development &amp;amp; Affirmative Action">
          <a:extLst>
            <a:ext uri="{FF2B5EF4-FFF2-40B4-BE49-F238E27FC236}">
              <a16:creationId xmlns:a16="http://schemas.microsoft.com/office/drawing/2014/main" id="{3D2BBD1F-F9A4-42E2-9245-284D44A8AD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1" y="333375"/>
          <a:ext cx="933450" cy="563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6</xdr:col>
      <xdr:colOff>686889</xdr:colOff>
      <xdr:row>1</xdr:row>
      <xdr:rowOff>255270</xdr:rowOff>
    </xdr:to>
    <xdr:pic>
      <xdr:nvPicPr>
        <xdr:cNvPr id="2" name="Picture 1">
          <a:extLst>
            <a:ext uri="{FF2B5EF4-FFF2-40B4-BE49-F238E27FC236}">
              <a16:creationId xmlns:a16="http://schemas.microsoft.com/office/drawing/2014/main" id="{92E8746B-484F-4641-90E8-A03CCA52B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400" y="0"/>
          <a:ext cx="496389" cy="579120"/>
        </a:xfrm>
        <a:prstGeom prst="rect">
          <a:avLst/>
        </a:prstGeom>
      </xdr:spPr>
    </xdr:pic>
    <xdr:clientData/>
  </xdr:twoCellAnchor>
  <xdr:twoCellAnchor editAs="oneCell">
    <xdr:from>
      <xdr:col>9</xdr:col>
      <xdr:colOff>47626</xdr:colOff>
      <xdr:row>1</xdr:row>
      <xdr:rowOff>85725</xdr:rowOff>
    </xdr:from>
    <xdr:to>
      <xdr:col>10</xdr:col>
      <xdr:colOff>371476</xdr:colOff>
      <xdr:row>3</xdr:row>
      <xdr:rowOff>68697</xdr:rowOff>
    </xdr:to>
    <xdr:pic>
      <xdr:nvPicPr>
        <xdr:cNvPr id="3" name="Picture 2" descr="NJ DCA - COVID-19 Emergency Rental Assistance Program Phase II (CVERAP  Phase II) - Essex County Small Business Development &amp;amp; Affirmative Action">
          <a:extLst>
            <a:ext uri="{FF2B5EF4-FFF2-40B4-BE49-F238E27FC236}">
              <a16:creationId xmlns:a16="http://schemas.microsoft.com/office/drawing/2014/main" id="{FCE856F7-D0CC-4D87-9F3A-63F166049A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96726" y="409575"/>
          <a:ext cx="933450" cy="563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123825</xdr:colOff>
      <xdr:row>0</xdr:row>
      <xdr:rowOff>19050</xdr:rowOff>
    </xdr:from>
    <xdr:to>
      <xdr:col>4</xdr:col>
      <xdr:colOff>620214</xdr:colOff>
      <xdr:row>1</xdr:row>
      <xdr:rowOff>179070</xdr:rowOff>
    </xdr:to>
    <xdr:pic>
      <xdr:nvPicPr>
        <xdr:cNvPr id="2" name="Picture 1">
          <a:extLst>
            <a:ext uri="{FF2B5EF4-FFF2-40B4-BE49-F238E27FC236}">
              <a16:creationId xmlns:a16="http://schemas.microsoft.com/office/drawing/2014/main" id="{EDCB1767-687A-477E-B261-4876EE963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7850" y="19050"/>
          <a:ext cx="496389" cy="579120"/>
        </a:xfrm>
        <a:prstGeom prst="rect">
          <a:avLst/>
        </a:prstGeom>
      </xdr:spPr>
    </xdr:pic>
    <xdr:clientData/>
  </xdr:twoCellAnchor>
  <xdr:twoCellAnchor editAs="oneCell">
    <xdr:from>
      <xdr:col>8</xdr:col>
      <xdr:colOff>104776</xdr:colOff>
      <xdr:row>1</xdr:row>
      <xdr:rowOff>28575</xdr:rowOff>
    </xdr:from>
    <xdr:to>
      <xdr:col>9</xdr:col>
      <xdr:colOff>428626</xdr:colOff>
      <xdr:row>3</xdr:row>
      <xdr:rowOff>154422</xdr:rowOff>
    </xdr:to>
    <xdr:pic>
      <xdr:nvPicPr>
        <xdr:cNvPr id="3" name="Picture 2" descr="NJ DCA - COVID-19 Emergency Rental Assistance Program Phase II (CVERAP  Phase II) - Essex County Small Business Development &amp;amp; Affirmative Action">
          <a:extLst>
            <a:ext uri="{FF2B5EF4-FFF2-40B4-BE49-F238E27FC236}">
              <a16:creationId xmlns:a16="http://schemas.microsoft.com/office/drawing/2014/main" id="{30F3ECB3-CFD4-4CBC-B7F3-7DEAC0DFC4F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7751" y="447675"/>
          <a:ext cx="933450" cy="5639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heel\Downloads\GFOA_RevenueLoss_Calculator-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ASE YEAR REVENUE"/>
      <sheetName val="GROWTH RATE"/>
      <sheetName val="ACTUAL REVENUE"/>
      <sheetName val="CODE"/>
    </sheetNames>
    <sheetDataSet>
      <sheetData sheetId="0">
        <row r="7">
          <cell r="E7" t="str">
            <v>June</v>
          </cell>
        </row>
        <row r="9">
          <cell r="E9">
            <v>43646</v>
          </cell>
        </row>
      </sheetData>
      <sheetData sheetId="1"/>
      <sheetData sheetId="2"/>
      <sheetData sheetId="3"/>
      <sheetData sheetId="4">
        <row r="3">
          <cell r="A3" t="str">
            <v xml:space="preserve">January </v>
          </cell>
          <cell r="B3">
            <v>43496</v>
          </cell>
        </row>
        <row r="4">
          <cell r="A4" t="str">
            <v>February</v>
          </cell>
          <cell r="B4">
            <v>43524</v>
          </cell>
        </row>
        <row r="5">
          <cell r="A5" t="str">
            <v>March</v>
          </cell>
          <cell r="B5">
            <v>43555</v>
          </cell>
        </row>
        <row r="6">
          <cell r="A6" t="str">
            <v>April</v>
          </cell>
          <cell r="B6">
            <v>43585</v>
          </cell>
        </row>
        <row r="7">
          <cell r="A7" t="str">
            <v>May</v>
          </cell>
          <cell r="B7">
            <v>43616</v>
          </cell>
        </row>
        <row r="8">
          <cell r="A8" t="str">
            <v>June</v>
          </cell>
          <cell r="B8">
            <v>43646</v>
          </cell>
        </row>
        <row r="9">
          <cell r="A9" t="str">
            <v>July</v>
          </cell>
          <cell r="B9">
            <v>43677</v>
          </cell>
        </row>
        <row r="10">
          <cell r="A10" t="str">
            <v>August</v>
          </cell>
          <cell r="B10">
            <v>43707</v>
          </cell>
        </row>
        <row r="11">
          <cell r="A11" t="str">
            <v>September</v>
          </cell>
          <cell r="B11">
            <v>43738</v>
          </cell>
        </row>
        <row r="12">
          <cell r="A12" t="str">
            <v>October</v>
          </cell>
          <cell r="B12">
            <v>43769</v>
          </cell>
        </row>
        <row r="13">
          <cell r="A13" t="str">
            <v>November</v>
          </cell>
          <cell r="B13">
            <v>43799</v>
          </cell>
        </row>
        <row r="14">
          <cell r="A14" t="str">
            <v>December</v>
          </cell>
          <cell r="B14">
            <v>43830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07DB-19F6-4ECC-8FE9-738724D23968}">
  <sheetPr>
    <tabColor rgb="FF0070C0"/>
  </sheetPr>
  <dimension ref="A1:M33"/>
  <sheetViews>
    <sheetView showGridLines="0" tabSelected="1" workbookViewId="0">
      <selection activeCell="O18" sqref="O18"/>
    </sheetView>
  </sheetViews>
  <sheetFormatPr defaultRowHeight="15" x14ac:dyDescent="0.25"/>
  <cols>
    <col min="1" max="1" width="2.5703125" customWidth="1"/>
    <col min="2" max="3" width="3.28515625" customWidth="1"/>
    <col min="4" max="4" width="18.7109375" customWidth="1"/>
    <col min="5" max="5" width="26.42578125" customWidth="1"/>
    <col min="6" max="6" width="3.28515625" customWidth="1"/>
    <col min="7" max="7" width="11.140625" customWidth="1"/>
    <col min="9" max="9" width="22.28515625" customWidth="1"/>
  </cols>
  <sheetData>
    <row r="1" spans="1:13" x14ac:dyDescent="0.25">
      <c r="D1" s="119" t="s">
        <v>0</v>
      </c>
      <c r="E1" s="119"/>
      <c r="F1" s="119"/>
      <c r="G1" s="119"/>
      <c r="H1" s="119"/>
      <c r="I1" s="119"/>
      <c r="J1" s="119"/>
      <c r="K1" s="119"/>
      <c r="L1" s="119"/>
      <c r="M1" s="119"/>
    </row>
    <row r="2" spans="1:13" ht="18.75" customHeight="1" x14ac:dyDescent="0.25">
      <c r="D2" s="119"/>
      <c r="E2" s="119"/>
      <c r="F2" s="119"/>
      <c r="G2" s="119"/>
      <c r="H2" s="119"/>
      <c r="I2" s="119"/>
      <c r="J2" s="119"/>
      <c r="K2" s="119"/>
      <c r="L2" s="119"/>
      <c r="M2" s="119"/>
    </row>
    <row r="3" spans="1:13" ht="16.5" thickBot="1" x14ac:dyDescent="0.3">
      <c r="J3" s="116" t="s">
        <v>207</v>
      </c>
    </row>
    <row r="4" spans="1:13" x14ac:dyDescent="0.25">
      <c r="A4" s="1"/>
      <c r="B4" s="2"/>
      <c r="C4" s="2"/>
      <c r="D4" s="2"/>
      <c r="E4" s="2"/>
      <c r="F4" s="2"/>
      <c r="G4" s="2"/>
      <c r="H4" s="2"/>
      <c r="I4" s="3"/>
    </row>
    <row r="5" spans="1:13" ht="18.75" x14ac:dyDescent="0.3">
      <c r="A5" s="4" t="s">
        <v>1</v>
      </c>
      <c r="I5" s="5"/>
    </row>
    <row r="6" spans="1:13" ht="15.75" thickBot="1" x14ac:dyDescent="0.3">
      <c r="A6" s="6"/>
      <c r="G6" s="7" t="s">
        <v>2</v>
      </c>
      <c r="I6" s="5"/>
    </row>
    <row r="7" spans="1:13" ht="15.75" thickBot="1" x14ac:dyDescent="0.3">
      <c r="A7" s="8" t="s">
        <v>3</v>
      </c>
      <c r="B7" s="9" t="s">
        <v>4</v>
      </c>
      <c r="C7" s="9"/>
      <c r="D7" s="9"/>
      <c r="E7" s="10" t="s">
        <v>61</v>
      </c>
      <c r="I7" s="5"/>
    </row>
    <row r="8" spans="1:13" ht="15.75" thickBot="1" x14ac:dyDescent="0.3">
      <c r="A8" s="6"/>
      <c r="I8" s="5"/>
    </row>
    <row r="9" spans="1:13" ht="15.75" thickBot="1" x14ac:dyDescent="0.3">
      <c r="A9" s="8"/>
      <c r="B9" s="11" t="s">
        <v>6</v>
      </c>
      <c r="C9" s="11"/>
      <c r="D9" s="11"/>
      <c r="E9" s="12">
        <f>VLOOKUP(E7,CODE!A3:B14,2,FALSE())</f>
        <v>43830</v>
      </c>
      <c r="G9" s="13" t="s">
        <v>7</v>
      </c>
      <c r="I9" s="5"/>
    </row>
    <row r="10" spans="1:13" ht="15.75" thickBot="1" x14ac:dyDescent="0.3">
      <c r="A10" s="6"/>
      <c r="I10" s="5"/>
    </row>
    <row r="11" spans="1:13" ht="15.75" thickBot="1" x14ac:dyDescent="0.3">
      <c r="A11" s="8" t="s">
        <v>8</v>
      </c>
      <c r="B11" s="9" t="s">
        <v>9</v>
      </c>
      <c r="E11" s="10" t="s">
        <v>10</v>
      </c>
      <c r="G11" t="s">
        <v>11</v>
      </c>
      <c r="I11" s="5"/>
    </row>
    <row r="12" spans="1:13" ht="15.75" thickBot="1" x14ac:dyDescent="0.3">
      <c r="A12" s="6"/>
      <c r="I12" s="5"/>
    </row>
    <row r="13" spans="1:13" ht="15.75" thickBot="1" x14ac:dyDescent="0.3">
      <c r="A13" s="8" t="s">
        <v>12</v>
      </c>
      <c r="B13" s="9" t="s">
        <v>13</v>
      </c>
      <c r="C13" s="9"/>
      <c r="D13" s="9"/>
      <c r="E13" s="14">
        <v>44196</v>
      </c>
      <c r="G13" t="s">
        <v>14</v>
      </c>
      <c r="I13" s="5"/>
    </row>
    <row r="14" spans="1:13" ht="15.75" thickBot="1" x14ac:dyDescent="0.3">
      <c r="A14" s="6"/>
      <c r="E14" s="15"/>
      <c r="I14" s="5"/>
    </row>
    <row r="15" spans="1:13" ht="15.75" thickBot="1" x14ac:dyDescent="0.3">
      <c r="A15" s="8"/>
      <c r="B15" s="11" t="s">
        <v>15</v>
      </c>
      <c r="C15" s="11"/>
      <c r="D15" s="11"/>
      <c r="E15" s="16">
        <f>ROUND((E13-E9)/(365/12),0)</f>
        <v>12</v>
      </c>
      <c r="G15" s="13" t="s">
        <v>16</v>
      </c>
      <c r="I15" s="5"/>
    </row>
    <row r="16" spans="1:13" ht="15.75" thickBot="1" x14ac:dyDescent="0.3">
      <c r="A16" s="6"/>
      <c r="I16" s="5"/>
    </row>
    <row r="17" spans="1:9" ht="15.75" thickBot="1" x14ac:dyDescent="0.3">
      <c r="A17" s="17"/>
      <c r="B17" s="18"/>
      <c r="C17" s="18"/>
      <c r="D17" s="18"/>
      <c r="E17" s="18"/>
      <c r="F17" s="18"/>
      <c r="G17" s="18"/>
      <c r="H17" s="18"/>
      <c r="I17" s="19"/>
    </row>
    <row r="18" spans="1:9" ht="18.75" x14ac:dyDescent="0.3">
      <c r="A18" s="4" t="s">
        <v>17</v>
      </c>
      <c r="I18" s="5"/>
    </row>
    <row r="19" spans="1:9" ht="15.75" thickBot="1" x14ac:dyDescent="0.3">
      <c r="A19" s="6"/>
      <c r="I19" s="5"/>
    </row>
    <row r="20" spans="1:9" ht="15.75" thickBot="1" x14ac:dyDescent="0.3">
      <c r="A20" s="8" t="s">
        <v>12</v>
      </c>
      <c r="B20" s="9" t="s">
        <v>18</v>
      </c>
      <c r="C20" s="9"/>
      <c r="D20" s="9"/>
      <c r="E20" s="20">
        <f ca="1">'BASE YEAR REVENUE'!D89</f>
        <v>1</v>
      </c>
      <c r="G20" s="21" t="s">
        <v>19</v>
      </c>
      <c r="H20" s="22"/>
      <c r="I20" s="23"/>
    </row>
    <row r="21" spans="1:9" ht="15.75" thickBot="1" x14ac:dyDescent="0.3">
      <c r="A21" s="6"/>
      <c r="I21" s="5"/>
    </row>
    <row r="22" spans="1:9" ht="15.75" thickBot="1" x14ac:dyDescent="0.3">
      <c r="A22" s="8" t="s">
        <v>20</v>
      </c>
      <c r="B22" s="9" t="s">
        <v>21</v>
      </c>
      <c r="C22" s="9"/>
      <c r="D22" s="9"/>
      <c r="E22" s="24">
        <f>'GROWTH RATE'!C97</f>
        <v>5.1999999999999998E-2</v>
      </c>
      <c r="G22" s="25" t="s">
        <v>19</v>
      </c>
      <c r="H22" s="26"/>
      <c r="I22" s="27"/>
    </row>
    <row r="23" spans="1:9" ht="15.75" thickBot="1" x14ac:dyDescent="0.3">
      <c r="A23" s="6"/>
      <c r="E23" s="28"/>
      <c r="I23" s="5"/>
    </row>
    <row r="24" spans="1:9" ht="15.75" thickBot="1" x14ac:dyDescent="0.3">
      <c r="A24" s="6"/>
      <c r="B24" s="11" t="s">
        <v>22</v>
      </c>
      <c r="C24" s="29"/>
      <c r="D24" s="29"/>
      <c r="E24" s="20">
        <f ca="1">E20*((1+E22)^(E15/12))</f>
        <v>1.052</v>
      </c>
      <c r="G24" t="s">
        <v>23</v>
      </c>
      <c r="I24" s="5"/>
    </row>
    <row r="25" spans="1:9" ht="15.75" thickBot="1" x14ac:dyDescent="0.3">
      <c r="A25" s="6"/>
      <c r="E25" s="30"/>
      <c r="I25" s="5"/>
    </row>
    <row r="26" spans="1:9" ht="15.75" thickBot="1" x14ac:dyDescent="0.3">
      <c r="A26" s="8" t="s">
        <v>24</v>
      </c>
      <c r="B26" s="9" t="s">
        <v>25</v>
      </c>
      <c r="C26" s="9"/>
      <c r="D26" s="9"/>
      <c r="E26" s="20">
        <f>'ACTUAL REVENUE'!E90</f>
        <v>1</v>
      </c>
      <c r="G26" s="31" t="s">
        <v>19</v>
      </c>
      <c r="H26" s="32"/>
      <c r="I26" s="33"/>
    </row>
    <row r="27" spans="1:9" x14ac:dyDescent="0.25">
      <c r="A27" s="6"/>
      <c r="I27" s="5"/>
    </row>
    <row r="28" spans="1:9" ht="15.75" thickBot="1" x14ac:dyDescent="0.3">
      <c r="A28" s="34"/>
      <c r="B28" s="35"/>
      <c r="C28" s="35"/>
      <c r="D28" s="35"/>
      <c r="E28" s="35"/>
      <c r="F28" s="35"/>
      <c r="G28" s="35"/>
      <c r="H28" s="35"/>
      <c r="I28" s="36"/>
    </row>
    <row r="29" spans="1:9" ht="19.5" thickBot="1" x14ac:dyDescent="0.35">
      <c r="A29" s="4" t="s">
        <v>26</v>
      </c>
      <c r="G29" s="37"/>
      <c r="H29" s="38" t="s">
        <v>27</v>
      </c>
      <c r="I29" s="39">
        <f>E13</f>
        <v>44196</v>
      </c>
    </row>
    <row r="30" spans="1:9" ht="15.75" thickBot="1" x14ac:dyDescent="0.3">
      <c r="A30" s="8"/>
      <c r="B30" s="9" t="s">
        <v>28</v>
      </c>
      <c r="C30" s="9"/>
      <c r="D30" s="9"/>
      <c r="E30" s="40">
        <f ca="1">IF(E24-E26&gt;0,E24-E26,0)</f>
        <v>5.2000000000000046E-2</v>
      </c>
      <c r="I30" s="5"/>
    </row>
    <row r="31" spans="1:9" ht="15.75" thickBot="1" x14ac:dyDescent="0.3">
      <c r="A31" s="6"/>
      <c r="E31" s="9"/>
      <c r="I31" s="5"/>
    </row>
    <row r="32" spans="1:9" ht="15.75" thickBot="1" x14ac:dyDescent="0.3">
      <c r="A32" s="8"/>
      <c r="B32" s="9" t="s">
        <v>29</v>
      </c>
      <c r="C32" s="9"/>
      <c r="D32" s="9"/>
      <c r="E32" s="41">
        <f ca="1">(E30/E24)*-1</f>
        <v>-4.9429657794676847E-2</v>
      </c>
      <c r="I32" s="5"/>
    </row>
    <row r="33" spans="1:9" ht="15.75" thickBot="1" x14ac:dyDescent="0.3">
      <c r="A33" s="42"/>
      <c r="B33" s="43"/>
      <c r="C33" s="43"/>
      <c r="D33" s="43"/>
      <c r="E33" s="43"/>
      <c r="F33" s="43"/>
      <c r="G33" s="43"/>
      <c r="H33" s="43"/>
      <c r="I33" s="44"/>
    </row>
  </sheetData>
  <mergeCells count="1">
    <mergeCell ref="D1:M2"/>
  </mergeCells>
  <conditionalFormatting sqref="E30">
    <cfRule type="cellIs" dxfId="1" priority="2" operator="greaterThan">
      <formula>0</formula>
    </cfRule>
  </conditionalFormatting>
  <conditionalFormatting sqref="E32">
    <cfRule type="cellIs" dxfId="0" priority="1" operator="lessThan">
      <formula>0</formula>
    </cfRule>
  </conditionalFormatting>
  <hyperlinks>
    <hyperlink ref="G20" location="'BASE YEAR REVENUE'!A1" display="Use Worksheet to Calculate " xr:uid="{2022C59C-8FDF-48E0-8C98-9A57653E35AA}"/>
    <hyperlink ref="G22" location="'GROWTH RATE'!A1" display="Use Worksheet to Calculate " xr:uid="{77125054-052A-4DC4-90AC-EA612CB91387}"/>
    <hyperlink ref="G26" location="'ACTUAL REVENUE'!A1" display="Use Worksheet to Calculate " xr:uid="{AB306E73-DEB8-4833-81C6-592E531CA204}"/>
  </hyperlink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B0CD8E16-CEC4-46A8-8B77-FE60A95B34CB}">
          <x14:formula1>
            <xm:f>CODE!$J$3:$J$4</xm:f>
          </x14:formula1>
          <xm:sqref>E7</xm:sqref>
        </x14:dataValidation>
        <x14:dataValidation type="list" allowBlank="1" showInputMessage="1" showErrorMessage="1" xr:uid="{5646E370-82ED-4487-8000-5A037CD0496B}">
          <x14:formula1>
            <xm:f>CODE!$J$6:$J$7</xm:f>
          </x14:formula1>
          <xm:sqref>E11</xm:sqref>
        </x14:dataValidation>
        <x14:dataValidation type="list" allowBlank="1" showInputMessage="1" showErrorMessage="1" xr:uid="{4CCB6347-860A-4275-900A-E0A8DD277DEE}">
          <x14:formula1>
            <xm:f>CODE!$J$9:$J$13</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195C9-2DFF-4158-88E9-D88CE7546525}">
  <sheetPr>
    <tabColor rgb="FF05EBE6"/>
  </sheetPr>
  <dimension ref="A1:J91"/>
  <sheetViews>
    <sheetView showGridLines="0" workbookViewId="0">
      <pane ySplit="3" topLeftCell="A13" activePane="bottomLeft" state="frozen"/>
      <selection pane="bottomLeft" activeCell="C6" sqref="C6"/>
    </sheetView>
  </sheetViews>
  <sheetFormatPr defaultRowHeight="15" x14ac:dyDescent="0.25"/>
  <cols>
    <col min="1" max="1" width="11.140625" customWidth="1"/>
    <col min="2" max="2" width="85.42578125" customWidth="1"/>
    <col min="3" max="3" width="22.7109375" customWidth="1"/>
    <col min="4" max="4" width="23.28515625" customWidth="1"/>
    <col min="5" max="5" width="5.42578125" customWidth="1"/>
    <col min="6" max="6" width="13.5703125" customWidth="1"/>
  </cols>
  <sheetData>
    <row r="1" spans="1:10" ht="27.75" customHeight="1" x14ac:dyDescent="0.35">
      <c r="B1" s="45" t="s">
        <v>30</v>
      </c>
      <c r="F1" s="46" t="s">
        <v>31</v>
      </c>
      <c r="G1" s="116" t="s">
        <v>207</v>
      </c>
    </row>
    <row r="2" spans="1:10" ht="21.75" customHeight="1" thickBot="1" x14ac:dyDescent="0.3">
      <c r="B2" s="47" t="s">
        <v>32</v>
      </c>
      <c r="C2" s="48">
        <f>SUMMARY!$E$9</f>
        <v>43830</v>
      </c>
    </row>
    <row r="3" spans="1:10" s="52" customFormat="1" ht="19.5" customHeight="1" thickTop="1" thickBot="1" x14ac:dyDescent="0.3">
      <c r="A3" s="118" t="s">
        <v>63</v>
      </c>
      <c r="B3" s="49" t="s">
        <v>33</v>
      </c>
      <c r="C3" s="50" t="s">
        <v>199</v>
      </c>
      <c r="D3" s="51" t="s">
        <v>34</v>
      </c>
      <c r="F3"/>
      <c r="G3"/>
      <c r="H3"/>
      <c r="I3"/>
      <c r="J3"/>
    </row>
    <row r="4" spans="1:10" ht="28.9" customHeight="1" thickTop="1" thickBot="1" x14ac:dyDescent="0.5">
      <c r="B4" s="53" t="s">
        <v>64</v>
      </c>
      <c r="C4" s="120" t="s">
        <v>66</v>
      </c>
      <c r="D4" s="121"/>
    </row>
    <row r="5" spans="1:10" ht="15.75" thickTop="1" x14ac:dyDescent="0.25">
      <c r="B5" s="54" t="s">
        <v>64</v>
      </c>
      <c r="C5" s="55"/>
      <c r="D5" s="56"/>
    </row>
    <row r="6" spans="1:10" x14ac:dyDescent="0.25">
      <c r="A6" s="92" t="s">
        <v>72</v>
      </c>
      <c r="B6" s="57" t="s">
        <v>64</v>
      </c>
      <c r="C6" s="109" t="s">
        <v>197</v>
      </c>
      <c r="D6" s="58">
        <v>1</v>
      </c>
    </row>
    <row r="7" spans="1:10" ht="15.75" thickBot="1" x14ac:dyDescent="0.3">
      <c r="A7" s="92" t="s">
        <v>73</v>
      </c>
      <c r="B7" s="57" t="s">
        <v>65</v>
      </c>
      <c r="C7" s="109" t="s">
        <v>197</v>
      </c>
      <c r="D7" s="58"/>
    </row>
    <row r="8" spans="1:10" ht="28.9" customHeight="1" thickTop="1" thickBot="1" x14ac:dyDescent="0.5">
      <c r="A8" s="92"/>
      <c r="B8" s="53" t="s">
        <v>67</v>
      </c>
      <c r="C8" s="122" t="s">
        <v>68</v>
      </c>
      <c r="D8" s="123"/>
    </row>
    <row r="9" spans="1:10" ht="15.75" thickTop="1" x14ac:dyDescent="0.25">
      <c r="A9" s="92"/>
      <c r="B9" s="59" t="s">
        <v>67</v>
      </c>
      <c r="C9" s="110"/>
      <c r="D9" s="115"/>
    </row>
    <row r="10" spans="1:10" x14ac:dyDescent="0.25">
      <c r="A10" s="92"/>
      <c r="B10" s="57" t="s">
        <v>69</v>
      </c>
      <c r="C10" s="109" t="s">
        <v>197</v>
      </c>
      <c r="D10" s="58"/>
    </row>
    <row r="11" spans="1:10" ht="15.75" thickBot="1" x14ac:dyDescent="0.3">
      <c r="A11" s="92"/>
      <c r="B11" s="57" t="s">
        <v>70</v>
      </c>
      <c r="C11" s="109" t="s">
        <v>197</v>
      </c>
      <c r="D11" s="58"/>
    </row>
    <row r="12" spans="1:10" ht="28.9" customHeight="1" thickTop="1" thickBot="1" x14ac:dyDescent="0.5">
      <c r="A12" s="92"/>
      <c r="B12" s="53" t="s">
        <v>71</v>
      </c>
      <c r="C12" s="122" t="s">
        <v>200</v>
      </c>
      <c r="D12" s="123"/>
    </row>
    <row r="13" spans="1:10" ht="15.75" thickTop="1" x14ac:dyDescent="0.25">
      <c r="A13" s="92" t="s">
        <v>74</v>
      </c>
      <c r="B13" s="57" t="s">
        <v>75</v>
      </c>
      <c r="C13" s="109" t="s">
        <v>197</v>
      </c>
      <c r="D13" s="58"/>
    </row>
    <row r="14" spans="1:10" x14ac:dyDescent="0.25">
      <c r="A14" s="92" t="s">
        <v>76</v>
      </c>
      <c r="B14" s="57" t="s">
        <v>77</v>
      </c>
      <c r="C14" s="109" t="s">
        <v>197</v>
      </c>
      <c r="D14" s="58"/>
    </row>
    <row r="15" spans="1:10" x14ac:dyDescent="0.25">
      <c r="A15" s="92" t="s">
        <v>78</v>
      </c>
      <c r="B15" s="57" t="s">
        <v>79</v>
      </c>
      <c r="C15" s="109" t="s">
        <v>197</v>
      </c>
      <c r="D15" s="58"/>
    </row>
    <row r="16" spans="1:10" x14ac:dyDescent="0.25">
      <c r="A16" s="92" t="s">
        <v>80</v>
      </c>
      <c r="B16" s="57" t="s">
        <v>81</v>
      </c>
      <c r="C16" s="109" t="s">
        <v>197</v>
      </c>
      <c r="D16" s="58"/>
    </row>
    <row r="17" spans="1:4" x14ac:dyDescent="0.25">
      <c r="A17" s="92" t="s">
        <v>82</v>
      </c>
      <c r="B17" s="57" t="s">
        <v>83</v>
      </c>
      <c r="C17" s="109" t="s">
        <v>197</v>
      </c>
      <c r="D17" s="58"/>
    </row>
    <row r="18" spans="1:4" x14ac:dyDescent="0.25">
      <c r="A18" s="92" t="s">
        <v>84</v>
      </c>
      <c r="B18" s="57" t="s">
        <v>85</v>
      </c>
      <c r="C18" s="109" t="s">
        <v>197</v>
      </c>
      <c r="D18" s="58"/>
    </row>
    <row r="19" spans="1:4" x14ac:dyDescent="0.25">
      <c r="A19" s="92" t="s">
        <v>86</v>
      </c>
      <c r="B19" s="57" t="s">
        <v>87</v>
      </c>
      <c r="C19" s="109" t="s">
        <v>197</v>
      </c>
      <c r="D19" s="58"/>
    </row>
    <row r="20" spans="1:4" x14ac:dyDescent="0.25">
      <c r="A20" s="92" t="s">
        <v>88</v>
      </c>
      <c r="B20" s="57" t="s">
        <v>89</v>
      </c>
      <c r="C20" s="109" t="s">
        <v>197</v>
      </c>
      <c r="D20" s="58"/>
    </row>
    <row r="21" spans="1:4" x14ac:dyDescent="0.25">
      <c r="A21" s="92" t="s">
        <v>90</v>
      </c>
      <c r="B21" s="57" t="s">
        <v>91</v>
      </c>
      <c r="C21" s="109" t="s">
        <v>197</v>
      </c>
      <c r="D21" s="58"/>
    </row>
    <row r="22" spans="1:4" x14ac:dyDescent="0.25">
      <c r="A22" s="92" t="s">
        <v>92</v>
      </c>
      <c r="B22" s="57" t="s">
        <v>93</v>
      </c>
      <c r="C22" s="109" t="s">
        <v>197</v>
      </c>
      <c r="D22" s="58"/>
    </row>
    <row r="23" spans="1:4" x14ac:dyDescent="0.25">
      <c r="A23" s="92" t="s">
        <v>94</v>
      </c>
      <c r="B23" s="57" t="s">
        <v>95</v>
      </c>
      <c r="C23" s="109" t="s">
        <v>197</v>
      </c>
      <c r="D23" s="58"/>
    </row>
    <row r="24" spans="1:4" x14ac:dyDescent="0.25">
      <c r="A24" s="92" t="s">
        <v>96</v>
      </c>
      <c r="B24" s="57" t="s">
        <v>97</v>
      </c>
      <c r="C24" s="109" t="s">
        <v>197</v>
      </c>
      <c r="D24" s="58"/>
    </row>
    <row r="25" spans="1:4" x14ac:dyDescent="0.25">
      <c r="A25" s="92" t="s">
        <v>98</v>
      </c>
      <c r="B25" s="57" t="s">
        <v>99</v>
      </c>
      <c r="C25" s="109" t="s">
        <v>197</v>
      </c>
      <c r="D25" s="58"/>
    </row>
    <row r="26" spans="1:4" x14ac:dyDescent="0.25">
      <c r="A26" s="92" t="s">
        <v>100</v>
      </c>
      <c r="B26" s="57" t="s">
        <v>101</v>
      </c>
      <c r="C26" s="109" t="s">
        <v>197</v>
      </c>
      <c r="D26" s="58"/>
    </row>
    <row r="27" spans="1:4" x14ac:dyDescent="0.25">
      <c r="A27" s="92" t="s">
        <v>102</v>
      </c>
      <c r="B27" s="57" t="s">
        <v>103</v>
      </c>
      <c r="C27" s="109" t="s">
        <v>197</v>
      </c>
      <c r="D27" s="58"/>
    </row>
    <row r="28" spans="1:4" x14ac:dyDescent="0.25">
      <c r="A28" s="92" t="s">
        <v>104</v>
      </c>
      <c r="B28" s="57" t="s">
        <v>105</v>
      </c>
      <c r="C28" s="109" t="s">
        <v>197</v>
      </c>
      <c r="D28" s="58"/>
    </row>
    <row r="29" spans="1:4" x14ac:dyDescent="0.25">
      <c r="A29" s="92" t="s">
        <v>106</v>
      </c>
      <c r="B29" s="57" t="s">
        <v>107</v>
      </c>
      <c r="C29" s="109" t="s">
        <v>197</v>
      </c>
      <c r="D29" s="58"/>
    </row>
    <row r="30" spans="1:4" x14ac:dyDescent="0.25">
      <c r="A30" s="92" t="s">
        <v>108</v>
      </c>
      <c r="B30" s="57" t="s">
        <v>115</v>
      </c>
      <c r="C30" s="109" t="s">
        <v>197</v>
      </c>
      <c r="D30" s="58"/>
    </row>
    <row r="31" spans="1:4" x14ac:dyDescent="0.25">
      <c r="A31" s="92" t="s">
        <v>109</v>
      </c>
      <c r="B31" s="57" t="s">
        <v>110</v>
      </c>
      <c r="C31" s="109" t="s">
        <v>197</v>
      </c>
      <c r="D31" s="58"/>
    </row>
    <row r="32" spans="1:4" x14ac:dyDescent="0.25">
      <c r="A32" s="92" t="s">
        <v>111</v>
      </c>
      <c r="B32" s="57" t="s">
        <v>112</v>
      </c>
      <c r="C32" s="109" t="s">
        <v>197</v>
      </c>
      <c r="D32" s="58"/>
    </row>
    <row r="33" spans="1:4" ht="15.75" thickBot="1" x14ac:dyDescent="0.3">
      <c r="A33" s="92" t="s">
        <v>113</v>
      </c>
      <c r="B33" s="57" t="s">
        <v>114</v>
      </c>
      <c r="C33" s="109" t="s">
        <v>197</v>
      </c>
      <c r="D33" s="58"/>
    </row>
    <row r="34" spans="1:4" ht="30" customHeight="1" thickTop="1" thickBot="1" x14ac:dyDescent="0.5">
      <c r="A34" s="92"/>
      <c r="B34" s="53" t="s">
        <v>35</v>
      </c>
      <c r="C34" s="122" t="s">
        <v>209</v>
      </c>
      <c r="D34" s="123"/>
    </row>
    <row r="35" spans="1:4" ht="15.75" thickTop="1" x14ac:dyDescent="0.25">
      <c r="A35" s="92"/>
      <c r="B35" s="59" t="s">
        <v>116</v>
      </c>
      <c r="C35" s="110"/>
      <c r="D35" s="89"/>
    </row>
    <row r="36" spans="1:4" x14ac:dyDescent="0.25">
      <c r="A36" s="127" t="s">
        <v>212</v>
      </c>
      <c r="B36" s="57" t="s">
        <v>211</v>
      </c>
      <c r="C36" s="109" t="s">
        <v>197</v>
      </c>
      <c r="D36" s="58"/>
    </row>
    <row r="37" spans="1:4" x14ac:dyDescent="0.25">
      <c r="A37" s="127" t="s">
        <v>215</v>
      </c>
      <c r="B37" s="57" t="s">
        <v>214</v>
      </c>
      <c r="C37" s="109" t="s">
        <v>198</v>
      </c>
      <c r="D37" s="58"/>
    </row>
    <row r="38" spans="1:4" x14ac:dyDescent="0.25">
      <c r="A38" s="127" t="s">
        <v>218</v>
      </c>
      <c r="B38" s="57" t="s">
        <v>217</v>
      </c>
      <c r="C38" s="109" t="s">
        <v>197</v>
      </c>
      <c r="D38" s="58"/>
    </row>
    <row r="39" spans="1:4" x14ac:dyDescent="0.25">
      <c r="A39" s="127" t="s">
        <v>216</v>
      </c>
      <c r="B39" s="57" t="s">
        <v>213</v>
      </c>
      <c r="C39" s="109" t="s">
        <v>197</v>
      </c>
      <c r="D39" s="58"/>
    </row>
    <row r="40" spans="1:4" ht="13.5" customHeight="1" x14ac:dyDescent="0.25">
      <c r="A40" s="92"/>
      <c r="B40" s="59" t="s">
        <v>117</v>
      </c>
      <c r="C40" s="110"/>
      <c r="D40" s="89"/>
    </row>
    <row r="41" spans="1:4" ht="16.5" customHeight="1" x14ac:dyDescent="0.25">
      <c r="A41" s="92" t="s">
        <v>118</v>
      </c>
      <c r="B41" s="57" t="s">
        <v>119</v>
      </c>
      <c r="C41" s="109" t="s">
        <v>197</v>
      </c>
      <c r="D41" s="58"/>
    </row>
    <row r="42" spans="1:4" ht="16.5" customHeight="1" x14ac:dyDescent="0.25">
      <c r="A42" s="92" t="s">
        <v>120</v>
      </c>
      <c r="B42" s="57" t="s">
        <v>121</v>
      </c>
      <c r="C42" s="109" t="s">
        <v>197</v>
      </c>
      <c r="D42" s="58"/>
    </row>
    <row r="43" spans="1:4" ht="16.5" customHeight="1" x14ac:dyDescent="0.25">
      <c r="A43" s="92" t="s">
        <v>122</v>
      </c>
      <c r="B43" s="57" t="s">
        <v>123</v>
      </c>
      <c r="C43" s="109" t="s">
        <v>197</v>
      </c>
      <c r="D43" s="58"/>
    </row>
    <row r="44" spans="1:4" ht="16.5" customHeight="1" x14ac:dyDescent="0.25">
      <c r="A44" s="92" t="s">
        <v>124</v>
      </c>
      <c r="B44" s="57" t="s">
        <v>125</v>
      </c>
      <c r="C44" s="109" t="s">
        <v>197</v>
      </c>
      <c r="D44" s="58"/>
    </row>
    <row r="45" spans="1:4" ht="16.5" customHeight="1" x14ac:dyDescent="0.25">
      <c r="A45" s="92" t="s">
        <v>126</v>
      </c>
      <c r="B45" s="57" t="s">
        <v>127</v>
      </c>
      <c r="C45" s="109" t="s">
        <v>197</v>
      </c>
      <c r="D45" s="58"/>
    </row>
    <row r="46" spans="1:4" ht="14.25" customHeight="1" x14ac:dyDescent="0.25">
      <c r="A46" s="92" t="s">
        <v>128</v>
      </c>
      <c r="B46" s="57" t="s">
        <v>129</v>
      </c>
      <c r="C46" s="109" t="s">
        <v>197</v>
      </c>
      <c r="D46" s="58"/>
    </row>
    <row r="47" spans="1:4" x14ac:dyDescent="0.25">
      <c r="A47" s="92" t="s">
        <v>130</v>
      </c>
      <c r="B47" s="57" t="s">
        <v>131</v>
      </c>
      <c r="C47" s="109" t="s">
        <v>197</v>
      </c>
      <c r="D47" s="58"/>
    </row>
    <row r="48" spans="1:4" x14ac:dyDescent="0.25">
      <c r="A48" s="92" t="s">
        <v>132</v>
      </c>
      <c r="B48" s="57" t="s">
        <v>133</v>
      </c>
      <c r="C48" s="109" t="s">
        <v>197</v>
      </c>
      <c r="D48" s="58"/>
    </row>
    <row r="49" spans="1:4" x14ac:dyDescent="0.25">
      <c r="A49" s="92" t="s">
        <v>134</v>
      </c>
      <c r="B49" s="57" t="s">
        <v>135</v>
      </c>
      <c r="C49" s="109" t="s">
        <v>197</v>
      </c>
      <c r="D49" s="58"/>
    </row>
    <row r="50" spans="1:4" x14ac:dyDescent="0.25">
      <c r="A50" s="92" t="s">
        <v>136</v>
      </c>
      <c r="B50" s="57" t="s">
        <v>137</v>
      </c>
      <c r="C50" s="109" t="s">
        <v>197</v>
      </c>
      <c r="D50" s="58"/>
    </row>
    <row r="51" spans="1:4" x14ac:dyDescent="0.25">
      <c r="A51" s="92" t="s">
        <v>138</v>
      </c>
      <c r="B51" s="57" t="s">
        <v>139</v>
      </c>
      <c r="C51" s="109" t="s">
        <v>197</v>
      </c>
      <c r="D51" s="58"/>
    </row>
    <row r="52" spans="1:4" x14ac:dyDescent="0.25">
      <c r="A52" s="92" t="s">
        <v>140</v>
      </c>
      <c r="B52" s="57" t="s">
        <v>141</v>
      </c>
      <c r="C52" s="109" t="s">
        <v>197</v>
      </c>
      <c r="D52" s="58"/>
    </row>
    <row r="53" spans="1:4" x14ac:dyDescent="0.25">
      <c r="A53" s="92" t="s">
        <v>142</v>
      </c>
      <c r="B53" s="57" t="s">
        <v>143</v>
      </c>
      <c r="C53" s="109" t="s">
        <v>197</v>
      </c>
      <c r="D53" s="58"/>
    </row>
    <row r="54" spans="1:4" x14ac:dyDescent="0.25">
      <c r="A54" s="92" t="s">
        <v>144</v>
      </c>
      <c r="B54" s="57" t="s">
        <v>145</v>
      </c>
      <c r="C54" s="109" t="s">
        <v>197</v>
      </c>
      <c r="D54" s="58"/>
    </row>
    <row r="55" spans="1:4" x14ac:dyDescent="0.25">
      <c r="A55" s="92" t="s">
        <v>146</v>
      </c>
      <c r="B55" s="57" t="s">
        <v>147</v>
      </c>
      <c r="C55" s="109" t="s">
        <v>197</v>
      </c>
      <c r="D55" s="58"/>
    </row>
    <row r="56" spans="1:4" x14ac:dyDescent="0.25">
      <c r="A56" s="92" t="s">
        <v>148</v>
      </c>
      <c r="B56" s="57" t="s">
        <v>149</v>
      </c>
      <c r="C56" s="109" t="s">
        <v>197</v>
      </c>
      <c r="D56" s="58"/>
    </row>
    <row r="57" spans="1:4" x14ac:dyDescent="0.25">
      <c r="A57" s="92" t="s">
        <v>150</v>
      </c>
      <c r="B57" s="57" t="s">
        <v>151</v>
      </c>
      <c r="C57" s="109" t="s">
        <v>197</v>
      </c>
      <c r="D57" s="58"/>
    </row>
    <row r="58" spans="1:4" ht="15.75" thickBot="1" x14ac:dyDescent="0.3">
      <c r="A58" s="92" t="s">
        <v>152</v>
      </c>
      <c r="B58" s="57" t="s">
        <v>153</v>
      </c>
      <c r="C58" s="109" t="s">
        <v>197</v>
      </c>
      <c r="D58" s="58"/>
    </row>
    <row r="59" spans="1:4" ht="30" customHeight="1" thickTop="1" thickBot="1" x14ac:dyDescent="0.5">
      <c r="A59" s="92"/>
      <c r="B59" s="53" t="s">
        <v>154</v>
      </c>
      <c r="C59" s="122" t="s">
        <v>202</v>
      </c>
      <c r="D59" s="123"/>
    </row>
    <row r="60" spans="1:4" ht="15.75" thickTop="1" x14ac:dyDescent="0.25">
      <c r="A60" s="92"/>
      <c r="B60" s="59" t="s">
        <v>154</v>
      </c>
      <c r="C60" s="110"/>
      <c r="D60" s="89"/>
    </row>
    <row r="61" spans="1:4" x14ac:dyDescent="0.25">
      <c r="A61" s="92" t="s">
        <v>158</v>
      </c>
      <c r="B61" s="57" t="s">
        <v>155</v>
      </c>
      <c r="C61" s="109" t="s">
        <v>197</v>
      </c>
      <c r="D61" s="58"/>
    </row>
    <row r="62" spans="1:4" x14ac:dyDescent="0.25">
      <c r="A62" s="92" t="s">
        <v>159</v>
      </c>
      <c r="B62" s="57" t="s">
        <v>156</v>
      </c>
      <c r="C62" s="109" t="s">
        <v>197</v>
      </c>
      <c r="D62" s="58"/>
    </row>
    <row r="63" spans="1:4" ht="15.75" thickBot="1" x14ac:dyDescent="0.3">
      <c r="A63" s="92" t="s">
        <v>160</v>
      </c>
      <c r="B63" s="57" t="s">
        <v>157</v>
      </c>
      <c r="C63" s="109" t="s">
        <v>197</v>
      </c>
      <c r="D63" s="58"/>
    </row>
    <row r="64" spans="1:4" ht="30" thickTop="1" thickBot="1" x14ac:dyDescent="0.5">
      <c r="A64" s="92"/>
      <c r="B64" s="53" t="s">
        <v>161</v>
      </c>
      <c r="C64" s="130" t="s">
        <v>203</v>
      </c>
      <c r="D64" s="103"/>
    </row>
    <row r="65" spans="1:4" ht="15.75" thickTop="1" x14ac:dyDescent="0.25">
      <c r="A65" s="92"/>
      <c r="B65" s="59" t="s">
        <v>154</v>
      </c>
      <c r="C65" s="110"/>
      <c r="D65" s="89"/>
    </row>
    <row r="66" spans="1:4" x14ac:dyDescent="0.25">
      <c r="A66" s="92" t="s">
        <v>162</v>
      </c>
      <c r="B66" s="57" t="s">
        <v>163</v>
      </c>
      <c r="C66" s="109" t="s">
        <v>197</v>
      </c>
      <c r="D66" s="58"/>
    </row>
    <row r="67" spans="1:4" x14ac:dyDescent="0.25">
      <c r="A67" s="92" t="s">
        <v>164</v>
      </c>
      <c r="B67" s="57" t="s">
        <v>165</v>
      </c>
      <c r="C67" s="109" t="s">
        <v>197</v>
      </c>
      <c r="D67" s="58"/>
    </row>
    <row r="68" spans="1:4" ht="15.75" thickBot="1" x14ac:dyDescent="0.3">
      <c r="A68" s="92" t="s">
        <v>166</v>
      </c>
      <c r="B68" s="57" t="s">
        <v>167</v>
      </c>
      <c r="C68" s="109" t="s">
        <v>197</v>
      </c>
      <c r="D68" s="58"/>
    </row>
    <row r="69" spans="1:4" ht="30" thickTop="1" thickBot="1" x14ac:dyDescent="0.5">
      <c r="A69" s="92"/>
      <c r="B69" s="53" t="s">
        <v>168</v>
      </c>
      <c r="C69" s="122" t="s">
        <v>210</v>
      </c>
      <c r="D69" s="123"/>
    </row>
    <row r="70" spans="1:4" ht="15.75" thickTop="1" x14ac:dyDescent="0.25">
      <c r="A70" s="92"/>
      <c r="B70" s="59" t="s">
        <v>168</v>
      </c>
      <c r="C70" s="110"/>
      <c r="D70" s="115"/>
    </row>
    <row r="71" spans="1:4" x14ac:dyDescent="0.25">
      <c r="A71" s="92" t="s">
        <v>169</v>
      </c>
      <c r="B71" s="57" t="s">
        <v>170</v>
      </c>
      <c r="C71" s="109" t="s">
        <v>197</v>
      </c>
      <c r="D71" s="58"/>
    </row>
    <row r="72" spans="1:4" x14ac:dyDescent="0.25">
      <c r="A72" s="92" t="s">
        <v>171</v>
      </c>
      <c r="B72" s="57" t="s">
        <v>172</v>
      </c>
      <c r="C72" s="109" t="s">
        <v>197</v>
      </c>
      <c r="D72" s="58"/>
    </row>
    <row r="73" spans="1:4" x14ac:dyDescent="0.25">
      <c r="A73" s="92" t="s">
        <v>173</v>
      </c>
      <c r="B73" s="57" t="s">
        <v>174</v>
      </c>
      <c r="C73" s="109" t="s">
        <v>197</v>
      </c>
      <c r="D73" s="58"/>
    </row>
    <row r="74" spans="1:4" x14ac:dyDescent="0.25">
      <c r="A74" s="92" t="s">
        <v>175</v>
      </c>
      <c r="B74" s="57" t="s">
        <v>176</v>
      </c>
      <c r="C74" s="109" t="s">
        <v>197</v>
      </c>
      <c r="D74" s="58"/>
    </row>
    <row r="75" spans="1:4" x14ac:dyDescent="0.25">
      <c r="A75" s="92" t="s">
        <v>177</v>
      </c>
      <c r="B75" s="57" t="s">
        <v>178</v>
      </c>
      <c r="C75" s="109" t="s">
        <v>197</v>
      </c>
      <c r="D75" s="58"/>
    </row>
    <row r="76" spans="1:4" x14ac:dyDescent="0.25">
      <c r="A76" s="92" t="s">
        <v>179</v>
      </c>
      <c r="B76" s="57" t="s">
        <v>180</v>
      </c>
      <c r="C76" s="109" t="s">
        <v>197</v>
      </c>
      <c r="D76" s="58"/>
    </row>
    <row r="77" spans="1:4" x14ac:dyDescent="0.25">
      <c r="A77" s="92" t="s">
        <v>181</v>
      </c>
      <c r="B77" s="57" t="s">
        <v>182</v>
      </c>
      <c r="C77" s="109" t="s">
        <v>197</v>
      </c>
      <c r="D77" s="58"/>
    </row>
    <row r="78" spans="1:4" x14ac:dyDescent="0.25">
      <c r="A78" s="92" t="s">
        <v>183</v>
      </c>
      <c r="B78" s="57" t="s">
        <v>184</v>
      </c>
      <c r="C78" s="109" t="s">
        <v>197</v>
      </c>
      <c r="D78" s="58"/>
    </row>
    <row r="79" spans="1:4" x14ac:dyDescent="0.25">
      <c r="A79" s="92" t="s">
        <v>185</v>
      </c>
      <c r="B79" s="57" t="s">
        <v>186</v>
      </c>
      <c r="C79" s="109" t="s">
        <v>197</v>
      </c>
      <c r="D79" s="58"/>
    </row>
    <row r="80" spans="1:4" x14ac:dyDescent="0.25">
      <c r="A80" s="92" t="s">
        <v>187</v>
      </c>
      <c r="B80" s="57" t="s">
        <v>188</v>
      </c>
      <c r="C80" s="109" t="s">
        <v>197</v>
      </c>
      <c r="D80" s="58"/>
    </row>
    <row r="81" spans="1:4" x14ac:dyDescent="0.25">
      <c r="A81" s="92" t="s">
        <v>189</v>
      </c>
      <c r="B81" s="57" t="s">
        <v>190</v>
      </c>
      <c r="C81" s="109" t="s">
        <v>197</v>
      </c>
      <c r="D81" s="58"/>
    </row>
    <row r="82" spans="1:4" x14ac:dyDescent="0.25">
      <c r="A82" s="92" t="s">
        <v>191</v>
      </c>
      <c r="B82" s="57" t="s">
        <v>192</v>
      </c>
      <c r="C82" s="109" t="s">
        <v>197</v>
      </c>
      <c r="D82" s="58"/>
    </row>
    <row r="83" spans="1:4" x14ac:dyDescent="0.25">
      <c r="A83" s="92" t="s">
        <v>193</v>
      </c>
      <c r="B83" s="57" t="s">
        <v>194</v>
      </c>
      <c r="C83" s="109" t="s">
        <v>197</v>
      </c>
      <c r="D83" s="58"/>
    </row>
    <row r="84" spans="1:4" x14ac:dyDescent="0.25">
      <c r="A84" s="92"/>
      <c r="B84" s="57" t="s">
        <v>219</v>
      </c>
      <c r="C84" s="109" t="s">
        <v>198</v>
      </c>
      <c r="D84" s="58"/>
    </row>
    <row r="85" spans="1:4" x14ac:dyDescent="0.25">
      <c r="A85" s="92"/>
      <c r="B85" s="57" t="s">
        <v>220</v>
      </c>
      <c r="C85" s="109" t="s">
        <v>198</v>
      </c>
      <c r="D85" s="58"/>
    </row>
    <row r="86" spans="1:4" x14ac:dyDescent="0.25">
      <c r="A86" s="92"/>
      <c r="B86" s="57" t="s">
        <v>221</v>
      </c>
      <c r="C86" s="109" t="s">
        <v>198</v>
      </c>
      <c r="D86" s="58"/>
    </row>
    <row r="87" spans="1:4" x14ac:dyDescent="0.25">
      <c r="A87" s="92" t="s">
        <v>195</v>
      </c>
      <c r="B87" s="57" t="s">
        <v>201</v>
      </c>
      <c r="C87" s="109" t="s">
        <v>197</v>
      </c>
      <c r="D87" s="58"/>
    </row>
    <row r="88" spans="1:4" ht="23.25" x14ac:dyDescent="0.35">
      <c r="B88" s="60" t="s">
        <v>36</v>
      </c>
      <c r="C88" s="29"/>
      <c r="D88" s="61">
        <f>SUM(D5:D87)</f>
        <v>1</v>
      </c>
    </row>
    <row r="89" spans="1:4" ht="24" thickBot="1" x14ac:dyDescent="0.4">
      <c r="B89" s="62" t="s">
        <v>37</v>
      </c>
      <c r="C89" s="63"/>
      <c r="D89" s="64">
        <f ca="1">SUMIF(C5:D87,"Yes",D5:D87)</f>
        <v>1</v>
      </c>
    </row>
    <row r="90" spans="1:4" ht="15.75" thickTop="1" x14ac:dyDescent="0.25"/>
    <row r="91" spans="1:4" ht="53.25" customHeight="1" x14ac:dyDescent="0.25">
      <c r="B91" s="124" t="s">
        <v>38</v>
      </c>
      <c r="C91" s="124"/>
      <c r="D91" s="124"/>
    </row>
  </sheetData>
  <mergeCells count="7">
    <mergeCell ref="C4:D4"/>
    <mergeCell ref="C69:D69"/>
    <mergeCell ref="B91:D91"/>
    <mergeCell ref="C8:D8"/>
    <mergeCell ref="C12:D12"/>
    <mergeCell ref="C34:D34"/>
    <mergeCell ref="C59:D59"/>
  </mergeCells>
  <hyperlinks>
    <hyperlink ref="F1" location="SUMMARY!A1" display="Summary" xr:uid="{17A8D94A-0A23-4750-BDD9-8382903DA0E6}"/>
  </hyperlink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4D33E-3FB7-47E7-8F1F-CE7D333C56AB}">
  <sheetPr>
    <tabColor rgb="FF00B0F0"/>
  </sheetPr>
  <dimension ref="A1:M101"/>
  <sheetViews>
    <sheetView showGridLines="0" workbookViewId="0">
      <pane ySplit="5" topLeftCell="A6" activePane="bottomLeft" state="frozen"/>
      <selection pane="bottomLeft" activeCell="C9" sqref="C9"/>
    </sheetView>
  </sheetViews>
  <sheetFormatPr defaultRowHeight="15" x14ac:dyDescent="0.25"/>
  <cols>
    <col min="1" max="1" width="11.42578125" customWidth="1"/>
    <col min="2" max="2" width="85" customWidth="1"/>
    <col min="3" max="3" width="13.28515625" customWidth="1"/>
    <col min="4" max="7" width="15.28515625" customWidth="1"/>
    <col min="8" max="8" width="11.28515625" customWidth="1"/>
  </cols>
  <sheetData>
    <row r="1" spans="1:13" ht="25.5" customHeight="1" x14ac:dyDescent="0.35">
      <c r="B1" s="45" t="s">
        <v>39</v>
      </c>
      <c r="H1" s="117" t="s">
        <v>31</v>
      </c>
      <c r="I1" s="116" t="s">
        <v>207</v>
      </c>
    </row>
    <row r="2" spans="1:13" ht="27" customHeight="1" x14ac:dyDescent="0.35">
      <c r="B2" s="45"/>
      <c r="H2" s="46"/>
    </row>
    <row r="3" spans="1:13" ht="18.75" customHeight="1" thickBot="1" x14ac:dyDescent="0.3">
      <c r="B3" s="125" t="s">
        <v>205</v>
      </c>
      <c r="C3" s="125"/>
      <c r="D3" s="125"/>
      <c r="E3" s="125"/>
      <c r="F3" s="125"/>
      <c r="G3" s="125"/>
    </row>
    <row r="4" spans="1:13" ht="21.6" customHeight="1" thickTop="1" thickBot="1" x14ac:dyDescent="0.3">
      <c r="B4" s="49"/>
      <c r="C4" s="65" t="s">
        <v>40</v>
      </c>
      <c r="D4" s="66" t="s">
        <v>41</v>
      </c>
      <c r="E4" s="66" t="s">
        <v>41</v>
      </c>
      <c r="F4" s="66" t="s">
        <v>41</v>
      </c>
      <c r="G4" s="67" t="s">
        <v>41</v>
      </c>
    </row>
    <row r="5" spans="1:13" s="52" customFormat="1" ht="16.5" thickTop="1" thickBot="1" x14ac:dyDescent="0.3">
      <c r="A5" s="118" t="s">
        <v>63</v>
      </c>
      <c r="B5" s="49" t="s">
        <v>33</v>
      </c>
      <c r="C5" s="65" t="s">
        <v>204</v>
      </c>
      <c r="D5" s="66">
        <f>DATE(YEAR(G5)-3,MONTH(G5),DAY(F5))</f>
        <v>42735</v>
      </c>
      <c r="E5" s="66">
        <f>DATE(YEAR(G5)-2,MONTH(G5),DAY(G5))</f>
        <v>43100</v>
      </c>
      <c r="F5" s="66">
        <f>DATE(YEAR(G5)-1,MONTH(G5),DAY(G5))</f>
        <v>43465</v>
      </c>
      <c r="G5" s="67">
        <f>SUMMARY!$E$9</f>
        <v>43830</v>
      </c>
      <c r="I5"/>
      <c r="J5"/>
      <c r="K5"/>
      <c r="L5"/>
      <c r="M5"/>
    </row>
    <row r="6" spans="1:13" ht="28.9" customHeight="1" thickTop="1" thickBot="1" x14ac:dyDescent="0.5">
      <c r="B6" s="53" t="s">
        <v>64</v>
      </c>
      <c r="C6" s="88"/>
      <c r="D6" s="120" t="str">
        <f>'BASE YEAR REVENUE'!C4</f>
        <v>Prior year surplus used as revenue in the budget</v>
      </c>
      <c r="E6" s="120"/>
      <c r="F6" s="120"/>
      <c r="G6" s="121"/>
    </row>
    <row r="7" spans="1:13" ht="15.75" thickTop="1" x14ac:dyDescent="0.25">
      <c r="A7" s="9"/>
      <c r="B7" s="54" t="s">
        <v>64</v>
      </c>
      <c r="C7" s="55"/>
      <c r="D7" s="55"/>
      <c r="E7" s="55"/>
      <c r="F7" s="55"/>
      <c r="G7" s="68"/>
    </row>
    <row r="8" spans="1:13" x14ac:dyDescent="0.25">
      <c r="A8" s="92" t="s">
        <v>72</v>
      </c>
      <c r="B8" s="57" t="s">
        <v>64</v>
      </c>
      <c r="C8" s="109" t="str">
        <f>'BASE YEAR REVENUE'!C6</f>
        <v>Yes</v>
      </c>
      <c r="D8" s="100">
        <v>0</v>
      </c>
      <c r="E8" s="100">
        <v>0</v>
      </c>
      <c r="F8" s="100">
        <v>0</v>
      </c>
      <c r="G8" s="69">
        <f>'BASE YEAR REVENUE'!D6</f>
        <v>1</v>
      </c>
    </row>
    <row r="9" spans="1:13" ht="15.75" thickBot="1" x14ac:dyDescent="0.3">
      <c r="A9" s="92" t="s">
        <v>73</v>
      </c>
      <c r="B9" s="57" t="s">
        <v>65</v>
      </c>
      <c r="C9" s="109" t="str">
        <f>'BASE YEAR REVENUE'!C7</f>
        <v>Yes</v>
      </c>
      <c r="D9" s="100"/>
      <c r="E9" s="100"/>
      <c r="F9" s="100"/>
      <c r="G9" s="69">
        <f>'BASE YEAR REVENUE'!D7</f>
        <v>0</v>
      </c>
    </row>
    <row r="10" spans="1:13" ht="30" thickTop="1" thickBot="1" x14ac:dyDescent="0.5">
      <c r="A10" s="92"/>
      <c r="B10" s="53" t="s">
        <v>67</v>
      </c>
      <c r="C10" s="106"/>
      <c r="D10" s="129" t="str">
        <f>'BASE YEAR REVENUE'!C8</f>
        <v>Municipal property taxes and receipts from delinquent taxes</v>
      </c>
      <c r="E10" s="101"/>
      <c r="F10" s="101"/>
      <c r="G10" s="91"/>
    </row>
    <row r="11" spans="1:13" ht="15.75" thickTop="1" x14ac:dyDescent="0.25">
      <c r="A11" s="92"/>
      <c r="B11" s="59" t="s">
        <v>67</v>
      </c>
      <c r="C11" s="110"/>
      <c r="D11" s="112"/>
      <c r="E11" s="112"/>
      <c r="F11" s="112"/>
      <c r="G11" s="68"/>
    </row>
    <row r="12" spans="1:13" x14ac:dyDescent="0.25">
      <c r="A12" s="92"/>
      <c r="B12" s="57" t="s">
        <v>69</v>
      </c>
      <c r="C12" s="109" t="str">
        <f>'BASE YEAR REVENUE'!C10</f>
        <v>Yes</v>
      </c>
      <c r="D12" s="100"/>
      <c r="E12" s="100"/>
      <c r="F12" s="100"/>
      <c r="G12" s="69">
        <f>'BASE YEAR REVENUE'!D10</f>
        <v>0</v>
      </c>
    </row>
    <row r="13" spans="1:13" ht="15.75" thickBot="1" x14ac:dyDescent="0.3">
      <c r="A13" s="92"/>
      <c r="B13" s="57" t="s">
        <v>70</v>
      </c>
      <c r="C13" s="109" t="str">
        <f>'BASE YEAR REVENUE'!C11</f>
        <v>Yes</v>
      </c>
      <c r="D13" s="100"/>
      <c r="E13" s="100"/>
      <c r="F13" s="100"/>
      <c r="G13" s="69">
        <f>'BASE YEAR REVENUE'!D11</f>
        <v>0</v>
      </c>
    </row>
    <row r="14" spans="1:13" ht="30" thickTop="1" thickBot="1" x14ac:dyDescent="0.5">
      <c r="A14" s="92"/>
      <c r="B14" s="53" t="s">
        <v>71</v>
      </c>
      <c r="C14" s="106"/>
      <c r="D14" s="129" t="str">
        <f>'BASE YEAR REVENUE'!C12</f>
        <v>Locally generated revenues</v>
      </c>
      <c r="E14" s="101"/>
      <c r="F14" s="101"/>
      <c r="G14" s="91"/>
    </row>
    <row r="15" spans="1:13" ht="15.75" thickTop="1" x14ac:dyDescent="0.25">
      <c r="A15" s="92" t="s">
        <v>74</v>
      </c>
      <c r="B15" s="57" t="s">
        <v>75</v>
      </c>
      <c r="C15" s="109" t="str">
        <f>'BASE YEAR REVENUE'!C13</f>
        <v>Yes</v>
      </c>
      <c r="D15" s="100"/>
      <c r="E15" s="100"/>
      <c r="F15" s="100"/>
      <c r="G15" s="69">
        <f>'BASE YEAR REVENUE'!D13</f>
        <v>0</v>
      </c>
    </row>
    <row r="16" spans="1:13" x14ac:dyDescent="0.25">
      <c r="A16" s="92" t="s">
        <v>76</v>
      </c>
      <c r="B16" s="57" t="s">
        <v>77</v>
      </c>
      <c r="C16" s="109" t="str">
        <f>'BASE YEAR REVENUE'!C14</f>
        <v>Yes</v>
      </c>
      <c r="D16" s="100"/>
      <c r="E16" s="100"/>
      <c r="F16" s="100"/>
      <c r="G16" s="69">
        <f>'BASE YEAR REVENUE'!D14</f>
        <v>0</v>
      </c>
    </row>
    <row r="17" spans="1:7" x14ac:dyDescent="0.25">
      <c r="A17" s="92" t="s">
        <v>78</v>
      </c>
      <c r="B17" s="57" t="s">
        <v>79</v>
      </c>
      <c r="C17" s="109" t="str">
        <f>'BASE YEAR REVENUE'!C15</f>
        <v>Yes</v>
      </c>
      <c r="D17" s="100"/>
      <c r="E17" s="100"/>
      <c r="F17" s="100"/>
      <c r="G17" s="69">
        <f>'BASE YEAR REVENUE'!D15</f>
        <v>0</v>
      </c>
    </row>
    <row r="18" spans="1:7" x14ac:dyDescent="0.25">
      <c r="A18" s="92" t="s">
        <v>80</v>
      </c>
      <c r="B18" s="57" t="s">
        <v>81</v>
      </c>
      <c r="C18" s="109" t="str">
        <f>'BASE YEAR REVENUE'!C16</f>
        <v>Yes</v>
      </c>
      <c r="D18" s="100"/>
      <c r="E18" s="100"/>
      <c r="F18" s="100"/>
      <c r="G18" s="69">
        <f>'BASE YEAR REVENUE'!D16</f>
        <v>0</v>
      </c>
    </row>
    <row r="19" spans="1:7" x14ac:dyDescent="0.25">
      <c r="A19" s="92" t="s">
        <v>82</v>
      </c>
      <c r="B19" s="57" t="s">
        <v>83</v>
      </c>
      <c r="C19" s="109" t="str">
        <f>'BASE YEAR REVENUE'!C17</f>
        <v>Yes</v>
      </c>
      <c r="D19" s="100"/>
      <c r="E19" s="100"/>
      <c r="F19" s="100"/>
      <c r="G19" s="69">
        <f>'BASE YEAR REVENUE'!D17</f>
        <v>0</v>
      </c>
    </row>
    <row r="20" spans="1:7" x14ac:dyDescent="0.25">
      <c r="A20" s="92" t="s">
        <v>84</v>
      </c>
      <c r="B20" s="57" t="s">
        <v>85</v>
      </c>
      <c r="C20" s="109" t="str">
        <f>'BASE YEAR REVENUE'!C18</f>
        <v>Yes</v>
      </c>
      <c r="D20" s="100"/>
      <c r="E20" s="100"/>
      <c r="F20" s="100"/>
      <c r="G20" s="69">
        <f>'BASE YEAR REVENUE'!D18</f>
        <v>0</v>
      </c>
    </row>
    <row r="21" spans="1:7" x14ac:dyDescent="0.25">
      <c r="A21" s="92" t="s">
        <v>86</v>
      </c>
      <c r="B21" s="57" t="s">
        <v>87</v>
      </c>
      <c r="C21" s="109" t="str">
        <f>'BASE YEAR REVENUE'!C19</f>
        <v>Yes</v>
      </c>
      <c r="D21" s="100"/>
      <c r="E21" s="100"/>
      <c r="F21" s="100"/>
      <c r="G21" s="69">
        <f>'BASE YEAR REVENUE'!D19</f>
        <v>0</v>
      </c>
    </row>
    <row r="22" spans="1:7" x14ac:dyDescent="0.25">
      <c r="A22" s="92" t="s">
        <v>88</v>
      </c>
      <c r="B22" s="57" t="s">
        <v>89</v>
      </c>
      <c r="C22" s="109" t="str">
        <f>'BASE YEAR REVENUE'!C20</f>
        <v>Yes</v>
      </c>
      <c r="D22" s="100"/>
      <c r="E22" s="100"/>
      <c r="F22" s="100"/>
      <c r="G22" s="69">
        <f>'BASE YEAR REVENUE'!D20</f>
        <v>0</v>
      </c>
    </row>
    <row r="23" spans="1:7" x14ac:dyDescent="0.25">
      <c r="A23" s="92" t="s">
        <v>90</v>
      </c>
      <c r="B23" s="57" t="s">
        <v>91</v>
      </c>
      <c r="C23" s="109" t="str">
        <f>'BASE YEAR REVENUE'!C21</f>
        <v>Yes</v>
      </c>
      <c r="D23" s="100"/>
      <c r="E23" s="100"/>
      <c r="F23" s="100"/>
      <c r="G23" s="69">
        <f>'BASE YEAR REVENUE'!D21</f>
        <v>0</v>
      </c>
    </row>
    <row r="24" spans="1:7" x14ac:dyDescent="0.25">
      <c r="A24" s="92" t="s">
        <v>92</v>
      </c>
      <c r="B24" s="57" t="s">
        <v>93</v>
      </c>
      <c r="C24" s="109" t="str">
        <f>'BASE YEAR REVENUE'!C22</f>
        <v>Yes</v>
      </c>
      <c r="D24" s="100"/>
      <c r="E24" s="100"/>
      <c r="F24" s="100"/>
      <c r="G24" s="69">
        <f>'BASE YEAR REVENUE'!D22</f>
        <v>0</v>
      </c>
    </row>
    <row r="25" spans="1:7" x14ac:dyDescent="0.25">
      <c r="A25" s="92" t="s">
        <v>94</v>
      </c>
      <c r="B25" s="57" t="s">
        <v>95</v>
      </c>
      <c r="C25" s="109" t="str">
        <f>'BASE YEAR REVENUE'!C23</f>
        <v>Yes</v>
      </c>
      <c r="D25" s="100"/>
      <c r="E25" s="100"/>
      <c r="F25" s="100"/>
      <c r="G25" s="69">
        <f>'BASE YEAR REVENUE'!D23</f>
        <v>0</v>
      </c>
    </row>
    <row r="26" spans="1:7" x14ac:dyDescent="0.25">
      <c r="A26" s="92" t="s">
        <v>96</v>
      </c>
      <c r="B26" s="57" t="s">
        <v>97</v>
      </c>
      <c r="C26" s="109" t="str">
        <f>'BASE YEAR REVENUE'!C24</f>
        <v>Yes</v>
      </c>
      <c r="D26" s="100"/>
      <c r="E26" s="100"/>
      <c r="F26" s="100"/>
      <c r="G26" s="69">
        <f>'BASE YEAR REVENUE'!D24</f>
        <v>0</v>
      </c>
    </row>
    <row r="27" spans="1:7" x14ac:dyDescent="0.25">
      <c r="A27" s="92" t="s">
        <v>98</v>
      </c>
      <c r="B27" s="57" t="s">
        <v>99</v>
      </c>
      <c r="C27" s="109" t="str">
        <f>'BASE YEAR REVENUE'!C25</f>
        <v>Yes</v>
      </c>
      <c r="D27" s="100"/>
      <c r="E27" s="100"/>
      <c r="F27" s="100"/>
      <c r="G27" s="69">
        <f>'BASE YEAR REVENUE'!D25</f>
        <v>0</v>
      </c>
    </row>
    <row r="28" spans="1:7" x14ac:dyDescent="0.25">
      <c r="A28" s="92" t="s">
        <v>100</v>
      </c>
      <c r="B28" s="57" t="s">
        <v>101</v>
      </c>
      <c r="C28" s="109" t="str">
        <f>'BASE YEAR REVENUE'!C26</f>
        <v>Yes</v>
      </c>
      <c r="D28" s="100"/>
      <c r="E28" s="100"/>
      <c r="F28" s="100"/>
      <c r="G28" s="69">
        <f>'BASE YEAR REVENUE'!D26</f>
        <v>0</v>
      </c>
    </row>
    <row r="29" spans="1:7" x14ac:dyDescent="0.25">
      <c r="A29" s="92" t="s">
        <v>102</v>
      </c>
      <c r="B29" s="57" t="s">
        <v>103</v>
      </c>
      <c r="C29" s="109" t="str">
        <f>'BASE YEAR REVENUE'!C27</f>
        <v>Yes</v>
      </c>
      <c r="D29" s="100"/>
      <c r="E29" s="100"/>
      <c r="F29" s="100"/>
      <c r="G29" s="69">
        <f>'BASE YEAR REVENUE'!D27</f>
        <v>0</v>
      </c>
    </row>
    <row r="30" spans="1:7" x14ac:dyDescent="0.25">
      <c r="A30" s="92" t="s">
        <v>104</v>
      </c>
      <c r="B30" s="57" t="s">
        <v>105</v>
      </c>
      <c r="C30" s="109" t="str">
        <f>'BASE YEAR REVENUE'!C28</f>
        <v>Yes</v>
      </c>
      <c r="D30" s="100"/>
      <c r="E30" s="100"/>
      <c r="F30" s="100"/>
      <c r="G30" s="69">
        <f>'BASE YEAR REVENUE'!D28</f>
        <v>0</v>
      </c>
    </row>
    <row r="31" spans="1:7" x14ac:dyDescent="0.25">
      <c r="A31" s="92" t="s">
        <v>106</v>
      </c>
      <c r="B31" s="57" t="s">
        <v>107</v>
      </c>
      <c r="C31" s="109" t="str">
        <f>'BASE YEAR REVENUE'!C29</f>
        <v>Yes</v>
      </c>
      <c r="D31" s="100"/>
      <c r="E31" s="100"/>
      <c r="F31" s="100"/>
      <c r="G31" s="69">
        <f>'BASE YEAR REVENUE'!D29</f>
        <v>0</v>
      </c>
    </row>
    <row r="32" spans="1:7" x14ac:dyDescent="0.25">
      <c r="A32" s="92" t="s">
        <v>108</v>
      </c>
      <c r="B32" s="57" t="s">
        <v>115</v>
      </c>
      <c r="C32" s="109" t="str">
        <f>'BASE YEAR REVENUE'!C30</f>
        <v>Yes</v>
      </c>
      <c r="D32" s="100"/>
      <c r="E32" s="100"/>
      <c r="F32" s="100"/>
      <c r="G32" s="69">
        <f>'BASE YEAR REVENUE'!D30</f>
        <v>0</v>
      </c>
    </row>
    <row r="33" spans="1:7" x14ac:dyDescent="0.25">
      <c r="A33" s="92" t="s">
        <v>109</v>
      </c>
      <c r="B33" s="57" t="s">
        <v>110</v>
      </c>
      <c r="C33" s="109" t="str">
        <f>'BASE YEAR REVENUE'!C31</f>
        <v>Yes</v>
      </c>
      <c r="D33" s="100"/>
      <c r="E33" s="100"/>
      <c r="F33" s="100"/>
      <c r="G33" s="69">
        <f>'BASE YEAR REVENUE'!D31</f>
        <v>0</v>
      </c>
    </row>
    <row r="34" spans="1:7" x14ac:dyDescent="0.25">
      <c r="A34" s="92" t="s">
        <v>111</v>
      </c>
      <c r="B34" s="57" t="s">
        <v>112</v>
      </c>
      <c r="C34" s="109" t="str">
        <f>'BASE YEAR REVENUE'!C32</f>
        <v>Yes</v>
      </c>
      <c r="D34" s="100"/>
      <c r="E34" s="100"/>
      <c r="F34" s="100"/>
      <c r="G34" s="69">
        <f>'BASE YEAR REVENUE'!D32</f>
        <v>0</v>
      </c>
    </row>
    <row r="35" spans="1:7" ht="15" customHeight="1" thickBot="1" x14ac:dyDescent="0.3">
      <c r="A35" s="92" t="s">
        <v>113</v>
      </c>
      <c r="B35" s="57" t="s">
        <v>114</v>
      </c>
      <c r="C35" s="109" t="str">
        <f>'BASE YEAR REVENUE'!C33</f>
        <v>Yes</v>
      </c>
      <c r="D35" s="100"/>
      <c r="E35" s="100"/>
      <c r="F35" s="100"/>
      <c r="G35" s="69">
        <f>'BASE YEAR REVENUE'!D33</f>
        <v>0</v>
      </c>
    </row>
    <row r="36" spans="1:7" ht="30" thickTop="1" thickBot="1" x14ac:dyDescent="0.5">
      <c r="A36" s="92"/>
      <c r="B36" s="53" t="s">
        <v>35</v>
      </c>
      <c r="C36" s="106"/>
      <c r="D36" s="131" t="str">
        <f>'BASE YEAR REVENUE'!C34</f>
        <v xml:space="preserve">Amount of revenue in the form of grants or reimbursement for services </v>
      </c>
      <c r="E36" s="131"/>
      <c r="F36" s="131"/>
      <c r="G36" s="132"/>
    </row>
    <row r="37" spans="1:7" ht="15.75" thickTop="1" x14ac:dyDescent="0.25">
      <c r="A37" s="92"/>
      <c r="B37" s="59" t="s">
        <v>116</v>
      </c>
      <c r="C37" s="110"/>
      <c r="D37" s="112"/>
      <c r="E37" s="112"/>
      <c r="F37" s="112"/>
      <c r="G37" s="68"/>
    </row>
    <row r="38" spans="1:7" x14ac:dyDescent="0.25">
      <c r="A38" s="127" t="s">
        <v>212</v>
      </c>
      <c r="B38" s="57" t="s">
        <v>211</v>
      </c>
      <c r="C38" s="109" t="str">
        <f>'BASE YEAR REVENUE'!C36</f>
        <v>Yes</v>
      </c>
      <c r="D38" s="100"/>
      <c r="E38" s="100"/>
      <c r="F38" s="100"/>
      <c r="G38" s="69">
        <f>'BASE YEAR REVENUE'!D36</f>
        <v>0</v>
      </c>
    </row>
    <row r="39" spans="1:7" x14ac:dyDescent="0.25">
      <c r="A39" s="127" t="s">
        <v>215</v>
      </c>
      <c r="B39" s="57" t="s">
        <v>214</v>
      </c>
      <c r="C39" s="109" t="str">
        <f>'BASE YEAR REVENUE'!C37</f>
        <v>No</v>
      </c>
      <c r="D39" s="100"/>
      <c r="E39" s="100"/>
      <c r="F39" s="100"/>
      <c r="G39" s="69">
        <f>'BASE YEAR REVENUE'!D37</f>
        <v>0</v>
      </c>
    </row>
    <row r="40" spans="1:7" x14ac:dyDescent="0.25">
      <c r="A40" s="127" t="s">
        <v>218</v>
      </c>
      <c r="B40" s="57" t="s">
        <v>217</v>
      </c>
      <c r="C40" s="109" t="str">
        <f>'BASE YEAR REVENUE'!C38</f>
        <v>Yes</v>
      </c>
      <c r="D40" s="100"/>
      <c r="E40" s="100"/>
      <c r="F40" s="100"/>
      <c r="G40" s="69">
        <f>'BASE YEAR REVENUE'!D38</f>
        <v>0</v>
      </c>
    </row>
    <row r="41" spans="1:7" x14ac:dyDescent="0.25">
      <c r="A41" s="127" t="s">
        <v>216</v>
      </c>
      <c r="B41" s="57" t="s">
        <v>213</v>
      </c>
      <c r="C41" s="109" t="str">
        <f>'BASE YEAR REVENUE'!C39</f>
        <v>Yes</v>
      </c>
      <c r="D41" s="100"/>
      <c r="E41" s="100"/>
      <c r="F41" s="100"/>
      <c r="G41" s="69">
        <f>'BASE YEAR REVENUE'!D39</f>
        <v>0</v>
      </c>
    </row>
    <row r="42" spans="1:7" x14ac:dyDescent="0.25">
      <c r="A42" s="92"/>
      <c r="B42" s="59" t="s">
        <v>117</v>
      </c>
      <c r="C42" s="110"/>
      <c r="D42" s="112"/>
      <c r="E42" s="112"/>
      <c r="F42" s="112"/>
      <c r="G42" s="68"/>
    </row>
    <row r="43" spans="1:7" x14ac:dyDescent="0.25">
      <c r="A43" s="92" t="s">
        <v>118</v>
      </c>
      <c r="B43" s="57" t="s">
        <v>119</v>
      </c>
      <c r="C43" s="109" t="str">
        <f>'BASE YEAR REVENUE'!C41</f>
        <v>Yes</v>
      </c>
      <c r="D43" s="100"/>
      <c r="E43" s="100"/>
      <c r="F43" s="100"/>
      <c r="G43" s="69">
        <f>'BASE YEAR REVENUE'!D41</f>
        <v>0</v>
      </c>
    </row>
    <row r="44" spans="1:7" ht="15.75" customHeight="1" x14ac:dyDescent="0.25">
      <c r="A44" s="92" t="s">
        <v>120</v>
      </c>
      <c r="B44" s="57" t="s">
        <v>121</v>
      </c>
      <c r="C44" s="109" t="str">
        <f>'BASE YEAR REVENUE'!C42</f>
        <v>Yes</v>
      </c>
      <c r="D44" s="100"/>
      <c r="E44" s="100"/>
      <c r="F44" s="100"/>
      <c r="G44" s="69">
        <f>'BASE YEAR REVENUE'!D42</f>
        <v>0</v>
      </c>
    </row>
    <row r="45" spans="1:7" x14ac:dyDescent="0.25">
      <c r="A45" s="92" t="s">
        <v>122</v>
      </c>
      <c r="B45" s="57" t="s">
        <v>123</v>
      </c>
      <c r="C45" s="109" t="str">
        <f>'BASE YEAR REVENUE'!C43</f>
        <v>Yes</v>
      </c>
      <c r="D45" s="100"/>
      <c r="E45" s="100"/>
      <c r="F45" s="100"/>
      <c r="G45" s="69">
        <f>'BASE YEAR REVENUE'!D43</f>
        <v>0</v>
      </c>
    </row>
    <row r="46" spans="1:7" x14ac:dyDescent="0.25">
      <c r="A46" s="92" t="s">
        <v>124</v>
      </c>
      <c r="B46" s="57" t="s">
        <v>125</v>
      </c>
      <c r="C46" s="109" t="str">
        <f>'BASE YEAR REVENUE'!C44</f>
        <v>Yes</v>
      </c>
      <c r="D46" s="100"/>
      <c r="E46" s="100"/>
      <c r="F46" s="100"/>
      <c r="G46" s="69">
        <f>'BASE YEAR REVENUE'!D44</f>
        <v>0</v>
      </c>
    </row>
    <row r="47" spans="1:7" x14ac:dyDescent="0.25">
      <c r="A47" s="92" t="s">
        <v>126</v>
      </c>
      <c r="B47" s="57" t="s">
        <v>127</v>
      </c>
      <c r="C47" s="109" t="str">
        <f>'BASE YEAR REVENUE'!C45</f>
        <v>Yes</v>
      </c>
      <c r="D47" s="100"/>
      <c r="E47" s="100"/>
      <c r="F47" s="100"/>
      <c r="G47" s="69">
        <f>'BASE YEAR REVENUE'!D45</f>
        <v>0</v>
      </c>
    </row>
    <row r="48" spans="1:7" x14ac:dyDescent="0.25">
      <c r="A48" s="92" t="s">
        <v>128</v>
      </c>
      <c r="B48" s="57" t="s">
        <v>129</v>
      </c>
      <c r="C48" s="109" t="str">
        <f>'BASE YEAR REVENUE'!C46</f>
        <v>Yes</v>
      </c>
      <c r="D48" s="100"/>
      <c r="E48" s="100"/>
      <c r="F48" s="100"/>
      <c r="G48" s="69">
        <f>'BASE YEAR REVENUE'!D46</f>
        <v>0</v>
      </c>
    </row>
    <row r="49" spans="1:7" x14ac:dyDescent="0.25">
      <c r="A49" s="92" t="s">
        <v>130</v>
      </c>
      <c r="B49" s="57" t="s">
        <v>131</v>
      </c>
      <c r="C49" s="109" t="str">
        <f>'BASE YEAR REVENUE'!C47</f>
        <v>Yes</v>
      </c>
      <c r="D49" s="100"/>
      <c r="E49" s="100"/>
      <c r="F49" s="100"/>
      <c r="G49" s="69">
        <f>'BASE YEAR REVENUE'!D47</f>
        <v>0</v>
      </c>
    </row>
    <row r="50" spans="1:7" x14ac:dyDescent="0.25">
      <c r="A50" s="92" t="s">
        <v>132</v>
      </c>
      <c r="B50" s="57" t="s">
        <v>133</v>
      </c>
      <c r="C50" s="109" t="str">
        <f>'BASE YEAR REVENUE'!C48</f>
        <v>Yes</v>
      </c>
      <c r="D50" s="100"/>
      <c r="E50" s="100"/>
      <c r="F50" s="100"/>
      <c r="G50" s="69">
        <f>'BASE YEAR REVENUE'!D48</f>
        <v>0</v>
      </c>
    </row>
    <row r="51" spans="1:7" x14ac:dyDescent="0.25">
      <c r="A51" s="92" t="s">
        <v>134</v>
      </c>
      <c r="B51" s="57" t="s">
        <v>135</v>
      </c>
      <c r="C51" s="109" t="str">
        <f>'BASE YEAR REVENUE'!C49</f>
        <v>Yes</v>
      </c>
      <c r="D51" s="100"/>
      <c r="E51" s="100"/>
      <c r="F51" s="100"/>
      <c r="G51" s="69">
        <f>'BASE YEAR REVENUE'!D49</f>
        <v>0</v>
      </c>
    </row>
    <row r="52" spans="1:7" x14ac:dyDescent="0.25">
      <c r="A52" s="92" t="s">
        <v>136</v>
      </c>
      <c r="B52" s="57" t="s">
        <v>137</v>
      </c>
      <c r="C52" s="109" t="str">
        <f>'BASE YEAR REVENUE'!C50</f>
        <v>Yes</v>
      </c>
      <c r="D52" s="100"/>
      <c r="E52" s="100"/>
      <c r="F52" s="100"/>
      <c r="G52" s="69">
        <f>'BASE YEAR REVENUE'!D50</f>
        <v>0</v>
      </c>
    </row>
    <row r="53" spans="1:7" x14ac:dyDescent="0.25">
      <c r="A53" s="92" t="s">
        <v>138</v>
      </c>
      <c r="B53" s="57" t="s">
        <v>139</v>
      </c>
      <c r="C53" s="109" t="str">
        <f>'BASE YEAR REVENUE'!C51</f>
        <v>Yes</v>
      </c>
      <c r="D53" s="100"/>
      <c r="E53" s="100"/>
      <c r="F53" s="100"/>
      <c r="G53" s="69">
        <f>'BASE YEAR REVENUE'!D51</f>
        <v>0</v>
      </c>
    </row>
    <row r="54" spans="1:7" x14ac:dyDescent="0.25">
      <c r="A54" s="92" t="s">
        <v>140</v>
      </c>
      <c r="B54" s="57" t="s">
        <v>141</v>
      </c>
      <c r="C54" s="109" t="str">
        <f>'BASE YEAR REVENUE'!C52</f>
        <v>Yes</v>
      </c>
      <c r="D54" s="100"/>
      <c r="E54" s="100"/>
      <c r="F54" s="100"/>
      <c r="G54" s="69">
        <f>'BASE YEAR REVENUE'!D52</f>
        <v>0</v>
      </c>
    </row>
    <row r="55" spans="1:7" x14ac:dyDescent="0.25">
      <c r="A55" s="92" t="s">
        <v>142</v>
      </c>
      <c r="B55" s="57" t="s">
        <v>143</v>
      </c>
      <c r="C55" s="109" t="str">
        <f>'BASE YEAR REVENUE'!C53</f>
        <v>Yes</v>
      </c>
      <c r="D55" s="100"/>
      <c r="E55" s="100"/>
      <c r="F55" s="100"/>
      <c r="G55" s="69">
        <f>'BASE YEAR REVENUE'!D53</f>
        <v>0</v>
      </c>
    </row>
    <row r="56" spans="1:7" x14ac:dyDescent="0.25">
      <c r="A56" s="92" t="s">
        <v>144</v>
      </c>
      <c r="B56" s="57" t="s">
        <v>145</v>
      </c>
      <c r="C56" s="109" t="str">
        <f>'BASE YEAR REVENUE'!C54</f>
        <v>Yes</v>
      </c>
      <c r="D56" s="100"/>
      <c r="E56" s="100"/>
      <c r="F56" s="100"/>
      <c r="G56" s="69">
        <f>'BASE YEAR REVENUE'!D54</f>
        <v>0</v>
      </c>
    </row>
    <row r="57" spans="1:7" x14ac:dyDescent="0.25">
      <c r="A57" s="92" t="s">
        <v>146</v>
      </c>
      <c r="B57" s="57" t="s">
        <v>147</v>
      </c>
      <c r="C57" s="109" t="str">
        <f>'BASE YEAR REVENUE'!C55</f>
        <v>Yes</v>
      </c>
      <c r="D57" s="100"/>
      <c r="E57" s="100"/>
      <c r="F57" s="100"/>
      <c r="G57" s="69">
        <f>'BASE YEAR REVENUE'!D55</f>
        <v>0</v>
      </c>
    </row>
    <row r="58" spans="1:7" x14ac:dyDescent="0.25">
      <c r="A58" s="92" t="s">
        <v>148</v>
      </c>
      <c r="B58" s="57" t="s">
        <v>149</v>
      </c>
      <c r="C58" s="109" t="str">
        <f>'BASE YEAR REVENUE'!C56</f>
        <v>Yes</v>
      </c>
      <c r="D58" s="100"/>
      <c r="E58" s="100"/>
      <c r="F58" s="100"/>
      <c r="G58" s="69">
        <f>'BASE YEAR REVENUE'!D56</f>
        <v>0</v>
      </c>
    </row>
    <row r="59" spans="1:7" x14ac:dyDescent="0.25">
      <c r="A59" s="92" t="s">
        <v>150</v>
      </c>
      <c r="B59" s="57" t="s">
        <v>151</v>
      </c>
      <c r="C59" s="109" t="str">
        <f>'BASE YEAR REVENUE'!C57</f>
        <v>Yes</v>
      </c>
      <c r="D59" s="100"/>
      <c r="E59" s="100"/>
      <c r="F59" s="100"/>
      <c r="G59" s="69">
        <f>'BASE YEAR REVENUE'!D57</f>
        <v>0</v>
      </c>
    </row>
    <row r="60" spans="1:7" ht="15.75" thickBot="1" x14ac:dyDescent="0.3">
      <c r="A60" s="92" t="s">
        <v>152</v>
      </c>
      <c r="B60" s="57" t="s">
        <v>153</v>
      </c>
      <c r="C60" s="109" t="str">
        <f>'BASE YEAR REVENUE'!C58</f>
        <v>Yes</v>
      </c>
      <c r="D60" s="100"/>
      <c r="E60" s="100"/>
      <c r="F60" s="100"/>
      <c r="G60" s="69">
        <f>'BASE YEAR REVENUE'!D58</f>
        <v>0</v>
      </c>
    </row>
    <row r="61" spans="1:7" ht="30" thickTop="1" thickBot="1" x14ac:dyDescent="0.5">
      <c r="A61" s="92"/>
      <c r="B61" s="53" t="s">
        <v>154</v>
      </c>
      <c r="C61" s="106"/>
      <c r="D61" s="129" t="str">
        <f>'BASE YEAR REVENUE'!C59</f>
        <v>Uniform Construction Code revenue</v>
      </c>
      <c r="E61" s="101"/>
      <c r="F61" s="101"/>
      <c r="G61" s="91"/>
    </row>
    <row r="62" spans="1:7" ht="15.75" thickTop="1" x14ac:dyDescent="0.25">
      <c r="A62" s="92"/>
      <c r="B62" s="59" t="s">
        <v>154</v>
      </c>
      <c r="C62" s="110"/>
      <c r="D62" s="112"/>
      <c r="E62" s="112"/>
      <c r="F62" s="112"/>
      <c r="G62" s="68"/>
    </row>
    <row r="63" spans="1:7" x14ac:dyDescent="0.25">
      <c r="A63" s="92" t="s">
        <v>158</v>
      </c>
      <c r="B63" s="57" t="s">
        <v>155</v>
      </c>
      <c r="C63" s="109" t="str">
        <f>'BASE YEAR REVENUE'!C61</f>
        <v>Yes</v>
      </c>
      <c r="D63" s="100"/>
      <c r="E63" s="100"/>
      <c r="F63" s="100"/>
      <c r="G63" s="69">
        <f>'BASE YEAR REVENUE'!D61</f>
        <v>0</v>
      </c>
    </row>
    <row r="64" spans="1:7" x14ac:dyDescent="0.25">
      <c r="A64" s="92" t="s">
        <v>159</v>
      </c>
      <c r="B64" s="57" t="s">
        <v>156</v>
      </c>
      <c r="C64" s="109" t="str">
        <f>'BASE YEAR REVENUE'!C62</f>
        <v>Yes</v>
      </c>
      <c r="D64" s="100"/>
      <c r="E64" s="100"/>
      <c r="F64" s="100"/>
      <c r="G64" s="69">
        <f>'BASE YEAR REVENUE'!D62</f>
        <v>0</v>
      </c>
    </row>
    <row r="65" spans="1:7" ht="15.75" thickBot="1" x14ac:dyDescent="0.3">
      <c r="A65" s="92" t="s">
        <v>160</v>
      </c>
      <c r="B65" s="57" t="s">
        <v>157</v>
      </c>
      <c r="C65" s="109" t="str">
        <f>'BASE YEAR REVENUE'!C63</f>
        <v>Yes</v>
      </c>
      <c r="D65" s="100"/>
      <c r="E65" s="100"/>
      <c r="F65" s="100"/>
      <c r="G65" s="69">
        <f>'BASE YEAR REVENUE'!D63</f>
        <v>0</v>
      </c>
    </row>
    <row r="66" spans="1:7" ht="30" thickTop="1" thickBot="1" x14ac:dyDescent="0.5">
      <c r="A66" s="92"/>
      <c r="B66" s="53" t="s">
        <v>161</v>
      </c>
      <c r="C66" s="108"/>
      <c r="D66" s="129" t="str">
        <f>'BASE YEAR REVENUE'!C64</f>
        <v>Other revenues offset by appropriations</v>
      </c>
      <c r="E66" s="101"/>
      <c r="F66" s="101"/>
      <c r="G66" s="91"/>
    </row>
    <row r="67" spans="1:7" ht="15.75" thickTop="1" x14ac:dyDescent="0.25">
      <c r="A67" s="92"/>
      <c r="B67" s="59" t="s">
        <v>154</v>
      </c>
      <c r="C67" s="110"/>
      <c r="D67" s="112"/>
      <c r="E67" s="112"/>
      <c r="F67" s="112"/>
      <c r="G67" s="68"/>
    </row>
    <row r="68" spans="1:7" x14ac:dyDescent="0.25">
      <c r="A68" s="92" t="s">
        <v>162</v>
      </c>
      <c r="B68" s="57" t="s">
        <v>163</v>
      </c>
      <c r="C68" s="109" t="str">
        <f>'BASE YEAR REVENUE'!C66</f>
        <v>Yes</v>
      </c>
      <c r="D68" s="100"/>
      <c r="E68" s="100"/>
      <c r="F68" s="100"/>
      <c r="G68" s="69">
        <f>'BASE YEAR REVENUE'!D66</f>
        <v>0</v>
      </c>
    </row>
    <row r="69" spans="1:7" x14ac:dyDescent="0.25">
      <c r="A69" s="92" t="s">
        <v>164</v>
      </c>
      <c r="B69" s="57" t="s">
        <v>165</v>
      </c>
      <c r="C69" s="109" t="str">
        <f>'BASE YEAR REVENUE'!C67</f>
        <v>Yes</v>
      </c>
      <c r="D69" s="100"/>
      <c r="E69" s="100"/>
      <c r="F69" s="100"/>
      <c r="G69" s="69">
        <f>'BASE YEAR REVENUE'!D67</f>
        <v>0</v>
      </c>
    </row>
    <row r="70" spans="1:7" ht="15.75" thickBot="1" x14ac:dyDescent="0.3">
      <c r="A70" s="92" t="s">
        <v>166</v>
      </c>
      <c r="B70" s="57" t="s">
        <v>167</v>
      </c>
      <c r="C70" s="109" t="str">
        <f>'BASE YEAR REVENUE'!C68</f>
        <v>Yes</v>
      </c>
      <c r="D70" s="100"/>
      <c r="E70" s="100"/>
      <c r="F70" s="100"/>
      <c r="G70" s="69">
        <f>'BASE YEAR REVENUE'!D68</f>
        <v>0</v>
      </c>
    </row>
    <row r="71" spans="1:7" ht="30" thickTop="1" thickBot="1" x14ac:dyDescent="0.5">
      <c r="A71" s="92"/>
      <c r="B71" s="53" t="s">
        <v>168</v>
      </c>
      <c r="C71" s="106"/>
      <c r="D71" s="129" t="str">
        <f>'BASE YEAR REVENUE'!C69</f>
        <v>Amount of other special items of revenue</v>
      </c>
      <c r="E71" s="101"/>
      <c r="F71" s="101"/>
      <c r="G71" s="91"/>
    </row>
    <row r="72" spans="1:7" ht="15.75" thickTop="1" x14ac:dyDescent="0.25">
      <c r="A72" s="92"/>
      <c r="B72" s="59" t="s">
        <v>168</v>
      </c>
      <c r="C72" s="110"/>
      <c r="D72" s="112"/>
      <c r="E72" s="112"/>
      <c r="F72" s="112"/>
      <c r="G72" s="68"/>
    </row>
    <row r="73" spans="1:7" x14ac:dyDescent="0.25">
      <c r="A73" s="92" t="s">
        <v>169</v>
      </c>
      <c r="B73" s="57" t="s">
        <v>170</v>
      </c>
      <c r="C73" s="109" t="str">
        <f>'BASE YEAR REVENUE'!C71</f>
        <v>Yes</v>
      </c>
      <c r="D73" s="100"/>
      <c r="E73" s="100"/>
      <c r="F73" s="100"/>
      <c r="G73" s="69">
        <f>'BASE YEAR REVENUE'!D71</f>
        <v>0</v>
      </c>
    </row>
    <row r="74" spans="1:7" x14ac:dyDescent="0.25">
      <c r="A74" s="92" t="s">
        <v>171</v>
      </c>
      <c r="B74" s="57" t="s">
        <v>172</v>
      </c>
      <c r="C74" s="109" t="str">
        <f>'BASE YEAR REVENUE'!C72</f>
        <v>Yes</v>
      </c>
      <c r="D74" s="100"/>
      <c r="E74" s="100"/>
      <c r="F74" s="100"/>
      <c r="G74" s="69">
        <f>'BASE YEAR REVENUE'!D72</f>
        <v>0</v>
      </c>
    </row>
    <row r="75" spans="1:7" x14ac:dyDescent="0.25">
      <c r="A75" s="92" t="s">
        <v>173</v>
      </c>
      <c r="B75" s="57" t="s">
        <v>174</v>
      </c>
      <c r="C75" s="109" t="str">
        <f>'BASE YEAR REVENUE'!C73</f>
        <v>Yes</v>
      </c>
      <c r="D75" s="100"/>
      <c r="E75" s="100"/>
      <c r="F75" s="100"/>
      <c r="G75" s="69">
        <f>'BASE YEAR REVENUE'!D73</f>
        <v>0</v>
      </c>
    </row>
    <row r="76" spans="1:7" x14ac:dyDescent="0.25">
      <c r="A76" s="92" t="s">
        <v>175</v>
      </c>
      <c r="B76" s="57" t="s">
        <v>176</v>
      </c>
      <c r="C76" s="109" t="str">
        <f>'BASE YEAR REVENUE'!C74</f>
        <v>Yes</v>
      </c>
      <c r="D76" s="100"/>
      <c r="E76" s="100"/>
      <c r="F76" s="100"/>
      <c r="G76" s="69">
        <f>'BASE YEAR REVENUE'!D74</f>
        <v>0</v>
      </c>
    </row>
    <row r="77" spans="1:7" x14ac:dyDescent="0.25">
      <c r="A77" s="92" t="s">
        <v>177</v>
      </c>
      <c r="B77" s="57" t="s">
        <v>178</v>
      </c>
      <c r="C77" s="109" t="str">
        <f>'BASE YEAR REVENUE'!C75</f>
        <v>Yes</v>
      </c>
      <c r="D77" s="100"/>
      <c r="E77" s="100"/>
      <c r="F77" s="100"/>
      <c r="G77" s="69">
        <f>'BASE YEAR REVENUE'!D75</f>
        <v>0</v>
      </c>
    </row>
    <row r="78" spans="1:7" x14ac:dyDescent="0.25">
      <c r="A78" s="92" t="s">
        <v>179</v>
      </c>
      <c r="B78" s="57" t="s">
        <v>180</v>
      </c>
      <c r="C78" s="109" t="str">
        <f>'BASE YEAR REVENUE'!C76</f>
        <v>Yes</v>
      </c>
      <c r="D78" s="100"/>
      <c r="E78" s="100"/>
      <c r="F78" s="100"/>
      <c r="G78" s="69">
        <f>'BASE YEAR REVENUE'!D76</f>
        <v>0</v>
      </c>
    </row>
    <row r="79" spans="1:7" x14ac:dyDescent="0.25">
      <c r="A79" s="92" t="s">
        <v>181</v>
      </c>
      <c r="B79" s="57" t="s">
        <v>182</v>
      </c>
      <c r="C79" s="109" t="str">
        <f>'BASE YEAR REVENUE'!C77</f>
        <v>Yes</v>
      </c>
      <c r="D79" s="100"/>
      <c r="E79" s="100"/>
      <c r="F79" s="100"/>
      <c r="G79" s="69">
        <f>'BASE YEAR REVENUE'!D77</f>
        <v>0</v>
      </c>
    </row>
    <row r="80" spans="1:7" x14ac:dyDescent="0.25">
      <c r="A80" s="92" t="s">
        <v>183</v>
      </c>
      <c r="B80" s="57" t="s">
        <v>184</v>
      </c>
      <c r="C80" s="109" t="str">
        <f>'BASE YEAR REVENUE'!C78</f>
        <v>Yes</v>
      </c>
      <c r="D80" s="100"/>
      <c r="E80" s="100"/>
      <c r="F80" s="100"/>
      <c r="G80" s="69">
        <f>'BASE YEAR REVENUE'!D78</f>
        <v>0</v>
      </c>
    </row>
    <row r="81" spans="1:7" x14ac:dyDescent="0.25">
      <c r="A81" s="92" t="s">
        <v>185</v>
      </c>
      <c r="B81" s="57" t="s">
        <v>186</v>
      </c>
      <c r="C81" s="109" t="str">
        <f>'BASE YEAR REVENUE'!C79</f>
        <v>Yes</v>
      </c>
      <c r="D81" s="100"/>
      <c r="E81" s="100"/>
      <c r="F81" s="100"/>
      <c r="G81" s="69">
        <f>'BASE YEAR REVENUE'!D79</f>
        <v>0</v>
      </c>
    </row>
    <row r="82" spans="1:7" x14ac:dyDescent="0.25">
      <c r="A82" s="92" t="s">
        <v>187</v>
      </c>
      <c r="B82" s="57" t="s">
        <v>188</v>
      </c>
      <c r="C82" s="109" t="str">
        <f>'BASE YEAR REVENUE'!C80</f>
        <v>Yes</v>
      </c>
      <c r="D82" s="100"/>
      <c r="E82" s="100"/>
      <c r="F82" s="100"/>
      <c r="G82" s="69">
        <f>'BASE YEAR REVENUE'!D80</f>
        <v>0</v>
      </c>
    </row>
    <row r="83" spans="1:7" x14ac:dyDescent="0.25">
      <c r="A83" s="92" t="s">
        <v>189</v>
      </c>
      <c r="B83" s="57" t="s">
        <v>190</v>
      </c>
      <c r="C83" s="109" t="str">
        <f>'BASE YEAR REVENUE'!C81</f>
        <v>Yes</v>
      </c>
      <c r="D83" s="100"/>
      <c r="E83" s="100"/>
      <c r="F83" s="100"/>
      <c r="G83" s="69">
        <f>'BASE YEAR REVENUE'!D81</f>
        <v>0</v>
      </c>
    </row>
    <row r="84" spans="1:7" x14ac:dyDescent="0.25">
      <c r="A84" s="92" t="s">
        <v>191</v>
      </c>
      <c r="B84" s="57" t="s">
        <v>192</v>
      </c>
      <c r="C84" s="109" t="str">
        <f>'BASE YEAR REVENUE'!C82</f>
        <v>Yes</v>
      </c>
      <c r="D84" s="100"/>
      <c r="E84" s="100"/>
      <c r="F84" s="100"/>
      <c r="G84" s="69">
        <f>'BASE YEAR REVENUE'!D82</f>
        <v>0</v>
      </c>
    </row>
    <row r="85" spans="1:7" x14ac:dyDescent="0.25">
      <c r="A85" s="92" t="s">
        <v>193</v>
      </c>
      <c r="B85" s="57" t="s">
        <v>194</v>
      </c>
      <c r="C85" s="109" t="str">
        <f>'BASE YEAR REVENUE'!C83</f>
        <v>Yes</v>
      </c>
      <c r="D85" s="100"/>
      <c r="E85" s="100"/>
      <c r="F85" s="100"/>
      <c r="G85" s="69">
        <f>'BASE YEAR REVENUE'!D83</f>
        <v>0</v>
      </c>
    </row>
    <row r="86" spans="1:7" x14ac:dyDescent="0.25">
      <c r="A86" s="92"/>
      <c r="B86" s="57" t="s">
        <v>219</v>
      </c>
      <c r="C86" s="109" t="str">
        <f>'BASE YEAR REVENUE'!C84</f>
        <v>No</v>
      </c>
      <c r="D86" s="100"/>
      <c r="E86" s="100"/>
      <c r="F86" s="100"/>
      <c r="G86" s="69">
        <f>'BASE YEAR REVENUE'!D84</f>
        <v>0</v>
      </c>
    </row>
    <row r="87" spans="1:7" x14ac:dyDescent="0.25">
      <c r="A87" s="92"/>
      <c r="B87" s="57" t="s">
        <v>220</v>
      </c>
      <c r="C87" s="109" t="str">
        <f>'BASE YEAR REVENUE'!C85</f>
        <v>No</v>
      </c>
      <c r="D87" s="100"/>
      <c r="E87" s="100"/>
      <c r="F87" s="100"/>
      <c r="G87" s="69">
        <f>'BASE YEAR REVENUE'!D85</f>
        <v>0</v>
      </c>
    </row>
    <row r="88" spans="1:7" x14ac:dyDescent="0.25">
      <c r="A88" s="92"/>
      <c r="B88" s="57" t="s">
        <v>221</v>
      </c>
      <c r="C88" s="109" t="str">
        <f>'BASE YEAR REVENUE'!C86</f>
        <v>No</v>
      </c>
      <c r="D88" s="100"/>
      <c r="E88" s="100"/>
      <c r="F88" s="100"/>
      <c r="G88" s="69">
        <f>'BASE YEAR REVENUE'!D86</f>
        <v>0</v>
      </c>
    </row>
    <row r="89" spans="1:7" ht="17.25" customHeight="1" x14ac:dyDescent="0.25">
      <c r="A89" s="92" t="s">
        <v>196</v>
      </c>
      <c r="B89" s="57" t="s">
        <v>201</v>
      </c>
      <c r="C89" s="109" t="str">
        <f>'BASE YEAR REVENUE'!C87</f>
        <v>Yes</v>
      </c>
      <c r="D89" s="100"/>
      <c r="E89" s="100"/>
      <c r="F89" s="100"/>
      <c r="G89" s="69">
        <f>'BASE YEAR REVENUE'!D87</f>
        <v>0</v>
      </c>
    </row>
    <row r="90" spans="1:7" ht="17.25" customHeight="1" x14ac:dyDescent="0.3">
      <c r="A90" s="92"/>
      <c r="B90" s="70" t="s">
        <v>36</v>
      </c>
      <c r="C90" s="111"/>
      <c r="D90" s="113">
        <f>SUM(D8:D89)</f>
        <v>0</v>
      </c>
      <c r="E90" s="113">
        <f>SUM(E8:E89)</f>
        <v>0</v>
      </c>
      <c r="F90" s="113">
        <f>SUM(F8:F89)</f>
        <v>0</v>
      </c>
      <c r="G90" s="61">
        <f>SUM(G8:G89)</f>
        <v>1</v>
      </c>
    </row>
    <row r="91" spans="1:7" ht="17.25" customHeight="1" thickBot="1" x14ac:dyDescent="0.3">
      <c r="A91" s="92"/>
      <c r="B91" s="72" t="s">
        <v>37</v>
      </c>
      <c r="C91" s="73"/>
      <c r="D91" s="114">
        <f>SUMIF($C$7:$C$89,"Yes",D7:D89)</f>
        <v>0</v>
      </c>
      <c r="E91" s="114">
        <f>SUMIF($C$7:$C$89,"Yes",E7:E89)</f>
        <v>0</v>
      </c>
      <c r="F91" s="114">
        <f>SUMIF($C$7:$C$89,"Yes",F7:F89)</f>
        <v>0</v>
      </c>
      <c r="G91" s="74">
        <f>SUMIF($C$7:$C$89,"Yes",G7:G89)</f>
        <v>1</v>
      </c>
    </row>
    <row r="92" spans="1:7" ht="19.5" thickTop="1" x14ac:dyDescent="0.3">
      <c r="B92" s="75"/>
      <c r="C92" s="75"/>
      <c r="D92" s="75"/>
      <c r="E92" s="75"/>
      <c r="F92" s="75"/>
      <c r="G92" s="75"/>
    </row>
    <row r="93" spans="1:7" ht="18.75" x14ac:dyDescent="0.3">
      <c r="B93" s="76" t="s">
        <v>42</v>
      </c>
      <c r="C93" s="77"/>
      <c r="D93" s="77"/>
      <c r="E93" s="78" t="str">
        <f>IF(D91=0,"NA",(E91-D91)/D91)</f>
        <v>NA</v>
      </c>
      <c r="F93" s="78" t="str">
        <f>IF(E91=0,"NA",(F91-E91)/E91)</f>
        <v>NA</v>
      </c>
      <c r="G93" s="78" t="str">
        <f>IF(F91=0,"NA",(G91-F91)/F91)</f>
        <v>NA</v>
      </c>
    </row>
    <row r="95" spans="1:7" ht="18.75" x14ac:dyDescent="0.3">
      <c r="B95" s="79" t="s">
        <v>43</v>
      </c>
      <c r="C95" s="80" t="str">
        <f>IF(G93="NA", "NA",AVERAGE(E93:G93))</f>
        <v>NA</v>
      </c>
    </row>
    <row r="96" spans="1:7" ht="18.75" x14ac:dyDescent="0.3">
      <c r="B96" s="75"/>
      <c r="C96" s="81"/>
    </row>
    <row r="97" spans="2:3" ht="18.75" x14ac:dyDescent="0.3">
      <c r="B97" s="82" t="s">
        <v>44</v>
      </c>
      <c r="C97" s="83">
        <f>IF(C95="NA",0.052,IF(C95&gt;0.041,C95,0.052))</f>
        <v>5.1999999999999998E-2</v>
      </c>
    </row>
    <row r="101" spans="2:3" x14ac:dyDescent="0.25">
      <c r="B101" s="13"/>
    </row>
  </sheetData>
  <mergeCells count="3">
    <mergeCell ref="B3:G3"/>
    <mergeCell ref="D6:G6"/>
    <mergeCell ref="D36:G36"/>
  </mergeCells>
  <hyperlinks>
    <hyperlink ref="H1" location="SUMMARY!A1" display="Summary" xr:uid="{6AC1E1DC-600D-40DF-9ED0-546AF007EFD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74652-0047-4E4E-B5E4-9AC10E5EFAB8}">
  <sheetPr>
    <tabColor rgb="FFFFC000"/>
  </sheetPr>
  <dimension ref="A1:K91"/>
  <sheetViews>
    <sheetView showGridLines="0" workbookViewId="0">
      <pane xSplit="1" ySplit="4" topLeftCell="B5" activePane="bottomRight" state="frozen"/>
      <selection pane="topRight" activeCell="B1" sqref="B1"/>
      <selection pane="bottomLeft" activeCell="A5" sqref="A5"/>
      <selection pane="bottomRight" activeCell="C8" sqref="C8"/>
    </sheetView>
  </sheetViews>
  <sheetFormatPr defaultRowHeight="15" x14ac:dyDescent="0.25"/>
  <cols>
    <col min="1" max="1" width="7.140625" customWidth="1"/>
    <col min="2" max="2" width="85.140625" customWidth="1"/>
    <col min="3" max="3" width="22.140625" customWidth="1"/>
    <col min="4" max="4" width="21.140625" customWidth="1"/>
    <col min="5" max="5" width="20.28515625" customWidth="1"/>
    <col min="6" max="6" width="4.7109375" customWidth="1"/>
    <col min="7" max="7" width="13.28515625" customWidth="1"/>
  </cols>
  <sheetData>
    <row r="1" spans="1:11" ht="33" customHeight="1" x14ac:dyDescent="0.35">
      <c r="B1" s="45" t="s">
        <v>45</v>
      </c>
      <c r="G1" s="117" t="s">
        <v>31</v>
      </c>
      <c r="H1" s="116" t="s">
        <v>207</v>
      </c>
    </row>
    <row r="2" spans="1:11" ht="16.5" customHeight="1" thickBot="1" x14ac:dyDescent="0.3">
      <c r="B2" s="47" t="s">
        <v>46</v>
      </c>
      <c r="C2" s="48">
        <f>SUMMARY!$E$13</f>
        <v>44196</v>
      </c>
      <c r="D2" s="48"/>
    </row>
    <row r="3" spans="1:11" s="52" customFormat="1" ht="18" customHeight="1" thickTop="1" thickBot="1" x14ac:dyDescent="0.3">
      <c r="A3" s="118" t="s">
        <v>63</v>
      </c>
      <c r="B3" s="50" t="s">
        <v>33</v>
      </c>
      <c r="C3" s="65" t="s">
        <v>199</v>
      </c>
      <c r="D3" s="66"/>
      <c r="E3" s="67" t="s">
        <v>34</v>
      </c>
      <c r="H3"/>
      <c r="I3"/>
      <c r="J3"/>
      <c r="K3"/>
    </row>
    <row r="4" spans="1:11" ht="16.5" customHeight="1" thickTop="1" thickBot="1" x14ac:dyDescent="0.5">
      <c r="B4" s="96"/>
      <c r="C4" s="97"/>
      <c r="D4" s="98" t="s">
        <v>206</v>
      </c>
      <c r="E4" s="99" t="s">
        <v>47</v>
      </c>
    </row>
    <row r="5" spans="1:11" ht="28.9" customHeight="1" thickTop="1" thickBot="1" x14ac:dyDescent="0.5">
      <c r="B5" s="53" t="s">
        <v>64</v>
      </c>
      <c r="C5" s="129" t="str">
        <f>'BASE YEAR REVENUE'!C4</f>
        <v>Prior year surplus used as revenue in the budget</v>
      </c>
      <c r="D5" s="90"/>
      <c r="E5" s="91"/>
    </row>
    <row r="6" spans="1:11" ht="15.75" thickTop="1" x14ac:dyDescent="0.25">
      <c r="A6" s="9"/>
      <c r="B6" s="54" t="s">
        <v>64</v>
      </c>
      <c r="C6" s="93"/>
      <c r="D6" s="93"/>
      <c r="E6" s="94"/>
    </row>
    <row r="7" spans="1:11" x14ac:dyDescent="0.25">
      <c r="A7" s="92" t="s">
        <v>72</v>
      </c>
      <c r="B7" s="57" t="s">
        <v>64</v>
      </c>
      <c r="C7" s="105" t="str">
        <f>'BASE YEAR REVENUE'!C6</f>
        <v>Yes</v>
      </c>
      <c r="D7" s="126">
        <f>'BASE YEAR REVENUE'!D6</f>
        <v>1</v>
      </c>
      <c r="E7" s="58">
        <v>1</v>
      </c>
    </row>
    <row r="8" spans="1:11" ht="15.75" thickBot="1" x14ac:dyDescent="0.3">
      <c r="A8" s="92" t="s">
        <v>73</v>
      </c>
      <c r="B8" s="57" t="s">
        <v>65</v>
      </c>
      <c r="C8" s="105" t="str">
        <f>'BASE YEAR REVENUE'!C7</f>
        <v>Yes</v>
      </c>
      <c r="D8" s="126">
        <f>'BASE YEAR REVENUE'!D7</f>
        <v>0</v>
      </c>
      <c r="E8" s="58">
        <v>0</v>
      </c>
    </row>
    <row r="9" spans="1:11" ht="30" thickTop="1" thickBot="1" x14ac:dyDescent="0.5">
      <c r="A9" s="92"/>
      <c r="B9" s="53" t="s">
        <v>67</v>
      </c>
      <c r="C9" s="128" t="str">
        <f>'BASE YEAR REVENUE'!C8</f>
        <v>Municipal property taxes and receipts from delinquent taxes</v>
      </c>
      <c r="D9" s="101"/>
      <c r="E9" s="103"/>
    </row>
    <row r="10" spans="1:11" ht="15.75" thickTop="1" x14ac:dyDescent="0.25">
      <c r="A10" s="92"/>
      <c r="B10" s="59" t="s">
        <v>67</v>
      </c>
      <c r="C10" s="107"/>
      <c r="D10" s="102"/>
      <c r="E10" s="104"/>
    </row>
    <row r="11" spans="1:11" x14ac:dyDescent="0.25">
      <c r="A11" s="92"/>
      <c r="B11" s="57" t="s">
        <v>69</v>
      </c>
      <c r="C11" s="105" t="str">
        <f>'BASE YEAR REVENUE'!C10</f>
        <v>Yes</v>
      </c>
      <c r="D11" s="126">
        <f>'BASE YEAR REVENUE'!D10</f>
        <v>0</v>
      </c>
      <c r="E11" s="58">
        <v>0</v>
      </c>
    </row>
    <row r="12" spans="1:11" ht="15.75" thickBot="1" x14ac:dyDescent="0.3">
      <c r="A12" s="92"/>
      <c r="B12" s="57" t="s">
        <v>70</v>
      </c>
      <c r="C12" s="105" t="str">
        <f>'BASE YEAR REVENUE'!C11</f>
        <v>Yes</v>
      </c>
      <c r="D12" s="126">
        <f>'BASE YEAR REVENUE'!D11</f>
        <v>0</v>
      </c>
      <c r="E12" s="58">
        <v>0</v>
      </c>
    </row>
    <row r="13" spans="1:11" ht="30" thickTop="1" thickBot="1" x14ac:dyDescent="0.5">
      <c r="A13" s="92"/>
      <c r="B13" s="53" t="s">
        <v>71</v>
      </c>
      <c r="C13" s="128" t="str">
        <f>'BASE YEAR REVENUE'!C12</f>
        <v>Locally generated revenues</v>
      </c>
      <c r="D13" s="101"/>
      <c r="E13" s="103"/>
    </row>
    <row r="14" spans="1:11" ht="15.75" thickTop="1" x14ac:dyDescent="0.25">
      <c r="A14" s="92" t="s">
        <v>74</v>
      </c>
      <c r="B14" s="57" t="s">
        <v>75</v>
      </c>
      <c r="C14" s="105" t="str">
        <f>'BASE YEAR REVENUE'!C13</f>
        <v>Yes</v>
      </c>
      <c r="D14" s="126">
        <f>'BASE YEAR REVENUE'!D13</f>
        <v>0</v>
      </c>
      <c r="E14" s="58">
        <v>0</v>
      </c>
    </row>
    <row r="15" spans="1:11" x14ac:dyDescent="0.25">
      <c r="A15" s="92" t="s">
        <v>76</v>
      </c>
      <c r="B15" s="57" t="s">
        <v>77</v>
      </c>
      <c r="C15" s="105" t="str">
        <f>'BASE YEAR REVENUE'!C14</f>
        <v>Yes</v>
      </c>
      <c r="D15" s="126">
        <f>'BASE YEAR REVENUE'!D14</f>
        <v>0</v>
      </c>
      <c r="E15" s="58">
        <v>0</v>
      </c>
    </row>
    <row r="16" spans="1:11" x14ac:dyDescent="0.25">
      <c r="A16" s="92" t="s">
        <v>78</v>
      </c>
      <c r="B16" s="57" t="s">
        <v>79</v>
      </c>
      <c r="C16" s="105" t="str">
        <f>'BASE YEAR REVENUE'!C15</f>
        <v>Yes</v>
      </c>
      <c r="D16" s="126">
        <f>'BASE YEAR REVENUE'!D15</f>
        <v>0</v>
      </c>
      <c r="E16" s="58">
        <v>0</v>
      </c>
    </row>
    <row r="17" spans="1:5" x14ac:dyDescent="0.25">
      <c r="A17" s="92" t="s">
        <v>80</v>
      </c>
      <c r="B17" s="57" t="s">
        <v>81</v>
      </c>
      <c r="C17" s="105" t="str">
        <f>'BASE YEAR REVENUE'!C16</f>
        <v>Yes</v>
      </c>
      <c r="D17" s="126">
        <f>'BASE YEAR REVENUE'!D16</f>
        <v>0</v>
      </c>
      <c r="E17" s="58">
        <v>0</v>
      </c>
    </row>
    <row r="18" spans="1:5" x14ac:dyDescent="0.25">
      <c r="A18" s="92" t="s">
        <v>82</v>
      </c>
      <c r="B18" s="57" t="s">
        <v>83</v>
      </c>
      <c r="C18" s="105" t="str">
        <f>'BASE YEAR REVENUE'!C17</f>
        <v>Yes</v>
      </c>
      <c r="D18" s="126">
        <f>'BASE YEAR REVENUE'!D17</f>
        <v>0</v>
      </c>
      <c r="E18" s="58">
        <v>0</v>
      </c>
    </row>
    <row r="19" spans="1:5" x14ac:dyDescent="0.25">
      <c r="A19" s="92" t="s">
        <v>84</v>
      </c>
      <c r="B19" s="57" t="s">
        <v>85</v>
      </c>
      <c r="C19" s="105" t="str">
        <f>'BASE YEAR REVENUE'!C18</f>
        <v>Yes</v>
      </c>
      <c r="D19" s="126">
        <f>'BASE YEAR REVENUE'!D18</f>
        <v>0</v>
      </c>
      <c r="E19" s="58">
        <v>0</v>
      </c>
    </row>
    <row r="20" spans="1:5" x14ac:dyDescent="0.25">
      <c r="A20" s="92" t="s">
        <v>86</v>
      </c>
      <c r="B20" s="57" t="s">
        <v>87</v>
      </c>
      <c r="C20" s="105" t="str">
        <f>'BASE YEAR REVENUE'!C19</f>
        <v>Yes</v>
      </c>
      <c r="D20" s="126">
        <f>'BASE YEAR REVENUE'!D19</f>
        <v>0</v>
      </c>
      <c r="E20" s="58">
        <v>0</v>
      </c>
    </row>
    <row r="21" spans="1:5" x14ac:dyDescent="0.25">
      <c r="A21" s="92" t="s">
        <v>88</v>
      </c>
      <c r="B21" s="57" t="s">
        <v>89</v>
      </c>
      <c r="C21" s="105" t="str">
        <f>'BASE YEAR REVENUE'!C20</f>
        <v>Yes</v>
      </c>
      <c r="D21" s="126">
        <f>'BASE YEAR REVENUE'!D20</f>
        <v>0</v>
      </c>
      <c r="E21" s="58">
        <v>0</v>
      </c>
    </row>
    <row r="22" spans="1:5" x14ac:dyDescent="0.25">
      <c r="A22" s="92" t="s">
        <v>90</v>
      </c>
      <c r="B22" s="57" t="s">
        <v>91</v>
      </c>
      <c r="C22" s="105" t="str">
        <f>'BASE YEAR REVENUE'!C21</f>
        <v>Yes</v>
      </c>
      <c r="D22" s="126">
        <f>'BASE YEAR REVENUE'!D21</f>
        <v>0</v>
      </c>
      <c r="E22" s="58">
        <v>0</v>
      </c>
    </row>
    <row r="23" spans="1:5" x14ac:dyDescent="0.25">
      <c r="A23" s="92" t="s">
        <v>92</v>
      </c>
      <c r="B23" s="57" t="s">
        <v>93</v>
      </c>
      <c r="C23" s="105" t="str">
        <f>'BASE YEAR REVENUE'!C22</f>
        <v>Yes</v>
      </c>
      <c r="D23" s="126">
        <f>'BASE YEAR REVENUE'!D22</f>
        <v>0</v>
      </c>
      <c r="E23" s="58">
        <v>0</v>
      </c>
    </row>
    <row r="24" spans="1:5" x14ac:dyDescent="0.25">
      <c r="A24" s="92" t="s">
        <v>94</v>
      </c>
      <c r="B24" s="57" t="s">
        <v>95</v>
      </c>
      <c r="C24" s="105" t="str">
        <f>'BASE YEAR REVENUE'!C23</f>
        <v>Yes</v>
      </c>
      <c r="D24" s="126">
        <f>'BASE YEAR REVENUE'!D23</f>
        <v>0</v>
      </c>
      <c r="E24" s="58">
        <v>0</v>
      </c>
    </row>
    <row r="25" spans="1:5" x14ac:dyDescent="0.25">
      <c r="A25" s="92" t="s">
        <v>96</v>
      </c>
      <c r="B25" s="57" t="s">
        <v>97</v>
      </c>
      <c r="C25" s="105" t="str">
        <f>'BASE YEAR REVENUE'!C24</f>
        <v>Yes</v>
      </c>
      <c r="D25" s="126">
        <f>'BASE YEAR REVENUE'!D24</f>
        <v>0</v>
      </c>
      <c r="E25" s="58">
        <v>0</v>
      </c>
    </row>
    <row r="26" spans="1:5" x14ac:dyDescent="0.25">
      <c r="A26" s="92" t="s">
        <v>98</v>
      </c>
      <c r="B26" s="57" t="s">
        <v>99</v>
      </c>
      <c r="C26" s="105" t="str">
        <f>'BASE YEAR REVENUE'!C25</f>
        <v>Yes</v>
      </c>
      <c r="D26" s="126">
        <f>'BASE YEAR REVENUE'!D25</f>
        <v>0</v>
      </c>
      <c r="E26" s="58">
        <v>0</v>
      </c>
    </row>
    <row r="27" spans="1:5" x14ac:dyDescent="0.25">
      <c r="A27" s="92" t="s">
        <v>100</v>
      </c>
      <c r="B27" s="57" t="s">
        <v>101</v>
      </c>
      <c r="C27" s="105" t="str">
        <f>'BASE YEAR REVENUE'!C26</f>
        <v>Yes</v>
      </c>
      <c r="D27" s="126">
        <f>'BASE YEAR REVENUE'!D26</f>
        <v>0</v>
      </c>
      <c r="E27" s="58">
        <v>0</v>
      </c>
    </row>
    <row r="28" spans="1:5" x14ac:dyDescent="0.25">
      <c r="A28" s="92" t="s">
        <v>102</v>
      </c>
      <c r="B28" s="57" t="s">
        <v>103</v>
      </c>
      <c r="C28" s="105" t="str">
        <f>'BASE YEAR REVENUE'!C27</f>
        <v>Yes</v>
      </c>
      <c r="D28" s="126">
        <f>'BASE YEAR REVENUE'!D27</f>
        <v>0</v>
      </c>
      <c r="E28" s="58">
        <v>0</v>
      </c>
    </row>
    <row r="29" spans="1:5" x14ac:dyDescent="0.25">
      <c r="A29" s="92" t="s">
        <v>104</v>
      </c>
      <c r="B29" s="57" t="s">
        <v>105</v>
      </c>
      <c r="C29" s="105" t="str">
        <f>'BASE YEAR REVENUE'!C28</f>
        <v>Yes</v>
      </c>
      <c r="D29" s="126">
        <f>'BASE YEAR REVENUE'!D28</f>
        <v>0</v>
      </c>
      <c r="E29" s="58">
        <v>0</v>
      </c>
    </row>
    <row r="30" spans="1:5" x14ac:dyDescent="0.25">
      <c r="A30" s="92" t="s">
        <v>106</v>
      </c>
      <c r="B30" s="57" t="s">
        <v>107</v>
      </c>
      <c r="C30" s="105" t="str">
        <f>'BASE YEAR REVENUE'!C29</f>
        <v>Yes</v>
      </c>
      <c r="D30" s="126">
        <f>'BASE YEAR REVENUE'!D29</f>
        <v>0</v>
      </c>
      <c r="E30" s="58">
        <v>0</v>
      </c>
    </row>
    <row r="31" spans="1:5" x14ac:dyDescent="0.25">
      <c r="A31" s="92" t="s">
        <v>108</v>
      </c>
      <c r="B31" s="57" t="s">
        <v>115</v>
      </c>
      <c r="C31" s="105" t="str">
        <f>'BASE YEAR REVENUE'!C30</f>
        <v>Yes</v>
      </c>
      <c r="D31" s="126">
        <f>'BASE YEAR REVENUE'!D30</f>
        <v>0</v>
      </c>
      <c r="E31" s="58">
        <v>0</v>
      </c>
    </row>
    <row r="32" spans="1:5" x14ac:dyDescent="0.25">
      <c r="A32" s="92" t="s">
        <v>109</v>
      </c>
      <c r="B32" s="57" t="s">
        <v>110</v>
      </c>
      <c r="C32" s="105" t="str">
        <f>'BASE YEAR REVENUE'!C31</f>
        <v>Yes</v>
      </c>
      <c r="D32" s="126">
        <f>'BASE YEAR REVENUE'!D31</f>
        <v>0</v>
      </c>
      <c r="E32" s="58">
        <v>0</v>
      </c>
    </row>
    <row r="33" spans="1:5" x14ac:dyDescent="0.25">
      <c r="A33" s="92" t="s">
        <v>111</v>
      </c>
      <c r="B33" s="57" t="s">
        <v>112</v>
      </c>
      <c r="C33" s="105" t="str">
        <f>'BASE YEAR REVENUE'!C32</f>
        <v>Yes</v>
      </c>
      <c r="D33" s="126">
        <f>'BASE YEAR REVENUE'!D32</f>
        <v>0</v>
      </c>
      <c r="E33" s="58">
        <v>0</v>
      </c>
    </row>
    <row r="34" spans="1:5" ht="17.25" customHeight="1" thickBot="1" x14ac:dyDescent="0.3">
      <c r="A34" s="92" t="s">
        <v>113</v>
      </c>
      <c r="B34" s="57" t="s">
        <v>114</v>
      </c>
      <c r="C34" s="105" t="str">
        <f>'BASE YEAR REVENUE'!C33</f>
        <v>Yes</v>
      </c>
      <c r="D34" s="126">
        <f>'BASE YEAR REVENUE'!D33</f>
        <v>0</v>
      </c>
      <c r="E34" s="58">
        <v>0</v>
      </c>
    </row>
    <row r="35" spans="1:5" ht="30" thickTop="1" thickBot="1" x14ac:dyDescent="0.5">
      <c r="A35" s="92"/>
      <c r="B35" s="53" t="s">
        <v>35</v>
      </c>
      <c r="C35" s="128" t="str">
        <f>'BASE YEAR REVENUE'!C34</f>
        <v xml:space="preserve">Amount of revenue in the form of grants or reimbursement for services </v>
      </c>
      <c r="D35" s="101"/>
      <c r="E35" s="103"/>
    </row>
    <row r="36" spans="1:5" ht="15.75" thickTop="1" x14ac:dyDescent="0.25">
      <c r="A36" s="92"/>
      <c r="B36" s="59" t="s">
        <v>116</v>
      </c>
      <c r="C36" s="107"/>
      <c r="D36" s="102"/>
      <c r="E36" s="104"/>
    </row>
    <row r="37" spans="1:5" x14ac:dyDescent="0.25">
      <c r="A37" s="127" t="s">
        <v>212</v>
      </c>
      <c r="B37" s="57" t="s">
        <v>211</v>
      </c>
      <c r="C37" s="105" t="str">
        <f>'BASE YEAR REVENUE'!C36</f>
        <v>Yes</v>
      </c>
      <c r="D37" s="126">
        <f>'BASE YEAR REVENUE'!D36</f>
        <v>0</v>
      </c>
      <c r="E37" s="58">
        <v>0</v>
      </c>
    </row>
    <row r="38" spans="1:5" x14ac:dyDescent="0.25">
      <c r="A38" s="127" t="s">
        <v>215</v>
      </c>
      <c r="B38" s="57" t="s">
        <v>214</v>
      </c>
      <c r="C38" s="105" t="str">
        <f>'BASE YEAR REVENUE'!C37</f>
        <v>No</v>
      </c>
      <c r="D38" s="126">
        <f>'BASE YEAR REVENUE'!D37</f>
        <v>0</v>
      </c>
      <c r="E38" s="58">
        <v>0</v>
      </c>
    </row>
    <row r="39" spans="1:5" x14ac:dyDescent="0.25">
      <c r="A39" s="127" t="s">
        <v>218</v>
      </c>
      <c r="B39" s="57" t="s">
        <v>217</v>
      </c>
      <c r="C39" s="105" t="str">
        <f>'BASE YEAR REVENUE'!C38</f>
        <v>Yes</v>
      </c>
      <c r="D39" s="126">
        <f>'BASE YEAR REVENUE'!D38</f>
        <v>0</v>
      </c>
      <c r="E39" s="58">
        <v>0</v>
      </c>
    </row>
    <row r="40" spans="1:5" x14ac:dyDescent="0.25">
      <c r="A40" s="127" t="s">
        <v>216</v>
      </c>
      <c r="B40" s="57" t="s">
        <v>213</v>
      </c>
      <c r="C40" s="105" t="str">
        <f>'BASE YEAR REVENUE'!C39</f>
        <v>Yes</v>
      </c>
      <c r="D40" s="126">
        <f>'BASE YEAR REVENUE'!D39</f>
        <v>0</v>
      </c>
      <c r="E40" s="58">
        <v>0</v>
      </c>
    </row>
    <row r="41" spans="1:5" x14ac:dyDescent="0.25">
      <c r="A41" s="92"/>
      <c r="B41" s="59" t="s">
        <v>117</v>
      </c>
      <c r="C41" s="107"/>
      <c r="D41" s="102"/>
      <c r="E41" s="104"/>
    </row>
    <row r="42" spans="1:5" x14ac:dyDescent="0.25">
      <c r="A42" s="92" t="s">
        <v>118</v>
      </c>
      <c r="B42" s="57" t="s">
        <v>119</v>
      </c>
      <c r="C42" s="105" t="str">
        <f>'BASE YEAR REVENUE'!C41</f>
        <v>Yes</v>
      </c>
      <c r="D42" s="126">
        <f>'BASE YEAR REVENUE'!D41</f>
        <v>0</v>
      </c>
      <c r="E42" s="58">
        <v>0</v>
      </c>
    </row>
    <row r="43" spans="1:5" ht="16.5" customHeight="1" x14ac:dyDescent="0.25">
      <c r="A43" s="92" t="s">
        <v>120</v>
      </c>
      <c r="B43" s="57" t="s">
        <v>121</v>
      </c>
      <c r="C43" s="105" t="str">
        <f>'BASE YEAR REVENUE'!C42</f>
        <v>Yes</v>
      </c>
      <c r="D43" s="126">
        <f>'BASE YEAR REVENUE'!D42</f>
        <v>0</v>
      </c>
      <c r="E43" s="58">
        <v>0</v>
      </c>
    </row>
    <row r="44" spans="1:5" x14ac:dyDescent="0.25">
      <c r="A44" s="92" t="s">
        <v>122</v>
      </c>
      <c r="B44" s="57" t="s">
        <v>123</v>
      </c>
      <c r="C44" s="105" t="str">
        <f>'BASE YEAR REVENUE'!C43</f>
        <v>Yes</v>
      </c>
      <c r="D44" s="126">
        <f>'BASE YEAR REVENUE'!D43</f>
        <v>0</v>
      </c>
      <c r="E44" s="58">
        <v>0</v>
      </c>
    </row>
    <row r="45" spans="1:5" x14ac:dyDescent="0.25">
      <c r="A45" s="92" t="s">
        <v>124</v>
      </c>
      <c r="B45" s="57" t="s">
        <v>125</v>
      </c>
      <c r="C45" s="105" t="str">
        <f>'BASE YEAR REVENUE'!C44</f>
        <v>Yes</v>
      </c>
      <c r="D45" s="126">
        <f>'BASE YEAR REVENUE'!D44</f>
        <v>0</v>
      </c>
      <c r="E45" s="58">
        <v>0</v>
      </c>
    </row>
    <row r="46" spans="1:5" x14ac:dyDescent="0.25">
      <c r="A46" s="92" t="s">
        <v>126</v>
      </c>
      <c r="B46" s="57" t="s">
        <v>127</v>
      </c>
      <c r="C46" s="105" t="str">
        <f>'BASE YEAR REVENUE'!C45</f>
        <v>Yes</v>
      </c>
      <c r="D46" s="126">
        <f>'BASE YEAR REVENUE'!D45</f>
        <v>0</v>
      </c>
      <c r="E46" s="58">
        <v>0</v>
      </c>
    </row>
    <row r="47" spans="1:5" x14ac:dyDescent="0.25">
      <c r="A47" s="92" t="s">
        <v>128</v>
      </c>
      <c r="B47" s="57" t="s">
        <v>129</v>
      </c>
      <c r="C47" s="105" t="str">
        <f>'BASE YEAR REVENUE'!C46</f>
        <v>Yes</v>
      </c>
      <c r="D47" s="126">
        <f>'BASE YEAR REVENUE'!D46</f>
        <v>0</v>
      </c>
      <c r="E47" s="58">
        <v>0</v>
      </c>
    </row>
    <row r="48" spans="1:5" x14ac:dyDescent="0.25">
      <c r="A48" s="92" t="s">
        <v>130</v>
      </c>
      <c r="B48" s="57" t="s">
        <v>131</v>
      </c>
      <c r="C48" s="105" t="str">
        <f>'BASE YEAR REVENUE'!C47</f>
        <v>Yes</v>
      </c>
      <c r="D48" s="126">
        <f>'BASE YEAR REVENUE'!D47</f>
        <v>0</v>
      </c>
      <c r="E48" s="58">
        <v>0</v>
      </c>
    </row>
    <row r="49" spans="1:5" x14ac:dyDescent="0.25">
      <c r="A49" s="92" t="s">
        <v>132</v>
      </c>
      <c r="B49" s="57" t="s">
        <v>133</v>
      </c>
      <c r="C49" s="105" t="str">
        <f>'BASE YEAR REVENUE'!C48</f>
        <v>Yes</v>
      </c>
      <c r="D49" s="126">
        <f>'BASE YEAR REVENUE'!D48</f>
        <v>0</v>
      </c>
      <c r="E49" s="58">
        <v>0</v>
      </c>
    </row>
    <row r="50" spans="1:5" x14ac:dyDescent="0.25">
      <c r="A50" s="92" t="s">
        <v>134</v>
      </c>
      <c r="B50" s="57" t="s">
        <v>135</v>
      </c>
      <c r="C50" s="105" t="str">
        <f>'BASE YEAR REVENUE'!C49</f>
        <v>Yes</v>
      </c>
      <c r="D50" s="126">
        <f>'BASE YEAR REVENUE'!D49</f>
        <v>0</v>
      </c>
      <c r="E50" s="58">
        <v>0</v>
      </c>
    </row>
    <row r="51" spans="1:5" x14ac:dyDescent="0.25">
      <c r="A51" s="92" t="s">
        <v>136</v>
      </c>
      <c r="B51" s="57" t="s">
        <v>137</v>
      </c>
      <c r="C51" s="105" t="str">
        <f>'BASE YEAR REVENUE'!C50</f>
        <v>Yes</v>
      </c>
      <c r="D51" s="126">
        <f>'BASE YEAR REVENUE'!D50</f>
        <v>0</v>
      </c>
      <c r="E51" s="58">
        <v>0</v>
      </c>
    </row>
    <row r="52" spans="1:5" x14ac:dyDescent="0.25">
      <c r="A52" s="92" t="s">
        <v>138</v>
      </c>
      <c r="B52" s="57" t="s">
        <v>139</v>
      </c>
      <c r="C52" s="105" t="str">
        <f>'BASE YEAR REVENUE'!C51</f>
        <v>Yes</v>
      </c>
      <c r="D52" s="126">
        <f>'BASE YEAR REVENUE'!D51</f>
        <v>0</v>
      </c>
      <c r="E52" s="58">
        <v>0</v>
      </c>
    </row>
    <row r="53" spans="1:5" x14ac:dyDescent="0.25">
      <c r="A53" s="92" t="s">
        <v>140</v>
      </c>
      <c r="B53" s="57" t="s">
        <v>141</v>
      </c>
      <c r="C53" s="105" t="str">
        <f>'BASE YEAR REVENUE'!C52</f>
        <v>Yes</v>
      </c>
      <c r="D53" s="126">
        <f>'BASE YEAR REVENUE'!D52</f>
        <v>0</v>
      </c>
      <c r="E53" s="58">
        <v>0</v>
      </c>
    </row>
    <row r="54" spans="1:5" x14ac:dyDescent="0.25">
      <c r="A54" s="92" t="s">
        <v>142</v>
      </c>
      <c r="B54" s="57" t="s">
        <v>143</v>
      </c>
      <c r="C54" s="105" t="str">
        <f>'BASE YEAR REVENUE'!C53</f>
        <v>Yes</v>
      </c>
      <c r="D54" s="126">
        <f>'BASE YEAR REVENUE'!D53</f>
        <v>0</v>
      </c>
      <c r="E54" s="58">
        <v>0</v>
      </c>
    </row>
    <row r="55" spans="1:5" x14ac:dyDescent="0.25">
      <c r="A55" s="92" t="s">
        <v>144</v>
      </c>
      <c r="B55" s="57" t="s">
        <v>145</v>
      </c>
      <c r="C55" s="105" t="str">
        <f>'BASE YEAR REVENUE'!C54</f>
        <v>Yes</v>
      </c>
      <c r="D55" s="126">
        <f>'BASE YEAR REVENUE'!D54</f>
        <v>0</v>
      </c>
      <c r="E55" s="58">
        <v>0</v>
      </c>
    </row>
    <row r="56" spans="1:5" x14ac:dyDescent="0.25">
      <c r="A56" s="92" t="s">
        <v>146</v>
      </c>
      <c r="B56" s="57" t="s">
        <v>147</v>
      </c>
      <c r="C56" s="105" t="str">
        <f>'BASE YEAR REVENUE'!C55</f>
        <v>Yes</v>
      </c>
      <c r="D56" s="126">
        <f>'BASE YEAR REVENUE'!D55</f>
        <v>0</v>
      </c>
      <c r="E56" s="58">
        <v>0</v>
      </c>
    </row>
    <row r="57" spans="1:5" x14ac:dyDescent="0.25">
      <c r="A57" s="92" t="s">
        <v>148</v>
      </c>
      <c r="B57" s="57" t="s">
        <v>149</v>
      </c>
      <c r="C57" s="105" t="str">
        <f>'BASE YEAR REVENUE'!C56</f>
        <v>Yes</v>
      </c>
      <c r="D57" s="126">
        <f>'BASE YEAR REVENUE'!D56</f>
        <v>0</v>
      </c>
      <c r="E57" s="58">
        <v>0</v>
      </c>
    </row>
    <row r="58" spans="1:5" x14ac:dyDescent="0.25">
      <c r="A58" s="92" t="s">
        <v>150</v>
      </c>
      <c r="B58" s="57" t="s">
        <v>151</v>
      </c>
      <c r="C58" s="105" t="str">
        <f>'BASE YEAR REVENUE'!C57</f>
        <v>Yes</v>
      </c>
      <c r="D58" s="126">
        <f>'BASE YEAR REVENUE'!D57</f>
        <v>0</v>
      </c>
      <c r="E58" s="58">
        <v>0</v>
      </c>
    </row>
    <row r="59" spans="1:5" ht="15.75" thickBot="1" x14ac:dyDescent="0.3">
      <c r="A59" s="92" t="s">
        <v>152</v>
      </c>
      <c r="B59" s="57" t="s">
        <v>153</v>
      </c>
      <c r="C59" s="105" t="str">
        <f>'BASE YEAR REVENUE'!C58</f>
        <v>Yes</v>
      </c>
      <c r="D59" s="126">
        <f>'BASE YEAR REVENUE'!D58</f>
        <v>0</v>
      </c>
      <c r="E59" s="58">
        <v>0</v>
      </c>
    </row>
    <row r="60" spans="1:5" ht="30" thickTop="1" thickBot="1" x14ac:dyDescent="0.5">
      <c r="A60" s="92"/>
      <c r="B60" s="53" t="s">
        <v>154</v>
      </c>
      <c r="C60" s="129" t="str">
        <f>'BASE YEAR REVENUE'!B55</f>
        <v>Shared Services - County</v>
      </c>
      <c r="D60" s="101"/>
      <c r="E60" s="103"/>
    </row>
    <row r="61" spans="1:5" ht="15.75" thickTop="1" x14ac:dyDescent="0.25">
      <c r="A61" s="92"/>
      <c r="B61" s="59" t="s">
        <v>154</v>
      </c>
      <c r="C61" s="107"/>
      <c r="D61" s="102"/>
      <c r="E61" s="104"/>
    </row>
    <row r="62" spans="1:5" x14ac:dyDescent="0.25">
      <c r="A62" s="92" t="s">
        <v>158</v>
      </c>
      <c r="B62" s="57" t="s">
        <v>155</v>
      </c>
      <c r="C62" s="105" t="str">
        <f>'BASE YEAR REVENUE'!C61</f>
        <v>Yes</v>
      </c>
      <c r="D62" s="126">
        <f>'BASE YEAR REVENUE'!D61</f>
        <v>0</v>
      </c>
      <c r="E62" s="58">
        <v>0</v>
      </c>
    </row>
    <row r="63" spans="1:5" x14ac:dyDescent="0.25">
      <c r="A63" s="92" t="s">
        <v>159</v>
      </c>
      <c r="B63" s="57" t="s">
        <v>156</v>
      </c>
      <c r="C63" s="105" t="str">
        <f>'BASE YEAR REVENUE'!C62</f>
        <v>Yes</v>
      </c>
      <c r="D63" s="126">
        <f>'BASE YEAR REVENUE'!D62</f>
        <v>0</v>
      </c>
      <c r="E63" s="58">
        <v>0</v>
      </c>
    </row>
    <row r="64" spans="1:5" ht="15.75" thickBot="1" x14ac:dyDescent="0.3">
      <c r="A64" s="92" t="s">
        <v>160</v>
      </c>
      <c r="B64" s="57" t="s">
        <v>157</v>
      </c>
      <c r="C64" s="105" t="str">
        <f>'BASE YEAR REVENUE'!C63</f>
        <v>Yes</v>
      </c>
      <c r="D64" s="126">
        <f>'BASE YEAR REVENUE'!D63</f>
        <v>0</v>
      </c>
      <c r="E64" s="58">
        <v>0</v>
      </c>
    </row>
    <row r="65" spans="1:5" ht="30" thickTop="1" thickBot="1" x14ac:dyDescent="0.5">
      <c r="A65" s="92"/>
      <c r="B65" s="53" t="s">
        <v>161</v>
      </c>
      <c r="C65" s="129" t="str">
        <f>'BASE YEAR REVENUE'!B60</f>
        <v>Uniform Construction Code Revenue</v>
      </c>
      <c r="D65" s="101"/>
      <c r="E65" s="103"/>
    </row>
    <row r="66" spans="1:5" ht="15.75" thickTop="1" x14ac:dyDescent="0.25">
      <c r="A66" s="92"/>
      <c r="B66" s="59" t="s">
        <v>154</v>
      </c>
      <c r="C66" s="107"/>
      <c r="D66" s="102"/>
      <c r="E66" s="104"/>
    </row>
    <row r="67" spans="1:5" x14ac:dyDescent="0.25">
      <c r="A67" s="92" t="s">
        <v>162</v>
      </c>
      <c r="B67" s="57" t="s">
        <v>163</v>
      </c>
      <c r="C67" s="105" t="str">
        <f>'BASE YEAR REVENUE'!C66</f>
        <v>Yes</v>
      </c>
      <c r="D67" s="126">
        <f>'BASE YEAR REVENUE'!D66</f>
        <v>0</v>
      </c>
      <c r="E67" s="58">
        <v>0</v>
      </c>
    </row>
    <row r="68" spans="1:5" x14ac:dyDescent="0.25">
      <c r="A68" s="92" t="s">
        <v>164</v>
      </c>
      <c r="B68" s="57" t="s">
        <v>165</v>
      </c>
      <c r="C68" s="105" t="str">
        <f>'BASE YEAR REVENUE'!C67</f>
        <v>Yes</v>
      </c>
      <c r="D68" s="126">
        <f>'BASE YEAR REVENUE'!D67</f>
        <v>0</v>
      </c>
      <c r="E68" s="58">
        <v>0</v>
      </c>
    </row>
    <row r="69" spans="1:5" ht="15.75" thickBot="1" x14ac:dyDescent="0.3">
      <c r="A69" s="92" t="s">
        <v>166</v>
      </c>
      <c r="B69" s="57" t="s">
        <v>167</v>
      </c>
      <c r="C69" s="105" t="str">
        <f>'BASE YEAR REVENUE'!C68</f>
        <v>Yes</v>
      </c>
      <c r="D69" s="126">
        <f>'BASE YEAR REVENUE'!D68</f>
        <v>0</v>
      </c>
      <c r="E69" s="58">
        <v>0</v>
      </c>
    </row>
    <row r="70" spans="1:5" ht="30" thickTop="1" thickBot="1" x14ac:dyDescent="0.5">
      <c r="A70" s="92"/>
      <c r="B70" s="53" t="s">
        <v>168</v>
      </c>
      <c r="C70" s="128" t="str">
        <f>'BASE YEAR REVENUE'!C69</f>
        <v>Amount of other special items of revenue</v>
      </c>
      <c r="D70" s="101"/>
      <c r="E70" s="103"/>
    </row>
    <row r="71" spans="1:5" ht="15.75" thickTop="1" x14ac:dyDescent="0.25">
      <c r="A71" s="92"/>
      <c r="B71" s="59" t="s">
        <v>168</v>
      </c>
      <c r="C71" s="107"/>
      <c r="D71" s="102"/>
      <c r="E71" s="104"/>
    </row>
    <row r="72" spans="1:5" x14ac:dyDescent="0.25">
      <c r="A72" s="92" t="s">
        <v>169</v>
      </c>
      <c r="B72" s="57" t="s">
        <v>170</v>
      </c>
      <c r="C72" s="105" t="str">
        <f>'BASE YEAR REVENUE'!C71</f>
        <v>Yes</v>
      </c>
      <c r="D72" s="126">
        <f>'BASE YEAR REVENUE'!D71</f>
        <v>0</v>
      </c>
      <c r="E72" s="58">
        <v>0</v>
      </c>
    </row>
    <row r="73" spans="1:5" x14ac:dyDescent="0.25">
      <c r="A73" s="92" t="s">
        <v>171</v>
      </c>
      <c r="B73" s="57" t="s">
        <v>172</v>
      </c>
      <c r="C73" s="105" t="str">
        <f>'BASE YEAR REVENUE'!C72</f>
        <v>Yes</v>
      </c>
      <c r="D73" s="126">
        <f>'BASE YEAR REVENUE'!D72</f>
        <v>0</v>
      </c>
      <c r="E73" s="58">
        <v>0</v>
      </c>
    </row>
    <row r="74" spans="1:5" x14ac:dyDescent="0.25">
      <c r="A74" s="92" t="s">
        <v>173</v>
      </c>
      <c r="B74" s="57" t="s">
        <v>174</v>
      </c>
      <c r="C74" s="105" t="str">
        <f>'BASE YEAR REVENUE'!C73</f>
        <v>Yes</v>
      </c>
      <c r="D74" s="126">
        <f>'BASE YEAR REVENUE'!D73</f>
        <v>0</v>
      </c>
      <c r="E74" s="58">
        <v>0</v>
      </c>
    </row>
    <row r="75" spans="1:5" ht="16.5" customHeight="1" x14ac:dyDescent="0.25">
      <c r="A75" s="92" t="s">
        <v>175</v>
      </c>
      <c r="B75" s="57" t="s">
        <v>176</v>
      </c>
      <c r="C75" s="105" t="str">
        <f>'BASE YEAR REVENUE'!C74</f>
        <v>Yes</v>
      </c>
      <c r="D75" s="126">
        <f>'BASE YEAR REVENUE'!D74</f>
        <v>0</v>
      </c>
      <c r="E75" s="58">
        <v>0</v>
      </c>
    </row>
    <row r="76" spans="1:5" x14ac:dyDescent="0.25">
      <c r="A76" s="92" t="s">
        <v>177</v>
      </c>
      <c r="B76" s="57" t="s">
        <v>178</v>
      </c>
      <c r="C76" s="105" t="str">
        <f>'BASE YEAR REVENUE'!C75</f>
        <v>Yes</v>
      </c>
      <c r="D76" s="126">
        <f>'BASE YEAR REVENUE'!D75</f>
        <v>0</v>
      </c>
      <c r="E76" s="58">
        <v>0</v>
      </c>
    </row>
    <row r="77" spans="1:5" x14ac:dyDescent="0.25">
      <c r="A77" s="92" t="s">
        <v>179</v>
      </c>
      <c r="B77" s="57" t="s">
        <v>180</v>
      </c>
      <c r="C77" s="105" t="str">
        <f>'BASE YEAR REVENUE'!C76</f>
        <v>Yes</v>
      </c>
      <c r="D77" s="126">
        <f>'BASE YEAR REVENUE'!D76</f>
        <v>0</v>
      </c>
      <c r="E77" s="58">
        <v>0</v>
      </c>
    </row>
    <row r="78" spans="1:5" x14ac:dyDescent="0.25">
      <c r="A78" s="92" t="s">
        <v>181</v>
      </c>
      <c r="B78" s="57" t="s">
        <v>182</v>
      </c>
      <c r="C78" s="105" t="str">
        <f>'BASE YEAR REVENUE'!C77</f>
        <v>Yes</v>
      </c>
      <c r="D78" s="126">
        <f>'BASE YEAR REVENUE'!D77</f>
        <v>0</v>
      </c>
      <c r="E78" s="58">
        <v>0</v>
      </c>
    </row>
    <row r="79" spans="1:5" x14ac:dyDescent="0.25">
      <c r="A79" s="92" t="s">
        <v>183</v>
      </c>
      <c r="B79" s="57" t="s">
        <v>184</v>
      </c>
      <c r="C79" s="105" t="str">
        <f>'BASE YEAR REVENUE'!C78</f>
        <v>Yes</v>
      </c>
      <c r="D79" s="126">
        <f>'BASE YEAR REVENUE'!D78</f>
        <v>0</v>
      </c>
      <c r="E79" s="58">
        <v>0</v>
      </c>
    </row>
    <row r="80" spans="1:5" x14ac:dyDescent="0.25">
      <c r="A80" s="92" t="s">
        <v>185</v>
      </c>
      <c r="B80" s="57" t="s">
        <v>186</v>
      </c>
      <c r="C80" s="105" t="str">
        <f>'BASE YEAR REVENUE'!C79</f>
        <v>Yes</v>
      </c>
      <c r="D80" s="126">
        <f>'BASE YEAR REVENUE'!D79</f>
        <v>0</v>
      </c>
      <c r="E80" s="58">
        <v>0</v>
      </c>
    </row>
    <row r="81" spans="1:5" x14ac:dyDescent="0.25">
      <c r="A81" s="92" t="s">
        <v>187</v>
      </c>
      <c r="B81" s="57" t="s">
        <v>188</v>
      </c>
      <c r="C81" s="105" t="str">
        <f>'BASE YEAR REVENUE'!C80</f>
        <v>Yes</v>
      </c>
      <c r="D81" s="126">
        <f>'BASE YEAR REVENUE'!D80</f>
        <v>0</v>
      </c>
      <c r="E81" s="58">
        <v>0</v>
      </c>
    </row>
    <row r="82" spans="1:5" x14ac:dyDescent="0.25">
      <c r="A82" s="92" t="s">
        <v>189</v>
      </c>
      <c r="B82" s="57" t="s">
        <v>190</v>
      </c>
      <c r="C82" s="105" t="str">
        <f>'BASE YEAR REVENUE'!C81</f>
        <v>Yes</v>
      </c>
      <c r="D82" s="126">
        <f>'BASE YEAR REVENUE'!D81</f>
        <v>0</v>
      </c>
      <c r="E82" s="58">
        <v>0</v>
      </c>
    </row>
    <row r="83" spans="1:5" x14ac:dyDescent="0.25">
      <c r="A83" s="92" t="s">
        <v>191</v>
      </c>
      <c r="B83" s="57" t="s">
        <v>192</v>
      </c>
      <c r="C83" s="105" t="str">
        <f>'BASE YEAR REVENUE'!C82</f>
        <v>Yes</v>
      </c>
      <c r="D83" s="126">
        <f>'BASE YEAR REVENUE'!D82</f>
        <v>0</v>
      </c>
      <c r="E83" s="58">
        <v>0</v>
      </c>
    </row>
    <row r="84" spans="1:5" x14ac:dyDescent="0.25">
      <c r="A84" s="92" t="s">
        <v>193</v>
      </c>
      <c r="B84" s="57" t="s">
        <v>194</v>
      </c>
      <c r="C84" s="105" t="str">
        <f>'BASE YEAR REVENUE'!C83</f>
        <v>Yes</v>
      </c>
      <c r="D84" s="126">
        <f>'BASE YEAR REVENUE'!D83</f>
        <v>0</v>
      </c>
      <c r="E84" s="58">
        <v>0</v>
      </c>
    </row>
    <row r="85" spans="1:5" x14ac:dyDescent="0.25">
      <c r="A85" s="92"/>
      <c r="B85" s="57" t="s">
        <v>219</v>
      </c>
      <c r="C85" s="105" t="str">
        <f>'BASE YEAR REVENUE'!C84</f>
        <v>No</v>
      </c>
      <c r="D85" s="126">
        <f>'BASE YEAR REVENUE'!D84</f>
        <v>0</v>
      </c>
      <c r="E85" s="58">
        <v>0</v>
      </c>
    </row>
    <row r="86" spans="1:5" x14ac:dyDescent="0.25">
      <c r="A86" s="92"/>
      <c r="B86" s="57" t="s">
        <v>220</v>
      </c>
      <c r="C86" s="105" t="str">
        <f>'BASE YEAR REVENUE'!C85</f>
        <v>No</v>
      </c>
      <c r="D86" s="126">
        <f>'BASE YEAR REVENUE'!D85</f>
        <v>0</v>
      </c>
      <c r="E86" s="58">
        <v>0</v>
      </c>
    </row>
    <row r="87" spans="1:5" x14ac:dyDescent="0.25">
      <c r="A87" s="92"/>
      <c r="B87" s="57" t="s">
        <v>221</v>
      </c>
      <c r="C87" s="105" t="str">
        <f>'BASE YEAR REVENUE'!C86</f>
        <v>No</v>
      </c>
      <c r="D87" s="126">
        <f>'BASE YEAR REVENUE'!D86</f>
        <v>0</v>
      </c>
      <c r="E87" s="58">
        <v>0</v>
      </c>
    </row>
    <row r="88" spans="1:5" x14ac:dyDescent="0.25">
      <c r="A88" s="92" t="s">
        <v>196</v>
      </c>
      <c r="B88" s="57" t="s">
        <v>201</v>
      </c>
      <c r="C88" s="105" t="str">
        <f>'BASE YEAR REVENUE'!C87</f>
        <v>Yes</v>
      </c>
      <c r="D88" s="126">
        <f>'BASE YEAR REVENUE'!D87</f>
        <v>0</v>
      </c>
      <c r="E88" s="58">
        <v>0</v>
      </c>
    </row>
    <row r="89" spans="1:5" ht="23.25" x14ac:dyDescent="0.35">
      <c r="A89" s="92"/>
      <c r="B89" s="60" t="s">
        <v>36</v>
      </c>
      <c r="C89" s="95"/>
      <c r="D89" s="71">
        <f>SUM(D7:D88)</f>
        <v>1</v>
      </c>
      <c r="E89" s="61">
        <f>SUM(E7:E88)</f>
        <v>1</v>
      </c>
    </row>
    <row r="90" spans="1:5" ht="24" thickBot="1" x14ac:dyDescent="0.4">
      <c r="A90" s="92"/>
      <c r="B90" s="84" t="s">
        <v>48</v>
      </c>
      <c r="C90" s="85"/>
      <c r="D90" s="85"/>
      <c r="E90" s="86">
        <f>SUMIF($C$7:$C$88,"Yes",E7:E88)</f>
        <v>1</v>
      </c>
    </row>
    <row r="91" spans="1:5" ht="15.75" thickTop="1" x14ac:dyDescent="0.25"/>
  </sheetData>
  <hyperlinks>
    <hyperlink ref="G1" location="SUMMARY!A1" display="Summary" xr:uid="{DED54E49-5BE7-4DF3-85ED-2E3D3D24E47C}"/>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0827-28EB-44B8-A022-A4F07D9E5B51}">
  <dimension ref="A2:L19"/>
  <sheetViews>
    <sheetView workbookViewId="0">
      <selection activeCell="B37" sqref="B37"/>
    </sheetView>
  </sheetViews>
  <sheetFormatPr defaultRowHeight="15" x14ac:dyDescent="0.25"/>
  <cols>
    <col min="1" max="1" width="16.7109375" customWidth="1"/>
    <col min="2" max="2" width="10.5703125" bestFit="1" customWidth="1"/>
    <col min="5" max="5" width="21.42578125" customWidth="1"/>
    <col min="6" max="6" width="10.5703125" bestFit="1" customWidth="1"/>
    <col min="10" max="10" width="12.140625" customWidth="1"/>
  </cols>
  <sheetData>
    <row r="2" spans="1:12" x14ac:dyDescent="0.25">
      <c r="A2" s="9" t="s">
        <v>4</v>
      </c>
      <c r="E2" t="s">
        <v>49</v>
      </c>
    </row>
    <row r="3" spans="1:12" x14ac:dyDescent="0.25">
      <c r="A3" t="s">
        <v>50</v>
      </c>
      <c r="B3" s="15">
        <v>43496</v>
      </c>
      <c r="E3" s="15">
        <f>[1]SUMMARY!E9</f>
        <v>43646</v>
      </c>
      <c r="F3" s="87">
        <f>DATE(YEAR(E3)+1,MONTH(E3),DAY(E3))</f>
        <v>44012</v>
      </c>
      <c r="H3" t="s">
        <v>197</v>
      </c>
      <c r="J3" t="s">
        <v>5</v>
      </c>
    </row>
    <row r="4" spans="1:12" x14ac:dyDescent="0.25">
      <c r="A4" t="s">
        <v>51</v>
      </c>
      <c r="B4" s="15">
        <v>43524</v>
      </c>
      <c r="F4" s="15">
        <f>DATE(YEAR(E3)+2,MONTH(E3),DAY(E3))</f>
        <v>44377</v>
      </c>
      <c r="H4" t="s">
        <v>198</v>
      </c>
      <c r="J4" t="s">
        <v>61</v>
      </c>
    </row>
    <row r="5" spans="1:12" x14ac:dyDescent="0.25">
      <c r="A5" t="s">
        <v>52</v>
      </c>
      <c r="B5" s="15">
        <v>43555</v>
      </c>
      <c r="F5" s="15">
        <f>DATE(YEAR(E3)+3,MONTH(E3),DAY(E3))</f>
        <v>44742</v>
      </c>
    </row>
    <row r="6" spans="1:12" x14ac:dyDescent="0.25">
      <c r="A6" t="s">
        <v>53</v>
      </c>
      <c r="B6" s="15">
        <v>43585</v>
      </c>
      <c r="F6" s="15">
        <f>DATE(YEAR(E3)+4,MONTH(E3),DAY(E3))</f>
        <v>45107</v>
      </c>
      <c r="J6" t="s">
        <v>10</v>
      </c>
    </row>
    <row r="7" spans="1:12" x14ac:dyDescent="0.25">
      <c r="A7" t="s">
        <v>54</v>
      </c>
      <c r="B7" s="15">
        <v>43616</v>
      </c>
      <c r="J7" t="s">
        <v>208</v>
      </c>
    </row>
    <row r="8" spans="1:12" x14ac:dyDescent="0.25">
      <c r="A8" t="s">
        <v>5</v>
      </c>
      <c r="B8" s="15">
        <v>43646</v>
      </c>
      <c r="E8" t="s">
        <v>55</v>
      </c>
      <c r="F8" s="15">
        <v>44196</v>
      </c>
    </row>
    <row r="9" spans="1:12" x14ac:dyDescent="0.25">
      <c r="A9" t="s">
        <v>56</v>
      </c>
      <c r="B9" s="15">
        <v>43677</v>
      </c>
      <c r="F9" s="15">
        <v>44561</v>
      </c>
      <c r="J9" s="15">
        <f>IF(SUMMARY!E11="Calendar",CODE!F8,CODE!F15)</f>
        <v>44196</v>
      </c>
    </row>
    <row r="10" spans="1:12" ht="15.75" thickBot="1" x14ac:dyDescent="0.3">
      <c r="A10" t="s">
        <v>57</v>
      </c>
      <c r="B10" s="15">
        <v>43707</v>
      </c>
      <c r="F10" s="15">
        <v>44926</v>
      </c>
      <c r="J10" s="15">
        <f>IF(SUMMARY!E11="Calendar",CODE!F9,CODE!F16)</f>
        <v>44561</v>
      </c>
    </row>
    <row r="11" spans="1:12" ht="15.75" thickBot="1" x14ac:dyDescent="0.3">
      <c r="A11" t="s">
        <v>58</v>
      </c>
      <c r="B11" s="15">
        <v>43738</v>
      </c>
      <c r="F11" s="15">
        <v>45291</v>
      </c>
      <c r="J11" s="15">
        <f>IF(SUMMARY!E11="Calendar",CODE!F10,CODE!F17)</f>
        <v>44926</v>
      </c>
      <c r="L11" s="14"/>
    </row>
    <row r="12" spans="1:12" x14ac:dyDescent="0.25">
      <c r="A12" t="s">
        <v>59</v>
      </c>
      <c r="B12" s="15">
        <v>43769</v>
      </c>
      <c r="J12" s="15">
        <f>IF(SUMMARY!E11="Calendar",CODE!F11,CODE!F18)</f>
        <v>45291</v>
      </c>
    </row>
    <row r="13" spans="1:12" x14ac:dyDescent="0.25">
      <c r="A13" t="s">
        <v>60</v>
      </c>
      <c r="B13" s="15">
        <v>43799</v>
      </c>
      <c r="J13" s="15" t="str">
        <f>IF(IF(SUMMARY!E11="Calendar",CODE!F12,CODE!F19)=0,"",IF(SUMMARY!E11="Calendar",CODE!F12,CODE!F19))</f>
        <v/>
      </c>
    </row>
    <row r="14" spans="1:12" x14ac:dyDescent="0.25">
      <c r="A14" t="s">
        <v>61</v>
      </c>
      <c r="B14" s="15">
        <v>43830</v>
      </c>
      <c r="E14" t="s">
        <v>62</v>
      </c>
      <c r="F14" s="15">
        <f>VLOOKUP([1]SUMMARY!E7,[1]CODE!A3:B14,2,FALSE)</f>
        <v>43646</v>
      </c>
      <c r="J14" s="15" t="str">
        <f>IF(IF(SUMMARY!E16="Calendar",CODE!F13,CODE!F20)=0,"",IF(SUMMARY!E16="Calendar",CODE!F13,CODE!F20))</f>
        <v/>
      </c>
    </row>
    <row r="15" spans="1:12" x14ac:dyDescent="0.25">
      <c r="F15" s="15">
        <f>EDATE(F14,12)</f>
        <v>44012</v>
      </c>
    </row>
    <row r="16" spans="1:12" x14ac:dyDescent="0.25">
      <c r="F16" s="15">
        <f>EDATE(F15,12)</f>
        <v>44377</v>
      </c>
    </row>
    <row r="17" spans="6:6" x14ac:dyDescent="0.25">
      <c r="F17" s="15">
        <f t="shared" ref="F17:F19" si="0">EDATE(F16,12)</f>
        <v>44742</v>
      </c>
    </row>
    <row r="18" spans="6:6" x14ac:dyDescent="0.25">
      <c r="F18" s="15">
        <f t="shared" si="0"/>
        <v>45107</v>
      </c>
    </row>
    <row r="19" spans="6:6" x14ac:dyDescent="0.25">
      <c r="F19" s="15">
        <f t="shared" si="0"/>
        <v>45473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BASE YEAR REVENUE</vt:lpstr>
      <vt:lpstr>GROWTH RATE</vt:lpstr>
      <vt:lpstr>ACTUAL REVENUE</vt:lpstr>
      <vt:lpstr>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Wheeler</dc:creator>
  <cp:lastModifiedBy>Wheeler, Christopher</cp:lastModifiedBy>
  <dcterms:created xsi:type="dcterms:W3CDTF">2022-01-24T20:05:47Z</dcterms:created>
  <dcterms:modified xsi:type="dcterms:W3CDTF">2022-01-25T15:01:25Z</dcterms:modified>
</cp:coreProperties>
</file>