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GS Docs\1 lgs_teamsite_moves\1teamsite moves\Tax Collection\2024 Tax Collection Documents\Tax Collection Resources\"/>
    </mc:Choice>
  </mc:AlternateContent>
  <xr:revisionPtr revIDLastSave="0" documentId="8_{B41E0E6C-49BA-43D1-A965-84C09B59483D}" xr6:coauthVersionLast="47" xr6:coauthVersionMax="47" xr10:uidLastSave="{00000000-0000-0000-0000-000000000000}"/>
  <bookViews>
    <workbookView xWindow="28680" yWindow="-8340" windowWidth="29040" windowHeight="15840"/>
  </bookViews>
  <sheets>
    <sheet name="A" sheetId="1" r:id="rId1"/>
  </sheets>
  <definedNames>
    <definedName name="_xlnm.Print_Area">A!$A$4:$G$108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D20" i="1"/>
  <c r="E20" i="1"/>
  <c r="D23" i="1"/>
  <c r="E23" i="1"/>
  <c r="D34" i="1"/>
  <c r="E34" i="1"/>
  <c r="F34" i="1"/>
  <c r="F45" i="1" s="1"/>
  <c r="G34" i="1"/>
  <c r="G45" i="1" s="1"/>
  <c r="D37" i="1"/>
  <c r="E37" i="1"/>
  <c r="F37" i="1"/>
  <c r="G37" i="1"/>
  <c r="D42" i="1"/>
  <c r="E42" i="1"/>
  <c r="F42" i="1"/>
  <c r="F46" i="1" s="1"/>
  <c r="G42" i="1"/>
  <c r="G46" i="1" s="1"/>
  <c r="D45" i="1"/>
  <c r="E45" i="1"/>
  <c r="D51" i="1"/>
  <c r="D84" i="1" s="1"/>
  <c r="D96" i="1" s="1"/>
  <c r="E51" i="1"/>
  <c r="E84" i="1" s="1"/>
  <c r="E96" i="1" s="1"/>
  <c r="F51" i="1"/>
  <c r="G51" i="1"/>
  <c r="D52" i="1"/>
  <c r="D85" i="1" s="1"/>
  <c r="D97" i="1" s="1"/>
  <c r="E52" i="1"/>
  <c r="F52" i="1"/>
  <c r="G52" i="1"/>
  <c r="D53" i="1"/>
  <c r="D86" i="1" s="1"/>
  <c r="D98" i="1" s="1"/>
  <c r="E53" i="1"/>
  <c r="E86" i="1" s="1"/>
  <c r="E98" i="1" s="1"/>
  <c r="F53" i="1"/>
  <c r="G53" i="1"/>
  <c r="F55" i="1"/>
  <c r="G55" i="1"/>
  <c r="D57" i="1"/>
  <c r="D81" i="1" s="1"/>
  <c r="D83" i="1" s="1"/>
  <c r="E57" i="1"/>
  <c r="E81" i="1" s="1"/>
  <c r="E83" i="1" s="1"/>
  <c r="F57" i="1"/>
  <c r="G57" i="1"/>
  <c r="F59" i="1"/>
  <c r="F61" i="1" s="1"/>
  <c r="G59" i="1"/>
  <c r="G62" i="1" s="1"/>
  <c r="D77" i="1"/>
  <c r="E77" i="1"/>
  <c r="F77" i="1"/>
  <c r="G77" i="1"/>
  <c r="D78" i="1"/>
  <c r="E78" i="1"/>
  <c r="D80" i="1"/>
  <c r="E80" i="1"/>
  <c r="F81" i="1"/>
  <c r="G81" i="1"/>
  <c r="F84" i="1"/>
  <c r="G84" i="1"/>
  <c r="E85" i="1"/>
  <c r="E97" i="1" s="1"/>
  <c r="F85" i="1"/>
  <c r="F97" i="1" s="1"/>
  <c r="G85" i="1"/>
  <c r="G97" i="1" s="1"/>
  <c r="F86" i="1"/>
  <c r="G86" i="1"/>
  <c r="D94" i="1"/>
  <c r="E94" i="1"/>
  <c r="F94" i="1"/>
  <c r="G94" i="1"/>
  <c r="F96" i="1"/>
  <c r="F100" i="1" s="1"/>
  <c r="G96" i="1"/>
  <c r="G100" i="1" s="1"/>
  <c r="F98" i="1"/>
  <c r="G98" i="1"/>
  <c r="D102" i="1"/>
  <c r="E102" i="1"/>
  <c r="E88" i="1" l="1"/>
  <c r="E106" i="1"/>
  <c r="E100" i="1"/>
  <c r="E104" i="1" s="1"/>
  <c r="E108" i="1" s="1"/>
  <c r="D88" i="1"/>
  <c r="D100" i="1" s="1"/>
  <c r="D104" i="1" s="1"/>
  <c r="D108" i="1" s="1"/>
  <c r="D106" i="1"/>
  <c r="G64" i="1"/>
  <c r="G68" i="1"/>
  <c r="G71" i="1" s="1"/>
  <c r="F64" i="1"/>
  <c r="E55" i="1"/>
  <c r="E59" i="1" s="1"/>
  <c r="E61" i="1" s="1"/>
  <c r="E64" i="1" s="1"/>
  <c r="D55" i="1"/>
  <c r="D59" i="1" s="1"/>
  <c r="D61" i="1" s="1"/>
  <c r="D64" i="1" s="1"/>
  <c r="F20" i="1" l="1"/>
  <c r="F23" i="1" s="1"/>
  <c r="F68" i="1"/>
  <c r="F71" i="1" s="1"/>
  <c r="F73" i="1" s="1"/>
  <c r="G73" i="1"/>
  <c r="F102" i="1" l="1"/>
  <c r="F104" i="1" s="1"/>
  <c r="F78" i="1"/>
  <c r="F80" i="1" s="1"/>
  <c r="F83" i="1" s="1"/>
  <c r="G20" i="1"/>
  <c r="G23" i="1" s="1"/>
  <c r="G102" i="1"/>
  <c r="G104" i="1" s="1"/>
  <c r="G78" i="1"/>
  <c r="G80" i="1" s="1"/>
  <c r="G83" i="1" s="1"/>
  <c r="F88" i="1" l="1"/>
  <c r="F106" i="1"/>
  <c r="F108" i="1" s="1"/>
  <c r="G106" i="1"/>
  <c r="G108" i="1" s="1"/>
  <c r="G88" i="1"/>
</calcChain>
</file>

<file path=xl/sharedStrings.xml><?xml version="1.0" encoding="utf-8"?>
<sst xmlns="http://schemas.openxmlformats.org/spreadsheetml/2006/main" count="161" uniqueCount="95">
  <si>
    <t>Prior</t>
  </si>
  <si>
    <t>Current</t>
  </si>
  <si>
    <t>Year</t>
  </si>
  <si>
    <t>Plus 1</t>
  </si>
  <si>
    <t>Plus 2</t>
  </si>
  <si>
    <t>_______</t>
  </si>
  <si>
    <t>Financial Data:</t>
  </si>
  <si>
    <t>Budget Revenue:</t>
  </si>
  <si>
    <t>A</t>
  </si>
  <si>
    <t xml:space="preserve">     Fund Balance Anticipated</t>
  </si>
  <si>
    <t>B</t>
  </si>
  <si>
    <t xml:space="preserve">     Miscellaneous Revenue Anticipated</t>
  </si>
  <si>
    <t>C</t>
  </si>
  <si>
    <t xml:space="preserve">     Delinquent Tax Receipts</t>
  </si>
  <si>
    <t>D</t>
  </si>
  <si>
    <t xml:space="preserve">     Interest on Taxes  Income</t>
  </si>
  <si>
    <t>E</t>
  </si>
  <si>
    <t xml:space="preserve">     Local Purposes Taxes</t>
  </si>
  <si>
    <t>-</t>
  </si>
  <si>
    <t>F</t>
  </si>
  <si>
    <t xml:space="preserve">     Total Revenue:</t>
  </si>
  <si>
    <t>Budget  Appropriations:</t>
  </si>
  <si>
    <t>G</t>
  </si>
  <si>
    <t xml:space="preserve">     Operations</t>
  </si>
  <si>
    <t>H</t>
  </si>
  <si>
    <t xml:space="preserve">     Statutory Expenses</t>
  </si>
  <si>
    <t>I</t>
  </si>
  <si>
    <t xml:space="preserve">     Capital Improvements</t>
  </si>
  <si>
    <t>J</t>
  </si>
  <si>
    <t xml:space="preserve">     Debt Service</t>
  </si>
  <si>
    <t>K</t>
  </si>
  <si>
    <t xml:space="preserve">     Reserve for Uncollected Taxes</t>
  </si>
  <si>
    <t>L</t>
  </si>
  <si>
    <t xml:space="preserve">          Less: Accelerated Tax Sales</t>
  </si>
  <si>
    <t>M</t>
  </si>
  <si>
    <t xml:space="preserve">     Total Expenses:</t>
  </si>
  <si>
    <t>N</t>
  </si>
  <si>
    <t>Net Valuation Taxable:</t>
  </si>
  <si>
    <t>Tax Levy:</t>
  </si>
  <si>
    <t>O</t>
  </si>
  <si>
    <t xml:space="preserve">     Schools</t>
  </si>
  <si>
    <t>P</t>
  </si>
  <si>
    <t xml:space="preserve">     County</t>
  </si>
  <si>
    <t>Q</t>
  </si>
  <si>
    <t xml:space="preserve">     Other (Fire Districts, etc.)</t>
  </si>
  <si>
    <t>R</t>
  </si>
  <si>
    <t xml:space="preserve">     Local Purpose</t>
  </si>
  <si>
    <t>S</t>
  </si>
  <si>
    <t xml:space="preserve">     Total Tax Levy:</t>
  </si>
  <si>
    <t>T</t>
  </si>
  <si>
    <t>Local Purpose Tax Rate (per $100):</t>
  </si>
  <si>
    <t>U</t>
  </si>
  <si>
    <t>Tax Collections:</t>
  </si>
  <si>
    <t>V</t>
  </si>
  <si>
    <t xml:space="preserve">     Less: Tax Sale Receipts</t>
  </si>
  <si>
    <t>W</t>
  </si>
  <si>
    <t>Underlying Tax Collections:</t>
  </si>
  <si>
    <t>X</t>
  </si>
  <si>
    <t>Percentage of Collections:</t>
  </si>
  <si>
    <t>Y</t>
  </si>
  <si>
    <t>Underlying Collection Rate</t>
  </si>
  <si>
    <t>Reserve for Uncollected Taxes:</t>
  </si>
  <si>
    <t xml:space="preserve">     Total Municipal Appropriations</t>
  </si>
  <si>
    <t xml:space="preserve">     School Taxes</t>
  </si>
  <si>
    <t xml:space="preserve">     County Taxes</t>
  </si>
  <si>
    <t xml:space="preserve">     Special Districts</t>
  </si>
  <si>
    <t xml:space="preserve">     Total Appropriations &amp; Taxes:</t>
  </si>
  <si>
    <t xml:space="preserve">     Less: Anticipated Revenues</t>
  </si>
  <si>
    <t xml:space="preserve">     Cash Required for Local Budget:</t>
  </si>
  <si>
    <t xml:space="preserve">Total Amount Raised by Tax - Rate = </t>
  </si>
  <si>
    <t xml:space="preserve">                (Based on Net Percentage of Collections)</t>
  </si>
  <si>
    <t>Reserve for Uncollected Taxes Exclusion:</t>
  </si>
  <si>
    <t xml:space="preserve">     % Change in Total Amount Raised by Taxation</t>
  </si>
  <si>
    <t xml:space="preserve">     Receipts from Delinquent Taxes (prior year):</t>
  </si>
  <si>
    <t xml:space="preserve">     Receipts from Tax Lien Sale (prior year):</t>
  </si>
  <si>
    <t xml:space="preserve">          Reserve for Uncollected Taxes Exclusion</t>
  </si>
  <si>
    <t xml:space="preserve">     Net Reserve for Uncollected Taxes:</t>
  </si>
  <si>
    <t>Analysis of Taxes:</t>
  </si>
  <si>
    <t xml:space="preserve">          Total General Appropriations</t>
  </si>
  <si>
    <t xml:space="preserve">          Reserve for Uncollected Taxes</t>
  </si>
  <si>
    <t xml:space="preserve">           Sub-total</t>
  </si>
  <si>
    <t xml:space="preserve">          Less: Total Anticipated Revenue</t>
  </si>
  <si>
    <t xml:space="preserve">          Local Purposes Tax</t>
  </si>
  <si>
    <t xml:space="preserve">          School Taxes</t>
  </si>
  <si>
    <t xml:space="preserve">          County Taxes</t>
  </si>
  <si>
    <t xml:space="preserve">          Special Districts</t>
  </si>
  <si>
    <t xml:space="preserve">          Total Taxes:</t>
  </si>
  <si>
    <t>Analysis of Tax Collections:</t>
  </si>
  <si>
    <t>Total Tax Collections:</t>
  </si>
  <si>
    <t xml:space="preserve">     Less:</t>
  </si>
  <si>
    <t>Balance for Municipal Purposes:</t>
  </si>
  <si>
    <t xml:space="preserve">     Plus: Net Reserve for Uncollected Taxes:</t>
  </si>
  <si>
    <t xml:space="preserve">     Total for Municipal Purposes:</t>
  </si>
  <si>
    <t xml:space="preserve">     Less: Budgeted Amount of Local Purposes Tax</t>
  </si>
  <si>
    <t xml:space="preserve">     Surplus [+ (-)]: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</si>
</sst>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.0000_);\(&quot;$&quot;#,##0.0000\)"/>
  </numFmts>
  <fonts count="4" x14ac:knownFonts="1">
    <font>
      <sz val="10"/>
      <name val="Arial"/>
    </font>
    <font>
      <sz val="12"/>
      <name val="Arial"/>
    </font>
    <font>
      <b/>
      <sz val="12"/>
      <name val="Arial"/>
    </font>
    <font>
      <i/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5" fontId="1" fillId="0" borderId="0" xfId="0" applyNumberFormat="1" applyFont="1"/>
    <xf numFmtId="0" fontId="1" fillId="0" borderId="0" xfId="0" applyFont="1" applyAlignment="1">
      <alignment horizontal="fill"/>
    </xf>
    <xf numFmtId="0" fontId="3" fillId="0" borderId="0" xfId="0" applyFont="1"/>
    <xf numFmtId="164" fontId="1" fillId="0" borderId="0" xfId="0" applyNumberFormat="1" applyFont="1"/>
    <xf numFmtId="10" fontId="1" fillId="0" borderId="0" xfId="0" applyNumberFormat="1" applyFont="1"/>
    <xf numFmtId="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>
      <selection activeCell="B1" sqref="B1"/>
    </sheetView>
  </sheetViews>
  <sheetFormatPr defaultColWidth="9.7109375" defaultRowHeight="12.75" x14ac:dyDescent="0.2"/>
  <cols>
    <col min="1" max="1" width="3.7109375" customWidth="1"/>
    <col min="2" max="2" width="32.7109375" customWidth="1"/>
    <col min="3" max="3" width="10" customWidth="1"/>
    <col min="4" max="7" width="16.140625" bestFit="1" customWidth="1"/>
  </cols>
  <sheetData>
    <row r="1" spans="1:7" ht="15.75" x14ac:dyDescent="0.25">
      <c r="A1" s="2">
        <v>1</v>
      </c>
      <c r="D1" s="3" t="s">
        <v>0</v>
      </c>
      <c r="E1" s="3" t="s">
        <v>1</v>
      </c>
      <c r="F1" s="3" t="s">
        <v>1</v>
      </c>
      <c r="G1" s="3" t="s">
        <v>1</v>
      </c>
    </row>
    <row r="2" spans="1:7" ht="15.75" x14ac:dyDescent="0.25">
      <c r="D2" s="3" t="s">
        <v>2</v>
      </c>
      <c r="E2" s="3" t="s">
        <v>2</v>
      </c>
      <c r="F2" s="3" t="s">
        <v>3</v>
      </c>
      <c r="G2" s="3" t="s">
        <v>4</v>
      </c>
    </row>
    <row r="3" spans="1:7" ht="15.75" x14ac:dyDescent="0.25">
      <c r="D3" s="3" t="s">
        <v>5</v>
      </c>
      <c r="E3" s="3" t="s">
        <v>5</v>
      </c>
      <c r="F3" s="3" t="s">
        <v>5</v>
      </c>
      <c r="G3" s="3" t="s">
        <v>5</v>
      </c>
    </row>
    <row r="4" spans="1:7" ht="15.75" x14ac:dyDescent="0.25">
      <c r="A4" s="2" t="s">
        <v>6</v>
      </c>
    </row>
    <row r="6" spans="1:7" ht="15.75" x14ac:dyDescent="0.25">
      <c r="B6" s="2" t="s">
        <v>7</v>
      </c>
    </row>
    <row r="7" spans="1:7" ht="15" x14ac:dyDescent="0.2">
      <c r="A7" s="4" t="s">
        <v>8</v>
      </c>
      <c r="B7" s="4" t="s">
        <v>9</v>
      </c>
      <c r="D7" s="5">
        <v>1200000</v>
      </c>
      <c r="E7" s="5">
        <v>1300000</v>
      </c>
      <c r="F7" s="5">
        <v>1300000</v>
      </c>
      <c r="G7" s="5">
        <v>1300000</v>
      </c>
    </row>
    <row r="8" spans="1:7" ht="15" x14ac:dyDescent="0.2">
      <c r="A8" s="4" t="s">
        <v>10</v>
      </c>
      <c r="B8" s="4" t="s">
        <v>11</v>
      </c>
      <c r="D8" s="5">
        <v>3250000</v>
      </c>
      <c r="E8" s="5">
        <v>3315000</v>
      </c>
      <c r="F8" s="5">
        <v>3315000</v>
      </c>
      <c r="G8" s="5">
        <v>3315000</v>
      </c>
    </row>
    <row r="9" spans="1:7" ht="15" x14ac:dyDescent="0.2">
      <c r="A9" s="4" t="s">
        <v>12</v>
      </c>
      <c r="B9" s="4" t="s">
        <v>13</v>
      </c>
      <c r="D9" s="5">
        <v>400000</v>
      </c>
      <c r="E9" s="5">
        <v>425000</v>
      </c>
      <c r="F9" s="5">
        <v>425000</v>
      </c>
      <c r="G9" s="5">
        <v>0</v>
      </c>
    </row>
    <row r="10" spans="1:7" ht="15" x14ac:dyDescent="0.2">
      <c r="A10" s="4" t="s">
        <v>14</v>
      </c>
      <c r="B10" s="4" t="s">
        <v>15</v>
      </c>
      <c r="D10" s="5">
        <v>70000</v>
      </c>
      <c r="E10" s="5">
        <v>75000</v>
      </c>
      <c r="F10" s="5">
        <v>75000</v>
      </c>
      <c r="G10" s="5">
        <v>0</v>
      </c>
    </row>
    <row r="11" spans="1:7" ht="15" x14ac:dyDescent="0.2">
      <c r="A11" s="4" t="s">
        <v>16</v>
      </c>
      <c r="B11" s="4" t="s">
        <v>17</v>
      </c>
      <c r="D11" s="5">
        <v>3000000</v>
      </c>
      <c r="E11" s="5">
        <v>3063158</v>
      </c>
      <c r="F11" s="5">
        <v>2870104</v>
      </c>
      <c r="G11" s="5">
        <v>3222573</v>
      </c>
    </row>
    <row r="12" spans="1:7" ht="15" x14ac:dyDescent="0.2">
      <c r="D12" s="6" t="s">
        <v>18</v>
      </c>
      <c r="E12" s="5" t="s">
        <v>18</v>
      </c>
      <c r="F12" s="5" t="s">
        <v>18</v>
      </c>
      <c r="G12" s="5" t="s">
        <v>18</v>
      </c>
    </row>
    <row r="13" spans="1:7" ht="15.75" x14ac:dyDescent="0.25">
      <c r="A13" s="4" t="s">
        <v>19</v>
      </c>
      <c r="B13" s="2" t="s">
        <v>20</v>
      </c>
      <c r="D13" s="5">
        <f>SUM(D7:D12)</f>
        <v>7920000</v>
      </c>
      <c r="E13" s="5">
        <f>SUM(E7:E12)</f>
        <v>8178158</v>
      </c>
      <c r="F13" s="5">
        <f>SUM(F7:F12)</f>
        <v>7985104</v>
      </c>
      <c r="G13" s="5">
        <f>SUM(G7:G12)</f>
        <v>7837573</v>
      </c>
    </row>
    <row r="15" spans="1:7" ht="15.75" x14ac:dyDescent="0.25">
      <c r="B15" s="2" t="s">
        <v>21</v>
      </c>
    </row>
    <row r="16" spans="1:7" ht="15" x14ac:dyDescent="0.2">
      <c r="A16" s="4" t="s">
        <v>22</v>
      </c>
      <c r="B16" s="4" t="s">
        <v>23</v>
      </c>
      <c r="D16" s="5">
        <v>5200000</v>
      </c>
      <c r="E16" s="5">
        <v>5250000</v>
      </c>
      <c r="F16" s="5">
        <v>5400000</v>
      </c>
      <c r="G16" s="5">
        <v>5575000</v>
      </c>
    </row>
    <row r="17" spans="1:7" ht="15" x14ac:dyDescent="0.2">
      <c r="A17" s="4" t="s">
        <v>24</v>
      </c>
      <c r="B17" s="4" t="s">
        <v>25</v>
      </c>
      <c r="D17" s="5">
        <v>400000</v>
      </c>
      <c r="E17" s="5">
        <v>400000</v>
      </c>
      <c r="F17" s="5">
        <v>400000</v>
      </c>
      <c r="G17" s="5">
        <v>400000</v>
      </c>
    </row>
    <row r="18" spans="1:7" ht="15" x14ac:dyDescent="0.2">
      <c r="A18" s="4" t="s">
        <v>26</v>
      </c>
      <c r="B18" s="4" t="s">
        <v>27</v>
      </c>
      <c r="D18" s="5">
        <v>75000</v>
      </c>
      <c r="E18" s="5">
        <v>75000</v>
      </c>
      <c r="F18" s="5">
        <v>75000</v>
      </c>
      <c r="G18" s="5">
        <v>75000</v>
      </c>
    </row>
    <row r="19" spans="1:7" ht="15" x14ac:dyDescent="0.2">
      <c r="A19" s="4" t="s">
        <v>28</v>
      </c>
      <c r="B19" s="4" t="s">
        <v>29</v>
      </c>
      <c r="D19" s="5">
        <v>1450000</v>
      </c>
      <c r="E19" s="5">
        <v>1500000</v>
      </c>
      <c r="F19" s="5">
        <v>1600000</v>
      </c>
      <c r="G19" s="5">
        <v>1650000</v>
      </c>
    </row>
    <row r="20" spans="1:7" ht="15" x14ac:dyDescent="0.2">
      <c r="A20" s="4" t="s">
        <v>30</v>
      </c>
      <c r="B20" s="4" t="s">
        <v>31</v>
      </c>
      <c r="D20" s="5">
        <f>D73</f>
        <v>0</v>
      </c>
      <c r="E20" s="5">
        <f>E73</f>
        <v>0</v>
      </c>
      <c r="F20" s="5">
        <f>F64</f>
        <v>966315.78947368637</v>
      </c>
      <c r="G20" s="5">
        <f>G73</f>
        <v>137573.0570005785</v>
      </c>
    </row>
    <row r="21" spans="1:7" ht="15" x14ac:dyDescent="0.2">
      <c r="A21" s="4" t="s">
        <v>32</v>
      </c>
      <c r="B21" s="7" t="s">
        <v>33</v>
      </c>
      <c r="F21" s="5">
        <v>-456212</v>
      </c>
      <c r="G21" s="5">
        <v>-251917</v>
      </c>
    </row>
    <row r="22" spans="1:7" ht="15" x14ac:dyDescent="0.2">
      <c r="D22" s="6" t="s">
        <v>18</v>
      </c>
      <c r="E22" s="5" t="s">
        <v>18</v>
      </c>
      <c r="F22" s="5" t="s">
        <v>18</v>
      </c>
      <c r="G22" s="5" t="s">
        <v>18</v>
      </c>
    </row>
    <row r="23" spans="1:7" ht="15.75" x14ac:dyDescent="0.25">
      <c r="A23" s="4" t="s">
        <v>34</v>
      </c>
      <c r="B23" s="2" t="s">
        <v>35</v>
      </c>
      <c r="D23" s="5">
        <f>SUM(D16:D22)</f>
        <v>7125000</v>
      </c>
      <c r="E23" s="5">
        <f>SUM(E16:E22)</f>
        <v>7225000</v>
      </c>
      <c r="F23" s="5">
        <f>SUM(F16:F22)</f>
        <v>7985103.7894736864</v>
      </c>
      <c r="G23" s="5">
        <f>SUM(G16:G22)</f>
        <v>7585656.0570005784</v>
      </c>
    </row>
    <row r="25" spans="1:7" ht="15.75" x14ac:dyDescent="0.25">
      <c r="A25" s="4" t="s">
        <v>36</v>
      </c>
      <c r="B25" s="2" t="s">
        <v>37</v>
      </c>
      <c r="D25" s="5">
        <v>770000000</v>
      </c>
      <c r="E25" s="5">
        <v>770000000</v>
      </c>
      <c r="F25" s="5">
        <v>770000000</v>
      </c>
      <c r="G25" s="5">
        <v>770000000</v>
      </c>
    </row>
    <row r="28" spans="1:7" ht="15.75" x14ac:dyDescent="0.25">
      <c r="B28" s="2" t="s">
        <v>38</v>
      </c>
    </row>
    <row r="29" spans="1:7" ht="15" x14ac:dyDescent="0.2">
      <c r="A29" s="4" t="s">
        <v>39</v>
      </c>
      <c r="B29" s="4" t="s">
        <v>40</v>
      </c>
      <c r="D29" s="5">
        <v>8500000</v>
      </c>
      <c r="E29" s="5">
        <v>8500000</v>
      </c>
      <c r="F29" s="5">
        <v>8500000</v>
      </c>
      <c r="G29" s="5">
        <v>8500000</v>
      </c>
    </row>
    <row r="30" spans="1:7" ht="15" x14ac:dyDescent="0.2">
      <c r="A30" s="4" t="s">
        <v>41</v>
      </c>
      <c r="B30" s="4" t="s">
        <v>42</v>
      </c>
      <c r="D30" s="5">
        <v>7000000</v>
      </c>
      <c r="E30" s="5">
        <v>7000000</v>
      </c>
      <c r="F30" s="5">
        <v>7000000</v>
      </c>
      <c r="G30" s="5">
        <v>7000000</v>
      </c>
    </row>
    <row r="31" spans="1:7" ht="15" x14ac:dyDescent="0.2">
      <c r="A31" s="4" t="s">
        <v>43</v>
      </c>
      <c r="B31" s="4" t="s">
        <v>44</v>
      </c>
      <c r="D31" s="5">
        <v>500000</v>
      </c>
      <c r="E31" s="5">
        <v>500000</v>
      </c>
      <c r="F31" s="5">
        <v>500000</v>
      </c>
      <c r="G31" s="5">
        <v>500000</v>
      </c>
    </row>
    <row r="32" spans="1:7" ht="15" x14ac:dyDescent="0.2">
      <c r="A32" s="4" t="s">
        <v>45</v>
      </c>
      <c r="B32" s="4" t="s">
        <v>46</v>
      </c>
      <c r="D32" s="5">
        <v>3000000</v>
      </c>
      <c r="E32" s="5">
        <v>3063158</v>
      </c>
      <c r="F32" s="5">
        <v>2870104</v>
      </c>
      <c r="G32" s="5">
        <v>3222573</v>
      </c>
    </row>
    <row r="33" spans="1:7" ht="15" x14ac:dyDescent="0.2">
      <c r="D33" s="6" t="s">
        <v>18</v>
      </c>
      <c r="E33" s="5" t="s">
        <v>18</v>
      </c>
      <c r="F33" s="5" t="s">
        <v>18</v>
      </c>
      <c r="G33" s="5" t="s">
        <v>18</v>
      </c>
    </row>
    <row r="34" spans="1:7" ht="15.75" x14ac:dyDescent="0.25">
      <c r="A34" s="4" t="s">
        <v>47</v>
      </c>
      <c r="B34" s="2" t="s">
        <v>48</v>
      </c>
      <c r="D34" s="5">
        <f>SUM(D29:D33)</f>
        <v>19000000</v>
      </c>
      <c r="E34" s="5">
        <f>SUM(E29:E33)</f>
        <v>19063158</v>
      </c>
      <c r="F34" s="5">
        <f>SUM(F29:F33)</f>
        <v>18870104</v>
      </c>
      <c r="G34" s="5">
        <f>SUM(G29:G33)</f>
        <v>19222573</v>
      </c>
    </row>
    <row r="37" spans="1:7" ht="15.75" x14ac:dyDescent="0.25">
      <c r="A37" s="4" t="s">
        <v>49</v>
      </c>
      <c r="B37" s="2" t="s">
        <v>50</v>
      </c>
      <c r="D37" s="8">
        <f>(D32/D25)*100</f>
        <v>0.38961038961038963</v>
      </c>
      <c r="E37" s="8">
        <f>(E32/E25)*100</f>
        <v>0.39781272727272726</v>
      </c>
      <c r="F37" s="8">
        <f>(F32/F25)*100</f>
        <v>0.37274077922077925</v>
      </c>
      <c r="G37" s="8">
        <f>(G32/G25)*100</f>
        <v>0.41851597402597407</v>
      </c>
    </row>
    <row r="39" spans="1:7" ht="15.75" x14ac:dyDescent="0.25">
      <c r="A39" s="4" t="s">
        <v>51</v>
      </c>
      <c r="B39" s="2" t="s">
        <v>52</v>
      </c>
      <c r="D39" s="5">
        <v>18450000</v>
      </c>
      <c r="E39" s="5">
        <v>18450000</v>
      </c>
      <c r="F39" s="5">
        <v>18870104</v>
      </c>
      <c r="G39" s="5">
        <v>19222573</v>
      </c>
    </row>
    <row r="40" spans="1:7" ht="15" x14ac:dyDescent="0.2">
      <c r="A40" s="4" t="s">
        <v>53</v>
      </c>
      <c r="B40" s="7" t="s">
        <v>54</v>
      </c>
      <c r="F40" s="5">
        <v>-250000</v>
      </c>
      <c r="G40" s="5">
        <v>-200000</v>
      </c>
    </row>
    <row r="41" spans="1:7" ht="15" x14ac:dyDescent="0.2">
      <c r="D41" s="6" t="s">
        <v>18</v>
      </c>
      <c r="E41" s="6" t="s">
        <v>18</v>
      </c>
      <c r="F41" s="6" t="s">
        <v>18</v>
      </c>
      <c r="G41" s="6" t="s">
        <v>18</v>
      </c>
    </row>
    <row r="42" spans="1:7" ht="15.75" x14ac:dyDescent="0.25">
      <c r="A42" s="4" t="s">
        <v>55</v>
      </c>
      <c r="B42" s="2" t="s">
        <v>56</v>
      </c>
      <c r="D42" s="5">
        <f>D39+D40</f>
        <v>18450000</v>
      </c>
      <c r="E42" s="5">
        <f>E39+E40</f>
        <v>18450000</v>
      </c>
      <c r="F42" s="5">
        <f>F39+F40</f>
        <v>18620104</v>
      </c>
      <c r="G42" s="5">
        <f>G39+G40</f>
        <v>19022573</v>
      </c>
    </row>
    <row r="45" spans="1:7" ht="15.75" x14ac:dyDescent="0.25">
      <c r="A45" s="4" t="s">
        <v>57</v>
      </c>
      <c r="B45" s="2" t="s">
        <v>58</v>
      </c>
      <c r="D45" s="9">
        <f>D39/D34</f>
        <v>0.97105263157894739</v>
      </c>
      <c r="E45" s="9">
        <f>E39/E34</f>
        <v>0.96783544468340454</v>
      </c>
      <c r="F45" s="9">
        <f>F39/F34</f>
        <v>1</v>
      </c>
      <c r="G45" s="9">
        <f>G39/G34</f>
        <v>1</v>
      </c>
    </row>
    <row r="46" spans="1:7" ht="15.75" x14ac:dyDescent="0.25">
      <c r="A46" s="4" t="s">
        <v>59</v>
      </c>
      <c r="B46" s="2" t="s">
        <v>60</v>
      </c>
      <c r="F46" s="9">
        <f>(F42/F34)</f>
        <v>0.9867515303572254</v>
      </c>
      <c r="G46" s="9">
        <f>(G42/G34)</f>
        <v>0.98959556558843609</v>
      </c>
    </row>
    <row r="48" spans="1:7" ht="15.75" x14ac:dyDescent="0.25">
      <c r="A48" s="2" t="s">
        <v>61</v>
      </c>
    </row>
    <row r="50" spans="1:7" ht="15" x14ac:dyDescent="0.2">
      <c r="A50" s="1">
        <v>1</v>
      </c>
      <c r="B50" s="4" t="s">
        <v>62</v>
      </c>
      <c r="D50" s="5">
        <v>7200000</v>
      </c>
      <c r="E50" s="5">
        <v>7225000</v>
      </c>
      <c r="F50" s="5">
        <v>7475000</v>
      </c>
      <c r="G50" s="5">
        <v>7700000</v>
      </c>
    </row>
    <row r="51" spans="1:7" ht="15" x14ac:dyDescent="0.2">
      <c r="A51" s="1">
        <v>2</v>
      </c>
      <c r="B51" s="4" t="s">
        <v>63</v>
      </c>
      <c r="D51" s="5">
        <f t="shared" ref="D51:G53" si="0">D29</f>
        <v>8500000</v>
      </c>
      <c r="E51" s="5">
        <f t="shared" si="0"/>
        <v>8500000</v>
      </c>
      <c r="F51" s="5">
        <f t="shared" si="0"/>
        <v>8500000</v>
      </c>
      <c r="G51" s="5">
        <f t="shared" si="0"/>
        <v>8500000</v>
      </c>
    </row>
    <row r="52" spans="1:7" ht="15" x14ac:dyDescent="0.2">
      <c r="A52" s="1">
        <v>3</v>
      </c>
      <c r="B52" s="4" t="s">
        <v>64</v>
      </c>
      <c r="D52" s="5">
        <f t="shared" si="0"/>
        <v>7000000</v>
      </c>
      <c r="E52" s="5">
        <f t="shared" si="0"/>
        <v>7000000</v>
      </c>
      <c r="F52" s="5">
        <f t="shared" si="0"/>
        <v>7000000</v>
      </c>
      <c r="G52" s="5">
        <f t="shared" si="0"/>
        <v>7000000</v>
      </c>
    </row>
    <row r="53" spans="1:7" ht="15" x14ac:dyDescent="0.2">
      <c r="A53" s="1">
        <v>4</v>
      </c>
      <c r="B53" s="4" t="s">
        <v>65</v>
      </c>
      <c r="D53" s="5">
        <f t="shared" si="0"/>
        <v>500000</v>
      </c>
      <c r="E53" s="5">
        <f t="shared" si="0"/>
        <v>500000</v>
      </c>
      <c r="F53" s="5">
        <f t="shared" si="0"/>
        <v>500000</v>
      </c>
      <c r="G53" s="5">
        <f t="shared" si="0"/>
        <v>500000</v>
      </c>
    </row>
    <row r="54" spans="1:7" ht="15" x14ac:dyDescent="0.2">
      <c r="D54" s="5" t="s">
        <v>18</v>
      </c>
      <c r="E54" s="5" t="s">
        <v>18</v>
      </c>
      <c r="F54" s="5" t="s">
        <v>18</v>
      </c>
      <c r="G54" s="5" t="s">
        <v>18</v>
      </c>
    </row>
    <row r="55" spans="1:7" ht="15.75" x14ac:dyDescent="0.25">
      <c r="A55" s="1">
        <v>5</v>
      </c>
      <c r="B55" s="2" t="s">
        <v>66</v>
      </c>
      <c r="D55" s="5">
        <f>SUM(D50:D54)</f>
        <v>23200000</v>
      </c>
      <c r="E55" s="5">
        <f>SUM(E50:E54)</f>
        <v>23225000</v>
      </c>
      <c r="F55" s="5">
        <f>SUM(F50:F54)</f>
        <v>23475000</v>
      </c>
      <c r="G55" s="5">
        <f>SUM(G50:G54)</f>
        <v>23700000</v>
      </c>
    </row>
    <row r="57" spans="1:7" ht="15" x14ac:dyDescent="0.2">
      <c r="A57" s="1">
        <v>6</v>
      </c>
      <c r="B57" s="7" t="s">
        <v>67</v>
      </c>
      <c r="D57" s="5">
        <f>SUM(D7:D10)</f>
        <v>4920000</v>
      </c>
      <c r="E57" s="5">
        <f>SUM(E7:E10)</f>
        <v>5115000</v>
      </c>
      <c r="F57" s="5">
        <f>SUM(F7:F10)</f>
        <v>5115000</v>
      </c>
      <c r="G57" s="5">
        <f>SUM(G7:G10)</f>
        <v>4615000</v>
      </c>
    </row>
    <row r="58" spans="1:7" ht="15" x14ac:dyDescent="0.2">
      <c r="D58" s="6" t="s">
        <v>18</v>
      </c>
      <c r="E58" s="6" t="s">
        <v>18</v>
      </c>
      <c r="F58" s="6" t="s">
        <v>18</v>
      </c>
      <c r="G58" s="6" t="s">
        <v>18</v>
      </c>
    </row>
    <row r="59" spans="1:7" ht="15.75" x14ac:dyDescent="0.25">
      <c r="A59" s="1">
        <v>7</v>
      </c>
      <c r="B59" s="2" t="s">
        <v>68</v>
      </c>
      <c r="D59" s="5">
        <f>D55-D57</f>
        <v>18280000</v>
      </c>
      <c r="E59" s="5">
        <f>E55-E57</f>
        <v>18110000</v>
      </c>
      <c r="F59" s="5">
        <f>F55-F57</f>
        <v>18360000</v>
      </c>
      <c r="G59" s="5">
        <f>G55-G57</f>
        <v>19085000</v>
      </c>
    </row>
    <row r="61" spans="1:7" ht="15.75" x14ac:dyDescent="0.25">
      <c r="A61" s="1">
        <v>8</v>
      </c>
      <c r="B61" s="2" t="s">
        <v>69</v>
      </c>
      <c r="C61" s="10">
        <v>0.95</v>
      </c>
      <c r="D61" s="5">
        <f>D59/C61</f>
        <v>19242105.263157897</v>
      </c>
      <c r="E61" s="5">
        <f>E59/C61</f>
        <v>19063157.894736841</v>
      </c>
      <c r="F61" s="5">
        <f>F59/C61</f>
        <v>19326315.789473686</v>
      </c>
    </row>
    <row r="62" spans="1:7" ht="15.75" x14ac:dyDescent="0.25">
      <c r="A62" s="1">
        <v>9</v>
      </c>
      <c r="B62" s="2" t="s">
        <v>69</v>
      </c>
      <c r="C62" s="10">
        <v>0.98</v>
      </c>
      <c r="G62" s="5">
        <f>G59/C62</f>
        <v>19474489.795918368</v>
      </c>
    </row>
    <row r="63" spans="1:7" ht="15" x14ac:dyDescent="0.2">
      <c r="B63" s="4" t="s">
        <v>70</v>
      </c>
      <c r="D63" s="6" t="s">
        <v>18</v>
      </c>
      <c r="E63" s="6" t="s">
        <v>18</v>
      </c>
      <c r="F63" s="6" t="s">
        <v>18</v>
      </c>
      <c r="G63" s="6" t="s">
        <v>18</v>
      </c>
    </row>
    <row r="64" spans="1:7" ht="15.75" x14ac:dyDescent="0.25">
      <c r="A64" s="1">
        <v>10</v>
      </c>
      <c r="B64" s="2" t="s">
        <v>61</v>
      </c>
      <c r="D64" s="5">
        <f>D61-D59</f>
        <v>962105.2631578967</v>
      </c>
      <c r="E64" s="5">
        <f>E61-E59</f>
        <v>953157.89473684132</v>
      </c>
      <c r="F64" s="5">
        <f>F61-F59</f>
        <v>966315.78947368637</v>
      </c>
      <c r="G64" s="5">
        <f>G62-G59</f>
        <v>389489.7959183678</v>
      </c>
    </row>
    <row r="67" spans="1:7" ht="15.75" x14ac:dyDescent="0.25">
      <c r="B67" s="2" t="s">
        <v>71</v>
      </c>
    </row>
    <row r="68" spans="1:7" ht="15" x14ac:dyDescent="0.2">
      <c r="A68" s="1">
        <v>11</v>
      </c>
      <c r="B68" s="4" t="s">
        <v>72</v>
      </c>
      <c r="F68" s="9">
        <f>(F61-E61)/E61</f>
        <v>1.3804527885146483E-2</v>
      </c>
      <c r="G68" s="9">
        <f>(G62-F61)/F61</f>
        <v>7.666955671157263E-3</v>
      </c>
    </row>
    <row r="69" spans="1:7" ht="15" x14ac:dyDescent="0.2">
      <c r="A69" s="1">
        <v>12</v>
      </c>
      <c r="B69" s="4" t="s">
        <v>73</v>
      </c>
      <c r="F69" s="5">
        <v>450000</v>
      </c>
    </row>
    <row r="70" spans="1:7" ht="15" x14ac:dyDescent="0.2">
      <c r="A70" s="1">
        <v>13</v>
      </c>
      <c r="B70" s="4" t="s">
        <v>74</v>
      </c>
      <c r="G70" s="5">
        <v>250000</v>
      </c>
    </row>
    <row r="71" spans="1:7" ht="15" x14ac:dyDescent="0.2">
      <c r="A71" s="1">
        <v>14</v>
      </c>
      <c r="B71" s="4" t="s">
        <v>75</v>
      </c>
      <c r="F71" s="5">
        <f>((F69*F68)+F69)</f>
        <v>456212.03754831594</v>
      </c>
      <c r="G71" s="5">
        <f>((G70*G68)+G70)</f>
        <v>251916.73891778931</v>
      </c>
    </row>
    <row r="72" spans="1:7" ht="15" x14ac:dyDescent="0.2">
      <c r="D72" s="6" t="s">
        <v>18</v>
      </c>
      <c r="E72" s="6" t="s">
        <v>18</v>
      </c>
      <c r="F72" s="6" t="s">
        <v>18</v>
      </c>
      <c r="G72" s="6" t="s">
        <v>18</v>
      </c>
    </row>
    <row r="73" spans="1:7" ht="15.75" x14ac:dyDescent="0.25">
      <c r="A73" s="1">
        <v>15</v>
      </c>
      <c r="B73" s="2" t="s">
        <v>76</v>
      </c>
      <c r="F73" s="5">
        <f>F64-F71</f>
        <v>510103.75192537042</v>
      </c>
      <c r="G73" s="5">
        <f>G64-G71</f>
        <v>137573.0570005785</v>
      </c>
    </row>
    <row r="76" spans="1:7" ht="15.75" x14ac:dyDescent="0.25">
      <c r="A76" s="2" t="s">
        <v>77</v>
      </c>
    </row>
    <row r="77" spans="1:7" ht="15" x14ac:dyDescent="0.2">
      <c r="A77" s="1">
        <v>16</v>
      </c>
      <c r="B77" s="4" t="s">
        <v>78</v>
      </c>
      <c r="D77" s="5">
        <f>SUM(D16:D19)</f>
        <v>7125000</v>
      </c>
      <c r="E77" s="5">
        <f>SUM(E16:E19)</f>
        <v>7225000</v>
      </c>
      <c r="F77" s="5">
        <f>SUM(F16:F19)</f>
        <v>7475000</v>
      </c>
      <c r="G77" s="5">
        <f>SUM(G16:G19)</f>
        <v>7700000</v>
      </c>
    </row>
    <row r="78" spans="1:7" ht="15" x14ac:dyDescent="0.2">
      <c r="A78" s="1">
        <v>17</v>
      </c>
      <c r="B78" s="4" t="s">
        <v>79</v>
      </c>
      <c r="D78" s="5">
        <f>D73</f>
        <v>0</v>
      </c>
      <c r="E78" s="5">
        <f>E73</f>
        <v>0</v>
      </c>
      <c r="F78" s="5">
        <f>F73</f>
        <v>510103.75192537042</v>
      </c>
      <c r="G78" s="5">
        <f>G73</f>
        <v>137573.0570005785</v>
      </c>
    </row>
    <row r="79" spans="1:7" ht="15" x14ac:dyDescent="0.2">
      <c r="D79" s="6" t="s">
        <v>18</v>
      </c>
      <c r="E79" s="6" t="s">
        <v>18</v>
      </c>
      <c r="F79" s="6" t="s">
        <v>18</v>
      </c>
      <c r="G79" s="6" t="s">
        <v>18</v>
      </c>
    </row>
    <row r="80" spans="1:7" ht="15" x14ac:dyDescent="0.2">
      <c r="A80" s="1">
        <v>18</v>
      </c>
      <c r="B80" s="4" t="s">
        <v>80</v>
      </c>
      <c r="D80" s="5">
        <f>D78+D77</f>
        <v>7125000</v>
      </c>
      <c r="E80" s="5">
        <f>E78+E77</f>
        <v>7225000</v>
      </c>
      <c r="F80" s="5">
        <f>F78+F77</f>
        <v>7985103.7519253707</v>
      </c>
      <c r="G80" s="5">
        <f>G78+G77</f>
        <v>7837573.0570005784</v>
      </c>
    </row>
    <row r="81" spans="1:7" ht="15" x14ac:dyDescent="0.2">
      <c r="A81" s="1">
        <v>19</v>
      </c>
      <c r="B81" s="7" t="s">
        <v>81</v>
      </c>
      <c r="D81" s="5">
        <f>D57</f>
        <v>4920000</v>
      </c>
      <c r="E81" s="5">
        <f>E57</f>
        <v>5115000</v>
      </c>
      <c r="F81" s="5">
        <f>F57</f>
        <v>5115000</v>
      </c>
      <c r="G81" s="5">
        <f>G57</f>
        <v>4615000</v>
      </c>
    </row>
    <row r="82" spans="1:7" ht="15" x14ac:dyDescent="0.2">
      <c r="D82" s="6" t="s">
        <v>18</v>
      </c>
      <c r="E82" s="6" t="s">
        <v>18</v>
      </c>
      <c r="F82" s="6" t="s">
        <v>18</v>
      </c>
      <c r="G82" s="6" t="s">
        <v>18</v>
      </c>
    </row>
    <row r="83" spans="1:7" ht="15" x14ac:dyDescent="0.2">
      <c r="A83" s="1">
        <v>20</v>
      </c>
      <c r="B83" s="4" t="s">
        <v>82</v>
      </c>
      <c r="D83" s="5">
        <f>D80-D81</f>
        <v>2205000</v>
      </c>
      <c r="E83" s="5">
        <f>E80-E81</f>
        <v>2110000</v>
      </c>
      <c r="F83" s="5">
        <f>F80-F81</f>
        <v>2870103.7519253707</v>
      </c>
      <c r="G83" s="5">
        <f>G80-G81</f>
        <v>3222573.0570005784</v>
      </c>
    </row>
    <row r="84" spans="1:7" ht="15" x14ac:dyDescent="0.2">
      <c r="A84" s="1">
        <v>21</v>
      </c>
      <c r="B84" s="4" t="s">
        <v>83</v>
      </c>
      <c r="D84" s="5">
        <f t="shared" ref="D84:G86" si="1">D51</f>
        <v>8500000</v>
      </c>
      <c r="E84" s="5">
        <f t="shared" si="1"/>
        <v>8500000</v>
      </c>
      <c r="F84" s="5">
        <f t="shared" si="1"/>
        <v>8500000</v>
      </c>
      <c r="G84" s="5">
        <f t="shared" si="1"/>
        <v>8500000</v>
      </c>
    </row>
    <row r="85" spans="1:7" ht="15" x14ac:dyDescent="0.2">
      <c r="A85" s="1">
        <v>22</v>
      </c>
      <c r="B85" s="4" t="s">
        <v>84</v>
      </c>
      <c r="D85" s="5">
        <f t="shared" si="1"/>
        <v>7000000</v>
      </c>
      <c r="E85" s="5">
        <f t="shared" si="1"/>
        <v>7000000</v>
      </c>
      <c r="F85" s="5">
        <f t="shared" si="1"/>
        <v>7000000</v>
      </c>
      <c r="G85" s="5">
        <f t="shared" si="1"/>
        <v>7000000</v>
      </c>
    </row>
    <row r="86" spans="1:7" ht="15" x14ac:dyDescent="0.2">
      <c r="A86" s="1">
        <v>23</v>
      </c>
      <c r="B86" s="4" t="s">
        <v>85</v>
      </c>
      <c r="D86" s="5">
        <f t="shared" si="1"/>
        <v>500000</v>
      </c>
      <c r="E86" s="5">
        <f t="shared" si="1"/>
        <v>500000</v>
      </c>
      <c r="F86" s="5">
        <f t="shared" si="1"/>
        <v>500000</v>
      </c>
      <c r="G86" s="5">
        <f t="shared" si="1"/>
        <v>500000</v>
      </c>
    </row>
    <row r="87" spans="1:7" ht="15" x14ac:dyDescent="0.2">
      <c r="D87" s="6" t="s">
        <v>18</v>
      </c>
      <c r="E87" s="6" t="s">
        <v>18</v>
      </c>
      <c r="F87" s="6" t="s">
        <v>18</v>
      </c>
      <c r="G87" s="6" t="s">
        <v>18</v>
      </c>
    </row>
    <row r="88" spans="1:7" ht="15.75" x14ac:dyDescent="0.25">
      <c r="A88" s="1">
        <v>24</v>
      </c>
      <c r="B88" s="2" t="s">
        <v>86</v>
      </c>
      <c r="D88" s="5">
        <f>SUM(D83:D87)</f>
        <v>18205000</v>
      </c>
      <c r="E88" s="5">
        <f>SUM(E83:E87)</f>
        <v>18110000</v>
      </c>
      <c r="F88" s="5">
        <f>SUM(F83:F87)</f>
        <v>18870103.751925372</v>
      </c>
      <c r="G88" s="5">
        <f>SUM(G83:G87)</f>
        <v>19222573.057000577</v>
      </c>
    </row>
    <row r="92" spans="1:7" ht="15.75" x14ac:dyDescent="0.25">
      <c r="A92" s="2" t="s">
        <v>87</v>
      </c>
    </row>
    <row r="94" spans="1:7" ht="15.75" x14ac:dyDescent="0.25">
      <c r="A94" s="1">
        <v>26</v>
      </c>
      <c r="B94" s="2" t="s">
        <v>88</v>
      </c>
      <c r="D94" s="5">
        <f>D39</f>
        <v>18450000</v>
      </c>
      <c r="E94" s="5">
        <f>E39</f>
        <v>18450000</v>
      </c>
      <c r="F94" s="5">
        <f>F39</f>
        <v>18870104</v>
      </c>
      <c r="G94" s="5">
        <f>G39</f>
        <v>19222573</v>
      </c>
    </row>
    <row r="95" spans="1:7" ht="15" x14ac:dyDescent="0.2">
      <c r="A95" s="1">
        <v>27</v>
      </c>
      <c r="B95" s="7" t="s">
        <v>89</v>
      </c>
    </row>
    <row r="96" spans="1:7" ht="15" x14ac:dyDescent="0.2">
      <c r="A96" s="1">
        <v>28</v>
      </c>
      <c r="B96" s="7" t="s">
        <v>83</v>
      </c>
      <c r="D96" s="5">
        <f t="shared" ref="D96:G98" si="2">D84</f>
        <v>8500000</v>
      </c>
      <c r="E96" s="5">
        <f t="shared" si="2"/>
        <v>8500000</v>
      </c>
      <c r="F96" s="5">
        <f t="shared" si="2"/>
        <v>8500000</v>
      </c>
      <c r="G96" s="5">
        <f t="shared" si="2"/>
        <v>8500000</v>
      </c>
    </row>
    <row r="97" spans="1:7" ht="15" x14ac:dyDescent="0.2">
      <c r="A97" s="1">
        <v>29</v>
      </c>
      <c r="B97" s="7" t="s">
        <v>84</v>
      </c>
      <c r="D97" s="5">
        <f t="shared" si="2"/>
        <v>7000000</v>
      </c>
      <c r="E97" s="5">
        <f t="shared" si="2"/>
        <v>7000000</v>
      </c>
      <c r="F97" s="5">
        <f t="shared" si="2"/>
        <v>7000000</v>
      </c>
      <c r="G97" s="5">
        <f t="shared" si="2"/>
        <v>7000000</v>
      </c>
    </row>
    <row r="98" spans="1:7" ht="15" x14ac:dyDescent="0.2">
      <c r="A98" s="1">
        <v>30</v>
      </c>
      <c r="B98" s="7" t="s">
        <v>85</v>
      </c>
      <c r="D98" s="5">
        <f t="shared" si="2"/>
        <v>500000</v>
      </c>
      <c r="E98" s="5">
        <f t="shared" si="2"/>
        <v>500000</v>
      </c>
      <c r="F98" s="5">
        <f t="shared" si="2"/>
        <v>500000</v>
      </c>
      <c r="G98" s="5">
        <f t="shared" si="2"/>
        <v>500000</v>
      </c>
    </row>
    <row r="99" spans="1:7" ht="15" x14ac:dyDescent="0.2">
      <c r="D99" s="5" t="s">
        <v>18</v>
      </c>
      <c r="E99" s="6" t="s">
        <v>18</v>
      </c>
      <c r="F99" s="6" t="s">
        <v>18</v>
      </c>
      <c r="G99" s="6" t="s">
        <v>18</v>
      </c>
    </row>
    <row r="100" spans="1:7" ht="15.75" x14ac:dyDescent="0.25">
      <c r="A100" s="1">
        <v>31</v>
      </c>
      <c r="B100" s="2" t="s">
        <v>90</v>
      </c>
      <c r="D100" s="5">
        <f>D88</f>
        <v>18205000</v>
      </c>
      <c r="E100" s="5">
        <f>E94-E96-E97-E98</f>
        <v>2450000</v>
      </c>
      <c r="F100" s="5">
        <f>F94-F96-F97-F98</f>
        <v>2870104</v>
      </c>
      <c r="G100" s="5">
        <f>G94-G96-G97-G98</f>
        <v>3222573</v>
      </c>
    </row>
    <row r="102" spans="1:7" ht="15.75" x14ac:dyDescent="0.25">
      <c r="A102" s="1">
        <v>32</v>
      </c>
      <c r="B102" s="2" t="s">
        <v>91</v>
      </c>
      <c r="D102" s="5">
        <f>D73</f>
        <v>0</v>
      </c>
      <c r="E102" s="5">
        <f>E73</f>
        <v>0</v>
      </c>
      <c r="F102" s="5">
        <f>F73</f>
        <v>510103.75192537042</v>
      </c>
      <c r="G102" s="5">
        <f>G73</f>
        <v>137573.0570005785</v>
      </c>
    </row>
    <row r="103" spans="1:7" ht="15" x14ac:dyDescent="0.2">
      <c r="D103" s="6" t="s">
        <v>18</v>
      </c>
      <c r="E103" s="6" t="s">
        <v>18</v>
      </c>
      <c r="F103" s="6" t="s">
        <v>18</v>
      </c>
      <c r="G103" s="6" t="s">
        <v>18</v>
      </c>
    </row>
    <row r="104" spans="1:7" ht="15.75" x14ac:dyDescent="0.25">
      <c r="A104" s="1">
        <v>33</v>
      </c>
      <c r="B104" s="2" t="s">
        <v>92</v>
      </c>
      <c r="D104" s="5">
        <f>D100+D102</f>
        <v>18205000</v>
      </c>
      <c r="E104" s="5">
        <f>E100+E102</f>
        <v>2450000</v>
      </c>
      <c r="F104" s="5">
        <f>F100+F102</f>
        <v>3380207.7519253707</v>
      </c>
      <c r="G104" s="5">
        <f>G100+G102</f>
        <v>3360146.0570005784</v>
      </c>
    </row>
    <row r="106" spans="1:7" ht="15" x14ac:dyDescent="0.2">
      <c r="A106" s="1">
        <v>34</v>
      </c>
      <c r="B106" s="7" t="s">
        <v>93</v>
      </c>
      <c r="D106" s="5">
        <f>D83</f>
        <v>2205000</v>
      </c>
      <c r="E106" s="5">
        <f>E83</f>
        <v>2110000</v>
      </c>
      <c r="F106" s="5">
        <f>F83</f>
        <v>2870103.7519253707</v>
      </c>
      <c r="G106" s="5">
        <f>G83</f>
        <v>3222573.0570005784</v>
      </c>
    </row>
    <row r="107" spans="1:7" ht="15" x14ac:dyDescent="0.2">
      <c r="D107" s="6" t="s">
        <v>18</v>
      </c>
      <c r="E107" s="6" t="s">
        <v>18</v>
      </c>
      <c r="F107" s="6" t="s">
        <v>18</v>
      </c>
      <c r="G107" s="6" t="s">
        <v>18</v>
      </c>
    </row>
    <row r="108" spans="1:7" ht="15.75" x14ac:dyDescent="0.25">
      <c r="A108" s="1">
        <v>35</v>
      </c>
      <c r="B108" s="2" t="s">
        <v>94</v>
      </c>
      <c r="D108" s="5">
        <f>D104-D106</f>
        <v>16000000</v>
      </c>
      <c r="E108" s="5">
        <f>E104-E106</f>
        <v>340000</v>
      </c>
      <c r="F108" s="5">
        <f>F104-F106</f>
        <v>510104</v>
      </c>
      <c r="G108" s="5">
        <f>G104-G106</f>
        <v>137573</v>
      </c>
    </row>
  </sheetData>
  <phoneticPr fontId="0" type="noConversion"/>
  <pageMargins left="0.5" right="0.58958333333333335" top="0.5" bottom="0.58958333333333335" header="0.5" footer="0.5"/>
  <pageSetup scale="86" orientation="portrait" horizontalDpi="0" verticalDpi="0"/>
  <headerFooter alignWithMargins="0"/>
  <rowBreaks count="1" manualBreakCount="1">
    <brk id="8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Gallello, Matthew</dc:creator>
  <cp:lastModifiedBy>Gallello, Matthew [DCA]</cp:lastModifiedBy>
  <dcterms:created xsi:type="dcterms:W3CDTF">2024-05-23T14:46:10Z</dcterms:created>
  <dcterms:modified xsi:type="dcterms:W3CDTF">2024-05-23T14:46:11Z</dcterms:modified>
</cp:coreProperties>
</file>