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S:\Department Shared Folder\STC Folder\Aid\21-22 Aid\CSA\"/>
    </mc:Choice>
  </mc:AlternateContent>
  <xr:revisionPtr revIDLastSave="0" documentId="13_ncr:1_{9B2FC02F-5987-459B-8CD6-9CE02577165C}" xr6:coauthVersionLast="45" xr6:coauthVersionMax="45" xr10:uidLastSave="{00000000-0000-0000-0000-000000000000}"/>
  <workbookProtection workbookAlgorithmName="SHA-512" workbookHashValue="7GuC7lELfHS6f1MaKg9wTcs1eiLjRXLFAW0uSThUVPBFL4EWZHiFMIAQisNjp18i+3dXLEH2dqRS6QZz6U7xAg==" workbookSaltValue="W7lI0SIoJfoeeDlcb+yRhQ==" workbookSpinCount="100000" lockStructure="1"/>
  <bookViews>
    <workbookView xWindow="3150" yWindow="2010" windowWidth="21600" windowHeight="11385" xr2:uid="{00000000-000D-0000-FFFF-FFFF00000000}"/>
  </bookViews>
  <sheets>
    <sheet name="Form" sheetId="2" r:id="rId1"/>
    <sheet name="2021 Muniinfo" sheetId="1" state="hidden" r:id="rId2"/>
    <sheet name="Crosswalk" sheetId="3" state="hidden" r:id="rId3"/>
  </sheets>
  <definedNames>
    <definedName name="_xlnm._FilterDatabase" localSheetId="1" hidden="1">'2021 Muniinfo'!$K$1:$K$568</definedName>
    <definedName name="_xlnm._FilterDatabase" localSheetId="2" hidden="1">Crosswalk!$A$1:$G$566</definedName>
    <definedName name="_xlnm.Print_Area" localSheetId="0">Form!$A$1:$L$48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 i="3" l="1"/>
  <c r="G566" i="3"/>
  <c r="F566" i="3" s="1"/>
  <c r="G565" i="3"/>
  <c r="F565" i="3" s="1"/>
  <c r="G564" i="3"/>
  <c r="F564" i="3" s="1"/>
  <c r="G563" i="3"/>
  <c r="F563" i="3" s="1"/>
  <c r="G562" i="3"/>
  <c r="F562" i="3" s="1"/>
  <c r="G561" i="3"/>
  <c r="F561" i="3" s="1"/>
  <c r="G560" i="3"/>
  <c r="F560" i="3" s="1"/>
  <c r="G559" i="3"/>
  <c r="F559" i="3" s="1"/>
  <c r="G558" i="3"/>
  <c r="F558" i="3" s="1"/>
  <c r="G557" i="3"/>
  <c r="F557" i="3" s="1"/>
  <c r="G556" i="3"/>
  <c r="F556" i="3" s="1"/>
  <c r="G555" i="3"/>
  <c r="F555" i="3" s="1"/>
  <c r="G554" i="3"/>
  <c r="F554" i="3" s="1"/>
  <c r="G553" i="3"/>
  <c r="F553" i="3" s="1"/>
  <c r="G552" i="3"/>
  <c r="F552" i="3" s="1"/>
  <c r="G551" i="3"/>
  <c r="F551" i="3" s="1"/>
  <c r="G550" i="3"/>
  <c r="F550" i="3" s="1"/>
  <c r="G549" i="3"/>
  <c r="F549" i="3" s="1"/>
  <c r="G548" i="3"/>
  <c r="F548" i="3" s="1"/>
  <c r="G547" i="3"/>
  <c r="F547" i="3" s="1"/>
  <c r="G546" i="3"/>
  <c r="F546" i="3" s="1"/>
  <c r="G545" i="3"/>
  <c r="F545" i="3" s="1"/>
  <c r="G544" i="3"/>
  <c r="F544" i="3" s="1"/>
  <c r="G543" i="3"/>
  <c r="F543" i="3" s="1"/>
  <c r="G542" i="3"/>
  <c r="F542" i="3" s="1"/>
  <c r="G541" i="3"/>
  <c r="F541" i="3" s="1"/>
  <c r="G540" i="3"/>
  <c r="F540" i="3" s="1"/>
  <c r="G539" i="3"/>
  <c r="F539" i="3" s="1"/>
  <c r="G538" i="3"/>
  <c r="F538" i="3" s="1"/>
  <c r="G537" i="3"/>
  <c r="F537" i="3" s="1"/>
  <c r="G536" i="3"/>
  <c r="F536" i="3" s="1"/>
  <c r="G535" i="3"/>
  <c r="F535" i="3" s="1"/>
  <c r="G534" i="3"/>
  <c r="F534" i="3" s="1"/>
  <c r="G533" i="3"/>
  <c r="F533" i="3" s="1"/>
  <c r="G532" i="3"/>
  <c r="F532" i="3" s="1"/>
  <c r="G531" i="3"/>
  <c r="F531" i="3" s="1"/>
  <c r="G530" i="3"/>
  <c r="F530" i="3" s="1"/>
  <c r="G529" i="3"/>
  <c r="F529" i="3" s="1"/>
  <c r="G528" i="3"/>
  <c r="F528" i="3" s="1"/>
  <c r="G527" i="3"/>
  <c r="F527" i="3" s="1"/>
  <c r="G526" i="3"/>
  <c r="F526" i="3" s="1"/>
  <c r="G525" i="3"/>
  <c r="F525" i="3" s="1"/>
  <c r="G524" i="3"/>
  <c r="F524" i="3" s="1"/>
  <c r="G523" i="3"/>
  <c r="F523" i="3" s="1"/>
  <c r="G522" i="3"/>
  <c r="F522" i="3" s="1"/>
  <c r="G521" i="3"/>
  <c r="F521" i="3" s="1"/>
  <c r="G520" i="3"/>
  <c r="F520" i="3" s="1"/>
  <c r="G519" i="3"/>
  <c r="F519" i="3" s="1"/>
  <c r="G518" i="3"/>
  <c r="F518" i="3" s="1"/>
  <c r="G517" i="3"/>
  <c r="F517" i="3" s="1"/>
  <c r="G516" i="3"/>
  <c r="F516" i="3" s="1"/>
  <c r="G515" i="3"/>
  <c r="F515" i="3" s="1"/>
  <c r="G514" i="3"/>
  <c r="F514" i="3" s="1"/>
  <c r="G513" i="3"/>
  <c r="F513" i="3" s="1"/>
  <c r="G512" i="3"/>
  <c r="F512" i="3" s="1"/>
  <c r="G511" i="3"/>
  <c r="F511" i="3" s="1"/>
  <c r="G510" i="3"/>
  <c r="F510" i="3" s="1"/>
  <c r="G509" i="3"/>
  <c r="F509" i="3" s="1"/>
  <c r="G508" i="3"/>
  <c r="F508" i="3" s="1"/>
  <c r="G507" i="3"/>
  <c r="F507" i="3" s="1"/>
  <c r="G506" i="3"/>
  <c r="F506" i="3" s="1"/>
  <c r="G505" i="3"/>
  <c r="F505" i="3" s="1"/>
  <c r="G504" i="3"/>
  <c r="F504" i="3" s="1"/>
  <c r="G503" i="3"/>
  <c r="F503" i="3" s="1"/>
  <c r="G502" i="3"/>
  <c r="F502" i="3" s="1"/>
  <c r="G501" i="3"/>
  <c r="F501" i="3" s="1"/>
  <c r="G500" i="3"/>
  <c r="F500" i="3" s="1"/>
  <c r="G499" i="3"/>
  <c r="F499" i="3" s="1"/>
  <c r="G498" i="3"/>
  <c r="F498" i="3" s="1"/>
  <c r="G497" i="3"/>
  <c r="F497" i="3" s="1"/>
  <c r="G496" i="3"/>
  <c r="F496" i="3" s="1"/>
  <c r="G495" i="3"/>
  <c r="F495" i="3" s="1"/>
  <c r="G494" i="3"/>
  <c r="F494" i="3" s="1"/>
  <c r="G493" i="3"/>
  <c r="F493" i="3" s="1"/>
  <c r="G492" i="3"/>
  <c r="F492" i="3" s="1"/>
  <c r="G491" i="3"/>
  <c r="F491" i="3" s="1"/>
  <c r="G490" i="3"/>
  <c r="F490" i="3" s="1"/>
  <c r="G489" i="3"/>
  <c r="F489" i="3" s="1"/>
  <c r="G488" i="3"/>
  <c r="F488" i="3" s="1"/>
  <c r="G487" i="3"/>
  <c r="F487" i="3" s="1"/>
  <c r="G486" i="3"/>
  <c r="F486" i="3" s="1"/>
  <c r="G485" i="3"/>
  <c r="F485" i="3" s="1"/>
  <c r="G484" i="3"/>
  <c r="F484" i="3" s="1"/>
  <c r="G483" i="3"/>
  <c r="F483" i="3" s="1"/>
  <c r="G482" i="3"/>
  <c r="F482" i="3" s="1"/>
  <c r="G481" i="3"/>
  <c r="F481" i="3" s="1"/>
  <c r="G480" i="3"/>
  <c r="F480" i="3" s="1"/>
  <c r="G479" i="3"/>
  <c r="F479" i="3" s="1"/>
  <c r="G478" i="3"/>
  <c r="F478" i="3" s="1"/>
  <c r="G477" i="3"/>
  <c r="F477" i="3" s="1"/>
  <c r="G476" i="3"/>
  <c r="F476" i="3" s="1"/>
  <c r="G475" i="3"/>
  <c r="F475" i="3" s="1"/>
  <c r="G474" i="3"/>
  <c r="F474" i="3" s="1"/>
  <c r="G473" i="3"/>
  <c r="F473" i="3" s="1"/>
  <c r="G472" i="3"/>
  <c r="F472" i="3" s="1"/>
  <c r="G471" i="3"/>
  <c r="F471" i="3" s="1"/>
  <c r="G470" i="3"/>
  <c r="F470" i="3" s="1"/>
  <c r="G469" i="3"/>
  <c r="F469" i="3" s="1"/>
  <c r="G468" i="3"/>
  <c r="F468" i="3" s="1"/>
  <c r="G467" i="3"/>
  <c r="F467" i="3" s="1"/>
  <c r="G466" i="3"/>
  <c r="F466" i="3" s="1"/>
  <c r="G465" i="3"/>
  <c r="F465" i="3" s="1"/>
  <c r="G464" i="3"/>
  <c r="F464" i="3" s="1"/>
  <c r="G463" i="3"/>
  <c r="F463" i="3" s="1"/>
  <c r="G462" i="3"/>
  <c r="F462" i="3" s="1"/>
  <c r="G461" i="3"/>
  <c r="F461" i="3" s="1"/>
  <c r="G460" i="3"/>
  <c r="F460" i="3" s="1"/>
  <c r="G459" i="3"/>
  <c r="F459" i="3" s="1"/>
  <c r="G458" i="3"/>
  <c r="F458" i="3" s="1"/>
  <c r="G457" i="3"/>
  <c r="F457" i="3" s="1"/>
  <c r="G456" i="3"/>
  <c r="F456" i="3" s="1"/>
  <c r="G455" i="3"/>
  <c r="F455" i="3" s="1"/>
  <c r="G454" i="3"/>
  <c r="F454" i="3" s="1"/>
  <c r="G453" i="3"/>
  <c r="F453" i="3" s="1"/>
  <c r="G452" i="3"/>
  <c r="F452" i="3" s="1"/>
  <c r="G451" i="3"/>
  <c r="F451" i="3" s="1"/>
  <c r="G450" i="3"/>
  <c r="F450" i="3" s="1"/>
  <c r="G449" i="3"/>
  <c r="F449" i="3" s="1"/>
  <c r="G448" i="3"/>
  <c r="F448" i="3" s="1"/>
  <c r="G447" i="3"/>
  <c r="F447" i="3" s="1"/>
  <c r="G446" i="3"/>
  <c r="F446" i="3" s="1"/>
  <c r="G445" i="3"/>
  <c r="F445" i="3" s="1"/>
  <c r="G444" i="3"/>
  <c r="F444" i="3" s="1"/>
  <c r="G443" i="3"/>
  <c r="F443" i="3" s="1"/>
  <c r="G442" i="3"/>
  <c r="F442" i="3" s="1"/>
  <c r="G441" i="3"/>
  <c r="F441" i="3" s="1"/>
  <c r="G440" i="3"/>
  <c r="F440" i="3" s="1"/>
  <c r="G439" i="3"/>
  <c r="F439" i="3" s="1"/>
  <c r="G438" i="3"/>
  <c r="F438" i="3" s="1"/>
  <c r="G437" i="3"/>
  <c r="F437" i="3" s="1"/>
  <c r="G436" i="3"/>
  <c r="F436" i="3" s="1"/>
  <c r="G435" i="3"/>
  <c r="F435" i="3" s="1"/>
  <c r="G434" i="3"/>
  <c r="F434" i="3" s="1"/>
  <c r="G433" i="3"/>
  <c r="F433" i="3" s="1"/>
  <c r="G432" i="3"/>
  <c r="F432" i="3" s="1"/>
  <c r="G431" i="3"/>
  <c r="F431" i="3" s="1"/>
  <c r="G430" i="3"/>
  <c r="F430" i="3" s="1"/>
  <c r="G429" i="3"/>
  <c r="F429" i="3" s="1"/>
  <c r="G428" i="3"/>
  <c r="F428" i="3" s="1"/>
  <c r="G427" i="3"/>
  <c r="F427" i="3" s="1"/>
  <c r="G426" i="3"/>
  <c r="F426" i="3" s="1"/>
  <c r="G425" i="3"/>
  <c r="F425" i="3" s="1"/>
  <c r="G424" i="3"/>
  <c r="F424" i="3" s="1"/>
  <c r="G423" i="3"/>
  <c r="F423" i="3" s="1"/>
  <c r="G422" i="3"/>
  <c r="F422" i="3" s="1"/>
  <c r="G421" i="3"/>
  <c r="F421" i="3" s="1"/>
  <c r="G420" i="3"/>
  <c r="F420" i="3" s="1"/>
  <c r="G419" i="3"/>
  <c r="F419" i="3" s="1"/>
  <c r="G418" i="3"/>
  <c r="F418" i="3" s="1"/>
  <c r="G417" i="3"/>
  <c r="F417" i="3" s="1"/>
  <c r="G416" i="3"/>
  <c r="F416" i="3" s="1"/>
  <c r="G415" i="3"/>
  <c r="F415" i="3" s="1"/>
  <c r="G414" i="3"/>
  <c r="F414" i="3" s="1"/>
  <c r="G413" i="3"/>
  <c r="F413" i="3" s="1"/>
  <c r="G412" i="3"/>
  <c r="F412" i="3" s="1"/>
  <c r="G411" i="3"/>
  <c r="F411" i="3" s="1"/>
  <c r="G410" i="3"/>
  <c r="F410" i="3" s="1"/>
  <c r="G409" i="3"/>
  <c r="F409" i="3" s="1"/>
  <c r="G408" i="3"/>
  <c r="F408" i="3" s="1"/>
  <c r="G407" i="3"/>
  <c r="F407" i="3" s="1"/>
  <c r="G406" i="3"/>
  <c r="F406" i="3" s="1"/>
  <c r="G405" i="3"/>
  <c r="F405" i="3" s="1"/>
  <c r="G404" i="3"/>
  <c r="F404" i="3" s="1"/>
  <c r="G403" i="3"/>
  <c r="F403" i="3" s="1"/>
  <c r="G402" i="3"/>
  <c r="F402" i="3" s="1"/>
  <c r="G401" i="3"/>
  <c r="F401" i="3" s="1"/>
  <c r="G400" i="3"/>
  <c r="F400" i="3" s="1"/>
  <c r="G399" i="3"/>
  <c r="F399" i="3" s="1"/>
  <c r="G398" i="3"/>
  <c r="F398" i="3" s="1"/>
  <c r="G397" i="3"/>
  <c r="F397" i="3" s="1"/>
  <c r="G396" i="3"/>
  <c r="F396" i="3" s="1"/>
  <c r="G395" i="3"/>
  <c r="F395" i="3" s="1"/>
  <c r="G394" i="3"/>
  <c r="F394" i="3" s="1"/>
  <c r="G393" i="3"/>
  <c r="F393" i="3" s="1"/>
  <c r="G392" i="3"/>
  <c r="F392" i="3" s="1"/>
  <c r="G391" i="3"/>
  <c r="F391" i="3" s="1"/>
  <c r="G390" i="3"/>
  <c r="F390" i="3" s="1"/>
  <c r="G389" i="3"/>
  <c r="F389" i="3" s="1"/>
  <c r="G388" i="3"/>
  <c r="F388" i="3" s="1"/>
  <c r="G387" i="3"/>
  <c r="F387" i="3" s="1"/>
  <c r="G386" i="3"/>
  <c r="F386" i="3" s="1"/>
  <c r="G385" i="3"/>
  <c r="F385" i="3" s="1"/>
  <c r="G384" i="3"/>
  <c r="F384" i="3" s="1"/>
  <c r="G383" i="3"/>
  <c r="F383" i="3" s="1"/>
  <c r="G382" i="3"/>
  <c r="F382" i="3" s="1"/>
  <c r="G381" i="3"/>
  <c r="F381" i="3" s="1"/>
  <c r="G380" i="3"/>
  <c r="F380" i="3" s="1"/>
  <c r="G379" i="3"/>
  <c r="F379" i="3" s="1"/>
  <c r="G378" i="3"/>
  <c r="F378" i="3" s="1"/>
  <c r="G377" i="3"/>
  <c r="F377" i="3" s="1"/>
  <c r="G376" i="3"/>
  <c r="F376" i="3" s="1"/>
  <c r="G375" i="3"/>
  <c r="F375" i="3" s="1"/>
  <c r="G374" i="3"/>
  <c r="F374" i="3" s="1"/>
  <c r="G373" i="3"/>
  <c r="F373" i="3" s="1"/>
  <c r="G372" i="3"/>
  <c r="F372" i="3" s="1"/>
  <c r="G371" i="3"/>
  <c r="F371" i="3" s="1"/>
  <c r="G370" i="3"/>
  <c r="F370" i="3" s="1"/>
  <c r="G369" i="3"/>
  <c r="F369" i="3" s="1"/>
  <c r="G368" i="3"/>
  <c r="F368" i="3" s="1"/>
  <c r="G367" i="3"/>
  <c r="F367" i="3" s="1"/>
  <c r="G366" i="3"/>
  <c r="F366" i="3" s="1"/>
  <c r="G365" i="3"/>
  <c r="F365" i="3" s="1"/>
  <c r="G364" i="3"/>
  <c r="F364" i="3" s="1"/>
  <c r="G363" i="3"/>
  <c r="F363" i="3" s="1"/>
  <c r="G362" i="3"/>
  <c r="F362" i="3" s="1"/>
  <c r="G361" i="3"/>
  <c r="F361" i="3" s="1"/>
  <c r="G360" i="3"/>
  <c r="F360" i="3" s="1"/>
  <c r="G359" i="3"/>
  <c r="F359" i="3" s="1"/>
  <c r="G358" i="3"/>
  <c r="F358" i="3" s="1"/>
  <c r="G357" i="3"/>
  <c r="F357" i="3" s="1"/>
  <c r="G356" i="3"/>
  <c r="F356" i="3" s="1"/>
  <c r="G355" i="3"/>
  <c r="F355" i="3" s="1"/>
  <c r="G354" i="3"/>
  <c r="F354" i="3" s="1"/>
  <c r="G353" i="3"/>
  <c r="F353" i="3" s="1"/>
  <c r="G352" i="3"/>
  <c r="F352" i="3" s="1"/>
  <c r="G351" i="3"/>
  <c r="F351" i="3" s="1"/>
  <c r="G350" i="3"/>
  <c r="F350" i="3" s="1"/>
  <c r="G349" i="3"/>
  <c r="F349" i="3" s="1"/>
  <c r="G348" i="3"/>
  <c r="F348" i="3" s="1"/>
  <c r="G347" i="3"/>
  <c r="F347" i="3" s="1"/>
  <c r="G346" i="3"/>
  <c r="F346" i="3" s="1"/>
  <c r="G345" i="3"/>
  <c r="F345" i="3" s="1"/>
  <c r="G344" i="3"/>
  <c r="F344" i="3" s="1"/>
  <c r="G343" i="3"/>
  <c r="F343" i="3" s="1"/>
  <c r="G342" i="3"/>
  <c r="F342" i="3" s="1"/>
  <c r="G341" i="3"/>
  <c r="F341" i="3" s="1"/>
  <c r="G340" i="3"/>
  <c r="F340" i="3" s="1"/>
  <c r="G339" i="3"/>
  <c r="F339" i="3" s="1"/>
  <c r="G338" i="3"/>
  <c r="F338" i="3" s="1"/>
  <c r="G337" i="3"/>
  <c r="F337" i="3" s="1"/>
  <c r="G336" i="3"/>
  <c r="F336" i="3" s="1"/>
  <c r="G335" i="3"/>
  <c r="F335" i="3" s="1"/>
  <c r="G334" i="3"/>
  <c r="F334" i="3" s="1"/>
  <c r="G333" i="3"/>
  <c r="F333" i="3" s="1"/>
  <c r="G332" i="3"/>
  <c r="F332" i="3" s="1"/>
  <c r="G331" i="3"/>
  <c r="F331" i="3" s="1"/>
  <c r="G330" i="3"/>
  <c r="F330" i="3" s="1"/>
  <c r="G329" i="3"/>
  <c r="F329" i="3" s="1"/>
  <c r="G328" i="3"/>
  <c r="F328" i="3" s="1"/>
  <c r="G327" i="3"/>
  <c r="F327" i="3" s="1"/>
  <c r="G326" i="3"/>
  <c r="F326" i="3" s="1"/>
  <c r="G325" i="3"/>
  <c r="F325" i="3" s="1"/>
  <c r="G324" i="3"/>
  <c r="F324" i="3" s="1"/>
  <c r="G323" i="3"/>
  <c r="F323" i="3" s="1"/>
  <c r="G322" i="3"/>
  <c r="F322" i="3" s="1"/>
  <c r="G321" i="3"/>
  <c r="F321" i="3" s="1"/>
  <c r="G320" i="3"/>
  <c r="F320" i="3" s="1"/>
  <c r="G319" i="3"/>
  <c r="F319" i="3" s="1"/>
  <c r="G318" i="3"/>
  <c r="F318" i="3" s="1"/>
  <c r="G317" i="3"/>
  <c r="F317" i="3" s="1"/>
  <c r="G316" i="3"/>
  <c r="F316" i="3" s="1"/>
  <c r="G315" i="3"/>
  <c r="F315" i="3" s="1"/>
  <c r="G314" i="3"/>
  <c r="F314" i="3" s="1"/>
  <c r="G313" i="3"/>
  <c r="F313" i="3" s="1"/>
  <c r="G312" i="3"/>
  <c r="F312" i="3" s="1"/>
  <c r="G311" i="3"/>
  <c r="F311" i="3" s="1"/>
  <c r="G310" i="3"/>
  <c r="F310" i="3" s="1"/>
  <c r="G309" i="3"/>
  <c r="F309" i="3" s="1"/>
  <c r="G308" i="3"/>
  <c r="F308" i="3" s="1"/>
  <c r="G307" i="3"/>
  <c r="F307" i="3" s="1"/>
  <c r="G306" i="3"/>
  <c r="F306" i="3" s="1"/>
  <c r="G305" i="3"/>
  <c r="F305" i="3" s="1"/>
  <c r="G304" i="3"/>
  <c r="F304" i="3" s="1"/>
  <c r="G303" i="3"/>
  <c r="F303" i="3" s="1"/>
  <c r="G302" i="3"/>
  <c r="F302" i="3" s="1"/>
  <c r="G301" i="3"/>
  <c r="F301" i="3" s="1"/>
  <c r="G300" i="3"/>
  <c r="F300" i="3" s="1"/>
  <c r="G299" i="3"/>
  <c r="F299" i="3" s="1"/>
  <c r="G298" i="3"/>
  <c r="F298" i="3" s="1"/>
  <c r="G297" i="3"/>
  <c r="F297" i="3" s="1"/>
  <c r="G296" i="3"/>
  <c r="F296" i="3" s="1"/>
  <c r="G295" i="3"/>
  <c r="F295" i="3" s="1"/>
  <c r="G294" i="3"/>
  <c r="F294" i="3" s="1"/>
  <c r="G293" i="3"/>
  <c r="F293" i="3" s="1"/>
  <c r="G292" i="3"/>
  <c r="F292" i="3" s="1"/>
  <c r="G291" i="3"/>
  <c r="F291" i="3" s="1"/>
  <c r="G290" i="3"/>
  <c r="F290" i="3" s="1"/>
  <c r="G289" i="3"/>
  <c r="F289" i="3" s="1"/>
  <c r="G288" i="3"/>
  <c r="F288" i="3" s="1"/>
  <c r="G287" i="3"/>
  <c r="F287" i="3" s="1"/>
  <c r="G286" i="3"/>
  <c r="F286" i="3" s="1"/>
  <c r="G285" i="3"/>
  <c r="F285" i="3" s="1"/>
  <c r="G284" i="3"/>
  <c r="F284" i="3" s="1"/>
  <c r="G283" i="3"/>
  <c r="F283" i="3" s="1"/>
  <c r="G282" i="3"/>
  <c r="F282" i="3" s="1"/>
  <c r="G281" i="3"/>
  <c r="F281" i="3" s="1"/>
  <c r="G280" i="3"/>
  <c r="F280" i="3" s="1"/>
  <c r="G279" i="3"/>
  <c r="F279" i="3" s="1"/>
  <c r="G278" i="3"/>
  <c r="F278" i="3" s="1"/>
  <c r="G277" i="3"/>
  <c r="F277" i="3" s="1"/>
  <c r="G276" i="3"/>
  <c r="F276" i="3" s="1"/>
  <c r="G275" i="3"/>
  <c r="F275" i="3" s="1"/>
  <c r="G274" i="3"/>
  <c r="F274" i="3" s="1"/>
  <c r="G273" i="3"/>
  <c r="F273" i="3" s="1"/>
  <c r="G272" i="3"/>
  <c r="F272" i="3" s="1"/>
  <c r="G271" i="3"/>
  <c r="F271" i="3" s="1"/>
  <c r="G270" i="3"/>
  <c r="F270" i="3" s="1"/>
  <c r="G269" i="3"/>
  <c r="F269" i="3" s="1"/>
  <c r="G268" i="3"/>
  <c r="F268" i="3" s="1"/>
  <c r="G267" i="3"/>
  <c r="F267" i="3" s="1"/>
  <c r="G266" i="3"/>
  <c r="F266" i="3" s="1"/>
  <c r="G265" i="3"/>
  <c r="F265" i="3" s="1"/>
  <c r="G264" i="3"/>
  <c r="F264" i="3" s="1"/>
  <c r="G263" i="3"/>
  <c r="F263" i="3" s="1"/>
  <c r="G262" i="3"/>
  <c r="F262" i="3" s="1"/>
  <c r="G261" i="3"/>
  <c r="F261" i="3" s="1"/>
  <c r="G260" i="3"/>
  <c r="F260" i="3" s="1"/>
  <c r="G259" i="3"/>
  <c r="F259" i="3" s="1"/>
  <c r="G258" i="3"/>
  <c r="F258" i="3" s="1"/>
  <c r="G257" i="3"/>
  <c r="F257" i="3" s="1"/>
  <c r="G256" i="3"/>
  <c r="F256" i="3" s="1"/>
  <c r="G255" i="3"/>
  <c r="F255" i="3" s="1"/>
  <c r="G254" i="3"/>
  <c r="F254" i="3" s="1"/>
  <c r="G253" i="3"/>
  <c r="F253" i="3" s="1"/>
  <c r="G252" i="3"/>
  <c r="F252" i="3" s="1"/>
  <c r="G251" i="3"/>
  <c r="F251" i="3" s="1"/>
  <c r="G250" i="3"/>
  <c r="F250" i="3" s="1"/>
  <c r="G249" i="3"/>
  <c r="F249" i="3" s="1"/>
  <c r="G248" i="3"/>
  <c r="F248" i="3" s="1"/>
  <c r="G247" i="3"/>
  <c r="F247" i="3" s="1"/>
  <c r="G246" i="3"/>
  <c r="F246" i="3" s="1"/>
  <c r="G245" i="3"/>
  <c r="F245" i="3" s="1"/>
  <c r="G244" i="3"/>
  <c r="F244" i="3" s="1"/>
  <c r="G243" i="3"/>
  <c r="F243" i="3" s="1"/>
  <c r="G242" i="3"/>
  <c r="F242" i="3" s="1"/>
  <c r="G241" i="3"/>
  <c r="F241" i="3" s="1"/>
  <c r="G240" i="3"/>
  <c r="F240" i="3" s="1"/>
  <c r="G239" i="3"/>
  <c r="F239" i="3" s="1"/>
  <c r="G238" i="3"/>
  <c r="F238" i="3" s="1"/>
  <c r="G237" i="3"/>
  <c r="F237" i="3" s="1"/>
  <c r="G236" i="3"/>
  <c r="F236" i="3" s="1"/>
  <c r="G235" i="3"/>
  <c r="F235" i="3" s="1"/>
  <c r="G234" i="3"/>
  <c r="F234" i="3" s="1"/>
  <c r="G233" i="3"/>
  <c r="F233" i="3" s="1"/>
  <c r="G232" i="3"/>
  <c r="F232" i="3" s="1"/>
  <c r="G231" i="3"/>
  <c r="F231" i="3" s="1"/>
  <c r="G230" i="3"/>
  <c r="F230" i="3" s="1"/>
  <c r="G229" i="3"/>
  <c r="F229" i="3" s="1"/>
  <c r="G228" i="3"/>
  <c r="F228" i="3" s="1"/>
  <c r="G227" i="3"/>
  <c r="F227" i="3" s="1"/>
  <c r="G226" i="3"/>
  <c r="F226" i="3" s="1"/>
  <c r="G225" i="3"/>
  <c r="F225" i="3" s="1"/>
  <c r="G224" i="3"/>
  <c r="F224" i="3" s="1"/>
  <c r="G223" i="3"/>
  <c r="F223" i="3" s="1"/>
  <c r="G222" i="3"/>
  <c r="F222" i="3" s="1"/>
  <c r="G221" i="3"/>
  <c r="F221" i="3" s="1"/>
  <c r="G220" i="3"/>
  <c r="F220" i="3" s="1"/>
  <c r="G219" i="3"/>
  <c r="F219" i="3" s="1"/>
  <c r="G218" i="3"/>
  <c r="F218" i="3" s="1"/>
  <c r="G217" i="3"/>
  <c r="F217" i="3" s="1"/>
  <c r="G216" i="3"/>
  <c r="F216" i="3" s="1"/>
  <c r="G215" i="3"/>
  <c r="F215" i="3" s="1"/>
  <c r="G214" i="3"/>
  <c r="F214" i="3" s="1"/>
  <c r="G213" i="3"/>
  <c r="F213" i="3" s="1"/>
  <c r="G212" i="3"/>
  <c r="F212" i="3" s="1"/>
  <c r="G211" i="3"/>
  <c r="F211" i="3" s="1"/>
  <c r="G210" i="3"/>
  <c r="F210" i="3" s="1"/>
  <c r="G209" i="3"/>
  <c r="F209" i="3" s="1"/>
  <c r="G208" i="3"/>
  <c r="F208" i="3" s="1"/>
  <c r="G207" i="3"/>
  <c r="F207" i="3" s="1"/>
  <c r="G206" i="3"/>
  <c r="F206" i="3" s="1"/>
  <c r="G205" i="3"/>
  <c r="F205" i="3" s="1"/>
  <c r="G204" i="3"/>
  <c r="F204" i="3" s="1"/>
  <c r="G203" i="3"/>
  <c r="F203" i="3" s="1"/>
  <c r="G202" i="3"/>
  <c r="F202" i="3" s="1"/>
  <c r="G201" i="3"/>
  <c r="F201" i="3" s="1"/>
  <c r="G200" i="3"/>
  <c r="F200" i="3" s="1"/>
  <c r="G199" i="3"/>
  <c r="F199" i="3" s="1"/>
  <c r="G198" i="3"/>
  <c r="F198" i="3" s="1"/>
  <c r="G197" i="3"/>
  <c r="F197" i="3" s="1"/>
  <c r="G196" i="3"/>
  <c r="F196" i="3" s="1"/>
  <c r="G195" i="3"/>
  <c r="F195" i="3" s="1"/>
  <c r="G194" i="3"/>
  <c r="F194" i="3" s="1"/>
  <c r="G193" i="3"/>
  <c r="F193" i="3" s="1"/>
  <c r="G192" i="3"/>
  <c r="F192" i="3" s="1"/>
  <c r="G191" i="3"/>
  <c r="F191" i="3" s="1"/>
  <c r="G190" i="3"/>
  <c r="F190" i="3" s="1"/>
  <c r="G189" i="3"/>
  <c r="F189" i="3" s="1"/>
  <c r="G188" i="3"/>
  <c r="F188" i="3" s="1"/>
  <c r="G187" i="3"/>
  <c r="F187" i="3" s="1"/>
  <c r="G186" i="3"/>
  <c r="F186" i="3" s="1"/>
  <c r="G185" i="3"/>
  <c r="F185" i="3" s="1"/>
  <c r="G184" i="3"/>
  <c r="F184" i="3" s="1"/>
  <c r="G183" i="3"/>
  <c r="F183" i="3" s="1"/>
  <c r="G182" i="3"/>
  <c r="F182" i="3" s="1"/>
  <c r="G181" i="3"/>
  <c r="F181" i="3" s="1"/>
  <c r="G180" i="3"/>
  <c r="F180" i="3" s="1"/>
  <c r="G179" i="3"/>
  <c r="F179" i="3" s="1"/>
  <c r="G178" i="3"/>
  <c r="F178" i="3" s="1"/>
  <c r="G177" i="3"/>
  <c r="F177" i="3" s="1"/>
  <c r="G176" i="3"/>
  <c r="F176" i="3" s="1"/>
  <c r="G175" i="3"/>
  <c r="F175" i="3" s="1"/>
  <c r="G174" i="3"/>
  <c r="F174" i="3" s="1"/>
  <c r="G173" i="3"/>
  <c r="F173" i="3" s="1"/>
  <c r="G172" i="3"/>
  <c r="F172" i="3" s="1"/>
  <c r="G171" i="3"/>
  <c r="F171" i="3" s="1"/>
  <c r="G170" i="3"/>
  <c r="F170" i="3" s="1"/>
  <c r="G169" i="3"/>
  <c r="F169" i="3" s="1"/>
  <c r="G168" i="3"/>
  <c r="F168" i="3" s="1"/>
  <c r="G167" i="3"/>
  <c r="F167" i="3" s="1"/>
  <c r="G166" i="3"/>
  <c r="F166" i="3" s="1"/>
  <c r="G165" i="3"/>
  <c r="F165" i="3" s="1"/>
  <c r="G164" i="3"/>
  <c r="F164" i="3" s="1"/>
  <c r="G163" i="3"/>
  <c r="F163" i="3" s="1"/>
  <c r="G162" i="3"/>
  <c r="F162" i="3" s="1"/>
  <c r="G161" i="3"/>
  <c r="F161" i="3" s="1"/>
  <c r="G160" i="3"/>
  <c r="F160" i="3" s="1"/>
  <c r="G159" i="3"/>
  <c r="F159" i="3" s="1"/>
  <c r="G158" i="3"/>
  <c r="F158" i="3" s="1"/>
  <c r="G157" i="3"/>
  <c r="F157" i="3" s="1"/>
  <c r="G156" i="3"/>
  <c r="F156" i="3" s="1"/>
  <c r="G155" i="3"/>
  <c r="F155" i="3" s="1"/>
  <c r="G154" i="3"/>
  <c r="F154" i="3" s="1"/>
  <c r="G153" i="3"/>
  <c r="F153" i="3" s="1"/>
  <c r="G152" i="3"/>
  <c r="F152" i="3" s="1"/>
  <c r="G151" i="3"/>
  <c r="F151" i="3" s="1"/>
  <c r="G150" i="3"/>
  <c r="F150" i="3" s="1"/>
  <c r="G149" i="3"/>
  <c r="F149" i="3" s="1"/>
  <c r="G148" i="3"/>
  <c r="F148" i="3" s="1"/>
  <c r="G147" i="3"/>
  <c r="F147" i="3" s="1"/>
  <c r="G146" i="3"/>
  <c r="F146" i="3" s="1"/>
  <c r="G145" i="3"/>
  <c r="F145" i="3" s="1"/>
  <c r="G144" i="3"/>
  <c r="F144" i="3" s="1"/>
  <c r="G143" i="3"/>
  <c r="F143" i="3" s="1"/>
  <c r="G142" i="3"/>
  <c r="F142" i="3" s="1"/>
  <c r="G141" i="3"/>
  <c r="F141" i="3" s="1"/>
  <c r="G140" i="3"/>
  <c r="F140" i="3" s="1"/>
  <c r="G139" i="3"/>
  <c r="F139" i="3" s="1"/>
  <c r="G138" i="3"/>
  <c r="F138" i="3" s="1"/>
  <c r="G137" i="3"/>
  <c r="F137" i="3" s="1"/>
  <c r="G136" i="3"/>
  <c r="F136" i="3" s="1"/>
  <c r="G135" i="3"/>
  <c r="F135" i="3" s="1"/>
  <c r="G134" i="3"/>
  <c r="F134" i="3" s="1"/>
  <c r="G133" i="3"/>
  <c r="F133" i="3" s="1"/>
  <c r="G132" i="3"/>
  <c r="F132" i="3" s="1"/>
  <c r="G131" i="3"/>
  <c r="F131" i="3" s="1"/>
  <c r="G130" i="3"/>
  <c r="F130" i="3" s="1"/>
  <c r="G129" i="3"/>
  <c r="F129" i="3" s="1"/>
  <c r="G128" i="3"/>
  <c r="F128" i="3" s="1"/>
  <c r="G127" i="3"/>
  <c r="F127" i="3" s="1"/>
  <c r="G126" i="3"/>
  <c r="F126" i="3" s="1"/>
  <c r="G125" i="3"/>
  <c r="F125" i="3" s="1"/>
  <c r="G124" i="3"/>
  <c r="F124" i="3" s="1"/>
  <c r="G123" i="3"/>
  <c r="F123" i="3" s="1"/>
  <c r="G122" i="3"/>
  <c r="F122" i="3" s="1"/>
  <c r="G121" i="3"/>
  <c r="F121" i="3" s="1"/>
  <c r="G120" i="3"/>
  <c r="F120" i="3" s="1"/>
  <c r="G119" i="3"/>
  <c r="F119" i="3" s="1"/>
  <c r="G118" i="3"/>
  <c r="F118" i="3" s="1"/>
  <c r="G117" i="3"/>
  <c r="F117" i="3" s="1"/>
  <c r="G116" i="3"/>
  <c r="F116" i="3" s="1"/>
  <c r="G115" i="3"/>
  <c r="F115" i="3" s="1"/>
  <c r="G114" i="3"/>
  <c r="F114" i="3" s="1"/>
  <c r="G113" i="3"/>
  <c r="F113" i="3" s="1"/>
  <c r="G112" i="3"/>
  <c r="F112" i="3" s="1"/>
  <c r="G111" i="3"/>
  <c r="F111" i="3" s="1"/>
  <c r="G110" i="3"/>
  <c r="F110" i="3" s="1"/>
  <c r="G109" i="3"/>
  <c r="F109" i="3" s="1"/>
  <c r="G108" i="3"/>
  <c r="F108" i="3" s="1"/>
  <c r="G107" i="3"/>
  <c r="F107" i="3" s="1"/>
  <c r="G106" i="3"/>
  <c r="F106" i="3" s="1"/>
  <c r="G105" i="3"/>
  <c r="F105" i="3" s="1"/>
  <c r="G104" i="3"/>
  <c r="F104" i="3" s="1"/>
  <c r="G103" i="3"/>
  <c r="F103" i="3" s="1"/>
  <c r="G102" i="3"/>
  <c r="F102" i="3" s="1"/>
  <c r="G101" i="3"/>
  <c r="F101" i="3" s="1"/>
  <c r="G100" i="3"/>
  <c r="F100" i="3" s="1"/>
  <c r="G99" i="3"/>
  <c r="F99" i="3" s="1"/>
  <c r="G98" i="3"/>
  <c r="F98" i="3" s="1"/>
  <c r="G97" i="3"/>
  <c r="F97" i="3" s="1"/>
  <c r="G96" i="3"/>
  <c r="F96" i="3" s="1"/>
  <c r="G95" i="3"/>
  <c r="F95" i="3" s="1"/>
  <c r="G94" i="3"/>
  <c r="F94" i="3" s="1"/>
  <c r="G93" i="3"/>
  <c r="F93" i="3" s="1"/>
  <c r="G92" i="3"/>
  <c r="F92" i="3" s="1"/>
  <c r="G91" i="3"/>
  <c r="F91" i="3" s="1"/>
  <c r="G90" i="3"/>
  <c r="F90" i="3" s="1"/>
  <c r="G89" i="3"/>
  <c r="F89" i="3" s="1"/>
  <c r="G88" i="3"/>
  <c r="F88" i="3" s="1"/>
  <c r="G87" i="3"/>
  <c r="F87" i="3" s="1"/>
  <c r="G86" i="3"/>
  <c r="F86" i="3" s="1"/>
  <c r="G85" i="3"/>
  <c r="F85" i="3" s="1"/>
  <c r="G84" i="3"/>
  <c r="F84" i="3" s="1"/>
  <c r="G83" i="3"/>
  <c r="F83" i="3" s="1"/>
  <c r="G82" i="3"/>
  <c r="F82" i="3" s="1"/>
  <c r="G81" i="3"/>
  <c r="F81" i="3" s="1"/>
  <c r="G80" i="3"/>
  <c r="F80" i="3" s="1"/>
  <c r="G79" i="3"/>
  <c r="F79" i="3" s="1"/>
  <c r="G78" i="3"/>
  <c r="F78" i="3" s="1"/>
  <c r="G77" i="3"/>
  <c r="F77" i="3" s="1"/>
  <c r="G76" i="3"/>
  <c r="F76" i="3" s="1"/>
  <c r="G75" i="3"/>
  <c r="F75" i="3" s="1"/>
  <c r="G74" i="3"/>
  <c r="F74" i="3" s="1"/>
  <c r="G73" i="3"/>
  <c r="F73" i="3" s="1"/>
  <c r="G72" i="3"/>
  <c r="F72" i="3" s="1"/>
  <c r="G71" i="3"/>
  <c r="F71" i="3" s="1"/>
  <c r="G70" i="3"/>
  <c r="F70" i="3" s="1"/>
  <c r="G69" i="3"/>
  <c r="F69" i="3" s="1"/>
  <c r="G68" i="3"/>
  <c r="F68" i="3" s="1"/>
  <c r="G67" i="3"/>
  <c r="F67" i="3" s="1"/>
  <c r="G66" i="3"/>
  <c r="F66" i="3" s="1"/>
  <c r="G65" i="3"/>
  <c r="F65" i="3" s="1"/>
  <c r="G64" i="3"/>
  <c r="F64" i="3" s="1"/>
  <c r="G63" i="3"/>
  <c r="F63" i="3" s="1"/>
  <c r="G62" i="3"/>
  <c r="F62" i="3" s="1"/>
  <c r="G61" i="3"/>
  <c r="F61" i="3" s="1"/>
  <c r="G60" i="3"/>
  <c r="F60" i="3" s="1"/>
  <c r="G59" i="3"/>
  <c r="F59" i="3" s="1"/>
  <c r="G58" i="3"/>
  <c r="F58" i="3" s="1"/>
  <c r="G57" i="3"/>
  <c r="F57" i="3" s="1"/>
  <c r="G56" i="3"/>
  <c r="F56" i="3" s="1"/>
  <c r="G55" i="3"/>
  <c r="F55" i="3" s="1"/>
  <c r="G54" i="3"/>
  <c r="F54" i="3" s="1"/>
  <c r="G53" i="3"/>
  <c r="F53" i="3" s="1"/>
  <c r="G52" i="3"/>
  <c r="F52" i="3" s="1"/>
  <c r="G51" i="3"/>
  <c r="F51" i="3" s="1"/>
  <c r="G50" i="3"/>
  <c r="F50" i="3" s="1"/>
  <c r="G49" i="3"/>
  <c r="F49" i="3" s="1"/>
  <c r="G48" i="3"/>
  <c r="F48" i="3" s="1"/>
  <c r="G47" i="3"/>
  <c r="F47" i="3" s="1"/>
  <c r="G46" i="3"/>
  <c r="F46" i="3" s="1"/>
  <c r="G45" i="3"/>
  <c r="F45" i="3" s="1"/>
  <c r="G44" i="3"/>
  <c r="F44" i="3" s="1"/>
  <c r="G43" i="3"/>
  <c r="F43" i="3" s="1"/>
  <c r="G42" i="3"/>
  <c r="F42" i="3" s="1"/>
  <c r="G41" i="3"/>
  <c r="F41" i="3" s="1"/>
  <c r="G40" i="3"/>
  <c r="F40" i="3" s="1"/>
  <c r="G39" i="3"/>
  <c r="F39" i="3" s="1"/>
  <c r="G38" i="3"/>
  <c r="F38" i="3" s="1"/>
  <c r="G37" i="3"/>
  <c r="F37" i="3" s="1"/>
  <c r="G36" i="3"/>
  <c r="F36" i="3" s="1"/>
  <c r="G35" i="3"/>
  <c r="F35" i="3" s="1"/>
  <c r="G34" i="3"/>
  <c r="F34" i="3" s="1"/>
  <c r="G33" i="3"/>
  <c r="F33" i="3" s="1"/>
  <c r="G32" i="3"/>
  <c r="F32" i="3" s="1"/>
  <c r="G31" i="3"/>
  <c r="F31" i="3" s="1"/>
  <c r="G30" i="3"/>
  <c r="F30" i="3" s="1"/>
  <c r="G29" i="3"/>
  <c r="F29" i="3" s="1"/>
  <c r="G28" i="3"/>
  <c r="F28" i="3" s="1"/>
  <c r="G27" i="3"/>
  <c r="F27" i="3" s="1"/>
  <c r="G26" i="3"/>
  <c r="F26" i="3" s="1"/>
  <c r="G25" i="3"/>
  <c r="F25" i="3" s="1"/>
  <c r="G24" i="3"/>
  <c r="F24" i="3" s="1"/>
  <c r="G23" i="3"/>
  <c r="F23" i="3" s="1"/>
  <c r="G22" i="3"/>
  <c r="F22" i="3" s="1"/>
  <c r="G21" i="3"/>
  <c r="F21" i="3" s="1"/>
  <c r="G20" i="3"/>
  <c r="F20" i="3" s="1"/>
  <c r="G19" i="3"/>
  <c r="F19" i="3" s="1"/>
  <c r="G18" i="3"/>
  <c r="F18" i="3" s="1"/>
  <c r="G17" i="3"/>
  <c r="F17" i="3" s="1"/>
  <c r="G16" i="3"/>
  <c r="F16" i="3" s="1"/>
  <c r="G14" i="3"/>
  <c r="F14" i="3" s="1"/>
  <c r="G13" i="3"/>
  <c r="F13" i="3" s="1"/>
  <c r="G12" i="3"/>
  <c r="F12" i="3" s="1"/>
  <c r="G11" i="3"/>
  <c r="F11" i="3" s="1"/>
  <c r="G10" i="3"/>
  <c r="F10" i="3" s="1"/>
  <c r="G9" i="3"/>
  <c r="F9" i="3" s="1"/>
  <c r="G8" i="3"/>
  <c r="F8" i="3" s="1"/>
  <c r="G7" i="3"/>
  <c r="F7" i="3" s="1"/>
  <c r="G6" i="3"/>
  <c r="F6" i="3" s="1"/>
  <c r="G5" i="3"/>
  <c r="F5" i="3" s="1"/>
  <c r="G4" i="3"/>
  <c r="F4" i="3" s="1"/>
  <c r="G3" i="3"/>
  <c r="F3" i="3" s="1"/>
  <c r="G2" i="3"/>
  <c r="F2" i="3" s="1"/>
  <c r="B3" i="3"/>
  <c r="B4" i="3" s="1"/>
  <c r="B5" i="3" s="1"/>
  <c r="B6" i="3" s="1"/>
  <c r="B7" i="3" s="1"/>
  <c r="B8" i="3" s="1"/>
  <c r="B9" i="3" s="1"/>
  <c r="B10" i="3" s="1"/>
  <c r="B11" i="3" s="1"/>
  <c r="B12" i="3" s="1"/>
  <c r="B13" i="3" s="1"/>
  <c r="B14" i="3" s="1"/>
  <c r="B15" i="3" s="1"/>
  <c r="B16" i="3" s="1"/>
  <c r="B17" i="3" s="1"/>
  <c r="B18" i="3" s="1"/>
  <c r="B19" i="3" s="1"/>
  <c r="B20" i="3" s="1"/>
  <c r="A521" i="3"/>
  <c r="A373" i="3"/>
  <c r="A288" i="3"/>
  <c r="A243" i="3"/>
  <c r="A229" i="3"/>
  <c r="A199" i="3"/>
  <c r="A185" i="3"/>
  <c r="A43" i="3"/>
  <c r="A5" i="3"/>
  <c r="A552" i="3"/>
  <c r="A484" i="3"/>
  <c r="A476" i="3"/>
  <c r="A435" i="3"/>
  <c r="A411" i="3"/>
  <c r="A260" i="3"/>
  <c r="A170" i="3"/>
  <c r="A147" i="3"/>
  <c r="A85" i="3"/>
  <c r="A35" i="3"/>
  <c r="A509" i="3"/>
  <c r="A486" i="3"/>
  <c r="A444" i="3"/>
  <c r="A319" i="3"/>
  <c r="A245" i="3"/>
  <c r="A196" i="3"/>
  <c r="A191" i="3"/>
  <c r="A157" i="3"/>
  <c r="A156" i="3"/>
  <c r="A12" i="3"/>
  <c r="A462" i="3"/>
  <c r="A460" i="3"/>
  <c r="A382" i="3"/>
  <c r="A354" i="3"/>
  <c r="A291" i="3"/>
  <c r="A215" i="3"/>
  <c r="A58" i="3"/>
  <c r="A40" i="3"/>
  <c r="A39" i="3"/>
  <c r="A505" i="3"/>
  <c r="A74" i="3"/>
  <c r="A398" i="3"/>
  <c r="A392" i="3"/>
  <c r="A286" i="3"/>
  <c r="A131" i="3"/>
  <c r="A9" i="3"/>
  <c r="A529" i="3"/>
  <c r="A518" i="3"/>
  <c r="A409" i="3"/>
  <c r="A406" i="3"/>
  <c r="A264" i="3"/>
  <c r="A89" i="3"/>
  <c r="A45" i="3"/>
  <c r="A485" i="3"/>
  <c r="A477" i="3"/>
  <c r="A451" i="3"/>
  <c r="A450" i="3"/>
  <c r="A393" i="3"/>
  <c r="A289" i="3"/>
  <c r="A285" i="3"/>
  <c r="A251" i="3"/>
  <c r="A248" i="3"/>
  <c r="A233" i="3"/>
  <c r="A232" i="3"/>
  <c r="A56" i="3"/>
  <c r="A27" i="3"/>
  <c r="A25" i="3"/>
  <c r="A525" i="3"/>
  <c r="A511" i="3"/>
  <c r="A429" i="3"/>
  <c r="A424" i="3"/>
  <c r="A378" i="3"/>
  <c r="A329" i="3"/>
  <c r="A334" i="3"/>
  <c r="A327" i="3"/>
  <c r="A323" i="3"/>
  <c r="A301" i="3"/>
  <c r="A280" i="3"/>
  <c r="A198" i="3"/>
  <c r="A117" i="3"/>
  <c r="A109" i="3"/>
  <c r="A81" i="3"/>
  <c r="A78" i="3"/>
  <c r="A49" i="3"/>
  <c r="A48" i="3"/>
  <c r="A499" i="3"/>
  <c r="A246" i="3"/>
  <c r="A457" i="3"/>
  <c r="A447" i="3"/>
  <c r="A438" i="3"/>
  <c r="A209" i="3"/>
  <c r="A366" i="3"/>
  <c r="A339" i="3"/>
  <c r="A307" i="3"/>
  <c r="A2" i="3"/>
  <c r="A284" i="3"/>
  <c r="A283" i="3"/>
  <c r="A266" i="3"/>
  <c r="A240" i="3"/>
  <c r="A222" i="3"/>
  <c r="A164" i="3"/>
  <c r="A149" i="3"/>
  <c r="A123" i="3"/>
  <c r="A100" i="3"/>
  <c r="A53" i="3"/>
  <c r="A32" i="3"/>
  <c r="A8" i="3"/>
  <c r="A472" i="3"/>
  <c r="A468" i="3"/>
  <c r="A461" i="3"/>
  <c r="A445" i="3"/>
  <c r="A390" i="3"/>
  <c r="A350" i="3"/>
  <c r="A306" i="3"/>
  <c r="A234" i="3"/>
  <c r="A212" i="3"/>
  <c r="A115" i="3"/>
  <c r="A112" i="3"/>
  <c r="A408" i="3"/>
  <c r="A541" i="3"/>
  <c r="A254" i="3"/>
  <c r="A214" i="3"/>
  <c r="A193" i="3"/>
  <c r="A532" i="3"/>
  <c r="A501" i="3"/>
  <c r="A416" i="3"/>
  <c r="A415" i="3"/>
  <c r="A249" i="3"/>
  <c r="A211" i="3"/>
  <c r="A195" i="3"/>
  <c r="A160" i="3"/>
  <c r="A151" i="3"/>
  <c r="A91" i="3"/>
  <c r="A90" i="3"/>
  <c r="A4" i="3"/>
  <c r="A500" i="3"/>
  <c r="A452" i="3"/>
  <c r="A236" i="3"/>
  <c r="A219" i="3"/>
  <c r="A118" i="3"/>
  <c r="A26" i="3"/>
  <c r="A544" i="3"/>
  <c r="A524" i="3"/>
  <c r="A487" i="3"/>
  <c r="A381" i="3"/>
  <c r="A346" i="3"/>
  <c r="A290" i="3"/>
  <c r="A270" i="3"/>
  <c r="A159" i="3"/>
  <c r="A108" i="3"/>
  <c r="A510" i="3"/>
  <c r="A359" i="3"/>
  <c r="A310" i="3"/>
  <c r="A174" i="3"/>
  <c r="A76" i="3"/>
  <c r="A512" i="3"/>
  <c r="A314" i="3"/>
  <c r="A180" i="3"/>
  <c r="A95" i="3"/>
  <c r="A549" i="3"/>
  <c r="A481" i="3"/>
  <c r="A305" i="3"/>
  <c r="A71" i="3"/>
  <c r="A528" i="3"/>
  <c r="A458" i="3"/>
  <c r="A387" i="3"/>
  <c r="A281" i="3"/>
  <c r="A218" i="3"/>
  <c r="A177" i="3"/>
  <c r="A87" i="3"/>
  <c r="A61" i="3"/>
  <c r="A23" i="3"/>
  <c r="A560" i="3"/>
  <c r="A488" i="3"/>
  <c r="A426" i="3"/>
  <c r="A375" i="3"/>
  <c r="A331" i="3"/>
  <c r="A292" i="3"/>
  <c r="A152" i="3"/>
  <c r="A122" i="3"/>
  <c r="A83" i="3"/>
  <c r="A50" i="3"/>
  <c r="A562" i="3"/>
  <c r="A516" i="3"/>
  <c r="A491" i="3"/>
  <c r="A441" i="3"/>
  <c r="A423" i="3"/>
  <c r="A418" i="3"/>
  <c r="A374" i="3"/>
  <c r="A358" i="3"/>
  <c r="A324" i="3"/>
  <c r="A282" i="3"/>
  <c r="A257" i="3"/>
  <c r="A206" i="3"/>
  <c r="A169" i="3"/>
  <c r="A143" i="3"/>
  <c r="A124" i="3"/>
  <c r="A105" i="3"/>
  <c r="A73" i="3"/>
  <c r="A6" i="3"/>
  <c r="A407" i="3"/>
  <c r="A294" i="3"/>
  <c r="A192" i="3"/>
  <c r="A128" i="3"/>
  <c r="A62" i="3"/>
  <c r="A548" i="3"/>
  <c r="A526" i="3"/>
  <c r="A403" i="3"/>
  <c r="A391" i="3"/>
  <c r="A275" i="3"/>
  <c r="A258" i="3"/>
  <c r="A224" i="3"/>
  <c r="A201" i="3"/>
  <c r="A182" i="3"/>
  <c r="A166" i="3"/>
  <c r="A162" i="3"/>
  <c r="A33" i="3"/>
  <c r="A10" i="3"/>
  <c r="A543" i="3"/>
  <c r="A502" i="3"/>
  <c r="A446" i="3"/>
  <c r="A436" i="3"/>
  <c r="A399" i="3"/>
  <c r="A344" i="3"/>
  <c r="A335" i="3"/>
  <c r="A239" i="3"/>
  <c r="A217" i="3"/>
  <c r="A129" i="3"/>
  <c r="A98" i="3"/>
  <c r="A519" i="3"/>
  <c r="A517" i="3"/>
  <c r="A479" i="3"/>
  <c r="A478" i="3"/>
  <c r="A471" i="3"/>
  <c r="A367" i="3"/>
  <c r="A347" i="3"/>
  <c r="A223" i="3"/>
  <c r="A200" i="3"/>
  <c r="A179" i="3"/>
  <c r="A163" i="3"/>
  <c r="A67" i="3"/>
  <c r="A55" i="3"/>
  <c r="A13" i="3"/>
  <c r="A527" i="3"/>
  <c r="A520" i="3"/>
  <c r="A432" i="3"/>
  <c r="A414" i="3"/>
  <c r="A321" i="3"/>
  <c r="A311" i="3"/>
  <c r="A178" i="3"/>
  <c r="A161" i="3"/>
  <c r="A148" i="3"/>
  <c r="A54" i="3"/>
  <c r="A52" i="3"/>
  <c r="A29" i="3"/>
  <c r="A563" i="3"/>
  <c r="A443" i="3"/>
  <c r="A410" i="3"/>
  <c r="A388" i="3"/>
  <c r="A386" i="3"/>
  <c r="A370" i="3"/>
  <c r="A276" i="3"/>
  <c r="A133" i="3"/>
  <c r="A559" i="3"/>
  <c r="A537" i="3"/>
  <c r="A496" i="3"/>
  <c r="A421" i="3"/>
  <c r="A380" i="3"/>
  <c r="A379" i="3"/>
  <c r="A352" i="3"/>
  <c r="A208" i="3"/>
  <c r="A190" i="3"/>
  <c r="A22" i="3"/>
  <c r="A498" i="3"/>
  <c r="A469" i="3"/>
  <c r="A455" i="3"/>
  <c r="A404" i="3"/>
  <c r="A405" i="3"/>
  <c r="A402" i="3"/>
  <c r="A363" i="3"/>
  <c r="A365" i="3"/>
  <c r="A271" i="3"/>
  <c r="A263" i="3"/>
  <c r="A247" i="3"/>
  <c r="A244" i="3"/>
  <c r="A205" i="3"/>
  <c r="A113" i="3"/>
  <c r="A495" i="3"/>
  <c r="A36" i="3"/>
  <c r="A28" i="3"/>
  <c r="A21" i="3"/>
  <c r="A547" i="3"/>
  <c r="A437" i="3"/>
  <c r="A430" i="3"/>
  <c r="A413" i="3"/>
  <c r="A389" i="3"/>
  <c r="A273" i="3"/>
  <c r="A340" i="3"/>
  <c r="A333" i="3"/>
  <c r="A328" i="3"/>
  <c r="A326" i="3"/>
  <c r="A315" i="3"/>
  <c r="A302" i="3"/>
  <c r="A259" i="3"/>
  <c r="A242" i="3"/>
  <c r="A235" i="3"/>
  <c r="A197" i="3"/>
  <c r="A153" i="3"/>
  <c r="A107" i="3"/>
  <c r="A82" i="3"/>
  <c r="A77" i="3"/>
  <c r="A66" i="3"/>
  <c r="A536" i="3"/>
  <c r="A515" i="3"/>
  <c r="A504" i="3"/>
  <c r="A474" i="3"/>
  <c r="A473" i="3"/>
  <c r="A456" i="3"/>
  <c r="A448" i="3"/>
  <c r="A433" i="3"/>
  <c r="A417" i="3"/>
  <c r="A364" i="3"/>
  <c r="A494" i="3"/>
  <c r="A338" i="3"/>
  <c r="A316" i="3"/>
  <c r="A312" i="3"/>
  <c r="A296" i="3"/>
  <c r="A295" i="3"/>
  <c r="A272" i="3"/>
  <c r="A268" i="3"/>
  <c r="A237" i="3"/>
  <c r="A230" i="3"/>
  <c r="A228" i="3"/>
  <c r="A213" i="3"/>
  <c r="A165" i="3"/>
  <c r="A142" i="3"/>
  <c r="A137" i="3"/>
  <c r="A94" i="3"/>
  <c r="A59" i="3"/>
  <c r="A20" i="3"/>
  <c r="A16" i="3"/>
  <c r="A14" i="3"/>
  <c r="A7" i="3"/>
  <c r="A555" i="3"/>
  <c r="A467" i="3"/>
  <c r="A463" i="3"/>
  <c r="A400" i="3"/>
  <c r="A396" i="3"/>
  <c r="A341" i="3"/>
  <c r="A318" i="3"/>
  <c r="A313" i="3"/>
  <c r="A304" i="3"/>
  <c r="A368" i="3"/>
  <c r="A210" i="3"/>
  <c r="A126" i="3"/>
  <c r="A97" i="3"/>
  <c r="A75" i="3"/>
  <c r="A427" i="3"/>
  <c r="A497" i="3"/>
  <c r="A385" i="3"/>
  <c r="A227" i="3"/>
  <c r="A225" i="3"/>
  <c r="A141" i="3"/>
  <c r="A121" i="3"/>
  <c r="A493" i="3"/>
  <c r="A480" i="3"/>
  <c r="A309" i="3"/>
  <c r="A256" i="3"/>
  <c r="A255" i="3"/>
  <c r="A241" i="3"/>
  <c r="A221" i="3"/>
  <c r="A173" i="3"/>
  <c r="A167" i="3"/>
  <c r="A114" i="3"/>
  <c r="A103" i="3"/>
  <c r="A69" i="3"/>
  <c r="A46" i="3"/>
  <c r="A41" i="3"/>
  <c r="A538" i="3"/>
  <c r="A530" i="3"/>
  <c r="A349" i="3"/>
  <c r="A238" i="3"/>
  <c r="A203" i="3"/>
  <c r="A183" i="3"/>
  <c r="A564" i="3"/>
  <c r="A557" i="3"/>
  <c r="A556" i="3"/>
  <c r="A535" i="3"/>
  <c r="A531" i="3"/>
  <c r="A465" i="3"/>
  <c r="A397" i="3"/>
  <c r="A337" i="3"/>
  <c r="A317" i="3"/>
  <c r="A204" i="3"/>
  <c r="A181" i="3"/>
  <c r="A172" i="3"/>
  <c r="A130" i="3"/>
  <c r="A116" i="3"/>
  <c r="A86" i="3"/>
  <c r="A539" i="3"/>
  <c r="A533" i="3"/>
  <c r="A466" i="3"/>
  <c r="A434" i="3"/>
  <c r="A372" i="3"/>
  <c r="A351" i="3"/>
  <c r="A345" i="3"/>
  <c r="A320" i="3"/>
  <c r="A293" i="3"/>
  <c r="A267" i="3"/>
  <c r="A231" i="3"/>
  <c r="A144" i="3"/>
  <c r="A138" i="3"/>
  <c r="A119" i="3"/>
  <c r="A68" i="3"/>
  <c r="A44" i="3"/>
  <c r="A30" i="3"/>
  <c r="A503" i="3"/>
  <c r="A482" i="3"/>
  <c r="A454" i="3"/>
  <c r="A297" i="3"/>
  <c r="A253" i="3"/>
  <c r="A226" i="3"/>
  <c r="A145" i="3"/>
  <c r="A110" i="3"/>
  <c r="A101" i="3"/>
  <c r="A57" i="3"/>
  <c r="A554" i="3"/>
  <c r="A550" i="3"/>
  <c r="A540" i="3"/>
  <c r="A534" i="3"/>
  <c r="A507" i="3"/>
  <c r="A449" i="3"/>
  <c r="A362" i="3"/>
  <c r="A355" i="3"/>
  <c r="A277" i="3"/>
  <c r="A106" i="3"/>
  <c r="A72" i="3"/>
  <c r="A19" i="3"/>
  <c r="A561" i="3"/>
  <c r="A553" i="3"/>
  <c r="A513" i="3"/>
  <c r="A489" i="3"/>
  <c r="A483" i="3"/>
  <c r="A439" i="3"/>
  <c r="A395" i="3"/>
  <c r="A394" i="3"/>
  <c r="A361" i="3"/>
  <c r="A330" i="3"/>
  <c r="A303" i="3"/>
  <c r="A261" i="3"/>
  <c r="A252" i="3"/>
  <c r="A250" i="3"/>
  <c r="A186" i="3"/>
  <c r="A188" i="3"/>
  <c r="A187" i="3"/>
  <c r="A176" i="3"/>
  <c r="A171" i="3"/>
  <c r="A93" i="3"/>
  <c r="A80" i="3"/>
  <c r="A79" i="3"/>
  <c r="A70" i="3"/>
  <c r="A38" i="3"/>
  <c r="A37" i="3"/>
  <c r="A31" i="3"/>
  <c r="A18" i="3"/>
  <c r="A17" i="3"/>
  <c r="A565" i="3"/>
  <c r="A551" i="3"/>
  <c r="A542" i="3"/>
  <c r="A523" i="3"/>
  <c r="A475" i="3"/>
  <c r="A470" i="3"/>
  <c r="A453" i="3"/>
  <c r="A425" i="3"/>
  <c r="A384" i="3"/>
  <c r="A383" i="3"/>
  <c r="A353" i="3"/>
  <c r="A342" i="3"/>
  <c r="A332" i="3"/>
  <c r="A325" i="3"/>
  <c r="A299" i="3"/>
  <c r="A300" i="3"/>
  <c r="A287" i="3"/>
  <c r="A278" i="3"/>
  <c r="A189" i="3"/>
  <c r="A150" i="3"/>
  <c r="A140" i="3"/>
  <c r="A125" i="3"/>
  <c r="A104" i="3"/>
  <c r="A102" i="3"/>
  <c r="A84" i="3"/>
  <c r="A65" i="3"/>
  <c r="A64" i="3"/>
  <c r="A51" i="3"/>
  <c r="A42" i="3"/>
  <c r="A24" i="3"/>
  <c r="A566" i="3"/>
  <c r="A558" i="3"/>
  <c r="A545" i="3"/>
  <c r="A522" i="3"/>
  <c r="A514" i="3"/>
  <c r="A506" i="3"/>
  <c r="A492" i="3"/>
  <c r="A490" i="3"/>
  <c r="A464" i="3"/>
  <c r="A442" i="3"/>
  <c r="A440" i="3"/>
  <c r="A431" i="3"/>
  <c r="A428" i="3"/>
  <c r="A422" i="3"/>
  <c r="A420" i="3"/>
  <c r="A419" i="3"/>
  <c r="A412" i="3"/>
  <c r="A377" i="3"/>
  <c r="A376" i="3"/>
  <c r="A371" i="3"/>
  <c r="A369" i="3"/>
  <c r="A360" i="3"/>
  <c r="A357" i="3"/>
  <c r="A348" i="3"/>
  <c r="A343" i="3"/>
  <c r="A322" i="3"/>
  <c r="A308" i="3"/>
  <c r="A298" i="3"/>
  <c r="A279" i="3"/>
  <c r="A269" i="3"/>
  <c r="A265" i="3"/>
  <c r="A220" i="3"/>
  <c r="A216" i="3"/>
  <c r="A207" i="3"/>
  <c r="A202" i="3"/>
  <c r="A184" i="3"/>
  <c r="A175" i="3"/>
  <c r="A158" i="3"/>
  <c r="A155" i="3"/>
  <c r="A146" i="3"/>
  <c r="A136" i="3"/>
  <c r="A135" i="3"/>
  <c r="A134" i="3"/>
  <c r="A120" i="3"/>
  <c r="A132" i="3"/>
  <c r="A111" i="3"/>
  <c r="A99" i="3"/>
  <c r="A92" i="3"/>
  <c r="A88" i="3"/>
  <c r="A47" i="3"/>
  <c r="A34" i="3"/>
  <c r="A11" i="3"/>
  <c r="A546" i="3"/>
  <c r="A508" i="3"/>
  <c r="A459" i="3"/>
  <c r="A401" i="3"/>
  <c r="A356" i="3"/>
  <c r="A336" i="3"/>
  <c r="A274" i="3"/>
  <c r="A262" i="3"/>
  <c r="A194" i="3"/>
  <c r="A168" i="3"/>
  <c r="A154" i="3"/>
  <c r="A139" i="3"/>
  <c r="A127" i="3"/>
  <c r="A96" i="3"/>
  <c r="A63" i="3"/>
  <c r="A60" i="3"/>
  <c r="A3" i="3"/>
  <c r="B21" i="3"/>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 r="B537" i="3" s="1"/>
  <c r="B538" i="3" s="1"/>
  <c r="B539" i="3" s="1"/>
  <c r="B540" i="3" s="1"/>
  <c r="B541" i="3" s="1"/>
  <c r="B542" i="3" s="1"/>
  <c r="B543" i="3" s="1"/>
  <c r="B544" i="3" s="1"/>
  <c r="B545" i="3" s="1"/>
  <c r="B546" i="3" s="1"/>
  <c r="B547" i="3" s="1"/>
  <c r="B548" i="3" s="1"/>
  <c r="B549" i="3" s="1"/>
  <c r="B550" i="3" s="1"/>
  <c r="B551" i="3" s="1"/>
  <c r="B552" i="3" s="1"/>
  <c r="B553" i="3" s="1"/>
  <c r="B554" i="3" s="1"/>
  <c r="B555" i="3" s="1"/>
  <c r="B556" i="3" s="1"/>
  <c r="B557" i="3" s="1"/>
  <c r="B558" i="3" s="1"/>
  <c r="B559" i="3" s="1"/>
  <c r="B560" i="3" s="1"/>
  <c r="B561" i="3" s="1"/>
  <c r="B562" i="3" s="1"/>
  <c r="B563" i="3" s="1"/>
  <c r="B564" i="3" s="1"/>
  <c r="B565" i="3" s="1"/>
  <c r="B566" i="3" s="1"/>
  <c r="C15" i="2"/>
  <c r="J14" i="2"/>
  <c r="I41" i="2" s="1"/>
  <c r="G28" i="2" l="1"/>
  <c r="I25" i="2"/>
  <c r="I26" i="2"/>
  <c r="I20" i="2"/>
  <c r="G20" i="2"/>
  <c r="G21" i="2"/>
  <c r="G23" i="2"/>
  <c r="G26" i="2"/>
  <c r="G24" i="2"/>
  <c r="I23" i="2"/>
  <c r="I34" i="2"/>
  <c r="I24" i="2"/>
  <c r="I33" i="2"/>
  <c r="G25" i="2"/>
  <c r="I28" i="2"/>
  <c r="I36" i="2"/>
  <c r="C16" i="2"/>
  <c r="G27" i="2"/>
  <c r="I35" i="2"/>
  <c r="I22" i="2"/>
  <c r="I21" i="2"/>
  <c r="C14" i="2"/>
</calcChain>
</file>

<file path=xl/sharedStrings.xml><?xml version="1.0" encoding="utf-8"?>
<sst xmlns="http://schemas.openxmlformats.org/spreadsheetml/2006/main" count="4025" uniqueCount="1204">
  <si>
    <t>MUNICIPALITY</t>
  </si>
  <si>
    <t>COUNTY</t>
  </si>
  <si>
    <t>SFY</t>
  </si>
  <si>
    <t>Muni-code</t>
  </si>
  <si>
    <t>0101</t>
  </si>
  <si>
    <t>Absecon City</t>
  </si>
  <si>
    <t>Atlantic</t>
  </si>
  <si>
    <t>0103</t>
  </si>
  <si>
    <t>Brigantine City</t>
  </si>
  <si>
    <t>0104</t>
  </si>
  <si>
    <t>Buena Borough</t>
  </si>
  <si>
    <t>0105</t>
  </si>
  <si>
    <t>Buena Vista Township</t>
  </si>
  <si>
    <t>0106</t>
  </si>
  <si>
    <t>Corbin City</t>
  </si>
  <si>
    <t>0107</t>
  </si>
  <si>
    <t>Egg Harbor City</t>
  </si>
  <si>
    <t>0108</t>
  </si>
  <si>
    <t>Egg Harbor Township</t>
  </si>
  <si>
    <t>0109</t>
  </si>
  <si>
    <t>Estell Manor City</t>
  </si>
  <si>
    <t>0110</t>
  </si>
  <si>
    <t>Folsom Borough</t>
  </si>
  <si>
    <t>0111</t>
  </si>
  <si>
    <t>Galloway Township</t>
  </si>
  <si>
    <t>0112</t>
  </si>
  <si>
    <t>Hamilton Township</t>
  </si>
  <si>
    <t>0113</t>
  </si>
  <si>
    <t>Hammonton Township</t>
  </si>
  <si>
    <t>0114</t>
  </si>
  <si>
    <t>Linwood City</t>
  </si>
  <si>
    <t>0115</t>
  </si>
  <si>
    <t>Longport City</t>
  </si>
  <si>
    <t>0116</t>
  </si>
  <si>
    <t>Margate City</t>
  </si>
  <si>
    <t>0117</t>
  </si>
  <si>
    <t>0118</t>
  </si>
  <si>
    <t>Northfield City</t>
  </si>
  <si>
    <t>0119</t>
  </si>
  <si>
    <t>Pleasantville City</t>
  </si>
  <si>
    <t>0120</t>
  </si>
  <si>
    <t>Port Republic City</t>
  </si>
  <si>
    <t>0121</t>
  </si>
  <si>
    <t>Somers Point City</t>
  </si>
  <si>
    <t>0122</t>
  </si>
  <si>
    <t>Ventnor City</t>
  </si>
  <si>
    <t>0123</t>
  </si>
  <si>
    <t>Weymouth Township</t>
  </si>
  <si>
    <t>0201</t>
  </si>
  <si>
    <t>Allendale Borough</t>
  </si>
  <si>
    <t>Bergen</t>
  </si>
  <si>
    <t>0202</t>
  </si>
  <si>
    <t>Alpine Borough</t>
  </si>
  <si>
    <t>0203</t>
  </si>
  <si>
    <t>Bergenfield Borough</t>
  </si>
  <si>
    <t>0204</t>
  </si>
  <si>
    <t>Bogota Borough</t>
  </si>
  <si>
    <t>0205</t>
  </si>
  <si>
    <t>Carlstadt Borough</t>
  </si>
  <si>
    <t>0206</t>
  </si>
  <si>
    <t>Cliffside Park Borough</t>
  </si>
  <si>
    <t>0207</t>
  </si>
  <si>
    <t>Closter Borough</t>
  </si>
  <si>
    <t>0208</t>
  </si>
  <si>
    <t>Cresskill Borough</t>
  </si>
  <si>
    <t>0209</t>
  </si>
  <si>
    <t>Demarest Borough</t>
  </si>
  <si>
    <t>0210</t>
  </si>
  <si>
    <t>Dumont Borough</t>
  </si>
  <si>
    <t>0211</t>
  </si>
  <si>
    <t>Elmwood Park Borough</t>
  </si>
  <si>
    <t>0212</t>
  </si>
  <si>
    <t>East Rutherford Borough</t>
  </si>
  <si>
    <t>0213</t>
  </si>
  <si>
    <t>Edgewater Borough</t>
  </si>
  <si>
    <t>0214</t>
  </si>
  <si>
    <t>Emerson Borough</t>
  </si>
  <si>
    <t>0215</t>
  </si>
  <si>
    <t>Englewood City</t>
  </si>
  <si>
    <t>0216</t>
  </si>
  <si>
    <t>Englewood Cliffs Borough</t>
  </si>
  <si>
    <t>0217</t>
  </si>
  <si>
    <t>Fair Lawn Borough</t>
  </si>
  <si>
    <t>0218</t>
  </si>
  <si>
    <t>Fairview Borough</t>
  </si>
  <si>
    <t>0219</t>
  </si>
  <si>
    <t>Fort Lee Borough</t>
  </si>
  <si>
    <t>0220</t>
  </si>
  <si>
    <t>Franklin Lakes Borough</t>
  </si>
  <si>
    <t>0221</t>
  </si>
  <si>
    <t>Garfield City</t>
  </si>
  <si>
    <t>0222</t>
  </si>
  <si>
    <t>Glen Rock Borough</t>
  </si>
  <si>
    <t>0223</t>
  </si>
  <si>
    <t>Hackensack City</t>
  </si>
  <si>
    <t>0224</t>
  </si>
  <si>
    <t>Harrington Park Borough</t>
  </si>
  <si>
    <t>0225</t>
  </si>
  <si>
    <t>Hasbrouck Heights Borough</t>
  </si>
  <si>
    <t>0226</t>
  </si>
  <si>
    <t>Haworth Borough</t>
  </si>
  <si>
    <t>0227</t>
  </si>
  <si>
    <t>Hillsdale Borough</t>
  </si>
  <si>
    <t>0228</t>
  </si>
  <si>
    <t>Ho-Ho-Kus Borough</t>
  </si>
  <si>
    <t>0229</t>
  </si>
  <si>
    <t>Leonia Borough</t>
  </si>
  <si>
    <t>0230</t>
  </si>
  <si>
    <t>Little Ferry Borough</t>
  </si>
  <si>
    <t>0231</t>
  </si>
  <si>
    <t>Lodi Borough</t>
  </si>
  <si>
    <t>0232</t>
  </si>
  <si>
    <t>Lyndhurst Township</t>
  </si>
  <si>
    <t>0233</t>
  </si>
  <si>
    <t>Mahwah Township</t>
  </si>
  <si>
    <t>0234</t>
  </si>
  <si>
    <t>Maywood Borough</t>
  </si>
  <si>
    <t>0235</t>
  </si>
  <si>
    <t>Midland Park Borough</t>
  </si>
  <si>
    <t>0236</t>
  </si>
  <si>
    <t>Montvale Borough</t>
  </si>
  <si>
    <t>0237</t>
  </si>
  <si>
    <t>Moonachie Borough</t>
  </si>
  <si>
    <t>0238</t>
  </si>
  <si>
    <t>New Milford Borough</t>
  </si>
  <si>
    <t>0239</t>
  </si>
  <si>
    <t>North Arlington Borough</t>
  </si>
  <si>
    <t>0240</t>
  </si>
  <si>
    <t>Northvale Borough</t>
  </si>
  <si>
    <t>0241</t>
  </si>
  <si>
    <t>Norwood Borough</t>
  </si>
  <si>
    <t>0242</t>
  </si>
  <si>
    <t>Oakland Borough</t>
  </si>
  <si>
    <t>0243</t>
  </si>
  <si>
    <t>Old Tappan Borough</t>
  </si>
  <si>
    <t>0244</t>
  </si>
  <si>
    <t>Oradell Borough</t>
  </si>
  <si>
    <t>0245</t>
  </si>
  <si>
    <t>Palisades Park Borough</t>
  </si>
  <si>
    <t>0246</t>
  </si>
  <si>
    <t>Paramus Borough</t>
  </si>
  <si>
    <t>0247</t>
  </si>
  <si>
    <t>Park Ridge Borough</t>
  </si>
  <si>
    <t>0248</t>
  </si>
  <si>
    <t>Ramsey Borough</t>
  </si>
  <si>
    <t>0249</t>
  </si>
  <si>
    <t>Ridgefield Borough</t>
  </si>
  <si>
    <t>0250</t>
  </si>
  <si>
    <t>Ridgefield Park Village</t>
  </si>
  <si>
    <t>0251</t>
  </si>
  <si>
    <t>Ridgewood Village</t>
  </si>
  <si>
    <t>0252</t>
  </si>
  <si>
    <t>River Edge Borough</t>
  </si>
  <si>
    <t>0253</t>
  </si>
  <si>
    <t>River Vale Township</t>
  </si>
  <si>
    <t>0254</t>
  </si>
  <si>
    <t>Rochelle Park Township</t>
  </si>
  <si>
    <t>0255</t>
  </si>
  <si>
    <t>Rockleigh Borough</t>
  </si>
  <si>
    <t>0256</t>
  </si>
  <si>
    <t>Rutherford Borough</t>
  </si>
  <si>
    <t>0257</t>
  </si>
  <si>
    <t>Saddle Brook Township</t>
  </si>
  <si>
    <t>0258</t>
  </si>
  <si>
    <t>Saddle River Borough</t>
  </si>
  <si>
    <t>0259</t>
  </si>
  <si>
    <t>South Hackensack Township</t>
  </si>
  <si>
    <t>0260</t>
  </si>
  <si>
    <t>Teaneck Township</t>
  </si>
  <si>
    <t>0261</t>
  </si>
  <si>
    <t>Tenafly Borough</t>
  </si>
  <si>
    <t>0262</t>
  </si>
  <si>
    <t>Teterboro Borough</t>
  </si>
  <si>
    <t>0263</t>
  </si>
  <si>
    <t>Upper Saddle River Borough</t>
  </si>
  <si>
    <t>0264</t>
  </si>
  <si>
    <t>Waldwick Borough</t>
  </si>
  <si>
    <t>0265</t>
  </si>
  <si>
    <t>Wallington Borough</t>
  </si>
  <si>
    <t>0266</t>
  </si>
  <si>
    <t>Washington Township</t>
  </si>
  <si>
    <t>0267</t>
  </si>
  <si>
    <t>Westwood Borough</t>
  </si>
  <si>
    <t>0268</t>
  </si>
  <si>
    <t>Woodcliff Lake Borough</t>
  </si>
  <si>
    <t>0269</t>
  </si>
  <si>
    <t>Wood-Ridge Borough</t>
  </si>
  <si>
    <t>0270</t>
  </si>
  <si>
    <t>Wyckoff Township</t>
  </si>
  <si>
    <t>0301</t>
  </si>
  <si>
    <t>Bass River Township</t>
  </si>
  <si>
    <t>Burlington</t>
  </si>
  <si>
    <t>0302</t>
  </si>
  <si>
    <t>Beverly City</t>
  </si>
  <si>
    <t>0303</t>
  </si>
  <si>
    <t>Bordentown City</t>
  </si>
  <si>
    <t>0304</t>
  </si>
  <si>
    <t>Bordentown Township</t>
  </si>
  <si>
    <t>0305</t>
  </si>
  <si>
    <t>Burlington City</t>
  </si>
  <si>
    <t>0306</t>
  </si>
  <si>
    <t>Burlington Township</t>
  </si>
  <si>
    <t>0307</t>
  </si>
  <si>
    <t>Chesterfield Township</t>
  </si>
  <si>
    <t>0308</t>
  </si>
  <si>
    <t>Cinnaminson Township</t>
  </si>
  <si>
    <t>0309</t>
  </si>
  <si>
    <t>Delanco Township</t>
  </si>
  <si>
    <t>0310</t>
  </si>
  <si>
    <t>Delran Township</t>
  </si>
  <si>
    <t>0311</t>
  </si>
  <si>
    <t>Eastampton Township</t>
  </si>
  <si>
    <t>0312</t>
  </si>
  <si>
    <t>Edgewater Park Township</t>
  </si>
  <si>
    <t>0313</t>
  </si>
  <si>
    <t>Evesham Township</t>
  </si>
  <si>
    <t>0314</t>
  </si>
  <si>
    <t>Fieldsboro Borough</t>
  </si>
  <si>
    <t>0315</t>
  </si>
  <si>
    <t>Florence Township</t>
  </si>
  <si>
    <t>0316</t>
  </si>
  <si>
    <t>Hainesport Township</t>
  </si>
  <si>
    <t>0317</t>
  </si>
  <si>
    <t>Lumberton Township</t>
  </si>
  <si>
    <t>0318</t>
  </si>
  <si>
    <t>Mansfield Township</t>
  </si>
  <si>
    <t>0319</t>
  </si>
  <si>
    <t>0320</t>
  </si>
  <si>
    <t>Medford Township</t>
  </si>
  <si>
    <t>0321</t>
  </si>
  <si>
    <t>Medford Lakes Borough</t>
  </si>
  <si>
    <t>0322</t>
  </si>
  <si>
    <t>Moorestown Township</t>
  </si>
  <si>
    <t>0323</t>
  </si>
  <si>
    <t>Mount Holly Township</t>
  </si>
  <si>
    <t>0324</t>
  </si>
  <si>
    <t>Mount Laurel Township</t>
  </si>
  <si>
    <t>0325</t>
  </si>
  <si>
    <t>New Hanover Township</t>
  </si>
  <si>
    <t>0326</t>
  </si>
  <si>
    <t>North Hanover Township</t>
  </si>
  <si>
    <t>0327</t>
  </si>
  <si>
    <t>Palmyra Borough</t>
  </si>
  <si>
    <t>0328</t>
  </si>
  <si>
    <t>Pemberton Borough</t>
  </si>
  <si>
    <t>0329</t>
  </si>
  <si>
    <t>Pemberton Township</t>
  </si>
  <si>
    <t>0330</t>
  </si>
  <si>
    <t>Riverside Township</t>
  </si>
  <si>
    <t>0331</t>
  </si>
  <si>
    <t>Riverton Borough</t>
  </si>
  <si>
    <t>0332</t>
  </si>
  <si>
    <t>Shamong Township</t>
  </si>
  <si>
    <t>0333</t>
  </si>
  <si>
    <t>Southampton Township</t>
  </si>
  <si>
    <t>0334</t>
  </si>
  <si>
    <t>Springfield Township</t>
  </si>
  <si>
    <t>0335</t>
  </si>
  <si>
    <t>Tabernacle Township</t>
  </si>
  <si>
    <t>0336</t>
  </si>
  <si>
    <t>0337</t>
  </si>
  <si>
    <t>Westampton Township</t>
  </si>
  <si>
    <t>0338</t>
  </si>
  <si>
    <t>Willingboro Township</t>
  </si>
  <si>
    <t>0339</t>
  </si>
  <si>
    <t>Woodland Township</t>
  </si>
  <si>
    <t>0340</t>
  </si>
  <si>
    <t>Wrightstown Borough</t>
  </si>
  <si>
    <t>0401</t>
  </si>
  <si>
    <t>Audubon Borough</t>
  </si>
  <si>
    <t>Camden</t>
  </si>
  <si>
    <t>0402</t>
  </si>
  <si>
    <t>Audubon Park Borough</t>
  </si>
  <si>
    <t>0403</t>
  </si>
  <si>
    <t>Barrington Borough</t>
  </si>
  <si>
    <t>0404</t>
  </si>
  <si>
    <t>Bellmawr Borough</t>
  </si>
  <si>
    <t>0405</t>
  </si>
  <si>
    <t>Berlin Borough</t>
  </si>
  <si>
    <t>0406</t>
  </si>
  <si>
    <t>Berlin Township</t>
  </si>
  <si>
    <t>0407</t>
  </si>
  <si>
    <t>Brooklawn Borough</t>
  </si>
  <si>
    <t>0408</t>
  </si>
  <si>
    <t>Camden City</t>
  </si>
  <si>
    <t>0409</t>
  </si>
  <si>
    <t>Cherry Hill Township</t>
  </si>
  <si>
    <t>0410</t>
  </si>
  <si>
    <t>Chesilhurst Borough</t>
  </si>
  <si>
    <t>0411</t>
  </si>
  <si>
    <t>Clementon Borough</t>
  </si>
  <si>
    <t>0412</t>
  </si>
  <si>
    <t>Collingswood Borough</t>
  </si>
  <si>
    <t>0413</t>
  </si>
  <si>
    <t>Gibbsboro Borough</t>
  </si>
  <si>
    <t>0414</t>
  </si>
  <si>
    <t>Gloucester City City</t>
  </si>
  <si>
    <t>0415</t>
  </si>
  <si>
    <t>Gloucester Township</t>
  </si>
  <si>
    <t>0416</t>
  </si>
  <si>
    <t>Haddon Township</t>
  </si>
  <si>
    <t>0417</t>
  </si>
  <si>
    <t>Haddonfield Borough</t>
  </si>
  <si>
    <t>0418</t>
  </si>
  <si>
    <t>Haddon Heights Borough</t>
  </si>
  <si>
    <t>0419</t>
  </si>
  <si>
    <t>Hi-nella Borough</t>
  </si>
  <si>
    <t>0420</t>
  </si>
  <si>
    <t>Laurel Springs Borough</t>
  </si>
  <si>
    <t>0421</t>
  </si>
  <si>
    <t>Lawnside Borough</t>
  </si>
  <si>
    <t>0422</t>
  </si>
  <si>
    <t>Lindenwold Borough</t>
  </si>
  <si>
    <t>0423</t>
  </si>
  <si>
    <t>Magnolia Borough</t>
  </si>
  <si>
    <t>0424</t>
  </si>
  <si>
    <t>Merchantville Borough</t>
  </si>
  <si>
    <t>0425</t>
  </si>
  <si>
    <t>0426</t>
  </si>
  <si>
    <t>Oaklyn Borough</t>
  </si>
  <si>
    <t>0427</t>
  </si>
  <si>
    <t>Pennsauken Township</t>
  </si>
  <si>
    <t>0428</t>
  </si>
  <si>
    <t>Pine Hill Borough</t>
  </si>
  <si>
    <t>0429</t>
  </si>
  <si>
    <t>Pine Valley Borough</t>
  </si>
  <si>
    <t>0430</t>
  </si>
  <si>
    <t>Runnemede Borough</t>
  </si>
  <si>
    <t>0431</t>
  </si>
  <si>
    <t>Somerdale Borough</t>
  </si>
  <si>
    <t>0432</t>
  </si>
  <si>
    <t>Stratford Borough</t>
  </si>
  <si>
    <t>0433</t>
  </si>
  <si>
    <t>Tavistock Borough</t>
  </si>
  <si>
    <t>0434</t>
  </si>
  <si>
    <t>Voorhees Township</t>
  </si>
  <si>
    <t>0435</t>
  </si>
  <si>
    <t>Waterford Township</t>
  </si>
  <si>
    <t>0436</t>
  </si>
  <si>
    <t>Winslow Township</t>
  </si>
  <si>
    <t>0437</t>
  </si>
  <si>
    <t>Woodlynne Borough</t>
  </si>
  <si>
    <t>0501</t>
  </si>
  <si>
    <t>Avalon Borough</t>
  </si>
  <si>
    <t>Cape May</t>
  </si>
  <si>
    <t>0502</t>
  </si>
  <si>
    <t>Cape May City</t>
  </si>
  <si>
    <t>0503</t>
  </si>
  <si>
    <t>Cape May Point Borough</t>
  </si>
  <si>
    <t>0504</t>
  </si>
  <si>
    <t>Dennis Township</t>
  </si>
  <si>
    <t>0505</t>
  </si>
  <si>
    <t>Lower Township</t>
  </si>
  <si>
    <t>0506</t>
  </si>
  <si>
    <t>Middle Township</t>
  </si>
  <si>
    <t>0507</t>
  </si>
  <si>
    <t>North Wildwood City</t>
  </si>
  <si>
    <t>0508</t>
  </si>
  <si>
    <t>0509</t>
  </si>
  <si>
    <t>Sea Isle City</t>
  </si>
  <si>
    <t>0510</t>
  </si>
  <si>
    <t>Stone Harbor Borough</t>
  </si>
  <si>
    <t>0511</t>
  </si>
  <si>
    <t>Upper Township</t>
  </si>
  <si>
    <t>0512</t>
  </si>
  <si>
    <t>West Cape May Borough</t>
  </si>
  <si>
    <t>0513</t>
  </si>
  <si>
    <t>West Wildwood Borough</t>
  </si>
  <si>
    <t>0514</t>
  </si>
  <si>
    <t>Wildwood City</t>
  </si>
  <si>
    <t>0515</t>
  </si>
  <si>
    <t>Wildwood Crest Borough</t>
  </si>
  <si>
    <t>0516</t>
  </si>
  <si>
    <t>Woodbine Borough</t>
  </si>
  <si>
    <t>0601</t>
  </si>
  <si>
    <t>Bridgeton City</t>
  </si>
  <si>
    <t>Cumberland</t>
  </si>
  <si>
    <t>0602</t>
  </si>
  <si>
    <t>Commercial Township</t>
  </si>
  <si>
    <t>0603</t>
  </si>
  <si>
    <t>Deerfield Township</t>
  </si>
  <si>
    <t>0604</t>
  </si>
  <si>
    <t>Downe Township</t>
  </si>
  <si>
    <t>0605</t>
  </si>
  <si>
    <t>Fairfield Borough</t>
  </si>
  <si>
    <t>0606</t>
  </si>
  <si>
    <t>Greenwich Township</t>
  </si>
  <si>
    <t>0607</t>
  </si>
  <si>
    <t>Hopewell Township</t>
  </si>
  <si>
    <t>0608</t>
  </si>
  <si>
    <t>Lawrence Township</t>
  </si>
  <si>
    <t>0609</t>
  </si>
  <si>
    <t>Maurice River Township</t>
  </si>
  <si>
    <t>0610</t>
  </si>
  <si>
    <t>Millville City</t>
  </si>
  <si>
    <t>0611</t>
  </si>
  <si>
    <t>Shiloh Borough</t>
  </si>
  <si>
    <t>0612</t>
  </si>
  <si>
    <t>Stow Creek Township</t>
  </si>
  <si>
    <t>0613</t>
  </si>
  <si>
    <t>Upper Deerfield Township</t>
  </si>
  <si>
    <t>0614</t>
  </si>
  <si>
    <t>Vineland City</t>
  </si>
  <si>
    <t>0701</t>
  </si>
  <si>
    <t>Belleville Township</t>
  </si>
  <si>
    <t>Essex</t>
  </si>
  <si>
    <t>0702</t>
  </si>
  <si>
    <t>Bloomfield Township</t>
  </si>
  <si>
    <t>0703</t>
  </si>
  <si>
    <t>Caldwell Township</t>
  </si>
  <si>
    <t>0704</t>
  </si>
  <si>
    <t>Cedar Grove Township</t>
  </si>
  <si>
    <t>0705</t>
  </si>
  <si>
    <t>East Orange City</t>
  </si>
  <si>
    <t>0706</t>
  </si>
  <si>
    <t>Essex Fells Township</t>
  </si>
  <si>
    <t>0707</t>
  </si>
  <si>
    <t>0708</t>
  </si>
  <si>
    <t>Glen Ridge Borough</t>
  </si>
  <si>
    <t>0709</t>
  </si>
  <si>
    <t>Irvington Township</t>
  </si>
  <si>
    <t>0710</t>
  </si>
  <si>
    <t>Livingston Township</t>
  </si>
  <si>
    <t>0711</t>
  </si>
  <si>
    <t>0712</t>
  </si>
  <si>
    <t>Millburn Township</t>
  </si>
  <si>
    <t>0713</t>
  </si>
  <si>
    <t>Montclair Township</t>
  </si>
  <si>
    <t>0714</t>
  </si>
  <si>
    <t>Newark City</t>
  </si>
  <si>
    <t>0715</t>
  </si>
  <si>
    <t>North Caldwell Borough</t>
  </si>
  <si>
    <t>0716</t>
  </si>
  <si>
    <t>Nutley Township</t>
  </si>
  <si>
    <t>0717</t>
  </si>
  <si>
    <t>Orange City</t>
  </si>
  <si>
    <t>0718</t>
  </si>
  <si>
    <t>Roseland Borough</t>
  </si>
  <si>
    <t>0719</t>
  </si>
  <si>
    <t>South Orange Village</t>
  </si>
  <si>
    <t>0720</t>
  </si>
  <si>
    <t>Verona Township</t>
  </si>
  <si>
    <t>0721</t>
  </si>
  <si>
    <t>West Caldwell Township</t>
  </si>
  <si>
    <t>0722</t>
  </si>
  <si>
    <t>West Orange Township</t>
  </si>
  <si>
    <t>0801</t>
  </si>
  <si>
    <t>Clayton Borough</t>
  </si>
  <si>
    <t>Gloucester</t>
  </si>
  <si>
    <t>0802</t>
  </si>
  <si>
    <t>Deptford Township</t>
  </si>
  <si>
    <t>0803</t>
  </si>
  <si>
    <t>East Greenwich Township</t>
  </si>
  <si>
    <t>0804</t>
  </si>
  <si>
    <t>Elk Township</t>
  </si>
  <si>
    <t>0805</t>
  </si>
  <si>
    <t>Franklin Township</t>
  </si>
  <si>
    <t>0806</t>
  </si>
  <si>
    <t>Glassboro Borough</t>
  </si>
  <si>
    <t>0807</t>
  </si>
  <si>
    <t>0808</t>
  </si>
  <si>
    <t>Harrison Township</t>
  </si>
  <si>
    <t>0809</t>
  </si>
  <si>
    <t>Logan Township</t>
  </si>
  <si>
    <t>0810</t>
  </si>
  <si>
    <t>Mantua Township</t>
  </si>
  <si>
    <t>0811</t>
  </si>
  <si>
    <t>Monroe Township</t>
  </si>
  <si>
    <t>0812</t>
  </si>
  <si>
    <t>National Park Borough</t>
  </si>
  <si>
    <t>0813</t>
  </si>
  <si>
    <t>Newfield Borough</t>
  </si>
  <si>
    <t>0814</t>
  </si>
  <si>
    <t>Paulsboro Borough</t>
  </si>
  <si>
    <t>0815</t>
  </si>
  <si>
    <t>Pitman Borough</t>
  </si>
  <si>
    <t>0816</t>
  </si>
  <si>
    <t>South Harrison Township</t>
  </si>
  <si>
    <t>0817</t>
  </si>
  <si>
    <t>Swedesboro Borough</t>
  </si>
  <si>
    <t>0818</t>
  </si>
  <si>
    <t>0819</t>
  </si>
  <si>
    <t>Wenonah Borough</t>
  </si>
  <si>
    <t>0820</t>
  </si>
  <si>
    <t>West Deptford Township</t>
  </si>
  <si>
    <t>0821</t>
  </si>
  <si>
    <t>Westville Borough</t>
  </si>
  <si>
    <t>0822</t>
  </si>
  <si>
    <t>Woodbury City</t>
  </si>
  <si>
    <t>0823</t>
  </si>
  <si>
    <t>Woodbury Heights Borough</t>
  </si>
  <si>
    <t>0824</t>
  </si>
  <si>
    <t>Woolwich Township</t>
  </si>
  <si>
    <t>0901</t>
  </si>
  <si>
    <t>Bayonne City</t>
  </si>
  <si>
    <t>Hudson</t>
  </si>
  <si>
    <t>0902</t>
  </si>
  <si>
    <t>East Newark Borough</t>
  </si>
  <si>
    <t>0903</t>
  </si>
  <si>
    <t>Guttenberg Town</t>
  </si>
  <si>
    <t>0904</t>
  </si>
  <si>
    <t>Harrison Town</t>
  </si>
  <si>
    <t>0905</t>
  </si>
  <si>
    <t>Hoboken City</t>
  </si>
  <si>
    <t>0906</t>
  </si>
  <si>
    <t>0907</t>
  </si>
  <si>
    <t>Kearny Town</t>
  </si>
  <si>
    <t>0908</t>
  </si>
  <si>
    <t>North Bergen Township</t>
  </si>
  <si>
    <t>0909</t>
  </si>
  <si>
    <t>Secaucus Town</t>
  </si>
  <si>
    <t>0910</t>
  </si>
  <si>
    <t>0911</t>
  </si>
  <si>
    <t>Weehawken Township</t>
  </si>
  <si>
    <t>0912</t>
  </si>
  <si>
    <t>West New York Town</t>
  </si>
  <si>
    <t>1001</t>
  </si>
  <si>
    <t>Alexandria Township</t>
  </si>
  <si>
    <t>Hunterdon</t>
  </si>
  <si>
    <t>1002</t>
  </si>
  <si>
    <t>Bethlehem Township</t>
  </si>
  <si>
    <t>1003</t>
  </si>
  <si>
    <t>Bloomsbury Borough</t>
  </si>
  <si>
    <t>1004</t>
  </si>
  <si>
    <t>Califon Borough</t>
  </si>
  <si>
    <t>1005</t>
  </si>
  <si>
    <t>Clinton Town</t>
  </si>
  <si>
    <t>1006</t>
  </si>
  <si>
    <t>Clinton Township</t>
  </si>
  <si>
    <t>1007</t>
  </si>
  <si>
    <t>Delaware Township</t>
  </si>
  <si>
    <t>1008</t>
  </si>
  <si>
    <t>East Amwell Township</t>
  </si>
  <si>
    <t>1009</t>
  </si>
  <si>
    <t>Flemington Borough</t>
  </si>
  <si>
    <t>1010</t>
  </si>
  <si>
    <t>1011</t>
  </si>
  <si>
    <t>Frenchtown Borough</t>
  </si>
  <si>
    <t>1012</t>
  </si>
  <si>
    <t>Glen Gardner Borough</t>
  </si>
  <si>
    <t>1013</t>
  </si>
  <si>
    <t>Hampton Borough</t>
  </si>
  <si>
    <t>1014</t>
  </si>
  <si>
    <t>High Bridge Borough</t>
  </si>
  <si>
    <t>1015</t>
  </si>
  <si>
    <t>Holland Township</t>
  </si>
  <si>
    <t>1016</t>
  </si>
  <si>
    <t>Kingwood Township</t>
  </si>
  <si>
    <t>1017</t>
  </si>
  <si>
    <t>Lambertville City</t>
  </si>
  <si>
    <t>1018</t>
  </si>
  <si>
    <t>Lebanon Borough</t>
  </si>
  <si>
    <t>1019</t>
  </si>
  <si>
    <t>Lebanon Township</t>
  </si>
  <si>
    <t>1020</t>
  </si>
  <si>
    <t>Milford Borough</t>
  </si>
  <si>
    <t>1021</t>
  </si>
  <si>
    <t>Raritan Township</t>
  </si>
  <si>
    <t>1022</t>
  </si>
  <si>
    <t>Readington Township</t>
  </si>
  <si>
    <t>1023</t>
  </si>
  <si>
    <t>Stockton Borough</t>
  </si>
  <si>
    <t>1024</t>
  </si>
  <si>
    <t>Tewksbury Township</t>
  </si>
  <si>
    <t>1025</t>
  </si>
  <si>
    <t>Union Township</t>
  </si>
  <si>
    <t>1026</t>
  </si>
  <si>
    <t>West Amwell Township</t>
  </si>
  <si>
    <t>1101</t>
  </si>
  <si>
    <t>East Windsor Township</t>
  </si>
  <si>
    <t>Mercer</t>
  </si>
  <si>
    <t>1102</t>
  </si>
  <si>
    <t>Ewing Township</t>
  </si>
  <si>
    <t>1103</t>
  </si>
  <si>
    <t>1104</t>
  </si>
  <si>
    <t>Hightstown Borough</t>
  </si>
  <si>
    <t>1105</t>
  </si>
  <si>
    <t>Hopewell Borough</t>
  </si>
  <si>
    <t>1106</t>
  </si>
  <si>
    <t>1107</t>
  </si>
  <si>
    <t>1108</t>
  </si>
  <si>
    <t>Pennington Borough</t>
  </si>
  <si>
    <t>1111</t>
  </si>
  <si>
    <t>Trenton City</t>
  </si>
  <si>
    <t>1112</t>
  </si>
  <si>
    <t>Robbinsville Township</t>
  </si>
  <si>
    <t>1113</t>
  </si>
  <si>
    <t>West Windsor Township</t>
  </si>
  <si>
    <t>1114</t>
  </si>
  <si>
    <t>Princeton</t>
  </si>
  <si>
    <t>1201</t>
  </si>
  <si>
    <t>Carteret Borough</t>
  </si>
  <si>
    <t>Middlesex</t>
  </si>
  <si>
    <t>1202</t>
  </si>
  <si>
    <t>Cranbury Township</t>
  </si>
  <si>
    <t>1203</t>
  </si>
  <si>
    <t>Dunellen Borough</t>
  </si>
  <si>
    <t>1204</t>
  </si>
  <si>
    <t>East Brunswick Township</t>
  </si>
  <si>
    <t>1205</t>
  </si>
  <si>
    <t>Edison Township</t>
  </si>
  <si>
    <t>1206</t>
  </si>
  <si>
    <t>Helmetta Borough</t>
  </si>
  <si>
    <t>1207</t>
  </si>
  <si>
    <t>Highland Park Borough</t>
  </si>
  <si>
    <t>1208</t>
  </si>
  <si>
    <t>Jamesburg Borough</t>
  </si>
  <si>
    <t>1209</t>
  </si>
  <si>
    <t>Old Bridge Township</t>
  </si>
  <si>
    <t>1210</t>
  </si>
  <si>
    <t>Metuchen Borough</t>
  </si>
  <si>
    <t>1211</t>
  </si>
  <si>
    <t>Middlesex Borough</t>
  </si>
  <si>
    <t>1212</t>
  </si>
  <si>
    <t>Milltown Borough</t>
  </si>
  <si>
    <t>1213</t>
  </si>
  <si>
    <t>1214</t>
  </si>
  <si>
    <t>New Brunswick City</t>
  </si>
  <si>
    <t>1215</t>
  </si>
  <si>
    <t>North Brunswick Township</t>
  </si>
  <si>
    <t>1216</t>
  </si>
  <si>
    <t>Perth Amboy City</t>
  </si>
  <si>
    <t>1217</t>
  </si>
  <si>
    <t>Piscataway Township</t>
  </si>
  <si>
    <t>1218</t>
  </si>
  <si>
    <t>Plainsboro Township</t>
  </si>
  <si>
    <t>1219</t>
  </si>
  <si>
    <t>Sayreville Borough</t>
  </si>
  <si>
    <t>1220</t>
  </si>
  <si>
    <t>South Amboy City</t>
  </si>
  <si>
    <t>1221</t>
  </si>
  <si>
    <t>South Brunswick Township</t>
  </si>
  <si>
    <t>1222</t>
  </si>
  <si>
    <t>South Plainfield Borough</t>
  </si>
  <si>
    <t>1223</t>
  </si>
  <si>
    <t>South River Borough</t>
  </si>
  <si>
    <t>1224</t>
  </si>
  <si>
    <t>Spotswood Borough</t>
  </si>
  <si>
    <t>1225</t>
  </si>
  <si>
    <t>Woodbridge Township</t>
  </si>
  <si>
    <t>1301</t>
  </si>
  <si>
    <t>Allenhurst Borough</t>
  </si>
  <si>
    <t>Monmouth</t>
  </si>
  <si>
    <t>1302</t>
  </si>
  <si>
    <t>Allentown Borough</t>
  </si>
  <si>
    <t>1303</t>
  </si>
  <si>
    <t>Asbury Park City</t>
  </si>
  <si>
    <t>1304</t>
  </si>
  <si>
    <t>Atlantic Highlands Borough</t>
  </si>
  <si>
    <t>1305</t>
  </si>
  <si>
    <t>Avon-by-the-Sea Borough</t>
  </si>
  <si>
    <t>1306</t>
  </si>
  <si>
    <t>Belmar Borough</t>
  </si>
  <si>
    <t>1307</t>
  </si>
  <si>
    <t>Bradley Beach Borough</t>
  </si>
  <si>
    <t>1308</t>
  </si>
  <si>
    <t>Brielle Borough</t>
  </si>
  <si>
    <t>1309</t>
  </si>
  <si>
    <t>Colts Neck Township</t>
  </si>
  <si>
    <t>1310</t>
  </si>
  <si>
    <t>Deal Borough</t>
  </si>
  <si>
    <t>1311</t>
  </si>
  <si>
    <t>Eatontown Borough</t>
  </si>
  <si>
    <t>1312</t>
  </si>
  <si>
    <t>Englishtown Borough</t>
  </si>
  <si>
    <t>1313</t>
  </si>
  <si>
    <t>Fair Haven Borough</t>
  </si>
  <si>
    <t>1314</t>
  </si>
  <si>
    <t>Farmingdale Borough</t>
  </si>
  <si>
    <t>1315</t>
  </si>
  <si>
    <t>Freehold Borough</t>
  </si>
  <si>
    <t>1316</t>
  </si>
  <si>
    <t>Freehold Township</t>
  </si>
  <si>
    <t>1317</t>
  </si>
  <si>
    <t>Highlands Borough</t>
  </si>
  <si>
    <t>1318</t>
  </si>
  <si>
    <t>Holmdel Township</t>
  </si>
  <si>
    <t>1319</t>
  </si>
  <si>
    <t>Howell Township</t>
  </si>
  <si>
    <t>1320</t>
  </si>
  <si>
    <t>Interlaken Borough</t>
  </si>
  <si>
    <t>1321</t>
  </si>
  <si>
    <t>Keansburg Borough</t>
  </si>
  <si>
    <t>1322</t>
  </si>
  <si>
    <t>Keyport Borough</t>
  </si>
  <si>
    <t>1323</t>
  </si>
  <si>
    <t>Little Silver Borough</t>
  </si>
  <si>
    <t>1324</t>
  </si>
  <si>
    <t>Loch Arbour Village</t>
  </si>
  <si>
    <t>1325</t>
  </si>
  <si>
    <t>Long Branch City</t>
  </si>
  <si>
    <t>1326</t>
  </si>
  <si>
    <t>Manalapan Township</t>
  </si>
  <si>
    <t>1327</t>
  </si>
  <si>
    <t>Manasquan Borough</t>
  </si>
  <si>
    <t>1328</t>
  </si>
  <si>
    <t>Marlboro Township</t>
  </si>
  <si>
    <t>1329</t>
  </si>
  <si>
    <t>Matawan Borough</t>
  </si>
  <si>
    <t>1330</t>
  </si>
  <si>
    <t>Aberdeen Township</t>
  </si>
  <si>
    <t>1331</t>
  </si>
  <si>
    <t>Middletown Township</t>
  </si>
  <si>
    <t>1332</t>
  </si>
  <si>
    <t>Millstone Township</t>
  </si>
  <si>
    <t>1333</t>
  </si>
  <si>
    <t>Monmouth Beach Borough</t>
  </si>
  <si>
    <t>1334</t>
  </si>
  <si>
    <t>Neptune Township</t>
  </si>
  <si>
    <t>1335</t>
  </si>
  <si>
    <t>Neptune City Borough</t>
  </si>
  <si>
    <t>1336</t>
  </si>
  <si>
    <t>Tinton Falls Borough</t>
  </si>
  <si>
    <t>1337</t>
  </si>
  <si>
    <t>Ocean Township</t>
  </si>
  <si>
    <t>1338</t>
  </si>
  <si>
    <t>Oceanport Borough</t>
  </si>
  <si>
    <t>1339</t>
  </si>
  <si>
    <t>Hazlet Township</t>
  </si>
  <si>
    <t>1340</t>
  </si>
  <si>
    <t>Red Bank Borough</t>
  </si>
  <si>
    <t>1341</t>
  </si>
  <si>
    <t>Roosevelt Borough</t>
  </si>
  <si>
    <t>1342</t>
  </si>
  <si>
    <t>Rumson Borough</t>
  </si>
  <si>
    <t>1343</t>
  </si>
  <si>
    <t>Sea Bright Borough</t>
  </si>
  <si>
    <t>1344</t>
  </si>
  <si>
    <t>Sea Girt Borough</t>
  </si>
  <si>
    <t>1345</t>
  </si>
  <si>
    <t>Shrewsbury Borough</t>
  </si>
  <si>
    <t>1346</t>
  </si>
  <si>
    <t>Shrewsbury Township</t>
  </si>
  <si>
    <t>1347</t>
  </si>
  <si>
    <t>Lake Como Borough</t>
  </si>
  <si>
    <t>1348</t>
  </si>
  <si>
    <t>Spring Lake Borough</t>
  </si>
  <si>
    <t>1349</t>
  </si>
  <si>
    <t>Spring Lake Heights Borough</t>
  </si>
  <si>
    <t>1350</t>
  </si>
  <si>
    <t>Union Beach Borough</t>
  </si>
  <si>
    <t>1351</t>
  </si>
  <si>
    <t>Upper Freehold Township</t>
  </si>
  <si>
    <t>1352</t>
  </si>
  <si>
    <t>Wall Township</t>
  </si>
  <si>
    <t>1353</t>
  </si>
  <si>
    <t>West Long Branch Borough</t>
  </si>
  <si>
    <t>1401</t>
  </si>
  <si>
    <t>Boonton Town</t>
  </si>
  <si>
    <t>Morris</t>
  </si>
  <si>
    <t>1402</t>
  </si>
  <si>
    <t>Boonton Township</t>
  </si>
  <si>
    <t>1403</t>
  </si>
  <si>
    <t>Butler Borough</t>
  </si>
  <si>
    <t>1404</t>
  </si>
  <si>
    <t>Chatham Borough</t>
  </si>
  <si>
    <t>1405</t>
  </si>
  <si>
    <t>Chatham Township</t>
  </si>
  <si>
    <t>1406</t>
  </si>
  <si>
    <t>Chester Borough</t>
  </si>
  <si>
    <t>1407</t>
  </si>
  <si>
    <t>Chester Township</t>
  </si>
  <si>
    <t>1408</t>
  </si>
  <si>
    <t>Denville Township</t>
  </si>
  <si>
    <t>1409</t>
  </si>
  <si>
    <t>Dover Town</t>
  </si>
  <si>
    <t>1410</t>
  </si>
  <si>
    <t>East Hanover Township</t>
  </si>
  <si>
    <t>1411</t>
  </si>
  <si>
    <t>Florham Park Borough</t>
  </si>
  <si>
    <t>1412</t>
  </si>
  <si>
    <t>Hanover Township</t>
  </si>
  <si>
    <t>1413</t>
  </si>
  <si>
    <t>Harding Township</t>
  </si>
  <si>
    <t>1414</t>
  </si>
  <si>
    <t>Jefferson Township</t>
  </si>
  <si>
    <t>1415</t>
  </si>
  <si>
    <t>Kinnelon Borough</t>
  </si>
  <si>
    <t>1416</t>
  </si>
  <si>
    <t>Lincoln Park Borough</t>
  </si>
  <si>
    <t>1417</t>
  </si>
  <si>
    <t>Madison Borough</t>
  </si>
  <si>
    <t>1418</t>
  </si>
  <si>
    <t>Mendham Borough</t>
  </si>
  <si>
    <t>1419</t>
  </si>
  <si>
    <t>Mendham Township</t>
  </si>
  <si>
    <t>1420</t>
  </si>
  <si>
    <t>Mine Hill Township</t>
  </si>
  <si>
    <t>1421</t>
  </si>
  <si>
    <t>Montville Township</t>
  </si>
  <si>
    <t>1422</t>
  </si>
  <si>
    <t>Morris Township</t>
  </si>
  <si>
    <t>1423</t>
  </si>
  <si>
    <t>Morris Plains Borough</t>
  </si>
  <si>
    <t>1424</t>
  </si>
  <si>
    <t>Morristown Town</t>
  </si>
  <si>
    <t>1425</t>
  </si>
  <si>
    <t>Mountain Lakes Borough</t>
  </si>
  <si>
    <t>1426</t>
  </si>
  <si>
    <t>Mount Arlington Borough</t>
  </si>
  <si>
    <t>1427</t>
  </si>
  <si>
    <t>Mount Olive Township</t>
  </si>
  <si>
    <t>1428</t>
  </si>
  <si>
    <t>Netcong Borough</t>
  </si>
  <si>
    <t>1429</t>
  </si>
  <si>
    <t>Parsippany-Troy Hills Township</t>
  </si>
  <si>
    <t>1430</t>
  </si>
  <si>
    <t>Long Hill Township</t>
  </si>
  <si>
    <t>1431</t>
  </si>
  <si>
    <t>Pequannock Township</t>
  </si>
  <si>
    <t>1432</t>
  </si>
  <si>
    <t>Randolph Township</t>
  </si>
  <si>
    <t>1433</t>
  </si>
  <si>
    <t>Riverdale Borough</t>
  </si>
  <si>
    <t>1434</t>
  </si>
  <si>
    <t>Rockaway Borough</t>
  </si>
  <si>
    <t>1435</t>
  </si>
  <si>
    <t>Rockaway Township</t>
  </si>
  <si>
    <t>1436</t>
  </si>
  <si>
    <t>Roxbury Township</t>
  </si>
  <si>
    <t>1437</t>
  </si>
  <si>
    <t>Victory Gardens Borough</t>
  </si>
  <si>
    <t>1438</t>
  </si>
  <si>
    <t>1439</t>
  </si>
  <si>
    <t>Wharton Borough</t>
  </si>
  <si>
    <t>1501</t>
  </si>
  <si>
    <t>Barnegat Light Borough</t>
  </si>
  <si>
    <t>Ocean</t>
  </si>
  <si>
    <t>1502</t>
  </si>
  <si>
    <t>Bay Head Borough</t>
  </si>
  <si>
    <t>1503</t>
  </si>
  <si>
    <t>Beach Haven Borough</t>
  </si>
  <si>
    <t>1504</t>
  </si>
  <si>
    <t>Beachwood Borough</t>
  </si>
  <si>
    <t>1505</t>
  </si>
  <si>
    <t>Berkeley Township</t>
  </si>
  <si>
    <t>1506</t>
  </si>
  <si>
    <t>Brick Township</t>
  </si>
  <si>
    <t>1507</t>
  </si>
  <si>
    <t>Toms River Township</t>
  </si>
  <si>
    <t>1508</t>
  </si>
  <si>
    <t>Eagleswood Township</t>
  </si>
  <si>
    <t>1509</t>
  </si>
  <si>
    <t>Harvey Cedars Borough</t>
  </si>
  <si>
    <t>1510</t>
  </si>
  <si>
    <t>Island Heights Borough</t>
  </si>
  <si>
    <t>1511</t>
  </si>
  <si>
    <t>Jackson Township</t>
  </si>
  <si>
    <t>1512</t>
  </si>
  <si>
    <t>Lacey Township</t>
  </si>
  <si>
    <t>1513</t>
  </si>
  <si>
    <t>Lakehurst Borough</t>
  </si>
  <si>
    <t>1514</t>
  </si>
  <si>
    <t>Lakewood Township</t>
  </si>
  <si>
    <t>1515</t>
  </si>
  <si>
    <t>Lavallette Borough</t>
  </si>
  <si>
    <t>1516</t>
  </si>
  <si>
    <t>Little Egg Harbor Township</t>
  </si>
  <si>
    <t>1517</t>
  </si>
  <si>
    <t>Long Beach Township</t>
  </si>
  <si>
    <t>1518</t>
  </si>
  <si>
    <t>Manchester Township</t>
  </si>
  <si>
    <t>1519</t>
  </si>
  <si>
    <t>Mantoloking Borough</t>
  </si>
  <si>
    <t>1520</t>
  </si>
  <si>
    <t>1521</t>
  </si>
  <si>
    <t>Ocean Gate Borough</t>
  </si>
  <si>
    <t>1522</t>
  </si>
  <si>
    <t>Pine Beach Borough</t>
  </si>
  <si>
    <t>1523</t>
  </si>
  <si>
    <t>Plumsted Township</t>
  </si>
  <si>
    <t>1524</t>
  </si>
  <si>
    <t>Point Pleasant Borough</t>
  </si>
  <si>
    <t>1525</t>
  </si>
  <si>
    <t>Point Pleasant Beach Borough</t>
  </si>
  <si>
    <t>1526</t>
  </si>
  <si>
    <t>Seaside Heights Borough</t>
  </si>
  <si>
    <t>1527</t>
  </si>
  <si>
    <t>Seaside Park Borough</t>
  </si>
  <si>
    <t>1528</t>
  </si>
  <si>
    <t>Ship Bottom Borough</t>
  </si>
  <si>
    <t>1529</t>
  </si>
  <si>
    <t>South Toms River Borough</t>
  </si>
  <si>
    <t>1530</t>
  </si>
  <si>
    <t>Stafford Township</t>
  </si>
  <si>
    <t>1531</t>
  </si>
  <si>
    <t>Surf City Borough</t>
  </si>
  <si>
    <t>1532</t>
  </si>
  <si>
    <t>Tuckerton Borough</t>
  </si>
  <si>
    <t>1533</t>
  </si>
  <si>
    <t>Barnegat Township</t>
  </si>
  <si>
    <t>1601</t>
  </si>
  <si>
    <t>Bloomingdale Borough</t>
  </si>
  <si>
    <t>Passaic</t>
  </si>
  <si>
    <t>1602</t>
  </si>
  <si>
    <t>Clifton City</t>
  </si>
  <si>
    <t>1603</t>
  </si>
  <si>
    <t>Haledon Borough</t>
  </si>
  <si>
    <t>1604</t>
  </si>
  <si>
    <t>Hawthorne Borough</t>
  </si>
  <si>
    <t>1605</t>
  </si>
  <si>
    <t>Little Falls Township</t>
  </si>
  <si>
    <t>1606</t>
  </si>
  <si>
    <t>North Haledon Borough</t>
  </si>
  <si>
    <t>1607</t>
  </si>
  <si>
    <t>Passaic City</t>
  </si>
  <si>
    <t>1608</t>
  </si>
  <si>
    <t>Paterson City</t>
  </si>
  <si>
    <t>1609</t>
  </si>
  <si>
    <t>Pompton Lakes Borough</t>
  </si>
  <si>
    <t>1610</t>
  </si>
  <si>
    <t>Prospect Park Borough</t>
  </si>
  <si>
    <t>1611</t>
  </si>
  <si>
    <t>Ringwood Borough</t>
  </si>
  <si>
    <t>1612</t>
  </si>
  <si>
    <t>Totowa Borough</t>
  </si>
  <si>
    <t>1613</t>
  </si>
  <si>
    <t>Wanaque Borough</t>
  </si>
  <si>
    <t>1614</t>
  </si>
  <si>
    <t>Wayne Township</t>
  </si>
  <si>
    <t>1615</t>
  </si>
  <si>
    <t>West Milford Township</t>
  </si>
  <si>
    <t>1616</t>
  </si>
  <si>
    <t>Woodland Park Borough</t>
  </si>
  <si>
    <t>1701</t>
  </si>
  <si>
    <t>Alloway Township</t>
  </si>
  <si>
    <t>Salem</t>
  </si>
  <si>
    <t>1702</t>
  </si>
  <si>
    <t>Elmer Borough</t>
  </si>
  <si>
    <t>1703</t>
  </si>
  <si>
    <t>Elsinboro Township</t>
  </si>
  <si>
    <t>1704</t>
  </si>
  <si>
    <t>Lower Alloways Creek Township</t>
  </si>
  <si>
    <t>1705</t>
  </si>
  <si>
    <t>Mannington Township</t>
  </si>
  <si>
    <t>1706</t>
  </si>
  <si>
    <t>Oldmans Township</t>
  </si>
  <si>
    <t>1707</t>
  </si>
  <si>
    <t>Penns Grove Borough</t>
  </si>
  <si>
    <t>1708</t>
  </si>
  <si>
    <t>Pennsville Township</t>
  </si>
  <si>
    <t>1709</t>
  </si>
  <si>
    <t>Pilesgrove Township</t>
  </si>
  <si>
    <t>1710</t>
  </si>
  <si>
    <t>Pittsgrove Township</t>
  </si>
  <si>
    <t>1711</t>
  </si>
  <si>
    <t>Quinton Township</t>
  </si>
  <si>
    <t>1712</t>
  </si>
  <si>
    <t>Salem City</t>
  </si>
  <si>
    <t>1713</t>
  </si>
  <si>
    <t>Carneys Point Township</t>
  </si>
  <si>
    <t>1714</t>
  </si>
  <si>
    <t>Upper Pittsgrove Township</t>
  </si>
  <si>
    <t>1715</t>
  </si>
  <si>
    <t>Woodstown Borough</t>
  </si>
  <si>
    <t>1801</t>
  </si>
  <si>
    <t>Bedminster Township</t>
  </si>
  <si>
    <t>Somerset</t>
  </si>
  <si>
    <t>1802</t>
  </si>
  <si>
    <t>Bernards Township</t>
  </si>
  <si>
    <t>1803</t>
  </si>
  <si>
    <t>Bernardsville Borough</t>
  </si>
  <si>
    <t>1804</t>
  </si>
  <si>
    <t>Bound Brook Borough</t>
  </si>
  <si>
    <t>1805</t>
  </si>
  <si>
    <t>Branchburg Township</t>
  </si>
  <si>
    <t>1806</t>
  </si>
  <si>
    <t>Bridgewater Township</t>
  </si>
  <si>
    <t>1807</t>
  </si>
  <si>
    <t>Far Hills Borough</t>
  </si>
  <si>
    <t>1808</t>
  </si>
  <si>
    <t>1809</t>
  </si>
  <si>
    <t>Green Brook Township</t>
  </si>
  <si>
    <t>1810</t>
  </si>
  <si>
    <t>Hillsborough Township</t>
  </si>
  <si>
    <t>1811</t>
  </si>
  <si>
    <t>Manville Borough</t>
  </si>
  <si>
    <t>1812</t>
  </si>
  <si>
    <t>Millstone Borough</t>
  </si>
  <si>
    <t>1813</t>
  </si>
  <si>
    <t>Montgomery Township</t>
  </si>
  <si>
    <t>1814</t>
  </si>
  <si>
    <t>North Plainfield Borough</t>
  </si>
  <si>
    <t>1815</t>
  </si>
  <si>
    <t>Peapack-Gladstone Borough</t>
  </si>
  <si>
    <t>1816</t>
  </si>
  <si>
    <t>Raritan Borough</t>
  </si>
  <si>
    <t>1817</t>
  </si>
  <si>
    <t>Rocky Hill Borough</t>
  </si>
  <si>
    <t>1818</t>
  </si>
  <si>
    <t>Somerville Borough</t>
  </si>
  <si>
    <t>1819</t>
  </si>
  <si>
    <t>South Bound Brook Borough</t>
  </si>
  <si>
    <t>1820</t>
  </si>
  <si>
    <t>Warren Township</t>
  </si>
  <si>
    <t>1821</t>
  </si>
  <si>
    <t>Watchung Borough</t>
  </si>
  <si>
    <t>1901</t>
  </si>
  <si>
    <t>Andover Borough</t>
  </si>
  <si>
    <t>Sussex</t>
  </si>
  <si>
    <t>1902</t>
  </si>
  <si>
    <t>Andover Township</t>
  </si>
  <si>
    <t>1903</t>
  </si>
  <si>
    <t>Branchville Borough</t>
  </si>
  <si>
    <t>1904</t>
  </si>
  <si>
    <t>Byram Township</t>
  </si>
  <si>
    <t>1905</t>
  </si>
  <si>
    <t>Frankford Township</t>
  </si>
  <si>
    <t>1906</t>
  </si>
  <si>
    <t>Franklin Borough</t>
  </si>
  <si>
    <t>1907</t>
  </si>
  <si>
    <t>Fredon Township</t>
  </si>
  <si>
    <t>1908</t>
  </si>
  <si>
    <t>Green Township</t>
  </si>
  <si>
    <t>1909</t>
  </si>
  <si>
    <t>Hamburg Borough</t>
  </si>
  <si>
    <t>1910</t>
  </si>
  <si>
    <t>Hampton Township</t>
  </si>
  <si>
    <t>1911</t>
  </si>
  <si>
    <t>Hardyston Township</t>
  </si>
  <si>
    <t>1912</t>
  </si>
  <si>
    <t>Hopatcong Borough</t>
  </si>
  <si>
    <t>1913</t>
  </si>
  <si>
    <t>Lafayette Township</t>
  </si>
  <si>
    <t>1914</t>
  </si>
  <si>
    <t>Montague Township</t>
  </si>
  <si>
    <t>1915</t>
  </si>
  <si>
    <t>Newton Town</t>
  </si>
  <si>
    <t>1916</t>
  </si>
  <si>
    <t>Ogdensburg Borough</t>
  </si>
  <si>
    <t>1917</t>
  </si>
  <si>
    <t>Sandyston Township</t>
  </si>
  <si>
    <t>1918</t>
  </si>
  <si>
    <t>Sparta Township</t>
  </si>
  <si>
    <t>1919</t>
  </si>
  <si>
    <t>Stanhope Borough</t>
  </si>
  <si>
    <t>1920</t>
  </si>
  <si>
    <t>Stillwater Township</t>
  </si>
  <si>
    <t>1921</t>
  </si>
  <si>
    <t>Sussex Borough</t>
  </si>
  <si>
    <t>1922</t>
  </si>
  <si>
    <t>Vernon Township</t>
  </si>
  <si>
    <t>1923</t>
  </si>
  <si>
    <t>Walpack Township</t>
  </si>
  <si>
    <t>1924</t>
  </si>
  <si>
    <t>Wantage Township</t>
  </si>
  <si>
    <t>2001</t>
  </si>
  <si>
    <t>Berkeley Heights Township</t>
  </si>
  <si>
    <t>Union</t>
  </si>
  <si>
    <t>2002</t>
  </si>
  <si>
    <t>Clark Township</t>
  </si>
  <si>
    <t>2003</t>
  </si>
  <si>
    <t>Cranford Township</t>
  </si>
  <si>
    <t>2004</t>
  </si>
  <si>
    <t>Elizabeth City</t>
  </si>
  <si>
    <t>2005</t>
  </si>
  <si>
    <t>Fanwood Borough</t>
  </si>
  <si>
    <t>2006</t>
  </si>
  <si>
    <t>Garwood Borough</t>
  </si>
  <si>
    <t>2007</t>
  </si>
  <si>
    <t>Hillside Township</t>
  </si>
  <si>
    <t>2008</t>
  </si>
  <si>
    <t>Kenilworth Borough</t>
  </si>
  <si>
    <t>2009</t>
  </si>
  <si>
    <t>Linden City</t>
  </si>
  <si>
    <t>2010</t>
  </si>
  <si>
    <t>Mountainside Borough</t>
  </si>
  <si>
    <t>2011</t>
  </si>
  <si>
    <t>New Providence Borough</t>
  </si>
  <si>
    <t>2012</t>
  </si>
  <si>
    <t>Plainfield City</t>
  </si>
  <si>
    <t>2013</t>
  </si>
  <si>
    <t>Rahway City</t>
  </si>
  <si>
    <t>2014</t>
  </si>
  <si>
    <t>Roselle Borough</t>
  </si>
  <si>
    <t>2015</t>
  </si>
  <si>
    <t>Roselle Park Borough</t>
  </si>
  <si>
    <t>2016</t>
  </si>
  <si>
    <t>Scotch Plains Township</t>
  </si>
  <si>
    <t>2017</t>
  </si>
  <si>
    <t>2018</t>
  </si>
  <si>
    <t>Summit City</t>
  </si>
  <si>
    <t>2019</t>
  </si>
  <si>
    <t>2020</t>
  </si>
  <si>
    <t>Westfield Town</t>
  </si>
  <si>
    <t>2021</t>
  </si>
  <si>
    <t>Winfield Township</t>
  </si>
  <si>
    <t>2101</t>
  </si>
  <si>
    <t>Allamuchy Township</t>
  </si>
  <si>
    <t>Warren</t>
  </si>
  <si>
    <t>2102</t>
  </si>
  <si>
    <t>Alpha Borough</t>
  </si>
  <si>
    <t>2103</t>
  </si>
  <si>
    <t>Belvidere Town</t>
  </si>
  <si>
    <t>2104</t>
  </si>
  <si>
    <t>Blairstown Township</t>
  </si>
  <si>
    <t>2105</t>
  </si>
  <si>
    <t>2106</t>
  </si>
  <si>
    <t>Frelinghuysen Township</t>
  </si>
  <si>
    <t>2107</t>
  </si>
  <si>
    <t>2108</t>
  </si>
  <si>
    <t>Hackettstown Town</t>
  </si>
  <si>
    <t>2109</t>
  </si>
  <si>
    <t>Hardwick Township</t>
  </si>
  <si>
    <t>2110</t>
  </si>
  <si>
    <t>Harmony Township</t>
  </si>
  <si>
    <t>2111</t>
  </si>
  <si>
    <t>Hope Township</t>
  </si>
  <si>
    <t>2112</t>
  </si>
  <si>
    <t>Independence Township</t>
  </si>
  <si>
    <t>2113</t>
  </si>
  <si>
    <t>Knowlton Township</t>
  </si>
  <si>
    <t>2114</t>
  </si>
  <si>
    <t>Liberty Township</t>
  </si>
  <si>
    <t>2115</t>
  </si>
  <si>
    <t>Lopatcong Township</t>
  </si>
  <si>
    <t>2116</t>
  </si>
  <si>
    <t>2117</t>
  </si>
  <si>
    <t>Oxford Township</t>
  </si>
  <si>
    <t>2119</t>
  </si>
  <si>
    <t>Phillipsburg Town</t>
  </si>
  <si>
    <t>2120</t>
  </si>
  <si>
    <t>Pohatcong Township</t>
  </si>
  <si>
    <t>2121</t>
  </si>
  <si>
    <t>Washington Borough</t>
  </si>
  <si>
    <t>2122</t>
  </si>
  <si>
    <t>2123</t>
  </si>
  <si>
    <t>White Township</t>
  </si>
  <si>
    <t/>
  </si>
  <si>
    <t>S</t>
  </si>
  <si>
    <t>County:</t>
  </si>
  <si>
    <t>num</t>
  </si>
  <si>
    <t>Full Name</t>
  </si>
  <si>
    <t>Select Municipality:</t>
  </si>
  <si>
    <t>M-Code</t>
  </si>
  <si>
    <t>Transitional Aid to be converted to CMPTRA</t>
  </si>
  <si>
    <t>Mullica Township</t>
  </si>
  <si>
    <t>Maple Shade Township</t>
  </si>
  <si>
    <t>Mount Ephraim Borough</t>
  </si>
  <si>
    <t>Ocean City</t>
  </si>
  <si>
    <t>T</t>
  </si>
  <si>
    <t>Fairfield Township</t>
  </si>
  <si>
    <t>Maplewood Township</t>
  </si>
  <si>
    <t>Jersey City</t>
  </si>
  <si>
    <t>Union City</t>
  </si>
  <si>
    <t>New Jersey Department of Community Affairs</t>
  </si>
  <si>
    <t>Division of Local Government Services</t>
  </si>
  <si>
    <t>Certification of State Aid for</t>
  </si>
  <si>
    <t>Fiscal Year</t>
  </si>
  <si>
    <t>Fiscal Year:</t>
  </si>
  <si>
    <t>Municipality:</t>
  </si>
  <si>
    <t>Municode:</t>
  </si>
  <si>
    <t>Aid Program</t>
  </si>
  <si>
    <t>Total Energy Tax Receipts Distribution</t>
  </si>
  <si>
    <t>Consolidated Municipal Property Tax Relief</t>
  </si>
  <si>
    <t>Total Adjusted CMPTRA</t>
  </si>
  <si>
    <t>Watershed Aid</t>
  </si>
  <si>
    <t>Garden State Trust</t>
  </si>
  <si>
    <t>Total Formula Aid</t>
  </si>
  <si>
    <t>Transitional Aid</t>
  </si>
  <si>
    <t>Total Aid</t>
  </si>
  <si>
    <t>Business Personal Property Tax Adjustment</t>
  </si>
  <si>
    <t>Only applies to municipalities with BPP distribution responsibilities</t>
  </si>
  <si>
    <t>Only applies to municipalities with SFSP payments to fire districts</t>
  </si>
  <si>
    <t>SFSP Fire District Adjustments</t>
  </si>
  <si>
    <t>Business Personal Property Tax Depreciation Adjustment</t>
  </si>
  <si>
    <t>BPP Payment to Regional School District</t>
  </si>
  <si>
    <t>BPP Payment to Local School District</t>
  </si>
  <si>
    <t>Municipal Share of BPP</t>
  </si>
  <si>
    <t>SFSP appropriation</t>
  </si>
  <si>
    <t>LD 2010</t>
  </si>
  <si>
    <t>28, 29</t>
  </si>
  <si>
    <t>31, 33</t>
  </si>
  <si>
    <t>Adjustment - TA Converted to CMPTRA</t>
  </si>
  <si>
    <t>0102</t>
  </si>
  <si>
    <t>Atlantic City</t>
  </si>
  <si>
    <t>Atlantic City, Atlantic County</t>
  </si>
  <si>
    <t>Per Capita Formula Aid</t>
  </si>
  <si>
    <t>Rank</t>
  </si>
  <si>
    <t>2020 GST</t>
  </si>
  <si>
    <t>2020 Watershed</t>
  </si>
  <si>
    <t>Total Formula Aid 2020</t>
  </si>
  <si>
    <t>2020 Transitional Aid</t>
  </si>
  <si>
    <t>Total Aid 2020</t>
  </si>
  <si>
    <t>CY2020/SFY 2021 Allocation</t>
  </si>
  <si>
    <t>Calendar Year 2021 and Fiscal Year 2022 Budgets</t>
  </si>
  <si>
    <t>2020 Final CMPTRA</t>
  </si>
  <si>
    <t>2020 ETR (Final)</t>
  </si>
  <si>
    <t>2021 CMPTRA before TA Addition</t>
  </si>
  <si>
    <t>2021 CMPTRA</t>
  </si>
  <si>
    <t>2021 ETR</t>
  </si>
  <si>
    <t>2021 GST</t>
  </si>
  <si>
    <t>2021 Watershed</t>
  </si>
  <si>
    <t>Total Formula Aid 2021</t>
  </si>
  <si>
    <t>2021 Transitional Aid</t>
  </si>
  <si>
    <t>Total Aid 2021</t>
  </si>
  <si>
    <t>2021 BPP</t>
  </si>
  <si>
    <t>2021 Regional School BPP</t>
  </si>
  <si>
    <t>2021 Local School BPP</t>
  </si>
  <si>
    <t>2021 Municipal BPP</t>
  </si>
  <si>
    <t>2021 FD Supplemental Aid</t>
  </si>
  <si>
    <t>2019 Population</t>
  </si>
  <si>
    <t>Proposed CY2021/SFY 2022 Allocation</t>
  </si>
  <si>
    <t>This certification represents aid in the Governor's Proposed CY 2021 FY 2022 budget. Municipalities and counties are subject to its provisions when introducing budgets. Details about amounts are found in Local Finance Notice 2021-05.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</si>
</sst>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3" formatCode="_(* #,##0.00_);_(* \(#,##0.00\);_(* &quot;-&quot;??_);_(@_)"/>
    <numFmt numFmtId="164" formatCode="_(* #,##0_);_(* \(#,##0\);_(* &quot;-&quot;??_);_(@_)"/>
    <numFmt numFmtId="165" formatCode="0.0%"/>
  </numFmts>
  <fonts count="26" x14ac:knownFonts="1">
    <font>
      <sz val="11"/>
      <color theme="1"/>
      <name val="Calibri"/>
      <family val="2"/>
      <scheme val="minor"/>
    </font>
    <font>
      <b/>
      <sz val="11"/>
      <name val="Tw Cen MT Condensed"/>
      <family val="2"/>
    </font>
    <font>
      <sz val="10"/>
      <name val="Arial"/>
      <family val="2"/>
    </font>
    <font>
      <sz val="8"/>
      <name val="Arial"/>
      <family val="2"/>
    </font>
    <font>
      <b/>
      <sz val="8"/>
      <name val="Arial"/>
      <family val="2"/>
    </font>
    <font>
      <sz val="11"/>
      <name val="Verdana"/>
      <family val="2"/>
    </font>
    <font>
      <sz val="11"/>
      <name val="Tw Cen MT Condensed"/>
      <family val="2"/>
    </font>
    <font>
      <sz val="11"/>
      <color theme="1"/>
      <name val="Calibri"/>
      <family val="2"/>
      <scheme val="minor"/>
    </font>
    <font>
      <b/>
      <sz val="10"/>
      <color theme="1"/>
      <name val="Arial"/>
      <family val="2"/>
    </font>
    <font>
      <sz val="11"/>
      <color theme="1"/>
      <name val="Arial"/>
      <family val="2"/>
    </font>
    <font>
      <b/>
      <sz val="11"/>
      <color theme="1"/>
      <name val="Arial"/>
      <family val="2"/>
    </font>
    <font>
      <sz val="10"/>
      <color theme="1"/>
      <name val="Arial Narrow"/>
      <family val="2"/>
    </font>
    <font>
      <sz val="14"/>
      <color theme="1"/>
      <name val="Arial"/>
      <family val="2"/>
    </font>
    <font>
      <sz val="10"/>
      <color theme="1"/>
      <name val="Arial"/>
      <family val="2"/>
    </font>
    <font>
      <sz val="11"/>
      <name val="Calibri"/>
      <family val="2"/>
      <scheme val="minor"/>
    </font>
    <font>
      <sz val="12"/>
      <color theme="1"/>
      <name val="Verdana"/>
      <family val="2"/>
    </font>
    <font>
      <b/>
      <sz val="12"/>
      <color theme="1"/>
      <name val="Verdana"/>
      <family val="2"/>
    </font>
    <font>
      <sz val="11"/>
      <color theme="1"/>
      <name val="Verdana"/>
      <family val="2"/>
    </font>
    <font>
      <sz val="14"/>
      <color theme="1"/>
      <name val="Verdana"/>
      <family val="2"/>
    </font>
    <font>
      <sz val="8"/>
      <color rgb="FF0033CC"/>
      <name val="Arial"/>
      <family val="2"/>
    </font>
    <font>
      <sz val="8"/>
      <color theme="1"/>
      <name val="Arial"/>
      <family val="2"/>
    </font>
    <font>
      <sz val="10"/>
      <color theme="1"/>
      <name val="Calibri"/>
      <family val="2"/>
      <scheme val="minor"/>
    </font>
    <font>
      <sz val="10"/>
      <color theme="1"/>
      <name val="Verdana"/>
      <family val="2"/>
    </font>
    <font>
      <b/>
      <sz val="14"/>
      <color theme="1"/>
      <name val="Verdana"/>
      <family val="2"/>
    </font>
    <font>
      <i/>
      <sz val="11"/>
      <color theme="1"/>
      <name val="Verdana"/>
      <family val="2"/>
    </font>
    <font>
      <b/>
      <sz val="10"/>
      <color theme="1"/>
      <name val="Verdana"/>
      <family val="2"/>
    </font>
  </fonts>
  <fills count="2">
    <fill>
      <patternFill patternType="none"/>
    </fill>
    <fill>
      <patternFill patternType="gray125"/>
    </fill>
  </fills>
  <borders count="13">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3" fontId="7" fillId="0" borderId="0" applyFont="0" applyFill="0" applyBorder="0" applyAlignment="0" applyProtection="0"/>
    <xf numFmtId="0" fontId="2" fillId="0" borderId="0"/>
    <xf numFmtId="9" fontId="7" fillId="0" borderId="0" applyFont="0" applyFill="0" applyBorder="0" applyAlignment="0" applyProtection="0"/>
  </cellStyleXfs>
  <cellXfs count="68">
    <xf numFmtId="0" fontId="0" fillId="0" borderId="0" xfId="0"/>
    <xf numFmtId="0" fontId="8" fillId="0" borderId="0" xfId="0" applyFont="1"/>
    <xf numFmtId="0" fontId="1" fillId="0" borderId="1" xfId="0" applyFont="1" applyBorder="1" applyAlignment="1" applyProtection="1">
      <alignment horizontal="center" vertical="center"/>
      <protection locked="0"/>
    </xf>
    <xf numFmtId="0" fontId="1" fillId="0" borderId="1" xfId="0" quotePrefix="1" applyNumberFormat="1" applyFont="1" applyBorder="1" applyAlignment="1" applyProtection="1">
      <alignment horizontal="center" vertical="center" wrapText="1"/>
    </xf>
    <xf numFmtId="0" fontId="0" fillId="0" borderId="0" xfId="0" applyBorder="1"/>
    <xf numFmtId="0" fontId="9" fillId="0" borderId="0" xfId="0" applyFont="1" applyBorder="1"/>
    <xf numFmtId="0" fontId="10" fillId="0" borderId="0" xfId="0" applyFont="1" applyBorder="1" applyAlignment="1">
      <alignment horizontal="right"/>
    </xf>
    <xf numFmtId="0" fontId="10" fillId="0" borderId="0" xfId="0" applyFont="1" applyBorder="1"/>
    <xf numFmtId="0" fontId="10" fillId="0" borderId="0" xfId="0" applyFont="1" applyBorder="1" applyAlignment="1">
      <alignment horizontal="left"/>
    </xf>
    <xf numFmtId="0" fontId="11" fillId="0" borderId="0" xfId="0" applyFont="1" applyBorder="1" applyAlignment="1">
      <alignment vertical="center" wrapText="1"/>
    </xf>
    <xf numFmtId="0" fontId="9" fillId="0" borderId="0" xfId="0" applyFont="1" applyBorder="1" applyProtection="1">
      <protection locked="0"/>
    </xf>
    <xf numFmtId="0" fontId="12" fillId="0" borderId="0" xfId="0" applyFont="1" applyBorder="1" applyAlignment="1">
      <alignment horizontal="center"/>
    </xf>
    <xf numFmtId="0" fontId="3" fillId="0" borderId="0" xfId="2" quotePrefix="1" applyFont="1" applyBorder="1" applyAlignment="1" applyProtection="1">
      <alignment horizontal="left"/>
    </xf>
    <xf numFmtId="0" fontId="3" fillId="0" borderId="0" xfId="2" applyFont="1" applyBorder="1" applyProtection="1"/>
    <xf numFmtId="164" fontId="3" fillId="0" borderId="0" xfId="2" applyNumberFormat="1" applyFont="1"/>
    <xf numFmtId="164" fontId="3" fillId="0" borderId="0" xfId="1" applyNumberFormat="1" applyFont="1"/>
    <xf numFmtId="0" fontId="3" fillId="0" borderId="0" xfId="2" applyFont="1" applyProtection="1"/>
    <xf numFmtId="0" fontId="3" fillId="0" borderId="0" xfId="2" quotePrefix="1" applyFont="1" applyAlignment="1" applyProtection="1">
      <alignment horizontal="left"/>
    </xf>
    <xf numFmtId="0" fontId="3" fillId="0" borderId="0" xfId="2" quotePrefix="1" applyFont="1" applyProtection="1"/>
    <xf numFmtId="164" fontId="4" fillId="0" borderId="0" xfId="2" applyNumberFormat="1" applyFont="1"/>
    <xf numFmtId="164" fontId="0" fillId="0" borderId="0" xfId="0" applyNumberFormat="1"/>
    <xf numFmtId="165" fontId="13" fillId="0" borderId="0" xfId="3" applyNumberFormat="1" applyFont="1"/>
    <xf numFmtId="0" fontId="14" fillId="0" borderId="0" xfId="0" applyFont="1" applyBorder="1"/>
    <xf numFmtId="0" fontId="15" fillId="0" borderId="0" xfId="0" applyFont="1" applyBorder="1" applyAlignment="1">
      <alignment horizontal="right" vertical="center"/>
    </xf>
    <xf numFmtId="0" fontId="16" fillId="0" borderId="0" xfId="0" applyFont="1" applyBorder="1" applyAlignment="1">
      <alignment vertical="center"/>
    </xf>
    <xf numFmtId="0" fontId="17" fillId="0" borderId="0" xfId="0" applyFont="1"/>
    <xf numFmtId="0" fontId="5" fillId="0" borderId="0" xfId="0" applyFont="1" applyBorder="1"/>
    <xf numFmtId="0" fontId="18" fillId="0" borderId="0" xfId="0" applyFont="1" applyBorder="1" applyAlignment="1">
      <alignment horizontal="center"/>
    </xf>
    <xf numFmtId="0" fontId="18" fillId="0" borderId="0" xfId="0" applyFont="1"/>
    <xf numFmtId="7" fontId="4" fillId="0" borderId="0" xfId="2" quotePrefix="1" applyNumberFormat="1" applyFont="1" applyFill="1" applyBorder="1" applyAlignment="1" applyProtection="1">
      <alignment horizontal="center" vertical="center" wrapText="1"/>
    </xf>
    <xf numFmtId="7" fontId="4" fillId="0" borderId="0" xfId="2" applyNumberFormat="1" applyFont="1" applyFill="1" applyBorder="1" applyAlignment="1" applyProtection="1">
      <alignment horizontal="center" vertical="center" wrapText="1"/>
    </xf>
    <xf numFmtId="164" fontId="19" fillId="0" borderId="0" xfId="0" applyNumberFormat="1" applyFont="1"/>
    <xf numFmtId="164" fontId="19" fillId="0" borderId="0" xfId="1" applyNumberFormat="1" applyFont="1"/>
    <xf numFmtId="164" fontId="20" fillId="0" borderId="0" xfId="1" applyNumberFormat="1" applyFont="1"/>
    <xf numFmtId="164" fontId="19" fillId="0" borderId="0" xfId="2" applyNumberFormat="1" applyFont="1"/>
    <xf numFmtId="0" fontId="3" fillId="0" borderId="2" xfId="2" applyFont="1" applyBorder="1" applyProtection="1"/>
    <xf numFmtId="0" fontId="0" fillId="0" borderId="0" xfId="0" applyFont="1"/>
    <xf numFmtId="0" fontId="21" fillId="0" borderId="0" xfId="0" applyFont="1"/>
    <xf numFmtId="0" fontId="6" fillId="0" borderId="3" xfId="0" applyFont="1" applyBorder="1" applyAlignment="1" applyProtection="1">
      <alignment horizontal="center" vertical="center" wrapText="1"/>
      <protection locked="0"/>
    </xf>
    <xf numFmtId="0" fontId="6" fillId="0" borderId="1" xfId="0" quotePrefix="1" applyFont="1" applyBorder="1" applyAlignment="1" applyProtection="1">
      <alignment horizontal="center" vertical="center" wrapText="1"/>
      <protection locked="0"/>
    </xf>
    <xf numFmtId="0" fontId="16" fillId="0" borderId="0" xfId="0" applyFont="1" applyBorder="1" applyAlignment="1">
      <alignment horizontal="left" vertical="center"/>
    </xf>
    <xf numFmtId="0" fontId="22" fillId="0" borderId="0" xfId="0" applyFont="1" applyBorder="1" applyAlignment="1">
      <alignment horizontal="right" vertical="center"/>
    </xf>
    <xf numFmtId="0" fontId="17" fillId="0" borderId="9" xfId="0" applyFont="1" applyBorder="1" applyAlignment="1">
      <alignment horizontal="left"/>
    </xf>
    <xf numFmtId="0" fontId="17" fillId="0" borderId="11" xfId="0" applyFont="1" applyBorder="1" applyAlignment="1">
      <alignment horizontal="left"/>
    </xf>
    <xf numFmtId="0" fontId="17" fillId="0" borderId="10" xfId="0" applyFont="1" applyBorder="1" applyAlignment="1">
      <alignment horizontal="left"/>
    </xf>
    <xf numFmtId="0" fontId="17" fillId="0" borderId="8" xfId="0" applyFont="1" applyBorder="1" applyAlignment="1">
      <alignment horizontal="left"/>
    </xf>
    <xf numFmtId="0" fontId="17" fillId="0" borderId="2" xfId="0" applyFont="1" applyBorder="1" applyAlignment="1">
      <alignment horizontal="left"/>
    </xf>
    <xf numFmtId="0" fontId="17" fillId="0" borderId="3" xfId="0" applyFont="1" applyBorder="1" applyAlignment="1">
      <alignment horizontal="left"/>
    </xf>
    <xf numFmtId="3" fontId="17" fillId="0" borderId="4" xfId="0" applyNumberFormat="1" applyFont="1" applyBorder="1" applyAlignment="1">
      <alignment horizontal="right"/>
    </xf>
    <xf numFmtId="3" fontId="17" fillId="0" borderId="6" xfId="0" applyNumberFormat="1" applyFont="1" applyBorder="1" applyAlignment="1">
      <alignment horizontal="right"/>
    </xf>
    <xf numFmtId="0" fontId="24" fillId="0" borderId="0" xfId="0" applyFont="1" applyAlignment="1">
      <alignment horizontal="center"/>
    </xf>
    <xf numFmtId="0" fontId="23" fillId="0" borderId="0" xfId="0" applyFont="1" applyAlignment="1">
      <alignment horizontal="center"/>
    </xf>
    <xf numFmtId="0" fontId="17" fillId="0" borderId="4" xfId="0" applyFont="1" applyBorder="1" applyAlignment="1">
      <alignment horizontal="left"/>
    </xf>
    <xf numFmtId="0" fontId="17" fillId="0" borderId="5" xfId="0" applyFont="1" applyBorder="1" applyAlignment="1">
      <alignment horizontal="left"/>
    </xf>
    <xf numFmtId="0" fontId="17" fillId="0" borderId="6" xfId="0" applyFont="1" applyBorder="1" applyAlignment="1">
      <alignment horizontal="left"/>
    </xf>
    <xf numFmtId="0" fontId="17" fillId="0" borderId="7" xfId="0" applyFont="1" applyBorder="1" applyAlignment="1">
      <alignment horizontal="left"/>
    </xf>
    <xf numFmtId="3" fontId="17" fillId="0" borderId="9" xfId="0" applyNumberFormat="1" applyFont="1" applyBorder="1" applyAlignment="1">
      <alignment horizontal="right"/>
    </xf>
    <xf numFmtId="3" fontId="17" fillId="0" borderId="10" xfId="0" applyNumberFormat="1" applyFont="1" applyBorder="1" applyAlignment="1">
      <alignment horizontal="right"/>
    </xf>
    <xf numFmtId="0" fontId="17" fillId="0" borderId="4" xfId="0" applyFont="1" applyBorder="1" applyAlignment="1">
      <alignment horizontal="left" wrapText="1"/>
    </xf>
    <xf numFmtId="0" fontId="15" fillId="0" borderId="0" xfId="0" applyFont="1" applyBorder="1" applyAlignment="1">
      <alignment horizontal="center"/>
    </xf>
    <xf numFmtId="3" fontId="17" fillId="0" borderId="8" xfId="0" applyNumberFormat="1" applyFont="1" applyBorder="1" applyAlignment="1">
      <alignment horizontal="right"/>
    </xf>
    <xf numFmtId="3" fontId="17" fillId="0" borderId="3" xfId="0" applyNumberFormat="1" applyFont="1" applyBorder="1" applyAlignment="1">
      <alignment horizontal="right"/>
    </xf>
    <xf numFmtId="0" fontId="23" fillId="0" borderId="0" xfId="0" applyFont="1" applyBorder="1" applyAlignment="1">
      <alignment horizontal="left" indent="13"/>
    </xf>
    <xf numFmtId="0" fontId="23" fillId="0" borderId="0" xfId="0" applyFont="1" applyBorder="1" applyAlignment="1">
      <alignment horizontal="left" indent="1"/>
    </xf>
    <xf numFmtId="0" fontId="17" fillId="0" borderId="0" xfId="0" applyFont="1" applyBorder="1" applyAlignment="1">
      <alignment horizontal="left" vertical="center" wrapText="1"/>
    </xf>
    <xf numFmtId="0" fontId="25" fillId="0" borderId="12" xfId="0" applyFont="1" applyFill="1" applyBorder="1" applyAlignment="1">
      <alignment horizontal="center" vertical="center"/>
    </xf>
    <xf numFmtId="0" fontId="25" fillId="0" borderId="9" xfId="0" applyFont="1" applyBorder="1" applyAlignment="1">
      <alignment horizontal="center" vertical="center" wrapText="1"/>
    </xf>
    <xf numFmtId="0" fontId="25" fillId="0" borderId="10" xfId="0" applyFont="1" applyBorder="1" applyAlignment="1">
      <alignment horizontal="center" vertical="center"/>
    </xf>
  </cellXfs>
  <cellStyles count="4">
    <cellStyle name="Comma" xfId="1" builtinId="3"/>
    <cellStyle name="Normal" xfId="0" builtinId="0"/>
    <cellStyle name="Normal_09 Aid"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20" dropStyle="combo" dx="26" fmlaLink="$C$12" fmlaRange="Crosswalk!$A$2:$A$566"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942975</xdr:colOff>
          <xdr:row>11</xdr:row>
          <xdr:rowOff>9525</xdr:rowOff>
        </xdr:from>
        <xdr:to>
          <xdr:col>7</xdr:col>
          <xdr:colOff>342900</xdr:colOff>
          <xdr:row>11</xdr:row>
          <xdr:rowOff>247650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1"/>
  <sheetViews>
    <sheetView showGridLines="0" tabSelected="1" zoomScale="110" zoomScaleNormal="110" zoomScaleSheetLayoutView="100" workbookViewId="0">
      <selection activeCell="I28" sqref="I28:J28"/>
    </sheetView>
  </sheetViews>
  <sheetFormatPr defaultColWidth="0" defaultRowHeight="15" zeroHeight="1" x14ac:dyDescent="0.25"/>
  <cols>
    <col min="1" max="1" width="9.85546875" customWidth="1"/>
    <col min="2" max="2" width="14.140625" customWidth="1"/>
    <col min="3" max="4" width="9.140625" customWidth="1"/>
    <col min="5" max="5" width="10.140625" customWidth="1"/>
    <col min="6" max="6" width="4.42578125" customWidth="1"/>
    <col min="7" max="7" width="7.85546875" customWidth="1"/>
    <col min="8" max="8" width="8.28515625" customWidth="1"/>
    <col min="9" max="9" width="16.7109375" customWidth="1"/>
    <col min="10" max="10" width="1.5703125" customWidth="1"/>
    <col min="11" max="11" width="5.42578125" customWidth="1"/>
    <col min="12" max="12" width="3.7109375" customWidth="1"/>
    <col min="13" max="13" width="9.140625" hidden="1" customWidth="1"/>
    <col min="14" max="15" width="0" hidden="1" customWidth="1"/>
    <col min="16" max="16384" width="9.140625" hidden="1"/>
  </cols>
  <sheetData>
    <row r="1" spans="2:12" x14ac:dyDescent="0.25">
      <c r="B1" s="22"/>
      <c r="C1" s="4"/>
      <c r="D1" s="4"/>
      <c r="E1" s="4"/>
      <c r="F1" s="4"/>
      <c r="G1" s="4"/>
      <c r="H1" s="4"/>
      <c r="I1" s="4"/>
      <c r="J1" s="4"/>
      <c r="K1" s="4"/>
      <c r="L1" s="4"/>
    </row>
    <row r="2" spans="2:12" ht="15.75" x14ac:dyDescent="0.25">
      <c r="B2" s="59" t="s">
        <v>1145</v>
      </c>
      <c r="C2" s="59"/>
      <c r="D2" s="59"/>
      <c r="E2" s="59"/>
      <c r="F2" s="59"/>
      <c r="G2" s="59"/>
      <c r="H2" s="59"/>
      <c r="I2" s="59"/>
      <c r="J2" s="59"/>
      <c r="K2" s="25"/>
      <c r="L2" s="4"/>
    </row>
    <row r="3" spans="2:12" ht="15.75" x14ac:dyDescent="0.25">
      <c r="B3" s="59" t="s">
        <v>1146</v>
      </c>
      <c r="C3" s="59"/>
      <c r="D3" s="59"/>
      <c r="E3" s="59"/>
      <c r="F3" s="59"/>
      <c r="G3" s="59"/>
      <c r="H3" s="59"/>
      <c r="I3" s="59"/>
      <c r="J3" s="59"/>
      <c r="K3" s="25"/>
      <c r="L3" s="4"/>
    </row>
    <row r="4" spans="2:12" ht="18" x14ac:dyDescent="0.25">
      <c r="B4" s="26"/>
      <c r="C4" s="27"/>
      <c r="D4" s="27"/>
      <c r="E4" s="27"/>
      <c r="F4" s="27"/>
      <c r="G4" s="27"/>
      <c r="H4" s="27"/>
      <c r="I4" s="27"/>
      <c r="J4" s="27"/>
      <c r="K4" s="25"/>
      <c r="L4" s="4"/>
    </row>
    <row r="5" spans="2:12" ht="18" x14ac:dyDescent="0.25">
      <c r="B5" s="62" t="s">
        <v>1147</v>
      </c>
      <c r="C5" s="62"/>
      <c r="D5" s="62"/>
      <c r="E5" s="62"/>
      <c r="F5" s="62"/>
      <c r="G5" s="62"/>
      <c r="H5" s="62"/>
      <c r="I5" s="62"/>
      <c r="J5" s="62"/>
      <c r="K5" s="28"/>
      <c r="L5" s="4"/>
    </row>
    <row r="6" spans="2:12" ht="18" customHeight="1" x14ac:dyDescent="0.25">
      <c r="B6" s="63" t="s">
        <v>1185</v>
      </c>
      <c r="C6" s="63"/>
      <c r="D6" s="63"/>
      <c r="E6" s="63"/>
      <c r="F6" s="63"/>
      <c r="G6" s="63"/>
      <c r="H6" s="63"/>
      <c r="I6" s="63"/>
      <c r="J6" s="63"/>
      <c r="K6" s="63"/>
      <c r="L6" s="4"/>
    </row>
    <row r="7" spans="2:12" ht="18" x14ac:dyDescent="0.25">
      <c r="B7" s="4"/>
      <c r="C7" s="11"/>
      <c r="D7" s="11"/>
      <c r="E7" s="11"/>
      <c r="F7" s="11"/>
      <c r="G7" s="11"/>
      <c r="H7" s="11"/>
      <c r="I7" s="11"/>
      <c r="J7" s="11"/>
      <c r="L7" s="4"/>
    </row>
    <row r="8" spans="2:12" ht="18" customHeight="1" x14ac:dyDescent="0.25">
      <c r="B8" s="64" t="s">
        <v>1203</v>
      </c>
      <c r="C8" s="64"/>
      <c r="D8" s="64"/>
      <c r="E8" s="64"/>
      <c r="F8" s="64"/>
      <c r="G8" s="64"/>
      <c r="H8" s="64"/>
      <c r="I8" s="64"/>
      <c r="J8" s="64"/>
      <c r="K8" s="64"/>
      <c r="L8" s="4"/>
    </row>
    <row r="9" spans="2:12" ht="18" customHeight="1" x14ac:dyDescent="0.25">
      <c r="B9" s="64"/>
      <c r="C9" s="64"/>
      <c r="D9" s="64"/>
      <c r="E9" s="64"/>
      <c r="F9" s="64"/>
      <c r="G9" s="64"/>
      <c r="H9" s="64"/>
      <c r="I9" s="64"/>
      <c r="J9" s="64"/>
      <c r="K9" s="64"/>
      <c r="L9" s="4"/>
    </row>
    <row r="10" spans="2:12" ht="18" customHeight="1" x14ac:dyDescent="0.25">
      <c r="B10" s="64"/>
      <c r="C10" s="64"/>
      <c r="D10" s="64"/>
      <c r="E10" s="64"/>
      <c r="F10" s="64"/>
      <c r="G10" s="64"/>
      <c r="H10" s="64"/>
      <c r="I10" s="64"/>
      <c r="J10" s="64"/>
      <c r="K10" s="64"/>
      <c r="L10" s="4"/>
    </row>
    <row r="11" spans="2:12" x14ac:dyDescent="0.25">
      <c r="B11" s="4"/>
      <c r="C11" s="4"/>
      <c r="D11" s="4"/>
      <c r="E11" s="4"/>
      <c r="F11" s="4"/>
      <c r="G11" s="4"/>
      <c r="H11" s="4"/>
      <c r="I11" s="4"/>
      <c r="J11" s="4"/>
      <c r="K11" s="4"/>
      <c r="L11" s="4"/>
    </row>
    <row r="12" spans="2:12" ht="20.25" customHeight="1" x14ac:dyDescent="0.25">
      <c r="B12" s="41" t="s">
        <v>1133</v>
      </c>
      <c r="C12" s="10">
        <v>1</v>
      </c>
      <c r="D12" s="5"/>
      <c r="E12" s="5"/>
      <c r="F12" s="5"/>
      <c r="G12" s="5"/>
      <c r="H12" s="5"/>
      <c r="I12" s="5"/>
      <c r="J12" s="5"/>
      <c r="K12" s="6"/>
      <c r="L12" s="7"/>
    </row>
    <row r="13" spans="2:12" ht="11.25" customHeight="1" x14ac:dyDescent="0.25">
      <c r="B13" s="23"/>
      <c r="C13" s="10"/>
      <c r="D13" s="5"/>
      <c r="E13" s="5"/>
      <c r="F13" s="5"/>
      <c r="G13" s="5"/>
      <c r="H13" s="5"/>
      <c r="I13" s="5"/>
      <c r="J13" s="5"/>
      <c r="K13" s="6"/>
      <c r="L13" s="7"/>
    </row>
    <row r="14" spans="2:12" ht="20.25" customHeight="1" x14ac:dyDescent="0.25">
      <c r="B14" s="23" t="s">
        <v>1150</v>
      </c>
      <c r="C14" s="24" t="str">
        <f>VLOOKUP(J14,Crosswalk!$C$2:$E$566,2,FALSE)</f>
        <v>Aberdeen Township</v>
      </c>
      <c r="D14" s="5"/>
      <c r="E14" s="5"/>
      <c r="F14" s="5"/>
      <c r="G14" s="5"/>
      <c r="H14" s="5"/>
      <c r="I14" s="24" t="s">
        <v>1151</v>
      </c>
      <c r="J14" s="40" t="str">
        <f>(VLOOKUP(C12,Crosswalk!$B$2:$C$566,2,FALSE))</f>
        <v>1330</v>
      </c>
      <c r="L14" s="7"/>
    </row>
    <row r="15" spans="2:12" ht="20.25" customHeight="1" x14ac:dyDescent="0.25">
      <c r="B15" s="23" t="s">
        <v>1130</v>
      </c>
      <c r="C15" s="24" t="str">
        <f>VLOOKUP(C12,Crosswalk!$B$2:$E$566,4,FALSE)</f>
        <v>Monmouth</v>
      </c>
      <c r="D15" s="5"/>
      <c r="E15" s="5"/>
      <c r="F15" s="5"/>
      <c r="G15" s="5"/>
      <c r="H15" s="5"/>
      <c r="I15" s="5"/>
      <c r="J15" s="5"/>
      <c r="K15" s="6"/>
      <c r="L15" s="8"/>
    </row>
    <row r="16" spans="2:12" ht="20.25" customHeight="1" x14ac:dyDescent="0.25">
      <c r="B16" s="23" t="s">
        <v>1149</v>
      </c>
      <c r="C16" s="24" t="str">
        <f>VLOOKUP(J14,Crosswalk!$C$2:$F$566,4,FALSE)</f>
        <v>Calendar Year</v>
      </c>
      <c r="D16" s="4"/>
      <c r="E16" s="4"/>
      <c r="F16" s="4"/>
      <c r="G16" s="4"/>
      <c r="H16" s="4"/>
      <c r="I16" s="4"/>
      <c r="J16" s="4"/>
      <c r="K16" s="4"/>
      <c r="L16" s="4"/>
    </row>
    <row r="17" spans="2:12" x14ac:dyDescent="0.25">
      <c r="B17" s="4"/>
      <c r="C17" s="4"/>
      <c r="D17" s="4"/>
      <c r="E17" s="4"/>
      <c r="F17" s="4"/>
      <c r="G17" s="4"/>
      <c r="H17" s="4"/>
      <c r="I17" s="4"/>
      <c r="J17" s="4"/>
      <c r="K17" s="4"/>
      <c r="L17" s="4"/>
    </row>
    <row r="18" spans="2:12" x14ac:dyDescent="0.25">
      <c r="L18" s="4"/>
    </row>
    <row r="19" spans="2:12" ht="40.5" customHeight="1" thickBot="1" x14ac:dyDescent="0.3">
      <c r="B19" s="65" t="s">
        <v>1152</v>
      </c>
      <c r="C19" s="65"/>
      <c r="D19" s="65"/>
      <c r="E19" s="65"/>
      <c r="F19" s="65"/>
      <c r="G19" s="66" t="s">
        <v>1184</v>
      </c>
      <c r="H19" s="67"/>
      <c r="I19" s="66" t="s">
        <v>1202</v>
      </c>
      <c r="J19" s="67"/>
      <c r="L19" s="4"/>
    </row>
    <row r="20" spans="2:12" x14ac:dyDescent="0.25">
      <c r="B20" s="45" t="s">
        <v>1153</v>
      </c>
      <c r="C20" s="46"/>
      <c r="D20" s="46"/>
      <c r="E20" s="46"/>
      <c r="F20" s="47"/>
      <c r="G20" s="60">
        <f>VLOOKUP($J$14,'2021 Muniinfo'!$A$2:$Z$566,7,FALSE)</f>
        <v>1436079</v>
      </c>
      <c r="H20" s="61"/>
      <c r="I20" s="60">
        <f>VLOOKUP($J$14,'2021 Muniinfo'!$A$2:$Z$566,16,FALSE)</f>
        <v>1441078</v>
      </c>
      <c r="J20" s="61"/>
      <c r="L20" s="4"/>
    </row>
    <row r="21" spans="2:12" x14ac:dyDescent="0.25">
      <c r="B21" s="58" t="s">
        <v>1154</v>
      </c>
      <c r="C21" s="53"/>
      <c r="D21" s="53"/>
      <c r="E21" s="53"/>
      <c r="F21" s="54"/>
      <c r="G21" s="48">
        <f>VLOOKUP($J$14,'2021 Muniinfo'!$A$2:$Z$566,6,FALSE)</f>
        <v>4999</v>
      </c>
      <c r="H21" s="49"/>
      <c r="I21" s="48">
        <f>VLOOKUP($J$14,'2021 Muniinfo'!$A$2:$Z$566,13,FALSE)</f>
        <v>0</v>
      </c>
      <c r="J21" s="49"/>
      <c r="L21" s="4"/>
    </row>
    <row r="22" spans="2:12" x14ac:dyDescent="0.25">
      <c r="B22" s="58" t="s">
        <v>1173</v>
      </c>
      <c r="C22" s="53"/>
      <c r="D22" s="53"/>
      <c r="E22" s="53"/>
      <c r="F22" s="54"/>
      <c r="G22" s="48"/>
      <c r="H22" s="49"/>
      <c r="I22" s="48">
        <f>VLOOKUP($J$14,'2021 Muniinfo'!$A$2:$Z$566,14,FALSE)</f>
        <v>0</v>
      </c>
      <c r="J22" s="49"/>
      <c r="L22" s="4"/>
    </row>
    <row r="23" spans="2:12" x14ac:dyDescent="0.25">
      <c r="B23" s="58" t="s">
        <v>1155</v>
      </c>
      <c r="C23" s="53"/>
      <c r="D23" s="53"/>
      <c r="E23" s="53"/>
      <c r="F23" s="54"/>
      <c r="G23" s="48">
        <f>VLOOKUP($J$14,'2021 Muniinfo'!$A$2:$Z$566,6,FALSE)</f>
        <v>4999</v>
      </c>
      <c r="H23" s="49"/>
      <c r="I23" s="48">
        <f>VLOOKUP($J$14,'2021 Muniinfo'!$A$2:$Z$566,15,FALSE)</f>
        <v>0</v>
      </c>
      <c r="J23" s="49"/>
      <c r="L23" s="4"/>
    </row>
    <row r="24" spans="2:12" x14ac:dyDescent="0.25">
      <c r="B24" s="58" t="s">
        <v>1156</v>
      </c>
      <c r="C24" s="53"/>
      <c r="D24" s="53"/>
      <c r="E24" s="53"/>
      <c r="F24" s="54"/>
      <c r="G24" s="48">
        <f>VLOOKUP($J$14,'2021 Muniinfo'!$A$2:$Z$566,9,FALSE)</f>
        <v>0</v>
      </c>
      <c r="H24" s="49"/>
      <c r="I24" s="48">
        <f>VLOOKUP($J$14,'2021 Muniinfo'!$A$2:$Z$566,18,FALSE)</f>
        <v>0</v>
      </c>
      <c r="J24" s="49"/>
      <c r="L24" s="4"/>
    </row>
    <row r="25" spans="2:12" ht="15.75" thickBot="1" x14ac:dyDescent="0.3">
      <c r="B25" s="42" t="s">
        <v>1157</v>
      </c>
      <c r="C25" s="43"/>
      <c r="D25" s="43"/>
      <c r="E25" s="43"/>
      <c r="F25" s="44"/>
      <c r="G25" s="56">
        <f>VLOOKUP($J$14,'2021 Muniinfo'!$A$2:$Z$566,8,FALSE)</f>
        <v>0</v>
      </c>
      <c r="H25" s="57"/>
      <c r="I25" s="56">
        <f>VLOOKUP($J$14,'2021 Muniinfo'!$A$2:$Z$566,17,FALSE)</f>
        <v>0</v>
      </c>
      <c r="J25" s="57"/>
      <c r="L25" s="4"/>
    </row>
    <row r="26" spans="2:12" x14ac:dyDescent="0.25">
      <c r="B26" s="45" t="s">
        <v>1158</v>
      </c>
      <c r="C26" s="46"/>
      <c r="D26" s="46"/>
      <c r="E26" s="46"/>
      <c r="F26" s="47"/>
      <c r="G26" s="60">
        <f>VLOOKUP($J$14,'2021 Muniinfo'!$A$2:$Z$566,10,FALSE)</f>
        <v>1441078</v>
      </c>
      <c r="H26" s="61"/>
      <c r="I26" s="60">
        <f>VLOOKUP($J$14,'2021 Muniinfo'!$A$2:$Z$566,19,FALSE)</f>
        <v>1441078</v>
      </c>
      <c r="J26" s="61"/>
      <c r="L26" s="4"/>
    </row>
    <row r="27" spans="2:12" x14ac:dyDescent="0.25">
      <c r="B27" s="52" t="s">
        <v>1159</v>
      </c>
      <c r="C27" s="53"/>
      <c r="D27" s="53"/>
      <c r="E27" s="53"/>
      <c r="F27" s="54"/>
      <c r="G27" s="48">
        <f>VLOOKUP($J$14,'2021 Muniinfo'!$A$2:$Z$566,11,FALSE)</f>
        <v>0</v>
      </c>
      <c r="H27" s="49"/>
      <c r="I27" s="48"/>
      <c r="J27" s="49"/>
      <c r="L27" s="4"/>
    </row>
    <row r="28" spans="2:12" x14ac:dyDescent="0.25">
      <c r="B28" s="52" t="s">
        <v>1160</v>
      </c>
      <c r="C28" s="53"/>
      <c r="D28" s="53"/>
      <c r="E28" s="53"/>
      <c r="F28" s="54"/>
      <c r="G28" s="48">
        <f>VLOOKUP($J$14,'2021 Muniinfo'!$A$2:$Z$566,12,FALSE)</f>
        <v>1441078</v>
      </c>
      <c r="H28" s="49"/>
      <c r="I28" s="48">
        <f>VLOOKUP($J$14,'2021 Muniinfo'!$A$2:$Z$566,21,FALSE)</f>
        <v>1441078</v>
      </c>
      <c r="J28" s="49"/>
      <c r="L28" s="4"/>
    </row>
    <row r="29" spans="2:12" x14ac:dyDescent="0.25">
      <c r="L29" s="4"/>
    </row>
    <row r="30" spans="2:12" ht="18" x14ac:dyDescent="0.25">
      <c r="B30" s="51" t="s">
        <v>1161</v>
      </c>
      <c r="C30" s="51"/>
      <c r="D30" s="51"/>
      <c r="E30" s="51"/>
      <c r="F30" s="51"/>
      <c r="G30" s="51"/>
      <c r="H30" s="51"/>
      <c r="I30" s="51"/>
      <c r="J30" s="51"/>
      <c r="L30" s="4"/>
    </row>
    <row r="31" spans="2:12" x14ac:dyDescent="0.25">
      <c r="B31" s="50" t="s">
        <v>1162</v>
      </c>
      <c r="C31" s="50"/>
      <c r="D31" s="50"/>
      <c r="E31" s="50"/>
      <c r="F31" s="50"/>
      <c r="G31" s="50"/>
      <c r="H31" s="50"/>
      <c r="I31" s="50"/>
      <c r="J31" s="50"/>
      <c r="L31" s="4"/>
    </row>
    <row r="32" spans="2:12" x14ac:dyDescent="0.25">
      <c r="L32" s="4"/>
    </row>
    <row r="33" spans="2:12" x14ac:dyDescent="0.25">
      <c r="B33" s="55" t="s">
        <v>1165</v>
      </c>
      <c r="C33" s="55"/>
      <c r="D33" s="55"/>
      <c r="E33" s="55"/>
      <c r="F33" s="55"/>
      <c r="G33" s="55"/>
      <c r="H33" s="55"/>
      <c r="I33" s="48">
        <f>VLOOKUP($J$14,'2021 Muniinfo'!$A$2:$Z$566,22,FALSE)</f>
        <v>0</v>
      </c>
      <c r="J33" s="49"/>
      <c r="L33" s="4"/>
    </row>
    <row r="34" spans="2:12" x14ac:dyDescent="0.25">
      <c r="B34" s="55" t="s">
        <v>1166</v>
      </c>
      <c r="C34" s="55"/>
      <c r="D34" s="55"/>
      <c r="E34" s="55"/>
      <c r="F34" s="55"/>
      <c r="G34" s="55"/>
      <c r="H34" s="55"/>
      <c r="I34" s="48">
        <f>VLOOKUP($J$14,'2021 Muniinfo'!$A$2:$Z$566,23,FALSE)</f>
        <v>0</v>
      </c>
      <c r="J34" s="49"/>
      <c r="L34" s="4"/>
    </row>
    <row r="35" spans="2:12" x14ac:dyDescent="0.25">
      <c r="B35" s="55" t="s">
        <v>1167</v>
      </c>
      <c r="C35" s="55"/>
      <c r="D35" s="55"/>
      <c r="E35" s="55"/>
      <c r="F35" s="55"/>
      <c r="G35" s="55"/>
      <c r="H35" s="55"/>
      <c r="I35" s="48">
        <f>VLOOKUP($J$14,'2021 Muniinfo'!$A$2:$Z$566,24,FALSE)</f>
        <v>0</v>
      </c>
      <c r="J35" s="49"/>
      <c r="L35" s="4"/>
    </row>
    <row r="36" spans="2:12" x14ac:dyDescent="0.25">
      <c r="B36" s="55" t="s">
        <v>1168</v>
      </c>
      <c r="C36" s="55"/>
      <c r="D36" s="55"/>
      <c r="E36" s="55"/>
      <c r="F36" s="55"/>
      <c r="G36" s="55"/>
      <c r="H36" s="55"/>
      <c r="I36" s="48">
        <f>VLOOKUP($J$14,'2021 Muniinfo'!$A$2:$Z$566,25,FALSE)</f>
        <v>0</v>
      </c>
      <c r="J36" s="49"/>
      <c r="L36" s="4"/>
    </row>
    <row r="37" spans="2:12" x14ac:dyDescent="0.25">
      <c r="L37" s="4"/>
    </row>
    <row r="38" spans="2:12" x14ac:dyDescent="0.25">
      <c r="L38" s="4"/>
    </row>
    <row r="39" spans="2:12" ht="18" x14ac:dyDescent="0.25">
      <c r="B39" s="51" t="s">
        <v>1164</v>
      </c>
      <c r="C39" s="51"/>
      <c r="D39" s="51"/>
      <c r="E39" s="51"/>
      <c r="F39" s="51"/>
      <c r="G39" s="51"/>
      <c r="H39" s="51"/>
      <c r="I39" s="51"/>
      <c r="J39" s="51"/>
      <c r="L39" s="4"/>
    </row>
    <row r="40" spans="2:12" x14ac:dyDescent="0.25">
      <c r="B40" s="50" t="s">
        <v>1163</v>
      </c>
      <c r="C40" s="50"/>
      <c r="D40" s="50"/>
      <c r="E40" s="50"/>
      <c r="F40" s="50"/>
      <c r="G40" s="50"/>
      <c r="H40" s="50"/>
      <c r="I40" s="50"/>
      <c r="J40" s="50"/>
      <c r="L40" s="4"/>
    </row>
    <row r="41" spans="2:12" x14ac:dyDescent="0.25">
      <c r="B41" s="52" t="s">
        <v>1169</v>
      </c>
      <c r="C41" s="53"/>
      <c r="D41" s="53"/>
      <c r="E41" s="53"/>
      <c r="F41" s="53"/>
      <c r="G41" s="53"/>
      <c r="H41" s="54"/>
      <c r="I41" s="48">
        <f>VLOOKUP($J$14,'2021 Muniinfo'!$A$2:$Z$566,26,FALSE)</f>
        <v>6657</v>
      </c>
      <c r="J41" s="49"/>
      <c r="L41" s="4"/>
    </row>
    <row r="42" spans="2:12" x14ac:dyDescent="0.25">
      <c r="L42" s="4"/>
    </row>
    <row r="43" spans="2:12" x14ac:dyDescent="0.25">
      <c r="L43" s="4"/>
    </row>
    <row r="44" spans="2:12" x14ac:dyDescent="0.25">
      <c r="L44" s="4"/>
    </row>
    <row r="45" spans="2:12" x14ac:dyDescent="0.25">
      <c r="L45" s="4"/>
    </row>
    <row r="46" spans="2:12" x14ac:dyDescent="0.25">
      <c r="L46" s="4"/>
    </row>
    <row r="47" spans="2:12" x14ac:dyDescent="0.25">
      <c r="L47" s="4"/>
    </row>
    <row r="48" spans="2:12" x14ac:dyDescent="0.25">
      <c r="L48" s="4"/>
    </row>
    <row r="49" spans="2:12" hidden="1" x14ac:dyDescent="0.25">
      <c r="L49" s="4"/>
    </row>
    <row r="50" spans="2:12" hidden="1" x14ac:dyDescent="0.25">
      <c r="L50" s="4"/>
    </row>
    <row r="51" spans="2:12" hidden="1" x14ac:dyDescent="0.25">
      <c r="L51" s="4"/>
    </row>
    <row r="52" spans="2:12" hidden="1" x14ac:dyDescent="0.25">
      <c r="L52" s="4"/>
    </row>
    <row r="53" spans="2:12" hidden="1" x14ac:dyDescent="0.25">
      <c r="L53" s="4"/>
    </row>
    <row r="54" spans="2:12" hidden="1" x14ac:dyDescent="0.25">
      <c r="L54" s="4"/>
    </row>
    <row r="55" spans="2:12" hidden="1" x14ac:dyDescent="0.25">
      <c r="L55" s="4"/>
    </row>
    <row r="56" spans="2:12" hidden="1" x14ac:dyDescent="0.25">
      <c r="L56" s="4"/>
    </row>
    <row r="57" spans="2:12" ht="15" hidden="1" customHeight="1" x14ac:dyDescent="0.25">
      <c r="L57" s="9"/>
    </row>
    <row r="58" spans="2:12" hidden="1" x14ac:dyDescent="0.25">
      <c r="L58" s="9"/>
    </row>
    <row r="59" spans="2:12" hidden="1" x14ac:dyDescent="0.25">
      <c r="B59" s="4"/>
      <c r="C59" s="4"/>
      <c r="D59" s="4"/>
      <c r="E59" s="4"/>
      <c r="F59" s="4"/>
      <c r="G59" s="4"/>
      <c r="H59" s="4"/>
      <c r="I59" s="4"/>
      <c r="J59" s="4"/>
      <c r="K59" s="4"/>
      <c r="L59" s="4"/>
    </row>
    <row r="60" spans="2:12" hidden="1" x14ac:dyDescent="0.25">
      <c r="B60" s="4"/>
      <c r="C60" s="4"/>
      <c r="D60" s="4"/>
      <c r="E60" s="4"/>
      <c r="F60" s="4"/>
      <c r="G60" s="4"/>
      <c r="H60" s="4"/>
      <c r="I60" s="4"/>
      <c r="J60" s="4"/>
      <c r="K60" s="4"/>
      <c r="L60" s="4"/>
    </row>
    <row r="61" spans="2:12" hidden="1" x14ac:dyDescent="0.25">
      <c r="B61" s="4"/>
      <c r="C61" s="4"/>
      <c r="D61" s="4"/>
      <c r="E61" s="4"/>
      <c r="F61" s="4"/>
      <c r="G61" s="4"/>
      <c r="H61" s="4"/>
      <c r="I61" s="4"/>
      <c r="J61" s="4"/>
      <c r="K61" s="4"/>
      <c r="L61" s="4"/>
    </row>
  </sheetData>
  <sheetProtection algorithmName="SHA-512" hashValue="Ij+gocJUaKWhJJognljXF4K0CiKCBYQgpeT5o/YLBdevda+ODo0z3i8FqqfqN6GQf+VF0eYEzJQiZyuy2e8MBw==" saltValue="cynFTFVofdiL+2Q/EBj0UA==" spinCount="100000" sheet="1" objects="1" scenarios="1"/>
  <mergeCells count="49">
    <mergeCell ref="B20:F20"/>
    <mergeCell ref="B21:F21"/>
    <mergeCell ref="B22:F22"/>
    <mergeCell ref="B5:J5"/>
    <mergeCell ref="I20:J20"/>
    <mergeCell ref="I21:J21"/>
    <mergeCell ref="I22:J22"/>
    <mergeCell ref="B6:K6"/>
    <mergeCell ref="B8:K10"/>
    <mergeCell ref="B19:F19"/>
    <mergeCell ref="G19:H19"/>
    <mergeCell ref="I19:J19"/>
    <mergeCell ref="B23:F23"/>
    <mergeCell ref="B24:F24"/>
    <mergeCell ref="B2:J2"/>
    <mergeCell ref="B3:J3"/>
    <mergeCell ref="B30:J30"/>
    <mergeCell ref="I26:J26"/>
    <mergeCell ref="G27:H27"/>
    <mergeCell ref="I27:J27"/>
    <mergeCell ref="G28:H28"/>
    <mergeCell ref="B27:F27"/>
    <mergeCell ref="B28:F28"/>
    <mergeCell ref="G20:H20"/>
    <mergeCell ref="G21:H21"/>
    <mergeCell ref="G22:H22"/>
    <mergeCell ref="G23:H23"/>
    <mergeCell ref="G26:H26"/>
    <mergeCell ref="I23:J23"/>
    <mergeCell ref="G24:H24"/>
    <mergeCell ref="I24:J24"/>
    <mergeCell ref="G25:H25"/>
    <mergeCell ref="I25:J25"/>
    <mergeCell ref="B40:J40"/>
    <mergeCell ref="B41:H41"/>
    <mergeCell ref="I41:J41"/>
    <mergeCell ref="B33:H33"/>
    <mergeCell ref="B34:H34"/>
    <mergeCell ref="B35:H35"/>
    <mergeCell ref="B36:H36"/>
    <mergeCell ref="I33:J33"/>
    <mergeCell ref="I34:J34"/>
    <mergeCell ref="I35:J35"/>
    <mergeCell ref="I36:J36"/>
    <mergeCell ref="B25:F25"/>
    <mergeCell ref="B26:F26"/>
    <mergeCell ref="I28:J28"/>
    <mergeCell ref="B31:J31"/>
    <mergeCell ref="B39:J39"/>
  </mergeCells>
  <pageMargins left="0.7" right="0.7" top="0.75" bottom="0.75" header="0.3" footer="0.3"/>
  <pageSetup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942975</xdr:colOff>
                    <xdr:row>11</xdr:row>
                    <xdr:rowOff>9525</xdr:rowOff>
                  </from>
                  <to>
                    <xdr:col>7</xdr:col>
                    <xdr:colOff>342900</xdr:colOff>
                    <xdr:row>11</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70"/>
  <sheetViews>
    <sheetView workbookViewId="0">
      <pane xSplit="3" ySplit="1" topLeftCell="D107" activePane="bottomRight" state="frozen"/>
      <selection pane="topRight" activeCell="E1" sqref="E1"/>
      <selection pane="bottomLeft" activeCell="A3" sqref="A3"/>
      <selection pane="bottomRight" activeCell="F114" sqref="F114"/>
    </sheetView>
  </sheetViews>
  <sheetFormatPr defaultRowHeight="15" x14ac:dyDescent="0.25"/>
  <cols>
    <col min="2" max="2" width="6.28515625" customWidth="1"/>
    <col min="3" max="3" width="24.7109375" bestFit="1" customWidth="1"/>
    <col min="5" max="5" width="4" bestFit="1" customWidth="1"/>
    <col min="6" max="6" width="12.28515625" bestFit="1" customWidth="1"/>
    <col min="7" max="7" width="12" bestFit="1" customWidth="1"/>
    <col min="9" max="9" width="10.28515625" customWidth="1"/>
    <col min="10" max="10" width="14" bestFit="1" customWidth="1"/>
    <col min="11" max="11" width="11" bestFit="1" customWidth="1"/>
    <col min="12" max="12" width="12" bestFit="1" customWidth="1"/>
    <col min="13" max="13" width="13.85546875" customWidth="1"/>
    <col min="14" max="14" width="13.5703125" customWidth="1"/>
    <col min="15" max="17" width="13.85546875" customWidth="1"/>
    <col min="18" max="18" width="10.5703125" customWidth="1"/>
    <col min="19" max="20" width="13.140625" customWidth="1"/>
    <col min="21" max="21" width="12" bestFit="1" customWidth="1"/>
    <col min="22" max="22" width="11.28515625" bestFit="1" customWidth="1"/>
    <col min="26" max="26" width="11.85546875" customWidth="1"/>
  </cols>
  <sheetData>
    <row r="1" spans="1:29" s="1" customFormat="1" ht="45" x14ac:dyDescent="0.2">
      <c r="A1" s="29" t="s">
        <v>1134</v>
      </c>
      <c r="B1" s="29" t="s">
        <v>1170</v>
      </c>
      <c r="C1" s="29" t="s">
        <v>0</v>
      </c>
      <c r="D1" s="29" t="s">
        <v>1</v>
      </c>
      <c r="E1" s="29" t="s">
        <v>2</v>
      </c>
      <c r="F1" s="29" t="s">
        <v>1186</v>
      </c>
      <c r="G1" s="29" t="s">
        <v>1187</v>
      </c>
      <c r="H1" s="29" t="s">
        <v>1179</v>
      </c>
      <c r="I1" s="29" t="s">
        <v>1180</v>
      </c>
      <c r="J1" s="30" t="s">
        <v>1181</v>
      </c>
      <c r="K1" s="29" t="s">
        <v>1182</v>
      </c>
      <c r="L1" s="30" t="s">
        <v>1183</v>
      </c>
      <c r="M1" s="29" t="s">
        <v>1188</v>
      </c>
      <c r="N1" s="29" t="s">
        <v>1135</v>
      </c>
      <c r="O1" s="29" t="s">
        <v>1189</v>
      </c>
      <c r="P1" s="29" t="s">
        <v>1190</v>
      </c>
      <c r="Q1" s="29" t="s">
        <v>1191</v>
      </c>
      <c r="R1" s="29" t="s">
        <v>1192</v>
      </c>
      <c r="S1" s="30" t="s">
        <v>1193</v>
      </c>
      <c r="T1" s="29" t="s">
        <v>1194</v>
      </c>
      <c r="U1" s="30" t="s">
        <v>1195</v>
      </c>
      <c r="V1" s="30" t="s">
        <v>1196</v>
      </c>
      <c r="W1" s="30" t="s">
        <v>1197</v>
      </c>
      <c r="X1" s="30" t="s">
        <v>1198</v>
      </c>
      <c r="Y1" s="30" t="s">
        <v>1199</v>
      </c>
      <c r="Z1" s="30" t="s">
        <v>1200</v>
      </c>
      <c r="AA1" s="1" t="s">
        <v>1201</v>
      </c>
      <c r="AB1" s="1" t="s">
        <v>1177</v>
      </c>
      <c r="AC1" s="1" t="s">
        <v>1178</v>
      </c>
    </row>
    <row r="2" spans="1:29" x14ac:dyDescent="0.25">
      <c r="A2" s="12" t="s">
        <v>4</v>
      </c>
      <c r="B2" s="13">
        <v>2</v>
      </c>
      <c r="C2" s="13" t="s">
        <v>5</v>
      </c>
      <c r="D2" s="13" t="s">
        <v>6</v>
      </c>
      <c r="E2" s="13" t="s">
        <v>1128</v>
      </c>
      <c r="F2" s="14">
        <v>0</v>
      </c>
      <c r="G2" s="14">
        <v>754465</v>
      </c>
      <c r="H2" s="14">
        <v>0</v>
      </c>
      <c r="I2" s="14">
        <v>3337</v>
      </c>
      <c r="J2" s="14">
        <v>757802</v>
      </c>
      <c r="K2" s="31">
        <v>0</v>
      </c>
      <c r="L2" s="14">
        <v>757802</v>
      </c>
      <c r="M2" s="15">
        <v>0</v>
      </c>
      <c r="N2" s="32"/>
      <c r="O2" s="33">
        <v>0</v>
      </c>
      <c r="P2" s="15">
        <v>754465</v>
      </c>
      <c r="Q2" s="34">
        <v>0</v>
      </c>
      <c r="R2" s="34">
        <v>3337</v>
      </c>
      <c r="S2" s="14">
        <v>757802</v>
      </c>
      <c r="T2" s="20"/>
      <c r="U2" s="14">
        <v>757802</v>
      </c>
      <c r="V2" s="14">
        <v>0</v>
      </c>
      <c r="W2" s="14">
        <v>0</v>
      </c>
      <c r="X2" s="14">
        <v>0</v>
      </c>
      <c r="Y2" s="14">
        <v>0</v>
      </c>
      <c r="Z2" s="14">
        <v>0</v>
      </c>
      <c r="AA2" s="20">
        <v>8818</v>
      </c>
      <c r="AB2">
        <v>85.93808119755046</v>
      </c>
      <c r="AC2">
        <v>386</v>
      </c>
    </row>
    <row r="3" spans="1:29" x14ac:dyDescent="0.25">
      <c r="A3" s="12" t="s">
        <v>1174</v>
      </c>
      <c r="B3" s="13">
        <v>2</v>
      </c>
      <c r="C3" s="13" t="s">
        <v>1175</v>
      </c>
      <c r="D3" s="13" t="s">
        <v>6</v>
      </c>
      <c r="E3" s="13" t="s">
        <v>1128</v>
      </c>
      <c r="F3" s="14">
        <v>27258988</v>
      </c>
      <c r="G3" s="14">
        <v>14001726</v>
      </c>
      <c r="H3" s="14">
        <v>0</v>
      </c>
      <c r="I3" s="14">
        <v>0</v>
      </c>
      <c r="J3" s="14">
        <v>41260714</v>
      </c>
      <c r="K3" s="31">
        <v>2817750</v>
      </c>
      <c r="L3" s="14">
        <v>44078464</v>
      </c>
      <c r="M3" s="15">
        <v>26131975</v>
      </c>
      <c r="N3" s="32"/>
      <c r="O3" s="33">
        <v>26131975</v>
      </c>
      <c r="P3" s="15">
        <v>15128739</v>
      </c>
      <c r="Q3" s="34">
        <v>0</v>
      </c>
      <c r="R3" s="34">
        <v>0</v>
      </c>
      <c r="S3" s="14">
        <v>41260714</v>
      </c>
      <c r="T3" s="20"/>
      <c r="U3" s="14">
        <v>41260714</v>
      </c>
      <c r="V3" s="14">
        <v>0</v>
      </c>
      <c r="W3" s="14">
        <v>0</v>
      </c>
      <c r="X3" s="14">
        <v>0</v>
      </c>
      <c r="Y3" s="14">
        <v>0</v>
      </c>
      <c r="Z3" s="14">
        <v>0</v>
      </c>
      <c r="AA3" s="20">
        <v>37743</v>
      </c>
      <c r="AB3">
        <v>1093.2017592666189</v>
      </c>
      <c r="AC3">
        <v>6</v>
      </c>
    </row>
    <row r="4" spans="1:29" x14ac:dyDescent="0.25">
      <c r="A4" s="16" t="s">
        <v>7</v>
      </c>
      <c r="B4" s="16">
        <v>2</v>
      </c>
      <c r="C4" s="16" t="s">
        <v>8</v>
      </c>
      <c r="D4" s="16" t="s">
        <v>6</v>
      </c>
      <c r="E4" s="13" t="s">
        <v>1128</v>
      </c>
      <c r="F4" s="14">
        <v>0</v>
      </c>
      <c r="G4" s="14">
        <v>657130</v>
      </c>
      <c r="H4" s="14">
        <v>15570</v>
      </c>
      <c r="I4" s="14">
        <v>0</v>
      </c>
      <c r="J4" s="14">
        <v>672700</v>
      </c>
      <c r="K4" s="31"/>
      <c r="L4" s="14">
        <v>672700</v>
      </c>
      <c r="M4" s="15">
        <v>0</v>
      </c>
      <c r="N4" s="32"/>
      <c r="O4" s="33">
        <v>0</v>
      </c>
      <c r="P4" s="15">
        <v>657130</v>
      </c>
      <c r="Q4" s="34">
        <v>15570</v>
      </c>
      <c r="R4" s="34">
        <v>0</v>
      </c>
      <c r="S4" s="14">
        <v>672700</v>
      </c>
      <c r="T4" s="14"/>
      <c r="U4" s="14">
        <v>672700</v>
      </c>
      <c r="V4" s="14">
        <v>0</v>
      </c>
      <c r="W4" s="14">
        <v>0</v>
      </c>
      <c r="X4" s="14">
        <v>0</v>
      </c>
      <c r="Y4" s="14">
        <v>0</v>
      </c>
      <c r="Z4" s="14">
        <v>0</v>
      </c>
      <c r="AA4" s="20">
        <v>8650</v>
      </c>
      <c r="AB4">
        <v>77.76878612716763</v>
      </c>
      <c r="AC4">
        <v>443</v>
      </c>
    </row>
    <row r="5" spans="1:29" x14ac:dyDescent="0.25">
      <c r="A5" s="16" t="s">
        <v>9</v>
      </c>
      <c r="B5" s="16">
        <v>2</v>
      </c>
      <c r="C5" s="16" t="s">
        <v>10</v>
      </c>
      <c r="D5" s="16" t="s">
        <v>6</v>
      </c>
      <c r="E5" s="13" t="s">
        <v>1128</v>
      </c>
      <c r="F5" s="14">
        <v>0</v>
      </c>
      <c r="G5" s="14">
        <v>419272</v>
      </c>
      <c r="H5" s="14">
        <v>0</v>
      </c>
      <c r="I5" s="14">
        <v>0</v>
      </c>
      <c r="J5" s="14">
        <v>419272</v>
      </c>
      <c r="K5" s="31">
        <v>0</v>
      </c>
      <c r="L5" s="14">
        <v>419272</v>
      </c>
      <c r="M5" s="15">
        <v>0</v>
      </c>
      <c r="N5" s="32"/>
      <c r="O5" s="33">
        <v>0</v>
      </c>
      <c r="P5" s="15">
        <v>419272</v>
      </c>
      <c r="Q5" s="34">
        <v>0</v>
      </c>
      <c r="R5" s="34">
        <v>0</v>
      </c>
      <c r="S5" s="14">
        <v>419272</v>
      </c>
      <c r="T5" s="14"/>
      <c r="U5" s="14">
        <v>419272</v>
      </c>
      <c r="V5" s="14">
        <v>24139</v>
      </c>
      <c r="W5" s="14">
        <v>12742</v>
      </c>
      <c r="X5" s="14">
        <v>0</v>
      </c>
      <c r="Y5" s="14">
        <v>11397</v>
      </c>
      <c r="Z5" s="14">
        <v>1567</v>
      </c>
      <c r="AA5" s="20">
        <v>4284</v>
      </c>
      <c r="AB5">
        <v>97.869281045751634</v>
      </c>
      <c r="AC5">
        <v>291</v>
      </c>
    </row>
    <row r="6" spans="1:29" x14ac:dyDescent="0.25">
      <c r="A6" s="16" t="s">
        <v>11</v>
      </c>
      <c r="B6" s="16">
        <v>2</v>
      </c>
      <c r="C6" s="16" t="s">
        <v>12</v>
      </c>
      <c r="D6" s="16" t="s">
        <v>6</v>
      </c>
      <c r="E6" s="13" t="s">
        <v>1128</v>
      </c>
      <c r="F6" s="14">
        <v>0</v>
      </c>
      <c r="G6" s="14">
        <v>701169</v>
      </c>
      <c r="H6" s="14">
        <v>15398</v>
      </c>
      <c r="I6" s="14">
        <v>0</v>
      </c>
      <c r="J6" s="14">
        <v>716567</v>
      </c>
      <c r="K6" s="31">
        <v>0</v>
      </c>
      <c r="L6" s="14">
        <v>716567</v>
      </c>
      <c r="M6" s="15">
        <v>0</v>
      </c>
      <c r="N6" s="32"/>
      <c r="O6" s="33">
        <v>0</v>
      </c>
      <c r="P6" s="15">
        <v>701169</v>
      </c>
      <c r="Q6" s="34">
        <v>15398</v>
      </c>
      <c r="R6" s="34">
        <v>0</v>
      </c>
      <c r="S6" s="14">
        <v>716567</v>
      </c>
      <c r="T6" s="14"/>
      <c r="U6" s="14">
        <v>716567</v>
      </c>
      <c r="V6" s="14">
        <v>0</v>
      </c>
      <c r="W6" s="14">
        <v>0</v>
      </c>
      <c r="X6" s="14">
        <v>0</v>
      </c>
      <c r="Y6" s="14">
        <v>0</v>
      </c>
      <c r="Z6" s="14">
        <v>2897</v>
      </c>
      <c r="AA6" s="20">
        <v>7215</v>
      </c>
      <c r="AB6">
        <v>99.316285516285518</v>
      </c>
      <c r="AC6">
        <v>277</v>
      </c>
    </row>
    <row r="7" spans="1:29" x14ac:dyDescent="0.25">
      <c r="A7" s="16" t="s">
        <v>13</v>
      </c>
      <c r="B7" s="16">
        <v>1</v>
      </c>
      <c r="C7" s="16" t="s">
        <v>14</v>
      </c>
      <c r="D7" s="16" t="s">
        <v>6</v>
      </c>
      <c r="E7" s="13" t="s">
        <v>1128</v>
      </c>
      <c r="F7" s="14">
        <v>0</v>
      </c>
      <c r="G7" s="14">
        <v>55081</v>
      </c>
      <c r="H7" s="14">
        <v>47046</v>
      </c>
      <c r="I7" s="14">
        <v>0</v>
      </c>
      <c r="J7" s="14">
        <v>102127</v>
      </c>
      <c r="K7" s="31">
        <v>0</v>
      </c>
      <c r="L7" s="14">
        <v>102127</v>
      </c>
      <c r="M7" s="15">
        <v>0</v>
      </c>
      <c r="N7" s="32"/>
      <c r="O7" s="33">
        <v>0</v>
      </c>
      <c r="P7" s="15">
        <v>55081</v>
      </c>
      <c r="Q7" s="34">
        <v>47046</v>
      </c>
      <c r="R7" s="34">
        <v>0</v>
      </c>
      <c r="S7" s="14">
        <v>102127</v>
      </c>
      <c r="T7" s="14"/>
      <c r="U7" s="14">
        <v>102127</v>
      </c>
      <c r="V7" s="14">
        <v>0</v>
      </c>
      <c r="W7" s="14">
        <v>0</v>
      </c>
      <c r="X7" s="14">
        <v>0</v>
      </c>
      <c r="Y7" s="14">
        <v>0</v>
      </c>
      <c r="Z7" s="14">
        <v>0</v>
      </c>
      <c r="AA7" s="20">
        <v>491</v>
      </c>
      <c r="AB7">
        <v>207.9979633401222</v>
      </c>
      <c r="AC7">
        <v>67</v>
      </c>
    </row>
    <row r="8" spans="1:29" x14ac:dyDescent="0.25">
      <c r="A8" s="16" t="s">
        <v>15</v>
      </c>
      <c r="B8" s="16">
        <v>2</v>
      </c>
      <c r="C8" s="16" t="s">
        <v>16</v>
      </c>
      <c r="D8" s="16" t="s">
        <v>6</v>
      </c>
      <c r="E8" s="13" t="s">
        <v>1128</v>
      </c>
      <c r="F8" s="14">
        <v>0</v>
      </c>
      <c r="G8" s="14">
        <v>473461</v>
      </c>
      <c r="H8" s="14">
        <v>0</v>
      </c>
      <c r="I8" s="14">
        <v>0</v>
      </c>
      <c r="J8" s="14">
        <v>473461</v>
      </c>
      <c r="K8" s="31">
        <v>0</v>
      </c>
      <c r="L8" s="14">
        <v>473461</v>
      </c>
      <c r="M8" s="15">
        <v>0</v>
      </c>
      <c r="N8" s="32"/>
      <c r="O8" s="33">
        <v>0</v>
      </c>
      <c r="P8" s="15">
        <v>473461</v>
      </c>
      <c r="Q8" s="34">
        <v>0</v>
      </c>
      <c r="R8" s="34">
        <v>0</v>
      </c>
      <c r="S8" s="14">
        <v>473461</v>
      </c>
      <c r="T8" s="14"/>
      <c r="U8" s="14">
        <v>473461</v>
      </c>
      <c r="V8" s="14">
        <v>41740</v>
      </c>
      <c r="W8" s="14">
        <v>5982</v>
      </c>
      <c r="X8" s="14">
        <v>13020</v>
      </c>
      <c r="Y8" s="14">
        <v>22738</v>
      </c>
      <c r="Z8" s="14">
        <v>0</v>
      </c>
      <c r="AA8" s="20">
        <v>4052</v>
      </c>
      <c r="AB8">
        <v>116.84624876604146</v>
      </c>
      <c r="AC8">
        <v>189</v>
      </c>
    </row>
    <row r="9" spans="1:29" x14ac:dyDescent="0.25">
      <c r="A9" s="16" t="s">
        <v>17</v>
      </c>
      <c r="B9" s="16">
        <v>2</v>
      </c>
      <c r="C9" s="16" t="s">
        <v>18</v>
      </c>
      <c r="D9" s="16" t="s">
        <v>6</v>
      </c>
      <c r="E9" s="13" t="s">
        <v>1128</v>
      </c>
      <c r="F9" s="14">
        <v>0</v>
      </c>
      <c r="G9" s="14">
        <v>6013285</v>
      </c>
      <c r="H9" s="14">
        <v>9001</v>
      </c>
      <c r="I9" s="14">
        <v>16779</v>
      </c>
      <c r="J9" s="14">
        <v>6039065</v>
      </c>
      <c r="K9" s="31">
        <v>0</v>
      </c>
      <c r="L9" s="14">
        <v>6039065</v>
      </c>
      <c r="M9" s="15">
        <v>0</v>
      </c>
      <c r="N9" s="32"/>
      <c r="O9" s="33">
        <v>0</v>
      </c>
      <c r="P9" s="15">
        <v>6013285</v>
      </c>
      <c r="Q9" s="34">
        <v>9001</v>
      </c>
      <c r="R9" s="34">
        <v>16779</v>
      </c>
      <c r="S9" s="14">
        <v>6039065</v>
      </c>
      <c r="T9" s="14"/>
      <c r="U9" s="14">
        <v>6039065</v>
      </c>
      <c r="V9" s="14">
        <v>0</v>
      </c>
      <c r="W9" s="14">
        <v>0</v>
      </c>
      <c r="X9" s="14">
        <v>0</v>
      </c>
      <c r="Y9" s="14">
        <v>0</v>
      </c>
      <c r="Z9" s="14">
        <v>0</v>
      </c>
      <c r="AA9" s="20">
        <v>42249</v>
      </c>
      <c r="AB9">
        <v>142.93983289545315</v>
      </c>
      <c r="AC9">
        <v>132</v>
      </c>
    </row>
    <row r="10" spans="1:29" x14ac:dyDescent="0.25">
      <c r="A10" s="16" t="s">
        <v>19</v>
      </c>
      <c r="B10" s="16">
        <v>1</v>
      </c>
      <c r="C10" s="16" t="s">
        <v>20</v>
      </c>
      <c r="D10" s="16" t="s">
        <v>6</v>
      </c>
      <c r="E10" s="13" t="s">
        <v>1128</v>
      </c>
      <c r="F10" s="14">
        <v>0</v>
      </c>
      <c r="G10" s="14">
        <v>192433</v>
      </c>
      <c r="H10" s="14">
        <v>123949</v>
      </c>
      <c r="I10" s="14">
        <v>0</v>
      </c>
      <c r="J10" s="14">
        <v>316382</v>
      </c>
      <c r="K10" s="31">
        <v>0</v>
      </c>
      <c r="L10" s="14">
        <v>316382</v>
      </c>
      <c r="M10" s="15">
        <v>0</v>
      </c>
      <c r="N10" s="32"/>
      <c r="O10" s="33">
        <v>0</v>
      </c>
      <c r="P10" s="15">
        <v>192433</v>
      </c>
      <c r="Q10" s="34">
        <v>123949</v>
      </c>
      <c r="R10" s="34">
        <v>0</v>
      </c>
      <c r="S10" s="14">
        <v>316382</v>
      </c>
      <c r="T10" s="14"/>
      <c r="U10" s="14">
        <v>316382</v>
      </c>
      <c r="V10" s="14">
        <v>0</v>
      </c>
      <c r="W10" s="14">
        <v>0</v>
      </c>
      <c r="X10" s="14">
        <v>0</v>
      </c>
      <c r="Y10" s="14">
        <v>0</v>
      </c>
      <c r="Z10" s="14">
        <v>0</v>
      </c>
      <c r="AA10" s="20">
        <v>1729</v>
      </c>
      <c r="AB10">
        <v>182.98554077501447</v>
      </c>
      <c r="AC10">
        <v>85</v>
      </c>
    </row>
    <row r="11" spans="1:29" x14ac:dyDescent="0.25">
      <c r="A11" s="16" t="s">
        <v>21</v>
      </c>
      <c r="B11" s="16">
        <v>2</v>
      </c>
      <c r="C11" s="16" t="s">
        <v>22</v>
      </c>
      <c r="D11" s="16" t="s">
        <v>6</v>
      </c>
      <c r="E11" s="13" t="s">
        <v>1128</v>
      </c>
      <c r="F11" s="14">
        <v>0</v>
      </c>
      <c r="G11" s="14">
        <v>186082</v>
      </c>
      <c r="H11" s="14">
        <v>0</v>
      </c>
      <c r="I11" s="14">
        <v>0</v>
      </c>
      <c r="J11" s="14">
        <v>186082</v>
      </c>
      <c r="K11" s="31">
        <v>0</v>
      </c>
      <c r="L11" s="14">
        <v>186082</v>
      </c>
      <c r="M11" s="15">
        <v>0</v>
      </c>
      <c r="N11" s="32"/>
      <c r="O11" s="33">
        <v>0</v>
      </c>
      <c r="P11" s="15">
        <v>186082</v>
      </c>
      <c r="Q11" s="34">
        <v>0</v>
      </c>
      <c r="R11" s="34">
        <v>0</v>
      </c>
      <c r="S11" s="14">
        <v>186082</v>
      </c>
      <c r="T11" s="14"/>
      <c r="U11" s="14">
        <v>186082</v>
      </c>
      <c r="V11" s="14">
        <v>0</v>
      </c>
      <c r="W11" s="14">
        <v>0</v>
      </c>
      <c r="X11" s="14">
        <v>0</v>
      </c>
      <c r="Y11" s="14">
        <v>0</v>
      </c>
      <c r="Z11" s="14">
        <v>0</v>
      </c>
      <c r="AA11" s="20">
        <v>1775</v>
      </c>
      <c r="AB11">
        <v>104.83492957746479</v>
      </c>
      <c r="AC11">
        <v>241</v>
      </c>
    </row>
    <row r="12" spans="1:29" x14ac:dyDescent="0.25">
      <c r="A12" s="16" t="s">
        <v>23</v>
      </c>
      <c r="B12" s="16">
        <v>9</v>
      </c>
      <c r="C12" s="16" t="s">
        <v>24</v>
      </c>
      <c r="D12" s="16" t="s">
        <v>6</v>
      </c>
      <c r="E12" s="13" t="s">
        <v>1128</v>
      </c>
      <c r="F12" s="14">
        <v>0</v>
      </c>
      <c r="G12" s="14">
        <v>2566342</v>
      </c>
      <c r="H12" s="14">
        <v>7234</v>
      </c>
      <c r="I12" s="14">
        <v>7708</v>
      </c>
      <c r="J12" s="14">
        <v>2581284</v>
      </c>
      <c r="K12" s="31">
        <v>0</v>
      </c>
      <c r="L12" s="14">
        <v>2581284</v>
      </c>
      <c r="M12" s="15">
        <v>0</v>
      </c>
      <c r="N12" s="32"/>
      <c r="O12" s="33">
        <v>0</v>
      </c>
      <c r="P12" s="15">
        <v>2566342</v>
      </c>
      <c r="Q12" s="34">
        <v>7234</v>
      </c>
      <c r="R12" s="34">
        <v>7708</v>
      </c>
      <c r="S12" s="14">
        <v>2581284</v>
      </c>
      <c r="T12" s="14"/>
      <c r="U12" s="14">
        <v>2581284</v>
      </c>
      <c r="V12" s="14">
        <v>0</v>
      </c>
      <c r="W12" s="14">
        <v>0</v>
      </c>
      <c r="X12" s="14">
        <v>0</v>
      </c>
      <c r="Y12" s="14">
        <v>0</v>
      </c>
      <c r="Z12" s="14">
        <v>0</v>
      </c>
      <c r="AA12" s="20">
        <v>35618</v>
      </c>
      <c r="AB12">
        <v>72.471334718400811</v>
      </c>
      <c r="AC12">
        <v>481</v>
      </c>
    </row>
    <row r="13" spans="1:29" x14ac:dyDescent="0.25">
      <c r="A13" s="16" t="s">
        <v>25</v>
      </c>
      <c r="B13" s="16">
        <v>2</v>
      </c>
      <c r="C13" s="16" t="s">
        <v>26</v>
      </c>
      <c r="D13" s="16" t="s">
        <v>6</v>
      </c>
      <c r="E13" s="13" t="s">
        <v>1128</v>
      </c>
      <c r="F13" s="14">
        <v>0</v>
      </c>
      <c r="G13" s="14">
        <v>2754977</v>
      </c>
      <c r="H13" s="14">
        <v>86066</v>
      </c>
      <c r="I13" s="14">
        <v>0</v>
      </c>
      <c r="J13" s="14">
        <v>2841043</v>
      </c>
      <c r="K13" s="31">
        <v>0</v>
      </c>
      <c r="L13" s="14">
        <v>2841043</v>
      </c>
      <c r="M13" s="15">
        <v>0</v>
      </c>
      <c r="N13" s="32"/>
      <c r="O13" s="33">
        <v>0</v>
      </c>
      <c r="P13" s="15">
        <v>2754977</v>
      </c>
      <c r="Q13" s="34">
        <v>86066</v>
      </c>
      <c r="R13" s="34">
        <v>0</v>
      </c>
      <c r="S13" s="14">
        <v>2841043</v>
      </c>
      <c r="T13" s="14"/>
      <c r="U13" s="14">
        <v>2841043</v>
      </c>
      <c r="V13" s="14">
        <v>0</v>
      </c>
      <c r="W13" s="14">
        <v>0</v>
      </c>
      <c r="X13" s="14">
        <v>0</v>
      </c>
      <c r="Y13" s="14">
        <v>0</v>
      </c>
      <c r="Z13" s="14">
        <v>0</v>
      </c>
      <c r="AA13" s="20">
        <v>25746</v>
      </c>
      <c r="AB13">
        <v>110.34890856832129</v>
      </c>
      <c r="AC13">
        <v>215</v>
      </c>
    </row>
    <row r="14" spans="1:29" x14ac:dyDescent="0.25">
      <c r="A14" s="16" t="s">
        <v>27</v>
      </c>
      <c r="B14" s="16">
        <v>8</v>
      </c>
      <c r="C14" s="16" t="s">
        <v>28</v>
      </c>
      <c r="D14" s="16" t="s">
        <v>6</v>
      </c>
      <c r="E14" s="13" t="s">
        <v>1128</v>
      </c>
      <c r="F14" s="14">
        <v>0</v>
      </c>
      <c r="G14" s="14">
        <v>1238077</v>
      </c>
      <c r="H14" s="14">
        <v>34637</v>
      </c>
      <c r="I14" s="14">
        <v>0</v>
      </c>
      <c r="J14" s="14">
        <v>1272714</v>
      </c>
      <c r="K14" s="31">
        <v>0</v>
      </c>
      <c r="L14" s="14">
        <v>1272714</v>
      </c>
      <c r="M14" s="15">
        <v>0</v>
      </c>
      <c r="N14" s="32"/>
      <c r="O14" s="33">
        <v>0</v>
      </c>
      <c r="P14" s="15">
        <v>1238077</v>
      </c>
      <c r="Q14" s="34">
        <v>34637</v>
      </c>
      <c r="R14" s="34">
        <v>0</v>
      </c>
      <c r="S14" s="14">
        <v>1272714</v>
      </c>
      <c r="T14" s="14"/>
      <c r="U14" s="14">
        <v>1272714</v>
      </c>
      <c r="V14" s="14">
        <v>0</v>
      </c>
      <c r="W14" s="14">
        <v>0</v>
      </c>
      <c r="X14" s="14">
        <v>0</v>
      </c>
      <c r="Y14" s="14">
        <v>0</v>
      </c>
      <c r="Z14" s="14">
        <v>0</v>
      </c>
      <c r="AA14" s="20">
        <v>13934</v>
      </c>
      <c r="AB14">
        <v>91.338739773216588</v>
      </c>
      <c r="AC14">
        <v>338</v>
      </c>
    </row>
    <row r="15" spans="1:29" x14ac:dyDescent="0.25">
      <c r="A15" s="16" t="s">
        <v>29</v>
      </c>
      <c r="B15" s="16">
        <v>2</v>
      </c>
      <c r="C15" s="16" t="s">
        <v>30</v>
      </c>
      <c r="D15" s="16" t="s">
        <v>6</v>
      </c>
      <c r="E15" s="13" t="s">
        <v>1128</v>
      </c>
      <c r="F15" s="14">
        <v>0</v>
      </c>
      <c r="G15" s="14">
        <v>571608</v>
      </c>
      <c r="H15" s="14">
        <v>0</v>
      </c>
      <c r="I15" s="14">
        <v>0</v>
      </c>
      <c r="J15" s="14">
        <v>571608</v>
      </c>
      <c r="K15" s="31">
        <v>0</v>
      </c>
      <c r="L15" s="14">
        <v>571608</v>
      </c>
      <c r="M15" s="15">
        <v>0</v>
      </c>
      <c r="N15" s="32"/>
      <c r="O15" s="33">
        <v>0</v>
      </c>
      <c r="P15" s="15">
        <v>571608</v>
      </c>
      <c r="Q15" s="34">
        <v>0</v>
      </c>
      <c r="R15" s="34">
        <v>0</v>
      </c>
      <c r="S15" s="14">
        <v>571608</v>
      </c>
      <c r="T15" s="14"/>
      <c r="U15" s="14">
        <v>571608</v>
      </c>
      <c r="V15" s="14">
        <v>0</v>
      </c>
      <c r="W15" s="14">
        <v>0</v>
      </c>
      <c r="X15" s="14">
        <v>0</v>
      </c>
      <c r="Y15" s="14">
        <v>0</v>
      </c>
      <c r="Z15" s="14">
        <v>0</v>
      </c>
      <c r="AA15" s="20">
        <v>6658</v>
      </c>
      <c r="AB15">
        <v>85.852808651246619</v>
      </c>
      <c r="AC15">
        <v>388</v>
      </c>
    </row>
    <row r="16" spans="1:29" x14ac:dyDescent="0.25">
      <c r="A16" s="16" t="s">
        <v>31</v>
      </c>
      <c r="B16" s="16">
        <v>2</v>
      </c>
      <c r="C16" s="16" t="s">
        <v>32</v>
      </c>
      <c r="D16" s="16" t="s">
        <v>6</v>
      </c>
      <c r="E16" s="13" t="s">
        <v>1128</v>
      </c>
      <c r="F16" s="14">
        <v>0</v>
      </c>
      <c r="G16" s="14">
        <v>122345</v>
      </c>
      <c r="H16" s="14">
        <v>0</v>
      </c>
      <c r="I16" s="14">
        <v>0</v>
      </c>
      <c r="J16" s="14">
        <v>122345</v>
      </c>
      <c r="K16" s="31">
        <v>0</v>
      </c>
      <c r="L16" s="14">
        <v>122345</v>
      </c>
      <c r="M16" s="15">
        <v>0</v>
      </c>
      <c r="N16" s="32"/>
      <c r="O16" s="33">
        <v>0</v>
      </c>
      <c r="P16" s="15">
        <v>122345</v>
      </c>
      <c r="Q16" s="34">
        <v>0</v>
      </c>
      <c r="R16" s="34">
        <v>0</v>
      </c>
      <c r="S16" s="14">
        <v>122345</v>
      </c>
      <c r="T16" s="14"/>
      <c r="U16" s="14">
        <v>122345</v>
      </c>
      <c r="V16" s="14">
        <v>0</v>
      </c>
      <c r="W16" s="14">
        <v>0</v>
      </c>
      <c r="X16" s="14">
        <v>0</v>
      </c>
      <c r="Y16" s="14">
        <v>0</v>
      </c>
      <c r="Z16" s="14">
        <v>0</v>
      </c>
      <c r="AA16" s="20">
        <v>851</v>
      </c>
      <c r="AB16">
        <v>143.76615746180963</v>
      </c>
      <c r="AC16">
        <v>130</v>
      </c>
    </row>
    <row r="17" spans="1:29" x14ac:dyDescent="0.25">
      <c r="A17" s="16" t="s">
        <v>33</v>
      </c>
      <c r="B17" s="16">
        <v>2</v>
      </c>
      <c r="C17" s="16" t="s">
        <v>34</v>
      </c>
      <c r="D17" s="16" t="s">
        <v>6</v>
      </c>
      <c r="E17" s="13" t="s">
        <v>1128</v>
      </c>
      <c r="F17" s="14">
        <v>0</v>
      </c>
      <c r="G17" s="14">
        <v>764475</v>
      </c>
      <c r="H17" s="14">
        <v>0</v>
      </c>
      <c r="I17" s="14">
        <v>0</v>
      </c>
      <c r="J17" s="14">
        <v>764475</v>
      </c>
      <c r="K17" s="31">
        <v>0</v>
      </c>
      <c r="L17" s="14">
        <v>764475</v>
      </c>
      <c r="M17" s="15">
        <v>0</v>
      </c>
      <c r="N17" s="32"/>
      <c r="O17" s="33">
        <v>0</v>
      </c>
      <c r="P17" s="15">
        <v>764475</v>
      </c>
      <c r="Q17" s="34">
        <v>0</v>
      </c>
      <c r="R17" s="34">
        <v>0</v>
      </c>
      <c r="S17" s="14">
        <v>764475</v>
      </c>
      <c r="T17" s="14"/>
      <c r="U17" s="14">
        <v>764475</v>
      </c>
      <c r="V17" s="14">
        <v>0</v>
      </c>
      <c r="W17" s="14">
        <v>0</v>
      </c>
      <c r="X17" s="14">
        <v>0</v>
      </c>
      <c r="Y17" s="14">
        <v>0</v>
      </c>
      <c r="Z17" s="14">
        <v>0</v>
      </c>
      <c r="AA17" s="20">
        <v>5865</v>
      </c>
      <c r="AB17">
        <v>130.34526854219948</v>
      </c>
      <c r="AC17">
        <v>150</v>
      </c>
    </row>
    <row r="18" spans="1:29" x14ac:dyDescent="0.25">
      <c r="A18" s="16" t="s">
        <v>35</v>
      </c>
      <c r="B18" s="16">
        <v>2</v>
      </c>
      <c r="C18" s="16" t="s">
        <v>1136</v>
      </c>
      <c r="D18" s="16" t="s">
        <v>6</v>
      </c>
      <c r="E18" s="13" t="s">
        <v>1128</v>
      </c>
      <c r="F18" s="14">
        <v>0</v>
      </c>
      <c r="G18" s="14">
        <v>451776</v>
      </c>
      <c r="H18" s="14">
        <v>41440</v>
      </c>
      <c r="I18" s="14">
        <v>0</v>
      </c>
      <c r="J18" s="14">
        <v>493216</v>
      </c>
      <c r="K18" s="31">
        <v>0</v>
      </c>
      <c r="L18" s="14">
        <v>493216</v>
      </c>
      <c r="M18" s="15">
        <v>0</v>
      </c>
      <c r="N18" s="32"/>
      <c r="O18" s="33">
        <v>0</v>
      </c>
      <c r="P18" s="15">
        <v>451776</v>
      </c>
      <c r="Q18" s="34">
        <v>41440</v>
      </c>
      <c r="R18" s="34">
        <v>0</v>
      </c>
      <c r="S18" s="14">
        <v>493216</v>
      </c>
      <c r="T18" s="14"/>
      <c r="U18" s="14">
        <v>493216</v>
      </c>
      <c r="V18" s="14">
        <v>0</v>
      </c>
      <c r="W18" s="14">
        <v>0</v>
      </c>
      <c r="X18" s="14">
        <v>0</v>
      </c>
      <c r="Y18" s="14">
        <v>0</v>
      </c>
      <c r="Z18" s="14">
        <v>0</v>
      </c>
      <c r="AA18" s="20">
        <v>5856</v>
      </c>
      <c r="AB18">
        <v>84.224043715846989</v>
      </c>
      <c r="AC18">
        <v>400</v>
      </c>
    </row>
    <row r="19" spans="1:29" x14ac:dyDescent="0.25">
      <c r="A19" s="16" t="s">
        <v>36</v>
      </c>
      <c r="B19" s="16">
        <v>2</v>
      </c>
      <c r="C19" s="16" t="s">
        <v>37</v>
      </c>
      <c r="D19" s="16" t="s">
        <v>6</v>
      </c>
      <c r="E19" s="13" t="s">
        <v>1128</v>
      </c>
      <c r="F19" s="14">
        <v>0</v>
      </c>
      <c r="G19" s="14">
        <v>632386</v>
      </c>
      <c r="H19" s="14">
        <v>0</v>
      </c>
      <c r="I19" s="14">
        <v>0</v>
      </c>
      <c r="J19" s="14">
        <v>632386</v>
      </c>
      <c r="K19" s="31">
        <v>0</v>
      </c>
      <c r="L19" s="14">
        <v>632386</v>
      </c>
      <c r="M19" s="15">
        <v>0</v>
      </c>
      <c r="N19" s="32"/>
      <c r="O19" s="33">
        <v>0</v>
      </c>
      <c r="P19" s="15">
        <v>632386</v>
      </c>
      <c r="Q19" s="34">
        <v>0</v>
      </c>
      <c r="R19" s="34">
        <v>0</v>
      </c>
      <c r="S19" s="14">
        <v>632386</v>
      </c>
      <c r="T19" s="14"/>
      <c r="U19" s="14">
        <v>632386</v>
      </c>
      <c r="V19" s="14">
        <v>0</v>
      </c>
      <c r="W19" s="14">
        <v>0</v>
      </c>
      <c r="X19" s="14">
        <v>0</v>
      </c>
      <c r="Y19" s="14">
        <v>0</v>
      </c>
      <c r="Z19" s="14">
        <v>0</v>
      </c>
      <c r="AA19" s="20">
        <v>8031</v>
      </c>
      <c r="AB19">
        <v>78.743120408417383</v>
      </c>
      <c r="AC19">
        <v>434</v>
      </c>
    </row>
    <row r="20" spans="1:29" x14ac:dyDescent="0.25">
      <c r="A20" s="16" t="s">
        <v>38</v>
      </c>
      <c r="B20" s="16">
        <v>2</v>
      </c>
      <c r="C20" s="16" t="s">
        <v>39</v>
      </c>
      <c r="D20" s="16" t="s">
        <v>6</v>
      </c>
      <c r="E20" s="13" t="s">
        <v>1128</v>
      </c>
      <c r="F20" s="14">
        <v>54658</v>
      </c>
      <c r="G20" s="14">
        <v>2076782</v>
      </c>
      <c r="H20" s="14">
        <v>0</v>
      </c>
      <c r="I20" s="14">
        <v>0</v>
      </c>
      <c r="J20" s="14">
        <v>2131440</v>
      </c>
      <c r="K20" s="31">
        <v>0</v>
      </c>
      <c r="L20" s="14">
        <v>2131440</v>
      </c>
      <c r="M20" s="15">
        <v>32657</v>
      </c>
      <c r="N20" s="32"/>
      <c r="O20" s="33">
        <v>32657</v>
      </c>
      <c r="P20" s="15">
        <v>2098783</v>
      </c>
      <c r="Q20" s="34">
        <v>0</v>
      </c>
      <c r="R20" s="34">
        <v>0</v>
      </c>
      <c r="S20" s="14">
        <v>2131440</v>
      </c>
      <c r="T20" s="14"/>
      <c r="U20" s="14">
        <v>2131440</v>
      </c>
      <c r="V20" s="14">
        <v>279998</v>
      </c>
      <c r="W20" s="14">
        <v>0</v>
      </c>
      <c r="X20" s="14">
        <v>74605</v>
      </c>
      <c r="Y20" s="14">
        <v>205393</v>
      </c>
      <c r="Z20" s="14">
        <v>0</v>
      </c>
      <c r="AA20" s="20">
        <v>20149</v>
      </c>
      <c r="AB20">
        <v>105.78390987145764</v>
      </c>
      <c r="AC20">
        <v>235</v>
      </c>
    </row>
    <row r="21" spans="1:29" x14ac:dyDescent="0.25">
      <c r="A21" s="16" t="s">
        <v>40</v>
      </c>
      <c r="B21" s="16">
        <v>9</v>
      </c>
      <c r="C21" s="16" t="s">
        <v>41</v>
      </c>
      <c r="D21" s="16" t="s">
        <v>6</v>
      </c>
      <c r="E21" s="13" t="s">
        <v>1128</v>
      </c>
      <c r="F21" s="14">
        <v>0</v>
      </c>
      <c r="G21" s="14">
        <v>176307</v>
      </c>
      <c r="H21" s="14">
        <v>0</v>
      </c>
      <c r="I21" s="14">
        <v>0</v>
      </c>
      <c r="J21" s="14">
        <v>176307</v>
      </c>
      <c r="K21" s="31">
        <v>0</v>
      </c>
      <c r="L21" s="14">
        <v>176307</v>
      </c>
      <c r="M21" s="15">
        <v>0</v>
      </c>
      <c r="N21" s="32"/>
      <c r="O21" s="33">
        <v>0</v>
      </c>
      <c r="P21" s="15">
        <v>176307</v>
      </c>
      <c r="Q21" s="34">
        <v>0</v>
      </c>
      <c r="R21" s="34">
        <v>0</v>
      </c>
      <c r="S21" s="14">
        <v>176307</v>
      </c>
      <c r="T21" s="14"/>
      <c r="U21" s="14">
        <v>176307</v>
      </c>
      <c r="V21" s="14">
        <v>0</v>
      </c>
      <c r="W21" s="14">
        <v>0</v>
      </c>
      <c r="X21" s="14">
        <v>0</v>
      </c>
      <c r="Y21" s="14">
        <v>0</v>
      </c>
      <c r="Z21" s="14">
        <v>0</v>
      </c>
      <c r="AA21" s="20">
        <v>1052</v>
      </c>
      <c r="AB21">
        <v>167.59220532319392</v>
      </c>
      <c r="AC21">
        <v>100</v>
      </c>
    </row>
    <row r="22" spans="1:29" x14ac:dyDescent="0.25">
      <c r="A22" s="16" t="s">
        <v>42</v>
      </c>
      <c r="B22" s="16">
        <v>2</v>
      </c>
      <c r="C22" s="16" t="s">
        <v>43</v>
      </c>
      <c r="D22" s="16" t="s">
        <v>6</v>
      </c>
      <c r="E22" s="13" t="s">
        <v>1128</v>
      </c>
      <c r="F22" s="14">
        <v>0</v>
      </c>
      <c r="G22" s="14">
        <v>967096</v>
      </c>
      <c r="H22" s="14">
        <v>0</v>
      </c>
      <c r="I22" s="14">
        <v>0</v>
      </c>
      <c r="J22" s="14">
        <v>967096</v>
      </c>
      <c r="K22" s="31">
        <v>0</v>
      </c>
      <c r="L22" s="14">
        <v>967096</v>
      </c>
      <c r="M22" s="15">
        <v>0</v>
      </c>
      <c r="N22" s="32"/>
      <c r="O22" s="33">
        <v>0</v>
      </c>
      <c r="P22" s="15">
        <v>967096</v>
      </c>
      <c r="Q22" s="34">
        <v>0</v>
      </c>
      <c r="R22" s="34">
        <v>0</v>
      </c>
      <c r="S22" s="14">
        <v>967096</v>
      </c>
      <c r="T22" s="14"/>
      <c r="U22" s="14">
        <v>967096</v>
      </c>
      <c r="V22" s="14">
        <v>0</v>
      </c>
      <c r="W22" s="14">
        <v>0</v>
      </c>
      <c r="X22" s="14">
        <v>0</v>
      </c>
      <c r="Y22" s="14">
        <v>0</v>
      </c>
      <c r="Z22" s="14">
        <v>0</v>
      </c>
      <c r="AA22" s="20">
        <v>10174</v>
      </c>
      <c r="AB22">
        <v>95.055632003145277</v>
      </c>
      <c r="AC22">
        <v>313</v>
      </c>
    </row>
    <row r="23" spans="1:29" x14ac:dyDescent="0.25">
      <c r="A23" s="16" t="s">
        <v>44</v>
      </c>
      <c r="B23" s="16">
        <v>2</v>
      </c>
      <c r="C23" s="16" t="s">
        <v>45</v>
      </c>
      <c r="D23" s="16" t="s">
        <v>6</v>
      </c>
      <c r="E23" s="13" t="s">
        <v>1128</v>
      </c>
      <c r="F23" s="14">
        <v>0</v>
      </c>
      <c r="G23" s="14">
        <v>608112</v>
      </c>
      <c r="H23" s="14">
        <v>0</v>
      </c>
      <c r="I23" s="14">
        <v>0</v>
      </c>
      <c r="J23" s="14">
        <v>608112</v>
      </c>
      <c r="K23" s="31">
        <v>0</v>
      </c>
      <c r="L23" s="14">
        <v>608112</v>
      </c>
      <c r="M23" s="15">
        <v>0</v>
      </c>
      <c r="N23" s="32"/>
      <c r="O23" s="33">
        <v>0</v>
      </c>
      <c r="P23" s="15">
        <v>608112</v>
      </c>
      <c r="Q23" s="34">
        <v>0</v>
      </c>
      <c r="R23" s="34">
        <v>0</v>
      </c>
      <c r="S23" s="14">
        <v>608112</v>
      </c>
      <c r="T23" s="14"/>
      <c r="U23" s="14">
        <v>608112</v>
      </c>
      <c r="V23" s="14">
        <v>0</v>
      </c>
      <c r="W23" s="14">
        <v>0</v>
      </c>
      <c r="X23" s="14">
        <v>0</v>
      </c>
      <c r="Y23" s="14">
        <v>0</v>
      </c>
      <c r="Z23" s="14">
        <v>0</v>
      </c>
      <c r="AA23" s="20">
        <v>9895</v>
      </c>
      <c r="AB23">
        <v>61.456493178372916</v>
      </c>
      <c r="AC23">
        <v>533</v>
      </c>
    </row>
    <row r="24" spans="1:29" x14ac:dyDescent="0.25">
      <c r="A24" s="16" t="s">
        <v>46</v>
      </c>
      <c r="B24" s="16">
        <v>1</v>
      </c>
      <c r="C24" s="16" t="s">
        <v>47</v>
      </c>
      <c r="D24" s="16" t="s">
        <v>6</v>
      </c>
      <c r="E24" s="13" t="s">
        <v>1128</v>
      </c>
      <c r="F24" s="14">
        <v>0</v>
      </c>
      <c r="G24" s="14">
        <v>277744</v>
      </c>
      <c r="H24" s="14">
        <v>4151</v>
      </c>
      <c r="I24" s="14">
        <v>0</v>
      </c>
      <c r="J24" s="14">
        <v>281895</v>
      </c>
      <c r="K24" s="31">
        <v>0</v>
      </c>
      <c r="L24" s="14">
        <v>281895</v>
      </c>
      <c r="M24" s="15">
        <v>0</v>
      </c>
      <c r="N24" s="32"/>
      <c r="O24" s="33">
        <v>0</v>
      </c>
      <c r="P24" s="15">
        <v>277744</v>
      </c>
      <c r="Q24" s="34">
        <v>4151</v>
      </c>
      <c r="R24" s="34">
        <v>0</v>
      </c>
      <c r="S24" s="14">
        <v>281895</v>
      </c>
      <c r="T24" s="14"/>
      <c r="U24" s="14">
        <v>281895</v>
      </c>
      <c r="V24" s="14">
        <v>0</v>
      </c>
      <c r="W24" s="14">
        <v>0</v>
      </c>
      <c r="X24" s="14">
        <v>0</v>
      </c>
      <c r="Y24" s="14">
        <v>0</v>
      </c>
      <c r="Z24" s="14">
        <v>0</v>
      </c>
      <c r="AA24" s="20">
        <v>2835</v>
      </c>
      <c r="AB24">
        <v>99.43386243386243</v>
      </c>
      <c r="AC24">
        <v>276</v>
      </c>
    </row>
    <row r="25" spans="1:29" x14ac:dyDescent="0.25">
      <c r="A25" s="16" t="s">
        <v>48</v>
      </c>
      <c r="B25" s="16">
        <v>40</v>
      </c>
      <c r="C25" s="16" t="s">
        <v>49</v>
      </c>
      <c r="D25" s="16" t="s">
        <v>50</v>
      </c>
      <c r="E25" s="13" t="s">
        <v>1128</v>
      </c>
      <c r="F25" s="14">
        <v>0</v>
      </c>
      <c r="G25" s="14">
        <v>1068869</v>
      </c>
      <c r="H25" s="14">
        <v>0</v>
      </c>
      <c r="I25" s="14">
        <v>0</v>
      </c>
      <c r="J25" s="14">
        <v>1068869</v>
      </c>
      <c r="K25" s="31">
        <v>0</v>
      </c>
      <c r="L25" s="14">
        <v>1068869</v>
      </c>
      <c r="M25" s="15">
        <v>0</v>
      </c>
      <c r="N25" s="32"/>
      <c r="O25" s="33">
        <v>0</v>
      </c>
      <c r="P25" s="15">
        <v>1068869</v>
      </c>
      <c r="Q25" s="34">
        <v>0</v>
      </c>
      <c r="R25" s="34">
        <v>0</v>
      </c>
      <c r="S25" s="14">
        <v>1068869</v>
      </c>
      <c r="T25" s="14"/>
      <c r="U25" s="14">
        <v>1068869</v>
      </c>
      <c r="V25" s="14">
        <v>0</v>
      </c>
      <c r="W25" s="14">
        <v>0</v>
      </c>
      <c r="X25" s="14">
        <v>0</v>
      </c>
      <c r="Y25" s="14">
        <v>0</v>
      </c>
      <c r="Z25" s="14">
        <v>0</v>
      </c>
      <c r="AA25" s="20">
        <v>6734</v>
      </c>
      <c r="AB25">
        <v>158.72720522720522</v>
      </c>
      <c r="AC25">
        <v>112</v>
      </c>
    </row>
    <row r="26" spans="1:29" x14ac:dyDescent="0.25">
      <c r="A26" s="16" t="s">
        <v>51</v>
      </c>
      <c r="B26" s="16">
        <v>37</v>
      </c>
      <c r="C26" s="16" t="s">
        <v>52</v>
      </c>
      <c r="D26" s="16" t="s">
        <v>50</v>
      </c>
      <c r="E26" s="13" t="s">
        <v>1128</v>
      </c>
      <c r="F26" s="14">
        <v>0</v>
      </c>
      <c r="G26" s="14">
        <v>405408</v>
      </c>
      <c r="H26" s="14">
        <v>5219</v>
      </c>
      <c r="I26" s="14">
        <v>0</v>
      </c>
      <c r="J26" s="14">
        <v>410627</v>
      </c>
      <c r="K26" s="31">
        <v>0</v>
      </c>
      <c r="L26" s="14">
        <v>410627</v>
      </c>
      <c r="M26" s="15">
        <v>0</v>
      </c>
      <c r="N26" s="32"/>
      <c r="O26" s="33">
        <v>0</v>
      </c>
      <c r="P26" s="15">
        <v>405408</v>
      </c>
      <c r="Q26" s="34">
        <v>5219</v>
      </c>
      <c r="R26" s="34">
        <v>0</v>
      </c>
      <c r="S26" s="14">
        <v>410627</v>
      </c>
      <c r="T26" s="14"/>
      <c r="U26" s="14">
        <v>410627</v>
      </c>
      <c r="V26" s="14">
        <v>0</v>
      </c>
      <c r="W26" s="14">
        <v>0</v>
      </c>
      <c r="X26" s="14">
        <v>0</v>
      </c>
      <c r="Y26" s="14">
        <v>0</v>
      </c>
      <c r="Z26" s="14">
        <v>0</v>
      </c>
      <c r="AA26" s="20">
        <v>1844</v>
      </c>
      <c r="AB26">
        <v>222.68275488069415</v>
      </c>
      <c r="AC26">
        <v>57</v>
      </c>
    </row>
    <row r="27" spans="1:29" x14ac:dyDescent="0.25">
      <c r="A27" s="16" t="s">
        <v>53</v>
      </c>
      <c r="B27" s="16">
        <v>38</v>
      </c>
      <c r="C27" s="16" t="s">
        <v>54</v>
      </c>
      <c r="D27" s="16" t="s">
        <v>50</v>
      </c>
      <c r="E27" s="13" t="s">
        <v>1128</v>
      </c>
      <c r="F27" s="14">
        <v>0</v>
      </c>
      <c r="G27" s="14">
        <v>1981657</v>
      </c>
      <c r="H27" s="14">
        <v>0</v>
      </c>
      <c r="I27" s="14">
        <v>0</v>
      </c>
      <c r="J27" s="14">
        <v>1981657</v>
      </c>
      <c r="K27" s="31">
        <v>0</v>
      </c>
      <c r="L27" s="14">
        <v>1981657</v>
      </c>
      <c r="M27" s="15">
        <v>0</v>
      </c>
      <c r="N27" s="32"/>
      <c r="O27" s="33">
        <v>0</v>
      </c>
      <c r="P27" s="15">
        <v>1981657</v>
      </c>
      <c r="Q27" s="34">
        <v>0</v>
      </c>
      <c r="R27" s="34">
        <v>0</v>
      </c>
      <c r="S27" s="14">
        <v>1981657</v>
      </c>
      <c r="T27" s="14"/>
      <c r="U27" s="14">
        <v>1981657</v>
      </c>
      <c r="V27" s="14">
        <v>0</v>
      </c>
      <c r="W27" s="14">
        <v>0</v>
      </c>
      <c r="X27" s="14">
        <v>0</v>
      </c>
      <c r="Y27" s="14">
        <v>0</v>
      </c>
      <c r="Z27" s="14">
        <v>0</v>
      </c>
      <c r="AA27" s="20">
        <v>27327</v>
      </c>
      <c r="AB27">
        <v>72.516448933289425</v>
      </c>
      <c r="AC27">
        <v>479</v>
      </c>
    </row>
    <row r="28" spans="1:29" x14ac:dyDescent="0.25">
      <c r="A28" s="16" t="s">
        <v>55</v>
      </c>
      <c r="B28" s="16">
        <v>37</v>
      </c>
      <c r="C28" s="16" t="s">
        <v>56</v>
      </c>
      <c r="D28" s="16" t="s">
        <v>50</v>
      </c>
      <c r="E28" s="13" t="s">
        <v>1128</v>
      </c>
      <c r="F28" s="14">
        <v>20875</v>
      </c>
      <c r="G28" s="14">
        <v>656801</v>
      </c>
      <c r="H28" s="14">
        <v>0</v>
      </c>
      <c r="I28" s="14">
        <v>0</v>
      </c>
      <c r="J28" s="14">
        <v>677676</v>
      </c>
      <c r="K28" s="31">
        <v>0</v>
      </c>
      <c r="L28" s="14">
        <v>677676</v>
      </c>
      <c r="M28" s="15">
        <v>13786</v>
      </c>
      <c r="N28" s="32"/>
      <c r="O28" s="33">
        <v>13786</v>
      </c>
      <c r="P28" s="15">
        <v>663890</v>
      </c>
      <c r="Q28" s="34">
        <v>0</v>
      </c>
      <c r="R28" s="34">
        <v>0</v>
      </c>
      <c r="S28" s="14">
        <v>677676</v>
      </c>
      <c r="T28" s="14"/>
      <c r="U28" s="14">
        <v>677676</v>
      </c>
      <c r="V28" s="14">
        <v>0</v>
      </c>
      <c r="W28" s="14">
        <v>0</v>
      </c>
      <c r="X28" s="14">
        <v>0</v>
      </c>
      <c r="Y28" s="14">
        <v>0</v>
      </c>
      <c r="Z28" s="14">
        <v>0</v>
      </c>
      <c r="AA28" s="20">
        <v>8335</v>
      </c>
      <c r="AB28">
        <v>81.304859028194358</v>
      </c>
      <c r="AC28">
        <v>420</v>
      </c>
    </row>
    <row r="29" spans="1:29" x14ac:dyDescent="0.25">
      <c r="A29" s="16" t="s">
        <v>57</v>
      </c>
      <c r="B29" s="16">
        <v>36</v>
      </c>
      <c r="C29" s="16" t="s">
        <v>58</v>
      </c>
      <c r="D29" s="16" t="s">
        <v>50</v>
      </c>
      <c r="E29" s="13" t="s">
        <v>1128</v>
      </c>
      <c r="F29" s="14">
        <v>0</v>
      </c>
      <c r="G29" s="14">
        <v>1031277</v>
      </c>
      <c r="H29" s="14">
        <v>0</v>
      </c>
      <c r="I29" s="14">
        <v>0</v>
      </c>
      <c r="J29" s="14">
        <v>1031277</v>
      </c>
      <c r="K29" s="31">
        <v>0</v>
      </c>
      <c r="L29" s="14">
        <v>1031277</v>
      </c>
      <c r="M29" s="15">
        <v>0</v>
      </c>
      <c r="N29" s="32"/>
      <c r="O29" s="33">
        <v>0</v>
      </c>
      <c r="P29" s="15">
        <v>1031277</v>
      </c>
      <c r="Q29" s="34">
        <v>0</v>
      </c>
      <c r="R29" s="34">
        <v>0</v>
      </c>
      <c r="S29" s="14">
        <v>1031277</v>
      </c>
      <c r="T29" s="14"/>
      <c r="U29" s="14">
        <v>1031277</v>
      </c>
      <c r="V29" s="14">
        <v>0</v>
      </c>
      <c r="W29" s="14">
        <v>0</v>
      </c>
      <c r="X29" s="14">
        <v>0</v>
      </c>
      <c r="Y29" s="14">
        <v>0</v>
      </c>
      <c r="Z29" s="14">
        <v>0</v>
      </c>
      <c r="AA29" s="20">
        <v>6132</v>
      </c>
      <c r="AB29">
        <v>168.17954990215264</v>
      </c>
      <c r="AC29">
        <v>97</v>
      </c>
    </row>
    <row r="30" spans="1:29" x14ac:dyDescent="0.25">
      <c r="A30" s="16" t="s">
        <v>59</v>
      </c>
      <c r="B30" s="16">
        <v>36</v>
      </c>
      <c r="C30" s="16" t="s">
        <v>60</v>
      </c>
      <c r="D30" s="16" t="s">
        <v>50</v>
      </c>
      <c r="E30" s="13" t="s">
        <v>1128</v>
      </c>
      <c r="F30" s="14">
        <v>0</v>
      </c>
      <c r="G30" s="14">
        <v>1127087</v>
      </c>
      <c r="H30" s="14">
        <v>0</v>
      </c>
      <c r="I30" s="14">
        <v>0</v>
      </c>
      <c r="J30" s="14">
        <v>1127087</v>
      </c>
      <c r="K30" s="31">
        <v>0</v>
      </c>
      <c r="L30" s="14">
        <v>1127087</v>
      </c>
      <c r="M30" s="15">
        <v>0</v>
      </c>
      <c r="N30" s="32"/>
      <c r="O30" s="33">
        <v>0</v>
      </c>
      <c r="P30" s="15">
        <v>1127087</v>
      </c>
      <c r="Q30" s="34">
        <v>0</v>
      </c>
      <c r="R30" s="34">
        <v>0</v>
      </c>
      <c r="S30" s="14">
        <v>1127087</v>
      </c>
      <c r="T30" s="14"/>
      <c r="U30" s="14">
        <v>1127087</v>
      </c>
      <c r="V30" s="14">
        <v>0</v>
      </c>
      <c r="W30" s="14">
        <v>0</v>
      </c>
      <c r="X30" s="14">
        <v>0</v>
      </c>
      <c r="Y30" s="14">
        <v>0</v>
      </c>
      <c r="Z30" s="14">
        <v>0</v>
      </c>
      <c r="AA30" s="20">
        <v>26133</v>
      </c>
      <c r="AB30">
        <v>43.128879194887688</v>
      </c>
      <c r="AC30">
        <v>562</v>
      </c>
    </row>
    <row r="31" spans="1:29" x14ac:dyDescent="0.25">
      <c r="A31" s="16" t="s">
        <v>61</v>
      </c>
      <c r="B31" s="16">
        <v>39</v>
      </c>
      <c r="C31" s="16" t="s">
        <v>62</v>
      </c>
      <c r="D31" s="16" t="s">
        <v>50</v>
      </c>
      <c r="E31" s="13" t="s">
        <v>1128</v>
      </c>
      <c r="F31" s="14">
        <v>0</v>
      </c>
      <c r="G31" s="14">
        <v>1491991</v>
      </c>
      <c r="H31" s="14">
        <v>0</v>
      </c>
      <c r="I31" s="14">
        <v>13489</v>
      </c>
      <c r="J31" s="14">
        <v>1505480</v>
      </c>
      <c r="K31" s="31">
        <v>0</v>
      </c>
      <c r="L31" s="14">
        <v>1505480</v>
      </c>
      <c r="M31" s="15">
        <v>0</v>
      </c>
      <c r="N31" s="32"/>
      <c r="O31" s="33">
        <v>0</v>
      </c>
      <c r="P31" s="15">
        <v>1491991</v>
      </c>
      <c r="Q31" s="34">
        <v>0</v>
      </c>
      <c r="R31" s="34">
        <v>13489</v>
      </c>
      <c r="S31" s="14">
        <v>1505480</v>
      </c>
      <c r="T31" s="14"/>
      <c r="U31" s="14">
        <v>1505480</v>
      </c>
      <c r="V31" s="14">
        <v>0</v>
      </c>
      <c r="W31" s="14">
        <v>0</v>
      </c>
      <c r="X31" s="14">
        <v>0</v>
      </c>
      <c r="Y31" s="14">
        <v>0</v>
      </c>
      <c r="Z31" s="14">
        <v>0</v>
      </c>
      <c r="AA31" s="20">
        <v>8511</v>
      </c>
      <c r="AB31">
        <v>176.88638232875104</v>
      </c>
      <c r="AC31">
        <v>90</v>
      </c>
    </row>
    <row r="32" spans="1:29" x14ac:dyDescent="0.25">
      <c r="A32" s="16" t="s">
        <v>63</v>
      </c>
      <c r="B32" s="16">
        <v>37</v>
      </c>
      <c r="C32" s="16" t="s">
        <v>64</v>
      </c>
      <c r="D32" s="16" t="s">
        <v>50</v>
      </c>
      <c r="E32" s="13" t="s">
        <v>1128</v>
      </c>
      <c r="F32" s="14">
        <v>0</v>
      </c>
      <c r="G32" s="14">
        <v>818122</v>
      </c>
      <c r="H32" s="14">
        <v>0</v>
      </c>
      <c r="I32" s="14">
        <v>0</v>
      </c>
      <c r="J32" s="14">
        <v>818122</v>
      </c>
      <c r="K32" s="31">
        <v>0</v>
      </c>
      <c r="L32" s="14">
        <v>818122</v>
      </c>
      <c r="M32" s="15">
        <v>0</v>
      </c>
      <c r="N32" s="32"/>
      <c r="O32" s="33">
        <v>0</v>
      </c>
      <c r="P32" s="15">
        <v>818122</v>
      </c>
      <c r="Q32" s="34">
        <v>0</v>
      </c>
      <c r="R32" s="34">
        <v>0</v>
      </c>
      <c r="S32" s="14">
        <v>818122</v>
      </c>
      <c r="T32" s="14"/>
      <c r="U32" s="14">
        <v>818122</v>
      </c>
      <c r="V32" s="14">
        <v>0</v>
      </c>
      <c r="W32" s="14">
        <v>0</v>
      </c>
      <c r="X32" s="14">
        <v>0</v>
      </c>
      <c r="Y32" s="14">
        <v>0</v>
      </c>
      <c r="Z32" s="14">
        <v>0</v>
      </c>
      <c r="AA32" s="20">
        <v>8668</v>
      </c>
      <c r="AB32">
        <v>94.384171665897554</v>
      </c>
      <c r="AC32">
        <v>318</v>
      </c>
    </row>
    <row r="33" spans="1:29" x14ac:dyDescent="0.25">
      <c r="A33" s="16" t="s">
        <v>65</v>
      </c>
      <c r="B33" s="16">
        <v>39</v>
      </c>
      <c r="C33" s="16" t="s">
        <v>66</v>
      </c>
      <c r="D33" s="16" t="s">
        <v>50</v>
      </c>
      <c r="E33" s="13" t="s">
        <v>1128</v>
      </c>
      <c r="F33" s="14">
        <v>0</v>
      </c>
      <c r="G33" s="14">
        <v>405840</v>
      </c>
      <c r="H33" s="14">
        <v>0</v>
      </c>
      <c r="I33" s="14">
        <v>0</v>
      </c>
      <c r="J33" s="14">
        <v>405840</v>
      </c>
      <c r="K33" s="31">
        <v>0</v>
      </c>
      <c r="L33" s="14">
        <v>405840</v>
      </c>
      <c r="M33" s="15">
        <v>0</v>
      </c>
      <c r="N33" s="32"/>
      <c r="O33" s="33">
        <v>0</v>
      </c>
      <c r="P33" s="15">
        <v>405840</v>
      </c>
      <c r="Q33" s="34">
        <v>0</v>
      </c>
      <c r="R33" s="34">
        <v>0</v>
      </c>
      <c r="S33" s="14">
        <v>405840</v>
      </c>
      <c r="T33" s="14"/>
      <c r="U33" s="14">
        <v>405840</v>
      </c>
      <c r="V33" s="14">
        <v>0</v>
      </c>
      <c r="W33" s="14">
        <v>0</v>
      </c>
      <c r="X33" s="14">
        <v>0</v>
      </c>
      <c r="Y33" s="14">
        <v>0</v>
      </c>
      <c r="Z33" s="14">
        <v>0</v>
      </c>
      <c r="AA33" s="20">
        <v>4894</v>
      </c>
      <c r="AB33">
        <v>82.926031875766242</v>
      </c>
      <c r="AC33">
        <v>411</v>
      </c>
    </row>
    <row r="34" spans="1:29" x14ac:dyDescent="0.25">
      <c r="A34" s="16" t="s">
        <v>67</v>
      </c>
      <c r="B34" s="16">
        <v>39</v>
      </c>
      <c r="C34" s="16" t="s">
        <v>68</v>
      </c>
      <c r="D34" s="16" t="s">
        <v>50</v>
      </c>
      <c r="E34" s="13" t="s">
        <v>1128</v>
      </c>
      <c r="F34" s="14">
        <v>0</v>
      </c>
      <c r="G34" s="14">
        <v>1355252</v>
      </c>
      <c r="H34" s="14">
        <v>0</v>
      </c>
      <c r="I34" s="14">
        <v>0</v>
      </c>
      <c r="J34" s="14">
        <v>1355252</v>
      </c>
      <c r="K34" s="31">
        <v>0</v>
      </c>
      <c r="L34" s="14">
        <v>1355252</v>
      </c>
      <c r="M34" s="15">
        <v>0</v>
      </c>
      <c r="N34" s="32"/>
      <c r="O34" s="33">
        <v>0</v>
      </c>
      <c r="P34" s="15">
        <v>1355252</v>
      </c>
      <c r="Q34" s="34">
        <v>0</v>
      </c>
      <c r="R34" s="34">
        <v>0</v>
      </c>
      <c r="S34" s="14">
        <v>1355252</v>
      </c>
      <c r="T34" s="14"/>
      <c r="U34" s="14">
        <v>1355252</v>
      </c>
      <c r="V34" s="14">
        <v>0</v>
      </c>
      <c r="W34" s="14">
        <v>0</v>
      </c>
      <c r="X34" s="14">
        <v>0</v>
      </c>
      <c r="Y34" s="14">
        <v>0</v>
      </c>
      <c r="Z34" s="14">
        <v>0</v>
      </c>
      <c r="AA34" s="20">
        <v>17516</v>
      </c>
      <c r="AB34">
        <v>77.372231102991549</v>
      </c>
      <c r="AC34">
        <v>448</v>
      </c>
    </row>
    <row r="35" spans="1:29" x14ac:dyDescent="0.25">
      <c r="A35" s="16" t="s">
        <v>69</v>
      </c>
      <c r="B35" s="16">
        <v>35</v>
      </c>
      <c r="C35" s="16" t="s">
        <v>70</v>
      </c>
      <c r="D35" s="16" t="s">
        <v>50</v>
      </c>
      <c r="E35" s="13" t="s">
        <v>1128</v>
      </c>
      <c r="F35" s="14">
        <v>0</v>
      </c>
      <c r="G35" s="14">
        <v>1461904</v>
      </c>
      <c r="H35" s="14">
        <v>0</v>
      </c>
      <c r="I35" s="14">
        <v>0</v>
      </c>
      <c r="J35" s="14">
        <v>1461904</v>
      </c>
      <c r="K35" s="31">
        <v>0</v>
      </c>
      <c r="L35" s="14">
        <v>1461904</v>
      </c>
      <c r="M35" s="15">
        <v>0</v>
      </c>
      <c r="N35" s="32"/>
      <c r="O35" s="33">
        <v>0</v>
      </c>
      <c r="P35" s="15">
        <v>1461904</v>
      </c>
      <c r="Q35" s="34">
        <v>0</v>
      </c>
      <c r="R35" s="34">
        <v>0</v>
      </c>
      <c r="S35" s="14">
        <v>1461904</v>
      </c>
      <c r="T35" s="14"/>
      <c r="U35" s="14">
        <v>1461904</v>
      </c>
      <c r="V35" s="14">
        <v>0</v>
      </c>
      <c r="W35" s="14">
        <v>0</v>
      </c>
      <c r="X35" s="14">
        <v>0</v>
      </c>
      <c r="Y35" s="14">
        <v>0</v>
      </c>
      <c r="Z35" s="14">
        <v>0</v>
      </c>
      <c r="AA35" s="20">
        <v>19966</v>
      </c>
      <c r="AB35">
        <v>73.219673444856255</v>
      </c>
      <c r="AC35">
        <v>470</v>
      </c>
    </row>
    <row r="36" spans="1:29" x14ac:dyDescent="0.25">
      <c r="A36" s="13" t="s">
        <v>71</v>
      </c>
      <c r="B36" s="13">
        <v>36</v>
      </c>
      <c r="C36" s="13" t="s">
        <v>72</v>
      </c>
      <c r="D36" s="13" t="s">
        <v>50</v>
      </c>
      <c r="E36" s="13" t="s">
        <v>1128</v>
      </c>
      <c r="F36" s="14">
        <v>0</v>
      </c>
      <c r="G36" s="14">
        <v>1489989</v>
      </c>
      <c r="H36" s="14">
        <v>0</v>
      </c>
      <c r="I36" s="14">
        <v>0</v>
      </c>
      <c r="J36" s="14">
        <v>1489989</v>
      </c>
      <c r="K36" s="31">
        <v>0</v>
      </c>
      <c r="L36" s="14">
        <v>1489989</v>
      </c>
      <c r="M36" s="15">
        <v>0</v>
      </c>
      <c r="N36" s="32"/>
      <c r="O36" s="33">
        <v>0</v>
      </c>
      <c r="P36" s="15">
        <v>1489989</v>
      </c>
      <c r="Q36" s="34">
        <v>0</v>
      </c>
      <c r="R36" s="34">
        <v>0</v>
      </c>
      <c r="S36" s="14">
        <v>1489989</v>
      </c>
      <c r="T36" s="14"/>
      <c r="U36" s="14">
        <v>1489989</v>
      </c>
      <c r="V36" s="14">
        <v>0</v>
      </c>
      <c r="W36" s="14">
        <v>0</v>
      </c>
      <c r="X36" s="14">
        <v>0</v>
      </c>
      <c r="Y36" s="14">
        <v>0</v>
      </c>
      <c r="Z36" s="14">
        <v>0</v>
      </c>
      <c r="AA36" s="20">
        <v>9687</v>
      </c>
      <c r="AB36">
        <v>153.81325487767111</v>
      </c>
      <c r="AC36">
        <v>118</v>
      </c>
    </row>
    <row r="37" spans="1:29" x14ac:dyDescent="0.25">
      <c r="A37" s="16" t="s">
        <v>73</v>
      </c>
      <c r="B37" s="16">
        <v>32</v>
      </c>
      <c r="C37" s="16" t="s">
        <v>74</v>
      </c>
      <c r="D37" s="16" t="s">
        <v>50</v>
      </c>
      <c r="E37" s="13" t="s">
        <v>1128</v>
      </c>
      <c r="F37" s="14">
        <v>62212</v>
      </c>
      <c r="G37" s="14">
        <v>688519</v>
      </c>
      <c r="H37" s="14">
        <v>0</v>
      </c>
      <c r="I37" s="14">
        <v>0</v>
      </c>
      <c r="J37" s="14">
        <v>750731</v>
      </c>
      <c r="K37" s="31">
        <v>0</v>
      </c>
      <c r="L37" s="14">
        <v>750731</v>
      </c>
      <c r="M37" s="15">
        <v>53313</v>
      </c>
      <c r="N37" s="32"/>
      <c r="O37" s="33">
        <v>53313</v>
      </c>
      <c r="P37" s="15">
        <v>697418</v>
      </c>
      <c r="Q37" s="34">
        <v>0</v>
      </c>
      <c r="R37" s="34">
        <v>0</v>
      </c>
      <c r="S37" s="14">
        <v>750731</v>
      </c>
      <c r="T37" s="14"/>
      <c r="U37" s="14">
        <v>750731</v>
      </c>
      <c r="V37" s="14">
        <v>0</v>
      </c>
      <c r="W37" s="14">
        <v>0</v>
      </c>
      <c r="X37" s="14">
        <v>0</v>
      </c>
      <c r="Y37" s="14">
        <v>0</v>
      </c>
      <c r="Z37" s="14">
        <v>0</v>
      </c>
      <c r="AA37" s="20">
        <v>13364</v>
      </c>
      <c r="AB37">
        <v>56.175621071535467</v>
      </c>
      <c r="AC37">
        <v>546</v>
      </c>
    </row>
    <row r="38" spans="1:29" x14ac:dyDescent="0.25">
      <c r="A38" s="16" t="s">
        <v>75</v>
      </c>
      <c r="B38" s="16">
        <v>39</v>
      </c>
      <c r="C38" s="16" t="s">
        <v>76</v>
      </c>
      <c r="D38" s="16" t="s">
        <v>50</v>
      </c>
      <c r="E38" s="13" t="s">
        <v>1128</v>
      </c>
      <c r="F38" s="14">
        <v>0</v>
      </c>
      <c r="G38" s="14">
        <v>619905</v>
      </c>
      <c r="H38" s="14">
        <v>0</v>
      </c>
      <c r="I38" s="14">
        <v>18189</v>
      </c>
      <c r="J38" s="14">
        <v>638094</v>
      </c>
      <c r="K38" s="31">
        <v>0</v>
      </c>
      <c r="L38" s="14">
        <v>638094</v>
      </c>
      <c r="M38" s="15">
        <v>0</v>
      </c>
      <c r="N38" s="32"/>
      <c r="O38" s="33">
        <v>0</v>
      </c>
      <c r="P38" s="15">
        <v>619905</v>
      </c>
      <c r="Q38" s="34">
        <v>0</v>
      </c>
      <c r="R38" s="34">
        <v>18189</v>
      </c>
      <c r="S38" s="14">
        <v>638094</v>
      </c>
      <c r="T38" s="14"/>
      <c r="U38" s="14">
        <v>638094</v>
      </c>
      <c r="V38" s="14">
        <v>0</v>
      </c>
      <c r="W38" s="14">
        <v>0</v>
      </c>
      <c r="X38" s="14">
        <v>0</v>
      </c>
      <c r="Y38" s="14">
        <v>0</v>
      </c>
      <c r="Z38" s="14">
        <v>0</v>
      </c>
      <c r="AA38" s="20">
        <v>7596</v>
      </c>
      <c r="AB38">
        <v>84.003949447077403</v>
      </c>
      <c r="AC38">
        <v>403</v>
      </c>
    </row>
    <row r="39" spans="1:29" x14ac:dyDescent="0.25">
      <c r="A39" s="16" t="s">
        <v>77</v>
      </c>
      <c r="B39" s="16">
        <v>37</v>
      </c>
      <c r="C39" s="16" t="s">
        <v>78</v>
      </c>
      <c r="D39" s="16" t="s">
        <v>50</v>
      </c>
      <c r="E39" s="13" t="s">
        <v>1128</v>
      </c>
      <c r="F39" s="14">
        <v>0</v>
      </c>
      <c r="G39" s="14">
        <v>2763296</v>
      </c>
      <c r="H39" s="14">
        <v>0</v>
      </c>
      <c r="I39" s="14">
        <v>0</v>
      </c>
      <c r="J39" s="14">
        <v>2763296</v>
      </c>
      <c r="K39" s="31">
        <v>0</v>
      </c>
      <c r="L39" s="14">
        <v>2763296</v>
      </c>
      <c r="M39" s="15">
        <v>0</v>
      </c>
      <c r="N39" s="32"/>
      <c r="O39" s="33">
        <v>0</v>
      </c>
      <c r="P39" s="15">
        <v>2763296</v>
      </c>
      <c r="Q39" s="34">
        <v>0</v>
      </c>
      <c r="R39" s="34">
        <v>0</v>
      </c>
      <c r="S39" s="14">
        <v>2763296</v>
      </c>
      <c r="T39" s="14"/>
      <c r="U39" s="14">
        <v>2763296</v>
      </c>
      <c r="V39" s="14">
        <v>0</v>
      </c>
      <c r="W39" s="14">
        <v>0</v>
      </c>
      <c r="X39" s="14">
        <v>0</v>
      </c>
      <c r="Y39" s="14">
        <v>0</v>
      </c>
      <c r="Z39" s="14">
        <v>0</v>
      </c>
      <c r="AA39" s="20">
        <v>28402</v>
      </c>
      <c r="AB39">
        <v>97.292303358918389</v>
      </c>
      <c r="AC39">
        <v>295</v>
      </c>
    </row>
    <row r="40" spans="1:29" x14ac:dyDescent="0.25">
      <c r="A40" s="16" t="s">
        <v>79</v>
      </c>
      <c r="B40" s="16">
        <v>37</v>
      </c>
      <c r="C40" s="16" t="s">
        <v>80</v>
      </c>
      <c r="D40" s="16" t="s">
        <v>50</v>
      </c>
      <c r="E40" s="13" t="s">
        <v>1128</v>
      </c>
      <c r="F40" s="14">
        <v>0</v>
      </c>
      <c r="G40" s="14">
        <v>691474</v>
      </c>
      <c r="H40" s="14">
        <v>0</v>
      </c>
      <c r="I40" s="14">
        <v>0</v>
      </c>
      <c r="J40" s="14">
        <v>691474</v>
      </c>
      <c r="K40" s="31">
        <v>0</v>
      </c>
      <c r="L40" s="14">
        <v>691474</v>
      </c>
      <c r="M40" s="15">
        <v>0</v>
      </c>
      <c r="N40" s="32"/>
      <c r="O40" s="33">
        <v>0</v>
      </c>
      <c r="P40" s="15">
        <v>691474</v>
      </c>
      <c r="Q40" s="34">
        <v>0</v>
      </c>
      <c r="R40" s="34">
        <v>0</v>
      </c>
      <c r="S40" s="14">
        <v>691474</v>
      </c>
      <c r="T40" s="14"/>
      <c r="U40" s="14">
        <v>691474</v>
      </c>
      <c r="V40" s="14">
        <v>0</v>
      </c>
      <c r="W40" s="14">
        <v>0</v>
      </c>
      <c r="X40" s="14">
        <v>0</v>
      </c>
      <c r="Y40" s="14">
        <v>0</v>
      </c>
      <c r="Z40" s="14">
        <v>0</v>
      </c>
      <c r="AA40" s="20">
        <v>5354</v>
      </c>
      <c r="AB40">
        <v>129.1509152035861</v>
      </c>
      <c r="AC40">
        <v>153</v>
      </c>
    </row>
    <row r="41" spans="1:29" x14ac:dyDescent="0.25">
      <c r="A41" s="16" t="s">
        <v>81</v>
      </c>
      <c r="B41" s="16">
        <v>38</v>
      </c>
      <c r="C41" s="16" t="s">
        <v>82</v>
      </c>
      <c r="D41" s="16" t="s">
        <v>50</v>
      </c>
      <c r="E41" s="13" t="s">
        <v>1128</v>
      </c>
      <c r="F41" s="14">
        <v>0</v>
      </c>
      <c r="G41" s="14">
        <v>3744533</v>
      </c>
      <c r="H41" s="14">
        <v>0</v>
      </c>
      <c r="I41" s="14">
        <v>0</v>
      </c>
      <c r="J41" s="14">
        <v>3744533</v>
      </c>
      <c r="K41" s="31">
        <v>0</v>
      </c>
      <c r="L41" s="14">
        <v>3744533</v>
      </c>
      <c r="M41" s="15">
        <v>0</v>
      </c>
      <c r="N41" s="32"/>
      <c r="O41" s="33">
        <v>0</v>
      </c>
      <c r="P41" s="15">
        <v>3744533</v>
      </c>
      <c r="Q41" s="34">
        <v>0</v>
      </c>
      <c r="R41" s="34">
        <v>0</v>
      </c>
      <c r="S41" s="14">
        <v>3744533</v>
      </c>
      <c r="T41" s="14"/>
      <c r="U41" s="14">
        <v>3744533</v>
      </c>
      <c r="V41" s="14">
        <v>0</v>
      </c>
      <c r="W41" s="14">
        <v>0</v>
      </c>
      <c r="X41" s="14">
        <v>0</v>
      </c>
      <c r="Y41" s="14">
        <v>0</v>
      </c>
      <c r="Z41" s="14">
        <v>0</v>
      </c>
      <c r="AA41" s="20">
        <v>32896</v>
      </c>
      <c r="AB41">
        <v>113.82943214980544</v>
      </c>
      <c r="AC41">
        <v>202</v>
      </c>
    </row>
    <row r="42" spans="1:29" x14ac:dyDescent="0.25">
      <c r="A42" s="16" t="s">
        <v>83</v>
      </c>
      <c r="B42" s="16">
        <v>32</v>
      </c>
      <c r="C42" s="16" t="s">
        <v>84</v>
      </c>
      <c r="D42" s="16" t="s">
        <v>50</v>
      </c>
      <c r="E42" s="13" t="s">
        <v>1128</v>
      </c>
      <c r="F42" s="14">
        <v>18952</v>
      </c>
      <c r="G42" s="14">
        <v>1011326</v>
      </c>
      <c r="H42" s="14">
        <v>0</v>
      </c>
      <c r="I42" s="14">
        <v>0</v>
      </c>
      <c r="J42" s="14">
        <v>1030278</v>
      </c>
      <c r="K42" s="31">
        <v>0</v>
      </c>
      <c r="L42" s="14">
        <v>1030278</v>
      </c>
      <c r="M42" s="15">
        <v>8517</v>
      </c>
      <c r="N42" s="32"/>
      <c r="O42" s="33">
        <v>8517</v>
      </c>
      <c r="P42" s="15">
        <v>1021761</v>
      </c>
      <c r="Q42" s="34">
        <v>0</v>
      </c>
      <c r="R42" s="34">
        <v>0</v>
      </c>
      <c r="S42" s="14">
        <v>1030278</v>
      </c>
      <c r="T42" s="14"/>
      <c r="U42" s="14">
        <v>1030278</v>
      </c>
      <c r="V42" s="14">
        <v>0</v>
      </c>
      <c r="W42" s="14">
        <v>0</v>
      </c>
      <c r="X42" s="14">
        <v>0</v>
      </c>
      <c r="Y42" s="14">
        <v>0</v>
      </c>
      <c r="Z42" s="14">
        <v>0</v>
      </c>
      <c r="AA42" s="20">
        <v>14189</v>
      </c>
      <c r="AB42">
        <v>72.611036718584813</v>
      </c>
      <c r="AC42">
        <v>478</v>
      </c>
    </row>
    <row r="43" spans="1:29" x14ac:dyDescent="0.25">
      <c r="A43" s="16" t="s">
        <v>85</v>
      </c>
      <c r="B43" s="16">
        <v>37</v>
      </c>
      <c r="C43" s="16" t="s">
        <v>86</v>
      </c>
      <c r="D43" s="16" t="s">
        <v>50</v>
      </c>
      <c r="E43" s="13" t="s">
        <v>1128</v>
      </c>
      <c r="F43" s="14">
        <v>0</v>
      </c>
      <c r="G43" s="14">
        <v>1771192</v>
      </c>
      <c r="H43" s="14">
        <v>0</v>
      </c>
      <c r="I43" s="14">
        <v>0</v>
      </c>
      <c r="J43" s="14">
        <v>1771192</v>
      </c>
      <c r="K43" s="31">
        <v>0</v>
      </c>
      <c r="L43" s="14">
        <v>1771192</v>
      </c>
      <c r="M43" s="15">
        <v>0</v>
      </c>
      <c r="N43" s="32"/>
      <c r="O43" s="33">
        <v>0</v>
      </c>
      <c r="P43" s="15">
        <v>1771192</v>
      </c>
      <c r="Q43" s="34">
        <v>0</v>
      </c>
      <c r="R43" s="34">
        <v>0</v>
      </c>
      <c r="S43" s="14">
        <v>1771192</v>
      </c>
      <c r="T43" s="14"/>
      <c r="U43" s="14">
        <v>1771192</v>
      </c>
      <c r="V43" s="14">
        <v>0</v>
      </c>
      <c r="W43" s="14">
        <v>0</v>
      </c>
      <c r="X43" s="14">
        <v>0</v>
      </c>
      <c r="Y43" s="14">
        <v>0</v>
      </c>
      <c r="Z43" s="14">
        <v>0</v>
      </c>
      <c r="AA43" s="20">
        <v>38605</v>
      </c>
      <c r="AB43">
        <v>45.879860121745885</v>
      </c>
      <c r="AC43">
        <v>557</v>
      </c>
    </row>
    <row r="44" spans="1:29" x14ac:dyDescent="0.25">
      <c r="A44" s="16" t="s">
        <v>87</v>
      </c>
      <c r="B44" s="16">
        <v>40</v>
      </c>
      <c r="C44" s="16" t="s">
        <v>88</v>
      </c>
      <c r="D44" s="16" t="s">
        <v>50</v>
      </c>
      <c r="E44" s="13" t="s">
        <v>1128</v>
      </c>
      <c r="F44" s="14">
        <v>0</v>
      </c>
      <c r="G44" s="14">
        <v>1775732</v>
      </c>
      <c r="H44" s="14">
        <v>0</v>
      </c>
      <c r="I44" s="14">
        <v>5969</v>
      </c>
      <c r="J44" s="14">
        <v>1781701</v>
      </c>
      <c r="K44" s="31">
        <v>0</v>
      </c>
      <c r="L44" s="14">
        <v>1781701</v>
      </c>
      <c r="M44" s="15">
        <v>0</v>
      </c>
      <c r="N44" s="32"/>
      <c r="O44" s="33">
        <v>0</v>
      </c>
      <c r="P44" s="15">
        <v>1775732</v>
      </c>
      <c r="Q44" s="34">
        <v>0</v>
      </c>
      <c r="R44" s="34">
        <v>5969</v>
      </c>
      <c r="S44" s="14">
        <v>1781701</v>
      </c>
      <c r="T44" s="14"/>
      <c r="U44" s="14">
        <v>1781701</v>
      </c>
      <c r="V44" s="14">
        <v>0</v>
      </c>
      <c r="W44" s="14">
        <v>0</v>
      </c>
      <c r="X44" s="14">
        <v>0</v>
      </c>
      <c r="Y44" s="14">
        <v>0</v>
      </c>
      <c r="Z44" s="14">
        <v>0</v>
      </c>
      <c r="AA44" s="20">
        <v>11119</v>
      </c>
      <c r="AB44">
        <v>160.23932008274124</v>
      </c>
      <c r="AC44">
        <v>108</v>
      </c>
    </row>
    <row r="45" spans="1:29" x14ac:dyDescent="0.25">
      <c r="A45" s="16" t="s">
        <v>89</v>
      </c>
      <c r="B45" s="16">
        <v>35</v>
      </c>
      <c r="C45" s="16" t="s">
        <v>90</v>
      </c>
      <c r="D45" s="16" t="s">
        <v>50</v>
      </c>
      <c r="E45" s="13" t="s">
        <v>1128</v>
      </c>
      <c r="F45" s="14">
        <v>254011</v>
      </c>
      <c r="G45" s="14">
        <v>2426972</v>
      </c>
      <c r="H45" s="14">
        <v>0</v>
      </c>
      <c r="I45" s="14">
        <v>0</v>
      </c>
      <c r="J45" s="14">
        <v>2680983</v>
      </c>
      <c r="K45" s="31">
        <v>0</v>
      </c>
      <c r="L45" s="14">
        <v>2680983</v>
      </c>
      <c r="M45" s="15">
        <v>221380</v>
      </c>
      <c r="N45" s="32"/>
      <c r="O45" s="33">
        <v>221380</v>
      </c>
      <c r="P45" s="15">
        <v>2459603</v>
      </c>
      <c r="Q45" s="34">
        <v>0</v>
      </c>
      <c r="R45" s="34">
        <v>0</v>
      </c>
      <c r="S45" s="14">
        <v>2680983</v>
      </c>
      <c r="T45" s="14"/>
      <c r="U45" s="14">
        <v>2680983</v>
      </c>
      <c r="V45" s="14">
        <v>0</v>
      </c>
      <c r="W45" s="14">
        <v>0</v>
      </c>
      <c r="X45" s="14">
        <v>0</v>
      </c>
      <c r="Y45" s="14">
        <v>0</v>
      </c>
      <c r="Z45" s="14">
        <v>0</v>
      </c>
      <c r="AA45" s="20">
        <v>31802</v>
      </c>
      <c r="AB45">
        <v>84.302339475504681</v>
      </c>
      <c r="AC45">
        <v>399</v>
      </c>
    </row>
    <row r="46" spans="1:29" x14ac:dyDescent="0.25">
      <c r="A46" s="16" t="s">
        <v>91</v>
      </c>
      <c r="B46" s="16">
        <v>38</v>
      </c>
      <c r="C46" s="16" t="s">
        <v>92</v>
      </c>
      <c r="D46" s="16" t="s">
        <v>50</v>
      </c>
      <c r="E46" s="13" t="s">
        <v>1128</v>
      </c>
      <c r="F46" s="14">
        <v>0</v>
      </c>
      <c r="G46" s="14">
        <v>996572</v>
      </c>
      <c r="H46" s="14">
        <v>0</v>
      </c>
      <c r="I46" s="14">
        <v>0</v>
      </c>
      <c r="J46" s="14">
        <v>996572</v>
      </c>
      <c r="K46" s="31">
        <v>0</v>
      </c>
      <c r="L46" s="14">
        <v>996572</v>
      </c>
      <c r="M46" s="15">
        <v>0</v>
      </c>
      <c r="N46" s="32"/>
      <c r="O46" s="33">
        <v>0</v>
      </c>
      <c r="P46" s="15">
        <v>996572</v>
      </c>
      <c r="Q46" s="34">
        <v>0</v>
      </c>
      <c r="R46" s="34">
        <v>0</v>
      </c>
      <c r="S46" s="14">
        <v>996572</v>
      </c>
      <c r="T46" s="14"/>
      <c r="U46" s="14">
        <v>996572</v>
      </c>
      <c r="V46" s="14">
        <v>0</v>
      </c>
      <c r="W46" s="14">
        <v>0</v>
      </c>
      <c r="X46" s="14">
        <v>0</v>
      </c>
      <c r="Y46" s="14">
        <v>0</v>
      </c>
      <c r="Z46" s="14">
        <v>0</v>
      </c>
      <c r="AA46" s="20">
        <v>11707</v>
      </c>
      <c r="AB46">
        <v>85.126163833603826</v>
      </c>
      <c r="AC46">
        <v>392</v>
      </c>
    </row>
    <row r="47" spans="1:29" x14ac:dyDescent="0.25">
      <c r="A47" s="16" t="s">
        <v>93</v>
      </c>
      <c r="B47" s="16">
        <v>37</v>
      </c>
      <c r="C47" s="16" t="s">
        <v>94</v>
      </c>
      <c r="D47" s="16" t="s">
        <v>50</v>
      </c>
      <c r="E47" s="13" t="s">
        <v>1128</v>
      </c>
      <c r="F47" s="14">
        <v>0</v>
      </c>
      <c r="G47" s="14">
        <v>4296584</v>
      </c>
      <c r="H47" s="14">
        <v>0</v>
      </c>
      <c r="I47" s="14">
        <v>0</v>
      </c>
      <c r="J47" s="14">
        <v>4296584</v>
      </c>
      <c r="K47" s="31">
        <v>0</v>
      </c>
      <c r="L47" s="14">
        <v>4296584</v>
      </c>
      <c r="M47" s="15">
        <v>0</v>
      </c>
      <c r="N47" s="32"/>
      <c r="O47" s="33">
        <v>0</v>
      </c>
      <c r="P47" s="15">
        <v>4296584</v>
      </c>
      <c r="Q47" s="34">
        <v>0</v>
      </c>
      <c r="R47" s="34">
        <v>0</v>
      </c>
      <c r="S47" s="14">
        <v>4296584</v>
      </c>
      <c r="T47" s="14"/>
      <c r="U47" s="14">
        <v>4296584</v>
      </c>
      <c r="V47" s="14">
        <v>0</v>
      </c>
      <c r="W47" s="14">
        <v>0</v>
      </c>
      <c r="X47" s="14">
        <v>0</v>
      </c>
      <c r="Y47" s="14">
        <v>0</v>
      </c>
      <c r="Z47" s="14">
        <v>0</v>
      </c>
      <c r="AA47" s="20">
        <v>44188</v>
      </c>
      <c r="AB47">
        <v>97.234181225672131</v>
      </c>
      <c r="AC47">
        <v>296</v>
      </c>
    </row>
    <row r="48" spans="1:29" x14ac:dyDescent="0.25">
      <c r="A48" s="16" t="s">
        <v>95</v>
      </c>
      <c r="B48" s="16">
        <v>39</v>
      </c>
      <c r="C48" s="16" t="s">
        <v>96</v>
      </c>
      <c r="D48" s="16" t="s">
        <v>50</v>
      </c>
      <c r="E48" s="13" t="s">
        <v>1128</v>
      </c>
      <c r="F48" s="14">
        <v>0</v>
      </c>
      <c r="G48" s="14">
        <v>447738</v>
      </c>
      <c r="H48" s="14">
        <v>0</v>
      </c>
      <c r="I48" s="14">
        <v>20257</v>
      </c>
      <c r="J48" s="14">
        <v>467995</v>
      </c>
      <c r="K48" s="31">
        <v>0</v>
      </c>
      <c r="L48" s="14">
        <v>467995</v>
      </c>
      <c r="M48" s="15">
        <v>0</v>
      </c>
      <c r="N48" s="32"/>
      <c r="O48" s="33">
        <v>0</v>
      </c>
      <c r="P48" s="15">
        <v>447738</v>
      </c>
      <c r="Q48" s="34">
        <v>0</v>
      </c>
      <c r="R48" s="34">
        <v>20257</v>
      </c>
      <c r="S48" s="14">
        <v>467995</v>
      </c>
      <c r="T48" s="14"/>
      <c r="U48" s="14">
        <v>467995</v>
      </c>
      <c r="V48" s="14">
        <v>0</v>
      </c>
      <c r="W48" s="14">
        <v>0</v>
      </c>
      <c r="X48" s="14">
        <v>0</v>
      </c>
      <c r="Y48" s="14">
        <v>0</v>
      </c>
      <c r="Z48" s="14">
        <v>0</v>
      </c>
      <c r="AA48" s="20">
        <v>4730</v>
      </c>
      <c r="AB48">
        <v>98.941860465116278</v>
      </c>
      <c r="AC48">
        <v>279</v>
      </c>
    </row>
    <row r="49" spans="1:29" x14ac:dyDescent="0.25">
      <c r="A49" s="16" t="s">
        <v>97</v>
      </c>
      <c r="B49" s="16">
        <v>38</v>
      </c>
      <c r="C49" s="16" t="s">
        <v>98</v>
      </c>
      <c r="D49" s="16" t="s">
        <v>50</v>
      </c>
      <c r="E49" s="13" t="s">
        <v>1128</v>
      </c>
      <c r="F49" s="14">
        <v>0</v>
      </c>
      <c r="G49" s="14">
        <v>1083148</v>
      </c>
      <c r="H49" s="14">
        <v>0</v>
      </c>
      <c r="I49" s="14">
        <v>0</v>
      </c>
      <c r="J49" s="14">
        <v>1083148</v>
      </c>
      <c r="K49" s="31">
        <v>0</v>
      </c>
      <c r="L49" s="14">
        <v>1083148</v>
      </c>
      <c r="M49" s="15">
        <v>0</v>
      </c>
      <c r="N49" s="32"/>
      <c r="O49" s="33">
        <v>0</v>
      </c>
      <c r="P49" s="15">
        <v>1083148</v>
      </c>
      <c r="Q49" s="34">
        <v>0</v>
      </c>
      <c r="R49" s="34">
        <v>0</v>
      </c>
      <c r="S49" s="14">
        <v>1083148</v>
      </c>
      <c r="T49" s="14"/>
      <c r="U49" s="14">
        <v>1083148</v>
      </c>
      <c r="V49" s="14">
        <v>0</v>
      </c>
      <c r="W49" s="14">
        <v>0</v>
      </c>
      <c r="X49" s="14">
        <v>0</v>
      </c>
      <c r="Y49" s="14">
        <v>0</v>
      </c>
      <c r="Z49" s="14">
        <v>0</v>
      </c>
      <c r="AA49" s="20">
        <v>11992</v>
      </c>
      <c r="AB49">
        <v>90.322548365577049</v>
      </c>
      <c r="AC49">
        <v>343</v>
      </c>
    </row>
    <row r="50" spans="1:29" x14ac:dyDescent="0.25">
      <c r="A50" s="16" t="s">
        <v>99</v>
      </c>
      <c r="B50" s="16">
        <v>39</v>
      </c>
      <c r="C50" s="16" t="s">
        <v>100</v>
      </c>
      <c r="D50" s="16" t="s">
        <v>50</v>
      </c>
      <c r="E50" s="13" t="s">
        <v>1128</v>
      </c>
      <c r="F50" s="14">
        <v>0</v>
      </c>
      <c r="G50" s="14">
        <v>617495</v>
      </c>
      <c r="H50" s="14">
        <v>0</v>
      </c>
      <c r="I50" s="14">
        <v>19270</v>
      </c>
      <c r="J50" s="14">
        <v>636765</v>
      </c>
      <c r="K50" s="31">
        <v>0</v>
      </c>
      <c r="L50" s="14">
        <v>636765</v>
      </c>
      <c r="M50" s="15">
        <v>0</v>
      </c>
      <c r="N50" s="32"/>
      <c r="O50" s="33">
        <v>0</v>
      </c>
      <c r="P50" s="15">
        <v>617495</v>
      </c>
      <c r="Q50" s="34">
        <v>0</v>
      </c>
      <c r="R50" s="34">
        <v>19270</v>
      </c>
      <c r="S50" s="14">
        <v>636765</v>
      </c>
      <c r="T50" s="14"/>
      <c r="U50" s="14">
        <v>636765</v>
      </c>
      <c r="V50" s="14">
        <v>0</v>
      </c>
      <c r="W50" s="14">
        <v>0</v>
      </c>
      <c r="X50" s="14">
        <v>0</v>
      </c>
      <c r="Y50" s="14">
        <v>0</v>
      </c>
      <c r="Z50" s="14">
        <v>0</v>
      </c>
      <c r="AA50" s="20">
        <v>3393</v>
      </c>
      <c r="AB50">
        <v>187.67020335985853</v>
      </c>
      <c r="AC50">
        <v>79</v>
      </c>
    </row>
    <row r="51" spans="1:29" x14ac:dyDescent="0.25">
      <c r="A51" s="16" t="s">
        <v>101</v>
      </c>
      <c r="B51" s="16">
        <v>39</v>
      </c>
      <c r="C51" s="16" t="s">
        <v>102</v>
      </c>
      <c r="D51" s="16" t="s">
        <v>50</v>
      </c>
      <c r="E51" s="13" t="s">
        <v>1128</v>
      </c>
      <c r="F51" s="14">
        <v>0</v>
      </c>
      <c r="G51" s="14">
        <v>1180070</v>
      </c>
      <c r="H51" s="14">
        <v>0</v>
      </c>
      <c r="I51" s="14">
        <v>2303</v>
      </c>
      <c r="J51" s="14">
        <v>1182373</v>
      </c>
      <c r="K51" s="31">
        <v>0</v>
      </c>
      <c r="L51" s="14">
        <v>1182373</v>
      </c>
      <c r="M51" s="15">
        <v>0</v>
      </c>
      <c r="N51" s="32"/>
      <c r="O51" s="33">
        <v>0</v>
      </c>
      <c r="P51" s="15">
        <v>1180070</v>
      </c>
      <c r="Q51" s="34">
        <v>0</v>
      </c>
      <c r="R51" s="34">
        <v>2303</v>
      </c>
      <c r="S51" s="14">
        <v>1182373</v>
      </c>
      <c r="T51" s="14"/>
      <c r="U51" s="14">
        <v>1182373</v>
      </c>
      <c r="V51" s="14">
        <v>0</v>
      </c>
      <c r="W51" s="14">
        <v>0</v>
      </c>
      <c r="X51" s="14">
        <v>0</v>
      </c>
      <c r="Y51" s="14">
        <v>0</v>
      </c>
      <c r="Z51" s="14">
        <v>0</v>
      </c>
      <c r="AA51" s="20">
        <v>10307</v>
      </c>
      <c r="AB51">
        <v>114.71553313282236</v>
      </c>
      <c r="AC51">
        <v>196</v>
      </c>
    </row>
    <row r="52" spans="1:29" x14ac:dyDescent="0.25">
      <c r="A52" s="16" t="s">
        <v>103</v>
      </c>
      <c r="B52" s="16">
        <v>40</v>
      </c>
      <c r="C52" s="16" t="s">
        <v>104</v>
      </c>
      <c r="D52" s="16" t="s">
        <v>50</v>
      </c>
      <c r="E52" s="13" t="s">
        <v>1128</v>
      </c>
      <c r="F52" s="14">
        <v>0</v>
      </c>
      <c r="G52" s="14">
        <v>295884</v>
      </c>
      <c r="H52" s="14">
        <v>0</v>
      </c>
      <c r="I52" s="14">
        <v>0</v>
      </c>
      <c r="J52" s="14">
        <v>295884</v>
      </c>
      <c r="K52" s="31">
        <v>0</v>
      </c>
      <c r="L52" s="14">
        <v>295884</v>
      </c>
      <c r="M52" s="15">
        <v>0</v>
      </c>
      <c r="N52" s="32"/>
      <c r="O52" s="33">
        <v>0</v>
      </c>
      <c r="P52" s="15">
        <v>295884</v>
      </c>
      <c r="Q52" s="34">
        <v>0</v>
      </c>
      <c r="R52" s="34">
        <v>0</v>
      </c>
      <c r="S52" s="14">
        <v>295884</v>
      </c>
      <c r="T52" s="14"/>
      <c r="U52" s="14">
        <v>295884</v>
      </c>
      <c r="V52" s="14">
        <v>0</v>
      </c>
      <c r="W52" s="14">
        <v>0</v>
      </c>
      <c r="X52" s="14">
        <v>0</v>
      </c>
      <c r="Y52" s="14">
        <v>0</v>
      </c>
      <c r="Z52" s="14">
        <v>0</v>
      </c>
      <c r="AA52" s="20">
        <v>4065</v>
      </c>
      <c r="AB52">
        <v>72.78819188191882</v>
      </c>
      <c r="AC52">
        <v>475</v>
      </c>
    </row>
    <row r="53" spans="1:29" x14ac:dyDescent="0.25">
      <c r="A53" s="16" t="s">
        <v>105</v>
      </c>
      <c r="B53" s="16">
        <v>37</v>
      </c>
      <c r="C53" s="16" t="s">
        <v>106</v>
      </c>
      <c r="D53" s="16" t="s">
        <v>50</v>
      </c>
      <c r="E53" s="13" t="s">
        <v>1128</v>
      </c>
      <c r="F53" s="14">
        <v>0</v>
      </c>
      <c r="G53" s="14">
        <v>1029389</v>
      </c>
      <c r="H53" s="14">
        <v>0</v>
      </c>
      <c r="I53" s="14">
        <v>0</v>
      </c>
      <c r="J53" s="14">
        <v>1029389</v>
      </c>
      <c r="K53" s="31">
        <v>0</v>
      </c>
      <c r="L53" s="14">
        <v>1029389</v>
      </c>
      <c r="M53" s="15">
        <v>0</v>
      </c>
      <c r="N53" s="32"/>
      <c r="O53" s="33">
        <v>0</v>
      </c>
      <c r="P53" s="15">
        <v>1029389</v>
      </c>
      <c r="Q53" s="34">
        <v>0</v>
      </c>
      <c r="R53" s="34">
        <v>0</v>
      </c>
      <c r="S53" s="14">
        <v>1029389</v>
      </c>
      <c r="T53" s="14"/>
      <c r="U53" s="14">
        <v>1029389</v>
      </c>
      <c r="V53" s="14">
        <v>0</v>
      </c>
      <c r="W53" s="14">
        <v>0</v>
      </c>
      <c r="X53" s="14">
        <v>0</v>
      </c>
      <c r="Y53" s="14">
        <v>0</v>
      </c>
      <c r="Z53" s="14">
        <v>0</v>
      </c>
      <c r="AA53" s="20">
        <v>9035</v>
      </c>
      <c r="AB53">
        <v>113.93348090758163</v>
      </c>
      <c r="AC53">
        <v>200</v>
      </c>
    </row>
    <row r="54" spans="1:29" x14ac:dyDescent="0.25">
      <c r="A54" s="16" t="s">
        <v>107</v>
      </c>
      <c r="B54" s="16">
        <v>36</v>
      </c>
      <c r="C54" s="16" t="s">
        <v>108</v>
      </c>
      <c r="D54" s="16" t="s">
        <v>50</v>
      </c>
      <c r="E54" s="13" t="s">
        <v>1128</v>
      </c>
      <c r="F54" s="14">
        <v>0</v>
      </c>
      <c r="G54" s="14">
        <v>938349</v>
      </c>
      <c r="H54" s="14">
        <v>0</v>
      </c>
      <c r="I54" s="14">
        <v>0</v>
      </c>
      <c r="J54" s="14">
        <v>938349</v>
      </c>
      <c r="K54" s="31">
        <v>0</v>
      </c>
      <c r="L54" s="14">
        <v>938349</v>
      </c>
      <c r="M54" s="15">
        <v>0</v>
      </c>
      <c r="N54" s="32"/>
      <c r="O54" s="33">
        <v>0</v>
      </c>
      <c r="P54" s="15">
        <v>938349</v>
      </c>
      <c r="Q54" s="34">
        <v>0</v>
      </c>
      <c r="R54" s="34">
        <v>0</v>
      </c>
      <c r="S54" s="14">
        <v>938349</v>
      </c>
      <c r="T54" s="14"/>
      <c r="U54" s="14">
        <v>938349</v>
      </c>
      <c r="V54" s="14">
        <v>135675</v>
      </c>
      <c r="W54" s="14">
        <v>0</v>
      </c>
      <c r="X54" s="14">
        <v>76729</v>
      </c>
      <c r="Y54" s="14">
        <v>58946</v>
      </c>
      <c r="Z54" s="14">
        <v>0</v>
      </c>
      <c r="AA54" s="20">
        <v>10739</v>
      </c>
      <c r="AB54">
        <v>87.377688797839653</v>
      </c>
      <c r="AC54">
        <v>369</v>
      </c>
    </row>
    <row r="55" spans="1:29" x14ac:dyDescent="0.25">
      <c r="A55" s="16" t="s">
        <v>109</v>
      </c>
      <c r="B55" s="16">
        <v>38</v>
      </c>
      <c r="C55" s="16" t="s">
        <v>110</v>
      </c>
      <c r="D55" s="16" t="s">
        <v>50</v>
      </c>
      <c r="E55" s="13" t="s">
        <v>1128</v>
      </c>
      <c r="F55" s="14">
        <v>136738</v>
      </c>
      <c r="G55" s="14">
        <v>1792806</v>
      </c>
      <c r="H55" s="14">
        <v>0</v>
      </c>
      <c r="I55" s="14">
        <v>0</v>
      </c>
      <c r="J55" s="14">
        <v>1929544</v>
      </c>
      <c r="K55" s="31">
        <v>0</v>
      </c>
      <c r="L55" s="14">
        <v>1929544</v>
      </c>
      <c r="M55" s="15">
        <v>114486</v>
      </c>
      <c r="N55" s="32"/>
      <c r="O55" s="33">
        <v>114486</v>
      </c>
      <c r="P55" s="15">
        <v>1815058</v>
      </c>
      <c r="Q55" s="34">
        <v>0</v>
      </c>
      <c r="R55" s="34">
        <v>0</v>
      </c>
      <c r="S55" s="14">
        <v>1929544</v>
      </c>
      <c r="T55" s="14"/>
      <c r="U55" s="14">
        <v>1929544</v>
      </c>
      <c r="V55" s="14">
        <v>0</v>
      </c>
      <c r="W55" s="14">
        <v>0</v>
      </c>
      <c r="X55" s="14">
        <v>0</v>
      </c>
      <c r="Y55" s="14">
        <v>0</v>
      </c>
      <c r="Z55" s="14">
        <v>0</v>
      </c>
      <c r="AA55" s="20">
        <v>24347</v>
      </c>
      <c r="AB55">
        <v>79.251817472378534</v>
      </c>
      <c r="AC55">
        <v>429</v>
      </c>
    </row>
    <row r="56" spans="1:29" x14ac:dyDescent="0.25">
      <c r="A56" s="16" t="s">
        <v>111</v>
      </c>
      <c r="B56" s="16">
        <v>36</v>
      </c>
      <c r="C56" s="16" t="s">
        <v>112</v>
      </c>
      <c r="D56" s="16" t="s">
        <v>50</v>
      </c>
      <c r="E56" s="13" t="s">
        <v>1128</v>
      </c>
      <c r="F56" s="14">
        <v>14334</v>
      </c>
      <c r="G56" s="14">
        <v>1395006</v>
      </c>
      <c r="H56" s="14">
        <v>0</v>
      </c>
      <c r="I56" s="14">
        <v>0</v>
      </c>
      <c r="J56" s="14">
        <v>1409340</v>
      </c>
      <c r="K56" s="31">
        <v>0</v>
      </c>
      <c r="L56" s="14">
        <v>1409340</v>
      </c>
      <c r="M56" s="15">
        <v>370</v>
      </c>
      <c r="N56" s="32"/>
      <c r="O56" s="33">
        <v>370</v>
      </c>
      <c r="P56" s="15">
        <v>1408970</v>
      </c>
      <c r="Q56" s="34">
        <v>0</v>
      </c>
      <c r="R56" s="34">
        <v>0</v>
      </c>
      <c r="S56" s="14">
        <v>1409340</v>
      </c>
      <c r="T56" s="14"/>
      <c r="U56" s="14">
        <v>1409340</v>
      </c>
      <c r="V56" s="14">
        <v>0</v>
      </c>
      <c r="W56" s="14">
        <v>0</v>
      </c>
      <c r="X56" s="14">
        <v>0</v>
      </c>
      <c r="Y56" s="14">
        <v>0</v>
      </c>
      <c r="Z56" s="14">
        <v>0</v>
      </c>
      <c r="AA56" s="20">
        <v>22918</v>
      </c>
      <c r="AB56">
        <v>61.494894842481891</v>
      </c>
      <c r="AC56">
        <v>532</v>
      </c>
    </row>
    <row r="57" spans="1:29" x14ac:dyDescent="0.25">
      <c r="A57" s="16" t="s">
        <v>113</v>
      </c>
      <c r="B57" s="16">
        <v>39</v>
      </c>
      <c r="C57" s="16" t="s">
        <v>114</v>
      </c>
      <c r="D57" s="16" t="s">
        <v>50</v>
      </c>
      <c r="E57" s="13" t="s">
        <v>1128</v>
      </c>
      <c r="F57" s="14">
        <v>0</v>
      </c>
      <c r="G57" s="14">
        <v>4909572</v>
      </c>
      <c r="H57" s="14">
        <v>3844</v>
      </c>
      <c r="I57" s="14">
        <v>0</v>
      </c>
      <c r="J57" s="14">
        <v>4913416</v>
      </c>
      <c r="K57" s="31">
        <v>0</v>
      </c>
      <c r="L57" s="14">
        <v>4913416</v>
      </c>
      <c r="M57" s="15">
        <v>0</v>
      </c>
      <c r="N57" s="32"/>
      <c r="O57" s="33">
        <v>0</v>
      </c>
      <c r="P57" s="15">
        <v>4909572</v>
      </c>
      <c r="Q57" s="34">
        <v>3844</v>
      </c>
      <c r="R57" s="34">
        <v>0</v>
      </c>
      <c r="S57" s="14">
        <v>4913416</v>
      </c>
      <c r="T57" s="14"/>
      <c r="U57" s="14">
        <v>4913416</v>
      </c>
      <c r="V57" s="14">
        <v>0</v>
      </c>
      <c r="W57" s="14">
        <v>0</v>
      </c>
      <c r="X57" s="14">
        <v>0</v>
      </c>
      <c r="Y57" s="14">
        <v>0</v>
      </c>
      <c r="Z57" s="14">
        <v>0</v>
      </c>
      <c r="AA57" s="20">
        <v>26200</v>
      </c>
      <c r="AB57">
        <v>187.53496183206107</v>
      </c>
      <c r="AC57">
        <v>80</v>
      </c>
    </row>
    <row r="58" spans="1:29" x14ac:dyDescent="0.25">
      <c r="A58" s="16" t="s">
        <v>115</v>
      </c>
      <c r="B58" s="16">
        <v>38</v>
      </c>
      <c r="C58" s="16" t="s">
        <v>116</v>
      </c>
      <c r="D58" s="16" t="s">
        <v>50</v>
      </c>
      <c r="E58" s="13" t="s">
        <v>1128</v>
      </c>
      <c r="F58" s="14">
        <v>0</v>
      </c>
      <c r="G58" s="14">
        <v>1057064</v>
      </c>
      <c r="H58" s="14">
        <v>0</v>
      </c>
      <c r="I58" s="14">
        <v>0</v>
      </c>
      <c r="J58" s="14">
        <v>1057064</v>
      </c>
      <c r="K58" s="31">
        <v>0</v>
      </c>
      <c r="L58" s="14">
        <v>1057064</v>
      </c>
      <c r="M58" s="15">
        <v>0</v>
      </c>
      <c r="N58" s="32"/>
      <c r="O58" s="33">
        <v>0</v>
      </c>
      <c r="P58" s="15">
        <v>1057064</v>
      </c>
      <c r="Q58" s="34">
        <v>0</v>
      </c>
      <c r="R58" s="34">
        <v>0</v>
      </c>
      <c r="S58" s="14">
        <v>1057064</v>
      </c>
      <c r="T58" s="14"/>
      <c r="U58" s="14">
        <v>1057064</v>
      </c>
      <c r="V58" s="14">
        <v>0</v>
      </c>
      <c r="W58" s="14">
        <v>0</v>
      </c>
      <c r="X58" s="14">
        <v>0</v>
      </c>
      <c r="Y58" s="14">
        <v>0</v>
      </c>
      <c r="Z58" s="14">
        <v>0</v>
      </c>
      <c r="AA58" s="20">
        <v>9614</v>
      </c>
      <c r="AB58">
        <v>109.95048887039734</v>
      </c>
      <c r="AC58">
        <v>219</v>
      </c>
    </row>
    <row r="59" spans="1:29" x14ac:dyDescent="0.25">
      <c r="A59" s="16" t="s">
        <v>117</v>
      </c>
      <c r="B59" s="16">
        <v>40</v>
      </c>
      <c r="C59" s="16" t="s">
        <v>118</v>
      </c>
      <c r="D59" s="16" t="s">
        <v>50</v>
      </c>
      <c r="E59" s="13" t="s">
        <v>1128</v>
      </c>
      <c r="F59" s="14">
        <v>0</v>
      </c>
      <c r="G59" s="14">
        <v>546706</v>
      </c>
      <c r="H59" s="14">
        <v>0</v>
      </c>
      <c r="I59" s="14">
        <v>0</v>
      </c>
      <c r="J59" s="14">
        <v>546706</v>
      </c>
      <c r="K59" s="31">
        <v>0</v>
      </c>
      <c r="L59" s="14">
        <v>546706</v>
      </c>
      <c r="M59" s="15">
        <v>0</v>
      </c>
      <c r="N59" s="32"/>
      <c r="O59" s="33">
        <v>0</v>
      </c>
      <c r="P59" s="15">
        <v>546706</v>
      </c>
      <c r="Q59" s="34">
        <v>0</v>
      </c>
      <c r="R59" s="34">
        <v>0</v>
      </c>
      <c r="S59" s="14">
        <v>546706</v>
      </c>
      <c r="T59" s="14"/>
      <c r="U59" s="14">
        <v>546706</v>
      </c>
      <c r="V59" s="14">
        <v>0</v>
      </c>
      <c r="W59" s="14">
        <v>0</v>
      </c>
      <c r="X59" s="14">
        <v>0</v>
      </c>
      <c r="Y59" s="14">
        <v>0</v>
      </c>
      <c r="Z59" s="14">
        <v>0</v>
      </c>
      <c r="AA59" s="20">
        <v>7216</v>
      </c>
      <c r="AB59">
        <v>75.763026607538805</v>
      </c>
      <c r="AC59">
        <v>453</v>
      </c>
    </row>
    <row r="60" spans="1:29" x14ac:dyDescent="0.25">
      <c r="A60" s="16" t="s">
        <v>119</v>
      </c>
      <c r="B60" s="16">
        <v>39</v>
      </c>
      <c r="C60" s="16" t="s">
        <v>120</v>
      </c>
      <c r="D60" s="16" t="s">
        <v>50</v>
      </c>
      <c r="E60" s="13" t="s">
        <v>1128</v>
      </c>
      <c r="F60" s="14">
        <v>0</v>
      </c>
      <c r="G60" s="14">
        <v>1262378</v>
      </c>
      <c r="H60" s="14">
        <v>0</v>
      </c>
      <c r="I60" s="14">
        <v>0</v>
      </c>
      <c r="J60" s="14">
        <v>1262378</v>
      </c>
      <c r="K60" s="31">
        <v>0</v>
      </c>
      <c r="L60" s="14">
        <v>1262378</v>
      </c>
      <c r="M60" s="15">
        <v>0</v>
      </c>
      <c r="N60" s="32"/>
      <c r="O60" s="33">
        <v>0</v>
      </c>
      <c r="P60" s="15">
        <v>1262378</v>
      </c>
      <c r="Q60" s="34">
        <v>0</v>
      </c>
      <c r="R60" s="34">
        <v>0</v>
      </c>
      <c r="S60" s="14">
        <v>1262378</v>
      </c>
      <c r="T60" s="14"/>
      <c r="U60" s="14">
        <v>1262378</v>
      </c>
      <c r="V60" s="14">
        <v>0</v>
      </c>
      <c r="W60" s="14">
        <v>0</v>
      </c>
      <c r="X60" s="14">
        <v>0</v>
      </c>
      <c r="Y60" s="14">
        <v>0</v>
      </c>
      <c r="Z60" s="14">
        <v>0</v>
      </c>
      <c r="AA60" s="20">
        <v>8570</v>
      </c>
      <c r="AB60">
        <v>147.30198366394399</v>
      </c>
      <c r="AC60">
        <v>126</v>
      </c>
    </row>
    <row r="61" spans="1:29" x14ac:dyDescent="0.25">
      <c r="A61" s="16" t="s">
        <v>121</v>
      </c>
      <c r="B61" s="16">
        <v>36</v>
      </c>
      <c r="C61" s="16" t="s">
        <v>122</v>
      </c>
      <c r="D61" s="16" t="s">
        <v>50</v>
      </c>
      <c r="E61" s="13" t="s">
        <v>1128</v>
      </c>
      <c r="F61" s="14">
        <v>0</v>
      </c>
      <c r="G61" s="14">
        <v>449979</v>
      </c>
      <c r="H61" s="14">
        <v>0</v>
      </c>
      <c r="I61" s="14">
        <v>0</v>
      </c>
      <c r="J61" s="14">
        <v>449979</v>
      </c>
      <c r="K61" s="31">
        <v>0</v>
      </c>
      <c r="L61" s="14">
        <v>449979</v>
      </c>
      <c r="M61" s="15">
        <v>0</v>
      </c>
      <c r="N61" s="32"/>
      <c r="O61" s="33">
        <v>0</v>
      </c>
      <c r="P61" s="15">
        <v>449979</v>
      </c>
      <c r="Q61" s="34">
        <v>0</v>
      </c>
      <c r="R61" s="34">
        <v>0</v>
      </c>
      <c r="S61" s="14">
        <v>449979</v>
      </c>
      <c r="T61" s="14"/>
      <c r="U61" s="14">
        <v>449979</v>
      </c>
      <c r="V61" s="14">
        <v>0</v>
      </c>
      <c r="W61" s="14">
        <v>0</v>
      </c>
      <c r="X61" s="14">
        <v>0</v>
      </c>
      <c r="Y61" s="14">
        <v>0</v>
      </c>
      <c r="Z61" s="14">
        <v>0</v>
      </c>
      <c r="AA61" s="20">
        <v>2702</v>
      </c>
      <c r="AB61">
        <v>166.53552923760176</v>
      </c>
      <c r="AC61">
        <v>101</v>
      </c>
    </row>
    <row r="62" spans="1:29" x14ac:dyDescent="0.25">
      <c r="A62" s="16" t="s">
        <v>123</v>
      </c>
      <c r="B62" s="16">
        <v>38</v>
      </c>
      <c r="C62" s="16" t="s">
        <v>124</v>
      </c>
      <c r="D62" s="16" t="s">
        <v>50</v>
      </c>
      <c r="E62" s="13" t="s">
        <v>1128</v>
      </c>
      <c r="F62" s="14">
        <v>0</v>
      </c>
      <c r="G62" s="14">
        <v>1615078</v>
      </c>
      <c r="H62" s="14">
        <v>0</v>
      </c>
      <c r="I62" s="14">
        <v>0</v>
      </c>
      <c r="J62" s="14">
        <v>1615078</v>
      </c>
      <c r="K62" s="31">
        <v>0</v>
      </c>
      <c r="L62" s="14">
        <v>1615078</v>
      </c>
      <c r="M62" s="15">
        <v>0</v>
      </c>
      <c r="N62" s="32"/>
      <c r="O62" s="33">
        <v>0</v>
      </c>
      <c r="P62" s="15">
        <v>1615078</v>
      </c>
      <c r="Q62" s="34">
        <v>0</v>
      </c>
      <c r="R62" s="34">
        <v>0</v>
      </c>
      <c r="S62" s="14">
        <v>1615078</v>
      </c>
      <c r="T62" s="14"/>
      <c r="U62" s="14">
        <v>1615078</v>
      </c>
      <c r="V62" s="14">
        <v>0</v>
      </c>
      <c r="W62" s="14">
        <v>0</v>
      </c>
      <c r="X62" s="14">
        <v>0</v>
      </c>
      <c r="Y62" s="14">
        <v>0</v>
      </c>
      <c r="Z62" s="14">
        <v>0</v>
      </c>
      <c r="AA62" s="20">
        <v>16429</v>
      </c>
      <c r="AB62">
        <v>98.306531133970424</v>
      </c>
      <c r="AC62">
        <v>285</v>
      </c>
    </row>
    <row r="63" spans="1:29" x14ac:dyDescent="0.25">
      <c r="A63" s="16" t="s">
        <v>125</v>
      </c>
      <c r="B63" s="16">
        <v>36</v>
      </c>
      <c r="C63" s="16" t="s">
        <v>126</v>
      </c>
      <c r="D63" s="16" t="s">
        <v>50</v>
      </c>
      <c r="E63" s="13" t="s">
        <v>1128</v>
      </c>
      <c r="F63" s="14">
        <v>0</v>
      </c>
      <c r="G63" s="14">
        <v>1069861</v>
      </c>
      <c r="H63" s="14">
        <v>0</v>
      </c>
      <c r="I63" s="14">
        <v>0</v>
      </c>
      <c r="J63" s="14">
        <v>1069861</v>
      </c>
      <c r="K63" s="31">
        <v>0</v>
      </c>
      <c r="L63" s="14">
        <v>1069861</v>
      </c>
      <c r="M63" s="15">
        <v>0</v>
      </c>
      <c r="N63" s="32"/>
      <c r="O63" s="33">
        <v>0</v>
      </c>
      <c r="P63" s="15">
        <v>1069861</v>
      </c>
      <c r="Q63" s="34">
        <v>0</v>
      </c>
      <c r="R63" s="34">
        <v>0</v>
      </c>
      <c r="S63" s="14">
        <v>1069861</v>
      </c>
      <c r="T63" s="14"/>
      <c r="U63" s="14">
        <v>1069861</v>
      </c>
      <c r="V63" s="14">
        <v>0</v>
      </c>
      <c r="W63" s="14">
        <v>0</v>
      </c>
      <c r="X63" s="14">
        <v>0</v>
      </c>
      <c r="Y63" s="14">
        <v>0</v>
      </c>
      <c r="Z63" s="14">
        <v>0</v>
      </c>
      <c r="AA63" s="20">
        <v>15683</v>
      </c>
      <c r="AB63">
        <v>68.217879232289746</v>
      </c>
      <c r="AC63">
        <v>509</v>
      </c>
    </row>
    <row r="64" spans="1:29" x14ac:dyDescent="0.25">
      <c r="A64" s="16" t="s">
        <v>127</v>
      </c>
      <c r="B64" s="16">
        <v>37</v>
      </c>
      <c r="C64" s="16" t="s">
        <v>128</v>
      </c>
      <c r="D64" s="16" t="s">
        <v>50</v>
      </c>
      <c r="E64" s="13" t="s">
        <v>1128</v>
      </c>
      <c r="F64" s="14">
        <v>0</v>
      </c>
      <c r="G64" s="14">
        <v>561305</v>
      </c>
      <c r="H64" s="14">
        <v>0</v>
      </c>
      <c r="I64" s="14">
        <v>0</v>
      </c>
      <c r="J64" s="14">
        <v>561305</v>
      </c>
      <c r="K64" s="31">
        <v>0</v>
      </c>
      <c r="L64" s="14">
        <v>561305</v>
      </c>
      <c r="M64" s="15">
        <v>0</v>
      </c>
      <c r="N64" s="32"/>
      <c r="O64" s="33">
        <v>0</v>
      </c>
      <c r="P64" s="15">
        <v>561305</v>
      </c>
      <c r="Q64" s="34">
        <v>0</v>
      </c>
      <c r="R64" s="34">
        <v>0</v>
      </c>
      <c r="S64" s="14">
        <v>561305</v>
      </c>
      <c r="T64" s="14"/>
      <c r="U64" s="14">
        <v>561305</v>
      </c>
      <c r="V64" s="14">
        <v>0</v>
      </c>
      <c r="W64" s="14">
        <v>0</v>
      </c>
      <c r="X64" s="14">
        <v>0</v>
      </c>
      <c r="Y64" s="14">
        <v>0</v>
      </c>
      <c r="Z64" s="14">
        <v>0</v>
      </c>
      <c r="AA64" s="20">
        <v>4927</v>
      </c>
      <c r="AB64">
        <v>113.92429470265881</v>
      </c>
      <c r="AC64">
        <v>201</v>
      </c>
    </row>
    <row r="65" spans="1:29" x14ac:dyDescent="0.25">
      <c r="A65" s="16" t="s">
        <v>129</v>
      </c>
      <c r="B65" s="16">
        <v>39</v>
      </c>
      <c r="C65" s="16" t="s">
        <v>130</v>
      </c>
      <c r="D65" s="16" t="s">
        <v>50</v>
      </c>
      <c r="E65" s="13" t="s">
        <v>1128</v>
      </c>
      <c r="F65" s="14">
        <v>0</v>
      </c>
      <c r="G65" s="14">
        <v>559799</v>
      </c>
      <c r="H65" s="14">
        <v>0</v>
      </c>
      <c r="I65" s="14">
        <v>5734</v>
      </c>
      <c r="J65" s="14">
        <v>565533</v>
      </c>
      <c r="K65" s="31">
        <v>0</v>
      </c>
      <c r="L65" s="14">
        <v>565533</v>
      </c>
      <c r="M65" s="15">
        <v>0</v>
      </c>
      <c r="N65" s="32"/>
      <c r="O65" s="33">
        <v>0</v>
      </c>
      <c r="P65" s="15">
        <v>559799</v>
      </c>
      <c r="Q65" s="34">
        <v>0</v>
      </c>
      <c r="R65" s="34">
        <v>5734</v>
      </c>
      <c r="S65" s="14">
        <v>565533</v>
      </c>
      <c r="T65" s="14"/>
      <c r="U65" s="14">
        <v>565533</v>
      </c>
      <c r="V65" s="14">
        <v>0</v>
      </c>
      <c r="W65" s="14">
        <v>0</v>
      </c>
      <c r="X65" s="14">
        <v>0</v>
      </c>
      <c r="Y65" s="14">
        <v>0</v>
      </c>
      <c r="Z65" s="14">
        <v>0</v>
      </c>
      <c r="AA65" s="20">
        <v>5793</v>
      </c>
      <c r="AB65">
        <v>97.623511134127398</v>
      </c>
      <c r="AC65">
        <v>293</v>
      </c>
    </row>
    <row r="66" spans="1:29" x14ac:dyDescent="0.25">
      <c r="A66" s="16" t="s">
        <v>131</v>
      </c>
      <c r="B66" s="16">
        <v>39</v>
      </c>
      <c r="C66" s="16" t="s">
        <v>132</v>
      </c>
      <c r="D66" s="16" t="s">
        <v>50</v>
      </c>
      <c r="E66" s="13" t="s">
        <v>1128</v>
      </c>
      <c r="F66" s="14">
        <v>0</v>
      </c>
      <c r="G66" s="14">
        <v>1312169</v>
      </c>
      <c r="H66" s="14">
        <v>0</v>
      </c>
      <c r="I66" s="14">
        <v>0</v>
      </c>
      <c r="J66" s="14">
        <v>1312169</v>
      </c>
      <c r="K66" s="31">
        <v>0</v>
      </c>
      <c r="L66" s="14">
        <v>1312169</v>
      </c>
      <c r="M66" s="15">
        <v>0</v>
      </c>
      <c r="N66" s="32"/>
      <c r="O66" s="33">
        <v>0</v>
      </c>
      <c r="P66" s="15">
        <v>1312169</v>
      </c>
      <c r="Q66" s="34">
        <v>0</v>
      </c>
      <c r="R66" s="34">
        <v>0</v>
      </c>
      <c r="S66" s="14">
        <v>1312169</v>
      </c>
      <c r="T66" s="14"/>
      <c r="U66" s="14">
        <v>1312169</v>
      </c>
      <c r="V66" s="14">
        <v>0</v>
      </c>
      <c r="W66" s="14">
        <v>0</v>
      </c>
      <c r="X66" s="14">
        <v>0</v>
      </c>
      <c r="Y66" s="14">
        <v>0</v>
      </c>
      <c r="Z66" s="14">
        <v>0</v>
      </c>
      <c r="AA66" s="20">
        <v>12926</v>
      </c>
      <c r="AB66">
        <v>101.51392542163082</v>
      </c>
      <c r="AC66">
        <v>259</v>
      </c>
    </row>
    <row r="67" spans="1:29" x14ac:dyDescent="0.25">
      <c r="A67" s="16" t="s">
        <v>133</v>
      </c>
      <c r="B67" s="16">
        <v>39</v>
      </c>
      <c r="C67" s="16" t="s">
        <v>134</v>
      </c>
      <c r="D67" s="16" t="s">
        <v>50</v>
      </c>
      <c r="E67" s="13" t="s">
        <v>1128</v>
      </c>
      <c r="F67" s="14">
        <v>0</v>
      </c>
      <c r="G67" s="14">
        <v>1463986</v>
      </c>
      <c r="H67" s="14">
        <v>0</v>
      </c>
      <c r="I67" s="14">
        <v>38540</v>
      </c>
      <c r="J67" s="14">
        <v>1502526</v>
      </c>
      <c r="K67" s="31">
        <v>0</v>
      </c>
      <c r="L67" s="14">
        <v>1502526</v>
      </c>
      <c r="M67" s="15">
        <v>0</v>
      </c>
      <c r="N67" s="32"/>
      <c r="O67" s="33">
        <v>0</v>
      </c>
      <c r="P67" s="15">
        <v>1463986</v>
      </c>
      <c r="Q67" s="34">
        <v>0</v>
      </c>
      <c r="R67" s="34">
        <v>38540</v>
      </c>
      <c r="S67" s="14">
        <v>1502526</v>
      </c>
      <c r="T67" s="14"/>
      <c r="U67" s="14">
        <v>1502526</v>
      </c>
      <c r="V67" s="14">
        <v>0</v>
      </c>
      <c r="W67" s="14">
        <v>0</v>
      </c>
      <c r="X67" s="14">
        <v>0</v>
      </c>
      <c r="Y67" s="14">
        <v>0</v>
      </c>
      <c r="Z67" s="14">
        <v>0</v>
      </c>
      <c r="AA67" s="20">
        <v>5894</v>
      </c>
      <c r="AB67">
        <v>254.92466915507296</v>
      </c>
      <c r="AC67">
        <v>44</v>
      </c>
    </row>
    <row r="68" spans="1:29" x14ac:dyDescent="0.25">
      <c r="A68" s="16" t="s">
        <v>135</v>
      </c>
      <c r="B68" s="16">
        <v>38</v>
      </c>
      <c r="C68" s="16" t="s">
        <v>136</v>
      </c>
      <c r="D68" s="16" t="s">
        <v>50</v>
      </c>
      <c r="E68" s="13" t="s">
        <v>1128</v>
      </c>
      <c r="F68" s="14">
        <v>0</v>
      </c>
      <c r="G68" s="14">
        <v>778125</v>
      </c>
      <c r="H68" s="14">
        <v>0</v>
      </c>
      <c r="I68" s="14">
        <v>14100</v>
      </c>
      <c r="J68" s="14">
        <v>792225</v>
      </c>
      <c r="K68" s="31">
        <v>0</v>
      </c>
      <c r="L68" s="14">
        <v>792225</v>
      </c>
      <c r="M68" s="15">
        <v>0</v>
      </c>
      <c r="N68" s="32"/>
      <c r="O68" s="33">
        <v>0</v>
      </c>
      <c r="P68" s="15">
        <v>778125</v>
      </c>
      <c r="Q68" s="34">
        <v>0</v>
      </c>
      <c r="R68" s="34">
        <v>14100</v>
      </c>
      <c r="S68" s="14">
        <v>792225</v>
      </c>
      <c r="T68" s="14"/>
      <c r="U68" s="14">
        <v>792225</v>
      </c>
      <c r="V68" s="14">
        <v>0</v>
      </c>
      <c r="W68" s="14">
        <v>0</v>
      </c>
      <c r="X68" s="14">
        <v>0</v>
      </c>
      <c r="Y68" s="14">
        <v>0</v>
      </c>
      <c r="Z68" s="14">
        <v>0</v>
      </c>
      <c r="AA68" s="20">
        <v>8131</v>
      </c>
      <c r="AB68">
        <v>97.432665108842698</v>
      </c>
      <c r="AC68">
        <v>294</v>
      </c>
    </row>
    <row r="69" spans="1:29" x14ac:dyDescent="0.25">
      <c r="A69" s="16" t="s">
        <v>137</v>
      </c>
      <c r="B69" s="16">
        <v>37</v>
      </c>
      <c r="C69" s="16" t="s">
        <v>138</v>
      </c>
      <c r="D69" s="16" t="s">
        <v>50</v>
      </c>
      <c r="E69" s="13" t="s">
        <v>1128</v>
      </c>
      <c r="F69" s="14">
        <v>0</v>
      </c>
      <c r="G69" s="14">
        <v>948990</v>
      </c>
      <c r="H69" s="14">
        <v>0</v>
      </c>
      <c r="I69" s="14">
        <v>0</v>
      </c>
      <c r="J69" s="14">
        <v>948990</v>
      </c>
      <c r="K69" s="31">
        <v>0</v>
      </c>
      <c r="L69" s="14">
        <v>948990</v>
      </c>
      <c r="M69" s="15">
        <v>0</v>
      </c>
      <c r="N69" s="32"/>
      <c r="O69" s="33">
        <v>0</v>
      </c>
      <c r="P69" s="15">
        <v>948990</v>
      </c>
      <c r="Q69" s="34">
        <v>0</v>
      </c>
      <c r="R69" s="34">
        <v>0</v>
      </c>
      <c r="S69" s="14">
        <v>948990</v>
      </c>
      <c r="T69" s="14"/>
      <c r="U69" s="14">
        <v>948990</v>
      </c>
      <c r="V69" s="14">
        <v>0</v>
      </c>
      <c r="W69" s="14">
        <v>0</v>
      </c>
      <c r="X69" s="14">
        <v>0</v>
      </c>
      <c r="Y69" s="14">
        <v>0</v>
      </c>
      <c r="Z69" s="14">
        <v>0</v>
      </c>
      <c r="AA69" s="20">
        <v>20715</v>
      </c>
      <c r="AB69">
        <v>45.811730629978278</v>
      </c>
      <c r="AC69">
        <v>558</v>
      </c>
    </row>
    <row r="70" spans="1:29" x14ac:dyDescent="0.25">
      <c r="A70" s="16" t="s">
        <v>139</v>
      </c>
      <c r="B70" s="16">
        <v>38</v>
      </c>
      <c r="C70" s="16" t="s">
        <v>140</v>
      </c>
      <c r="D70" s="16" t="s">
        <v>50</v>
      </c>
      <c r="E70" s="13" t="s">
        <v>1128</v>
      </c>
      <c r="F70" s="14">
        <v>0</v>
      </c>
      <c r="G70" s="14">
        <v>4056309</v>
      </c>
      <c r="H70" s="14">
        <v>0</v>
      </c>
      <c r="I70" s="14">
        <v>0</v>
      </c>
      <c r="J70" s="14">
        <v>4056309</v>
      </c>
      <c r="K70" s="31">
        <v>0</v>
      </c>
      <c r="L70" s="14">
        <v>4056309</v>
      </c>
      <c r="M70" s="15">
        <v>0</v>
      </c>
      <c r="N70" s="32"/>
      <c r="O70" s="33">
        <v>0</v>
      </c>
      <c r="P70" s="15">
        <v>4056309</v>
      </c>
      <c r="Q70" s="34">
        <v>0</v>
      </c>
      <c r="R70" s="34">
        <v>0</v>
      </c>
      <c r="S70" s="14">
        <v>4056309</v>
      </c>
      <c r="T70" s="14"/>
      <c r="U70" s="14">
        <v>4056309</v>
      </c>
      <c r="V70" s="14">
        <v>0</v>
      </c>
      <c r="W70" s="14">
        <v>0</v>
      </c>
      <c r="X70" s="14">
        <v>0</v>
      </c>
      <c r="Y70" s="14">
        <v>0</v>
      </c>
      <c r="Z70" s="14">
        <v>0</v>
      </c>
      <c r="AA70" s="20">
        <v>26264</v>
      </c>
      <c r="AB70">
        <v>154.44368717636308</v>
      </c>
      <c r="AC70">
        <v>117</v>
      </c>
    </row>
    <row r="71" spans="1:29" x14ac:dyDescent="0.25">
      <c r="A71" s="16" t="s">
        <v>141</v>
      </c>
      <c r="B71" s="16">
        <v>39</v>
      </c>
      <c r="C71" s="16" t="s">
        <v>142</v>
      </c>
      <c r="D71" s="16" t="s">
        <v>50</v>
      </c>
      <c r="E71" s="13" t="s">
        <v>1128</v>
      </c>
      <c r="F71" s="14">
        <v>0</v>
      </c>
      <c r="G71" s="14">
        <v>382598</v>
      </c>
      <c r="H71" s="14">
        <v>0</v>
      </c>
      <c r="I71" s="14">
        <v>1598</v>
      </c>
      <c r="J71" s="14">
        <v>384196</v>
      </c>
      <c r="K71" s="31">
        <v>0</v>
      </c>
      <c r="L71" s="14">
        <v>384196</v>
      </c>
      <c r="M71" s="15">
        <v>0</v>
      </c>
      <c r="N71" s="32"/>
      <c r="O71" s="33">
        <v>0</v>
      </c>
      <c r="P71" s="15">
        <v>382598</v>
      </c>
      <c r="Q71" s="34">
        <v>0</v>
      </c>
      <c r="R71" s="34">
        <v>1598</v>
      </c>
      <c r="S71" s="14">
        <v>384196</v>
      </c>
      <c r="T71" s="14"/>
      <c r="U71" s="14">
        <v>384196</v>
      </c>
      <c r="V71" s="14">
        <v>0</v>
      </c>
      <c r="W71" s="14">
        <v>0</v>
      </c>
      <c r="X71" s="14">
        <v>0</v>
      </c>
      <c r="Y71" s="14">
        <v>0</v>
      </c>
      <c r="Z71" s="14">
        <v>0</v>
      </c>
      <c r="AA71" s="20">
        <v>8694</v>
      </c>
      <c r="AB71">
        <v>44.190936277892803</v>
      </c>
      <c r="AC71">
        <v>561</v>
      </c>
    </row>
    <row r="72" spans="1:29" x14ac:dyDescent="0.25">
      <c r="A72" s="16" t="s">
        <v>143</v>
      </c>
      <c r="B72" s="16">
        <v>39</v>
      </c>
      <c r="C72" s="16" t="s">
        <v>144</v>
      </c>
      <c r="D72" s="16" t="s">
        <v>50</v>
      </c>
      <c r="E72" s="13" t="s">
        <v>1128</v>
      </c>
      <c r="F72" s="14">
        <v>0</v>
      </c>
      <c r="G72" s="14">
        <v>1474471</v>
      </c>
      <c r="H72" s="14">
        <v>0</v>
      </c>
      <c r="I72" s="14">
        <v>0</v>
      </c>
      <c r="J72" s="14">
        <v>1474471</v>
      </c>
      <c r="K72" s="31">
        <v>0</v>
      </c>
      <c r="L72" s="14">
        <v>1474471</v>
      </c>
      <c r="M72" s="15">
        <v>0</v>
      </c>
      <c r="N72" s="32"/>
      <c r="O72" s="33">
        <v>0</v>
      </c>
      <c r="P72" s="15">
        <v>1474471</v>
      </c>
      <c r="Q72" s="34">
        <v>0</v>
      </c>
      <c r="R72" s="34">
        <v>0</v>
      </c>
      <c r="S72" s="14">
        <v>1474471</v>
      </c>
      <c r="T72" s="14"/>
      <c r="U72" s="14">
        <v>1474471</v>
      </c>
      <c r="V72" s="14">
        <v>0</v>
      </c>
      <c r="W72" s="14">
        <v>0</v>
      </c>
      <c r="X72" s="14">
        <v>0</v>
      </c>
      <c r="Y72" s="14">
        <v>0</v>
      </c>
      <c r="Z72" s="14">
        <v>0</v>
      </c>
      <c r="AA72" s="20">
        <v>14884</v>
      </c>
      <c r="AB72">
        <v>99.064162859446384</v>
      </c>
      <c r="AC72">
        <v>278</v>
      </c>
    </row>
    <row r="73" spans="1:29" x14ac:dyDescent="0.25">
      <c r="A73" s="16" t="s">
        <v>145</v>
      </c>
      <c r="B73" s="16">
        <v>36</v>
      </c>
      <c r="C73" s="16" t="s">
        <v>146</v>
      </c>
      <c r="D73" s="16" t="s">
        <v>50</v>
      </c>
      <c r="E73" s="13" t="s">
        <v>1128</v>
      </c>
      <c r="F73" s="14">
        <v>0</v>
      </c>
      <c r="G73" s="14">
        <v>5498350</v>
      </c>
      <c r="H73" s="14">
        <v>0</v>
      </c>
      <c r="I73" s="14">
        <v>0</v>
      </c>
      <c r="J73" s="14">
        <v>5498350</v>
      </c>
      <c r="K73" s="31">
        <v>0</v>
      </c>
      <c r="L73" s="14">
        <v>5498350</v>
      </c>
      <c r="M73" s="15">
        <v>0</v>
      </c>
      <c r="N73" s="32"/>
      <c r="O73" s="33">
        <v>0</v>
      </c>
      <c r="P73" s="15">
        <v>5498350</v>
      </c>
      <c r="Q73" s="34">
        <v>0</v>
      </c>
      <c r="R73" s="34">
        <v>0</v>
      </c>
      <c r="S73" s="14">
        <v>5498350</v>
      </c>
      <c r="T73" s="14"/>
      <c r="U73" s="14">
        <v>5498350</v>
      </c>
      <c r="V73" s="14">
        <v>0</v>
      </c>
      <c r="W73" s="14">
        <v>0</v>
      </c>
      <c r="X73" s="14">
        <v>0</v>
      </c>
      <c r="Y73" s="14">
        <v>0</v>
      </c>
      <c r="Z73" s="14">
        <v>0</v>
      </c>
      <c r="AA73" s="20">
        <v>11171</v>
      </c>
      <c r="AB73">
        <v>492.19854981648911</v>
      </c>
      <c r="AC73">
        <v>19</v>
      </c>
    </row>
    <row r="74" spans="1:29" x14ac:dyDescent="0.25">
      <c r="A74" s="16" t="s">
        <v>147</v>
      </c>
      <c r="B74" s="16">
        <v>36</v>
      </c>
      <c r="C74" s="16" t="s">
        <v>148</v>
      </c>
      <c r="D74" s="16" t="s">
        <v>50</v>
      </c>
      <c r="E74" s="13" t="s">
        <v>1128</v>
      </c>
      <c r="F74" s="14">
        <v>0</v>
      </c>
      <c r="G74" s="14">
        <v>1216625</v>
      </c>
      <c r="H74" s="14">
        <v>0</v>
      </c>
      <c r="I74" s="14">
        <v>0</v>
      </c>
      <c r="J74" s="14">
        <v>1216625</v>
      </c>
      <c r="K74" s="31">
        <v>0</v>
      </c>
      <c r="L74" s="14">
        <v>1216625</v>
      </c>
      <c r="M74" s="15">
        <v>0</v>
      </c>
      <c r="N74" s="32"/>
      <c r="O74" s="33">
        <v>0</v>
      </c>
      <c r="P74" s="15">
        <v>1216625</v>
      </c>
      <c r="Q74" s="34">
        <v>0</v>
      </c>
      <c r="R74" s="34">
        <v>0</v>
      </c>
      <c r="S74" s="14">
        <v>1216625</v>
      </c>
      <c r="T74" s="14"/>
      <c r="U74" s="14">
        <v>1216625</v>
      </c>
      <c r="V74" s="14">
        <v>0</v>
      </c>
      <c r="W74" s="14">
        <v>0</v>
      </c>
      <c r="X74" s="14">
        <v>0</v>
      </c>
      <c r="Y74" s="14">
        <v>0</v>
      </c>
      <c r="Z74" s="14">
        <v>0</v>
      </c>
      <c r="AA74" s="20">
        <v>12901</v>
      </c>
      <c r="AB74">
        <v>94.304705061623125</v>
      </c>
      <c r="AC74">
        <v>320</v>
      </c>
    </row>
    <row r="75" spans="1:29" x14ac:dyDescent="0.25">
      <c r="A75" s="16" t="s">
        <v>149</v>
      </c>
      <c r="B75" s="16">
        <v>40</v>
      </c>
      <c r="C75" s="16" t="s">
        <v>150</v>
      </c>
      <c r="D75" s="16" t="s">
        <v>50</v>
      </c>
      <c r="E75" s="13" t="s">
        <v>1128</v>
      </c>
      <c r="F75" s="14">
        <v>0</v>
      </c>
      <c r="G75" s="14">
        <v>1867322</v>
      </c>
      <c r="H75" s="14">
        <v>0</v>
      </c>
      <c r="I75" s="14">
        <v>0</v>
      </c>
      <c r="J75" s="14">
        <v>1867322</v>
      </c>
      <c r="K75" s="31">
        <v>0</v>
      </c>
      <c r="L75" s="14">
        <v>1867322</v>
      </c>
      <c r="M75" s="15">
        <v>0</v>
      </c>
      <c r="N75" s="32"/>
      <c r="O75" s="33">
        <v>0</v>
      </c>
      <c r="P75" s="15">
        <v>1867322</v>
      </c>
      <c r="Q75" s="34">
        <v>0</v>
      </c>
      <c r="R75" s="34">
        <v>0</v>
      </c>
      <c r="S75" s="14">
        <v>1867322</v>
      </c>
      <c r="T75" s="14"/>
      <c r="U75" s="14">
        <v>1867322</v>
      </c>
      <c r="V75" s="14">
        <v>0</v>
      </c>
      <c r="W75" s="14">
        <v>0</v>
      </c>
      <c r="X75" s="14">
        <v>0</v>
      </c>
      <c r="Y75" s="14">
        <v>0</v>
      </c>
      <c r="Z75" s="14">
        <v>0</v>
      </c>
      <c r="AA75" s="20">
        <v>25056</v>
      </c>
      <c r="AB75">
        <v>74.525941890166024</v>
      </c>
      <c r="AC75">
        <v>460</v>
      </c>
    </row>
    <row r="76" spans="1:29" x14ac:dyDescent="0.25">
      <c r="A76" s="16" t="s">
        <v>151</v>
      </c>
      <c r="B76" s="16">
        <v>38</v>
      </c>
      <c r="C76" s="16" t="s">
        <v>152</v>
      </c>
      <c r="D76" s="16" t="s">
        <v>50</v>
      </c>
      <c r="E76" s="13" t="s">
        <v>1128</v>
      </c>
      <c r="F76" s="14">
        <v>0</v>
      </c>
      <c r="G76" s="14">
        <v>1056993</v>
      </c>
      <c r="H76" s="14">
        <v>13722</v>
      </c>
      <c r="I76" s="14">
        <v>0</v>
      </c>
      <c r="J76" s="14">
        <v>1070715</v>
      </c>
      <c r="K76" s="31">
        <v>0</v>
      </c>
      <c r="L76" s="14">
        <v>1070715</v>
      </c>
      <c r="M76" s="15">
        <v>0</v>
      </c>
      <c r="N76" s="32"/>
      <c r="O76" s="33">
        <v>0</v>
      </c>
      <c r="P76" s="15">
        <v>1056993</v>
      </c>
      <c r="Q76" s="34">
        <v>13722</v>
      </c>
      <c r="R76" s="34">
        <v>0</v>
      </c>
      <c r="S76" s="14">
        <v>1070715</v>
      </c>
      <c r="T76" s="14"/>
      <c r="U76" s="14">
        <v>1070715</v>
      </c>
      <c r="V76" s="14">
        <v>0</v>
      </c>
      <c r="W76" s="14">
        <v>0</v>
      </c>
      <c r="X76" s="14">
        <v>0</v>
      </c>
      <c r="Y76" s="14">
        <v>0</v>
      </c>
      <c r="Z76" s="14">
        <v>0</v>
      </c>
      <c r="AA76" s="20">
        <v>11435</v>
      </c>
      <c r="AB76">
        <v>93.634892872759067</v>
      </c>
      <c r="AC76">
        <v>322</v>
      </c>
    </row>
    <row r="77" spans="1:29" x14ac:dyDescent="0.25">
      <c r="A77" s="16" t="s">
        <v>153</v>
      </c>
      <c r="B77" s="16">
        <v>39</v>
      </c>
      <c r="C77" s="16" t="s">
        <v>154</v>
      </c>
      <c r="D77" s="16" t="s">
        <v>50</v>
      </c>
      <c r="E77" s="13" t="s">
        <v>1128</v>
      </c>
      <c r="F77" s="14">
        <v>0</v>
      </c>
      <c r="G77" s="14">
        <v>749670</v>
      </c>
      <c r="H77" s="14">
        <v>0</v>
      </c>
      <c r="I77" s="14">
        <v>23359</v>
      </c>
      <c r="J77" s="14">
        <v>773029</v>
      </c>
      <c r="K77" s="31">
        <v>0</v>
      </c>
      <c r="L77" s="14">
        <v>773029</v>
      </c>
      <c r="M77" s="15">
        <v>0</v>
      </c>
      <c r="N77" s="32"/>
      <c r="O77" s="33">
        <v>0</v>
      </c>
      <c r="P77" s="15">
        <v>749670</v>
      </c>
      <c r="Q77" s="34">
        <v>0</v>
      </c>
      <c r="R77" s="34">
        <v>23359</v>
      </c>
      <c r="S77" s="14">
        <v>773029</v>
      </c>
      <c r="T77" s="14"/>
      <c r="U77" s="14">
        <v>773029</v>
      </c>
      <c r="V77" s="14">
        <v>0</v>
      </c>
      <c r="W77" s="14">
        <v>0</v>
      </c>
      <c r="X77" s="14">
        <v>0</v>
      </c>
      <c r="Y77" s="14">
        <v>0</v>
      </c>
      <c r="Z77" s="14">
        <v>0</v>
      </c>
      <c r="AA77" s="20">
        <v>9984</v>
      </c>
      <c r="AB77">
        <v>77.426782852564102</v>
      </c>
      <c r="AC77">
        <v>447</v>
      </c>
    </row>
    <row r="78" spans="1:29" x14ac:dyDescent="0.25">
      <c r="A78" s="16" t="s">
        <v>155</v>
      </c>
      <c r="B78" s="16">
        <v>38</v>
      </c>
      <c r="C78" s="16" t="s">
        <v>156</v>
      </c>
      <c r="D78" s="16" t="s">
        <v>50</v>
      </c>
      <c r="E78" s="13" t="s">
        <v>1128</v>
      </c>
      <c r="F78" s="14">
        <v>11565</v>
      </c>
      <c r="G78" s="14">
        <v>686952</v>
      </c>
      <c r="H78" s="14">
        <v>0</v>
      </c>
      <c r="I78" s="14">
        <v>0</v>
      </c>
      <c r="J78" s="14">
        <v>698517</v>
      </c>
      <c r="K78" s="31">
        <v>0</v>
      </c>
      <c r="L78" s="14">
        <v>698517</v>
      </c>
      <c r="M78" s="15">
        <v>4524</v>
      </c>
      <c r="N78" s="32"/>
      <c r="O78" s="33">
        <v>4524</v>
      </c>
      <c r="P78" s="15">
        <v>693993</v>
      </c>
      <c r="Q78" s="34">
        <v>0</v>
      </c>
      <c r="R78" s="34">
        <v>0</v>
      </c>
      <c r="S78" s="14">
        <v>698517</v>
      </c>
      <c r="T78" s="14"/>
      <c r="U78" s="14">
        <v>698517</v>
      </c>
      <c r="V78" s="14">
        <v>197954</v>
      </c>
      <c r="W78" s="14">
        <v>0</v>
      </c>
      <c r="X78" s="14">
        <v>99750</v>
      </c>
      <c r="Y78" s="14">
        <v>98204</v>
      </c>
      <c r="Z78" s="14">
        <v>0</v>
      </c>
      <c r="AA78" s="20">
        <v>5569</v>
      </c>
      <c r="AB78">
        <v>125.42952056024421</v>
      </c>
      <c r="AC78">
        <v>165</v>
      </c>
    </row>
    <row r="79" spans="1:29" x14ac:dyDescent="0.25">
      <c r="A79" s="16" t="s">
        <v>157</v>
      </c>
      <c r="B79" s="16">
        <v>37</v>
      </c>
      <c r="C79" s="16" t="s">
        <v>158</v>
      </c>
      <c r="D79" s="16" t="s">
        <v>50</v>
      </c>
      <c r="E79" s="13" t="s">
        <v>1128</v>
      </c>
      <c r="F79" s="14">
        <v>0</v>
      </c>
      <c r="G79" s="14">
        <v>90150</v>
      </c>
      <c r="H79" s="14">
        <v>0</v>
      </c>
      <c r="I79" s="14">
        <v>0</v>
      </c>
      <c r="J79" s="14">
        <v>90150</v>
      </c>
      <c r="K79" s="31">
        <v>0</v>
      </c>
      <c r="L79" s="14">
        <v>90150</v>
      </c>
      <c r="M79" s="15">
        <v>0</v>
      </c>
      <c r="N79" s="32"/>
      <c r="O79" s="33">
        <v>0</v>
      </c>
      <c r="P79" s="15">
        <v>90150</v>
      </c>
      <c r="Q79" s="34">
        <v>0</v>
      </c>
      <c r="R79" s="34">
        <v>0</v>
      </c>
      <c r="S79" s="14">
        <v>90150</v>
      </c>
      <c r="T79" s="14"/>
      <c r="U79" s="14">
        <v>90150</v>
      </c>
      <c r="V79" s="14">
        <v>0</v>
      </c>
      <c r="W79" s="14">
        <v>0</v>
      </c>
      <c r="X79" s="14">
        <v>0</v>
      </c>
      <c r="Y79" s="14">
        <v>0</v>
      </c>
      <c r="Z79" s="14">
        <v>0</v>
      </c>
      <c r="AA79" s="20">
        <v>529</v>
      </c>
      <c r="AB79">
        <v>170.41587901701322</v>
      </c>
      <c r="AC79">
        <v>96</v>
      </c>
    </row>
    <row r="80" spans="1:29" x14ac:dyDescent="0.25">
      <c r="A80" s="16" t="s">
        <v>159</v>
      </c>
      <c r="B80" s="16">
        <v>36</v>
      </c>
      <c r="C80" s="16" t="s">
        <v>160</v>
      </c>
      <c r="D80" s="16" t="s">
        <v>50</v>
      </c>
      <c r="E80" s="13" t="s">
        <v>1128</v>
      </c>
      <c r="F80" s="14">
        <v>0</v>
      </c>
      <c r="G80" s="14">
        <v>1384589</v>
      </c>
      <c r="H80" s="14">
        <v>0</v>
      </c>
      <c r="I80" s="14">
        <v>0</v>
      </c>
      <c r="J80" s="14">
        <v>1384589</v>
      </c>
      <c r="K80" s="31">
        <v>0</v>
      </c>
      <c r="L80" s="14">
        <v>1384589</v>
      </c>
      <c r="M80" s="15">
        <v>0</v>
      </c>
      <c r="N80" s="32"/>
      <c r="O80" s="33">
        <v>0</v>
      </c>
      <c r="P80" s="15">
        <v>1384589</v>
      </c>
      <c r="Q80" s="34">
        <v>0</v>
      </c>
      <c r="R80" s="34">
        <v>0</v>
      </c>
      <c r="S80" s="14">
        <v>1384589</v>
      </c>
      <c r="T80" s="14"/>
      <c r="U80" s="14">
        <v>1384589</v>
      </c>
      <c r="V80" s="14">
        <v>0</v>
      </c>
      <c r="W80" s="14">
        <v>0</v>
      </c>
      <c r="X80" s="14">
        <v>0</v>
      </c>
      <c r="Y80" s="14">
        <v>0</v>
      </c>
      <c r="Z80" s="14">
        <v>0</v>
      </c>
      <c r="AA80" s="20">
        <v>18303</v>
      </c>
      <c r="AB80">
        <v>75.648199748675083</v>
      </c>
      <c r="AC80">
        <v>454</v>
      </c>
    </row>
    <row r="81" spans="1:29" x14ac:dyDescent="0.25">
      <c r="A81" s="16" t="s">
        <v>161</v>
      </c>
      <c r="B81" s="16">
        <v>38</v>
      </c>
      <c r="C81" s="16" t="s">
        <v>162</v>
      </c>
      <c r="D81" s="16" t="s">
        <v>50</v>
      </c>
      <c r="E81" s="13" t="s">
        <v>1128</v>
      </c>
      <c r="F81" s="14">
        <v>0</v>
      </c>
      <c r="G81" s="14">
        <v>1440167</v>
      </c>
      <c r="H81" s="14">
        <v>0</v>
      </c>
      <c r="I81" s="14">
        <v>0</v>
      </c>
      <c r="J81" s="14">
        <v>1440167</v>
      </c>
      <c r="K81" s="31">
        <v>0</v>
      </c>
      <c r="L81" s="14">
        <v>1440167</v>
      </c>
      <c r="M81" s="15">
        <v>0</v>
      </c>
      <c r="N81" s="32"/>
      <c r="O81" s="33">
        <v>0</v>
      </c>
      <c r="P81" s="15">
        <v>1440167</v>
      </c>
      <c r="Q81" s="34">
        <v>0</v>
      </c>
      <c r="R81" s="34">
        <v>0</v>
      </c>
      <c r="S81" s="14">
        <v>1440167</v>
      </c>
      <c r="T81" s="14"/>
      <c r="U81" s="14">
        <v>1440167</v>
      </c>
      <c r="V81" s="14">
        <v>0</v>
      </c>
      <c r="W81" s="14">
        <v>0</v>
      </c>
      <c r="X81" s="14">
        <v>0</v>
      </c>
      <c r="Y81" s="14">
        <v>0</v>
      </c>
      <c r="Z81" s="14">
        <v>0</v>
      </c>
      <c r="AA81" s="20">
        <v>13562</v>
      </c>
      <c r="AB81">
        <v>106.19134345966671</v>
      </c>
      <c r="AC81">
        <v>234</v>
      </c>
    </row>
    <row r="82" spans="1:29" x14ac:dyDescent="0.25">
      <c r="A82" s="16" t="s">
        <v>163</v>
      </c>
      <c r="B82" s="16">
        <v>39</v>
      </c>
      <c r="C82" s="16" t="s">
        <v>164</v>
      </c>
      <c r="D82" s="16" t="s">
        <v>50</v>
      </c>
      <c r="E82" s="13" t="s">
        <v>1128</v>
      </c>
      <c r="F82" s="14">
        <v>0</v>
      </c>
      <c r="G82" s="14">
        <v>418322</v>
      </c>
      <c r="H82" s="14">
        <v>0</v>
      </c>
      <c r="I82" s="14">
        <v>0</v>
      </c>
      <c r="J82" s="14">
        <v>418322</v>
      </c>
      <c r="K82" s="31">
        <v>0</v>
      </c>
      <c r="L82" s="14">
        <v>418322</v>
      </c>
      <c r="M82" s="15">
        <v>0</v>
      </c>
      <c r="N82" s="32"/>
      <c r="O82" s="33">
        <v>0</v>
      </c>
      <c r="P82" s="15">
        <v>418322</v>
      </c>
      <c r="Q82" s="34">
        <v>0</v>
      </c>
      <c r="R82" s="34">
        <v>0</v>
      </c>
      <c r="S82" s="14">
        <v>418322</v>
      </c>
      <c r="T82" s="14"/>
      <c r="U82" s="14">
        <v>418322</v>
      </c>
      <c r="V82" s="14">
        <v>0</v>
      </c>
      <c r="W82" s="14">
        <v>0</v>
      </c>
      <c r="X82" s="14">
        <v>0</v>
      </c>
      <c r="Y82" s="14">
        <v>0</v>
      </c>
      <c r="Z82" s="14">
        <v>0</v>
      </c>
      <c r="AA82" s="20">
        <v>3173</v>
      </c>
      <c r="AB82">
        <v>131.83800819413804</v>
      </c>
      <c r="AC82">
        <v>146</v>
      </c>
    </row>
    <row r="83" spans="1:29" x14ac:dyDescent="0.25">
      <c r="A83" s="16" t="s">
        <v>165</v>
      </c>
      <c r="B83" s="16">
        <v>36</v>
      </c>
      <c r="C83" s="16" t="s">
        <v>166</v>
      </c>
      <c r="D83" s="16" t="s">
        <v>50</v>
      </c>
      <c r="E83" s="13" t="s">
        <v>1128</v>
      </c>
      <c r="F83" s="14">
        <v>0</v>
      </c>
      <c r="G83" s="14">
        <v>484723</v>
      </c>
      <c r="H83" s="14">
        <v>0</v>
      </c>
      <c r="I83" s="14">
        <v>0</v>
      </c>
      <c r="J83" s="14">
        <v>484723</v>
      </c>
      <c r="K83" s="31">
        <v>0</v>
      </c>
      <c r="L83" s="14">
        <v>484723</v>
      </c>
      <c r="M83" s="15">
        <v>0</v>
      </c>
      <c r="N83" s="32"/>
      <c r="O83" s="33">
        <v>0</v>
      </c>
      <c r="P83" s="15">
        <v>484723</v>
      </c>
      <c r="Q83" s="34">
        <v>0</v>
      </c>
      <c r="R83" s="34">
        <v>0</v>
      </c>
      <c r="S83" s="14">
        <v>484723</v>
      </c>
      <c r="T83" s="14"/>
      <c r="U83" s="14">
        <v>484723</v>
      </c>
      <c r="V83" s="14">
        <v>0</v>
      </c>
      <c r="W83" s="14">
        <v>0</v>
      </c>
      <c r="X83" s="14">
        <v>0</v>
      </c>
      <c r="Y83" s="14">
        <v>0</v>
      </c>
      <c r="Z83" s="14">
        <v>0</v>
      </c>
      <c r="AA83" s="20">
        <v>2435</v>
      </c>
      <c r="AB83">
        <v>199.06488706365502</v>
      </c>
      <c r="AC83">
        <v>73</v>
      </c>
    </row>
    <row r="84" spans="1:29" x14ac:dyDescent="0.25">
      <c r="A84" s="16" t="s">
        <v>167</v>
      </c>
      <c r="B84" s="16">
        <v>37</v>
      </c>
      <c r="C84" s="16" t="s">
        <v>168</v>
      </c>
      <c r="D84" s="16" t="s">
        <v>50</v>
      </c>
      <c r="E84" s="13" t="s">
        <v>1128</v>
      </c>
      <c r="F84" s="14">
        <v>0</v>
      </c>
      <c r="G84" s="14">
        <v>3379296</v>
      </c>
      <c r="H84" s="14">
        <v>0</v>
      </c>
      <c r="I84" s="14">
        <v>0</v>
      </c>
      <c r="J84" s="14">
        <v>3379296</v>
      </c>
      <c r="K84" s="31">
        <v>0</v>
      </c>
      <c r="L84" s="14">
        <v>3379296</v>
      </c>
      <c r="M84" s="15">
        <v>0</v>
      </c>
      <c r="N84" s="32"/>
      <c r="O84" s="33">
        <v>0</v>
      </c>
      <c r="P84" s="15">
        <v>3379296</v>
      </c>
      <c r="Q84" s="34">
        <v>0</v>
      </c>
      <c r="R84" s="34">
        <v>0</v>
      </c>
      <c r="S84" s="14">
        <v>3379296</v>
      </c>
      <c r="T84" s="14"/>
      <c r="U84" s="14">
        <v>3379296</v>
      </c>
      <c r="V84" s="14">
        <v>0</v>
      </c>
      <c r="W84" s="14">
        <v>0</v>
      </c>
      <c r="X84" s="14">
        <v>0</v>
      </c>
      <c r="Y84" s="14">
        <v>0</v>
      </c>
      <c r="Z84" s="14">
        <v>0</v>
      </c>
      <c r="AA84" s="20">
        <v>40284</v>
      </c>
      <c r="AB84">
        <v>83.886803693774198</v>
      </c>
      <c r="AC84">
        <v>405</v>
      </c>
    </row>
    <row r="85" spans="1:29" x14ac:dyDescent="0.25">
      <c r="A85" s="16" t="s">
        <v>169</v>
      </c>
      <c r="B85" s="16">
        <v>37</v>
      </c>
      <c r="C85" s="16" t="s">
        <v>170</v>
      </c>
      <c r="D85" s="16" t="s">
        <v>50</v>
      </c>
      <c r="E85" s="13" t="s">
        <v>1128</v>
      </c>
      <c r="F85" s="14">
        <v>0</v>
      </c>
      <c r="G85" s="14">
        <v>1119801</v>
      </c>
      <c r="H85" s="14">
        <v>0</v>
      </c>
      <c r="I85" s="14">
        <v>0</v>
      </c>
      <c r="J85" s="14">
        <v>1119801</v>
      </c>
      <c r="K85" s="31">
        <v>0</v>
      </c>
      <c r="L85" s="14">
        <v>1119801</v>
      </c>
      <c r="M85" s="15">
        <v>0</v>
      </c>
      <c r="N85" s="32"/>
      <c r="O85" s="33">
        <v>0</v>
      </c>
      <c r="P85" s="15">
        <v>1119801</v>
      </c>
      <c r="Q85" s="34">
        <v>0</v>
      </c>
      <c r="R85" s="34">
        <v>0</v>
      </c>
      <c r="S85" s="14">
        <v>1119801</v>
      </c>
      <c r="T85" s="14"/>
      <c r="U85" s="14">
        <v>1119801</v>
      </c>
      <c r="V85" s="14">
        <v>0</v>
      </c>
      <c r="W85" s="14">
        <v>0</v>
      </c>
      <c r="X85" s="14">
        <v>0</v>
      </c>
      <c r="Y85" s="14">
        <v>0</v>
      </c>
      <c r="Z85" s="14">
        <v>0</v>
      </c>
      <c r="AA85" s="20">
        <v>14453</v>
      </c>
      <c r="AB85">
        <v>77.47879333010448</v>
      </c>
      <c r="AC85">
        <v>446</v>
      </c>
    </row>
    <row r="86" spans="1:29" x14ac:dyDescent="0.25">
      <c r="A86" s="16" t="s">
        <v>171</v>
      </c>
      <c r="B86" s="16">
        <v>36</v>
      </c>
      <c r="C86" s="16" t="s">
        <v>172</v>
      </c>
      <c r="D86" s="16" t="s">
        <v>50</v>
      </c>
      <c r="E86" s="13" t="s">
        <v>1128</v>
      </c>
      <c r="F86" s="14">
        <v>1206</v>
      </c>
      <c r="G86" s="14">
        <v>154734</v>
      </c>
      <c r="H86" s="14">
        <v>0</v>
      </c>
      <c r="I86" s="14">
        <v>0</v>
      </c>
      <c r="J86" s="14">
        <v>155940</v>
      </c>
      <c r="K86" s="31">
        <v>0</v>
      </c>
      <c r="L86" s="14">
        <v>155940</v>
      </c>
      <c r="M86" s="15">
        <v>0</v>
      </c>
      <c r="N86" s="32"/>
      <c r="O86" s="33">
        <v>0</v>
      </c>
      <c r="P86" s="15">
        <v>155940</v>
      </c>
      <c r="Q86" s="34">
        <v>0</v>
      </c>
      <c r="R86" s="34">
        <v>0</v>
      </c>
      <c r="S86" s="14">
        <v>155940</v>
      </c>
      <c r="T86" s="14"/>
      <c r="U86" s="14">
        <v>155940</v>
      </c>
      <c r="V86" s="14">
        <v>0</v>
      </c>
      <c r="W86" s="14">
        <v>0</v>
      </c>
      <c r="X86" s="14">
        <v>0</v>
      </c>
      <c r="Y86" s="14">
        <v>0</v>
      </c>
      <c r="Z86" s="14">
        <v>0</v>
      </c>
      <c r="AA86" s="20">
        <v>68</v>
      </c>
      <c r="AB86">
        <v>2293.2352941176468</v>
      </c>
      <c r="AC86">
        <v>3</v>
      </c>
    </row>
    <row r="87" spans="1:29" x14ac:dyDescent="0.25">
      <c r="A87" s="16" t="s">
        <v>173</v>
      </c>
      <c r="B87" s="16">
        <v>39</v>
      </c>
      <c r="C87" s="16" t="s">
        <v>174</v>
      </c>
      <c r="D87" s="16" t="s">
        <v>50</v>
      </c>
      <c r="E87" s="13" t="s">
        <v>1128</v>
      </c>
      <c r="F87" s="14">
        <v>0</v>
      </c>
      <c r="G87" s="14">
        <v>858614</v>
      </c>
      <c r="H87" s="14">
        <v>0</v>
      </c>
      <c r="I87" s="14">
        <v>0</v>
      </c>
      <c r="J87" s="14">
        <v>858614</v>
      </c>
      <c r="K87" s="31">
        <v>0</v>
      </c>
      <c r="L87" s="14">
        <v>858614</v>
      </c>
      <c r="M87" s="15">
        <v>0</v>
      </c>
      <c r="N87" s="32"/>
      <c r="O87" s="33">
        <v>0</v>
      </c>
      <c r="P87" s="15">
        <v>858614</v>
      </c>
      <c r="Q87" s="34">
        <v>0</v>
      </c>
      <c r="R87" s="34">
        <v>0</v>
      </c>
      <c r="S87" s="14">
        <v>858614</v>
      </c>
      <c r="T87" s="14"/>
      <c r="U87" s="14">
        <v>858614</v>
      </c>
      <c r="V87" s="14">
        <v>0</v>
      </c>
      <c r="W87" s="14">
        <v>0</v>
      </c>
      <c r="X87" s="14">
        <v>0</v>
      </c>
      <c r="Y87" s="14">
        <v>0</v>
      </c>
      <c r="Z87" s="14">
        <v>0</v>
      </c>
      <c r="AA87" s="20">
        <v>8205</v>
      </c>
      <c r="AB87">
        <v>104.64521633150518</v>
      </c>
      <c r="AC87">
        <v>242</v>
      </c>
    </row>
    <row r="88" spans="1:29" x14ac:dyDescent="0.25">
      <c r="A88" s="16" t="s">
        <v>175</v>
      </c>
      <c r="B88" s="16">
        <v>40</v>
      </c>
      <c r="C88" s="16" t="s">
        <v>176</v>
      </c>
      <c r="D88" s="16" t="s">
        <v>50</v>
      </c>
      <c r="E88" s="13" t="s">
        <v>1128</v>
      </c>
      <c r="F88" s="14">
        <v>0</v>
      </c>
      <c r="G88" s="14">
        <v>2468600</v>
      </c>
      <c r="H88" s="14">
        <v>0</v>
      </c>
      <c r="I88" s="14">
        <v>0</v>
      </c>
      <c r="J88" s="14">
        <v>2468600</v>
      </c>
      <c r="K88" s="31">
        <v>0</v>
      </c>
      <c r="L88" s="14">
        <v>2468600</v>
      </c>
      <c r="M88" s="15">
        <v>0</v>
      </c>
      <c r="N88" s="32"/>
      <c r="O88" s="33">
        <v>0</v>
      </c>
      <c r="P88" s="15">
        <v>2468600</v>
      </c>
      <c r="Q88" s="34">
        <v>0</v>
      </c>
      <c r="R88" s="34">
        <v>0</v>
      </c>
      <c r="S88" s="14">
        <v>2468600</v>
      </c>
      <c r="T88" s="14"/>
      <c r="U88" s="14">
        <v>2468600</v>
      </c>
      <c r="V88" s="14">
        <v>0</v>
      </c>
      <c r="W88" s="14">
        <v>0</v>
      </c>
      <c r="X88" s="14">
        <v>0</v>
      </c>
      <c r="Y88" s="14">
        <v>0</v>
      </c>
      <c r="Z88" s="14">
        <v>0</v>
      </c>
      <c r="AA88" s="20">
        <v>10108</v>
      </c>
      <c r="AB88">
        <v>244.22239810051445</v>
      </c>
      <c r="AC88">
        <v>45</v>
      </c>
    </row>
    <row r="89" spans="1:29" x14ac:dyDescent="0.25">
      <c r="A89" s="16" t="s">
        <v>177</v>
      </c>
      <c r="B89" s="16">
        <v>36</v>
      </c>
      <c r="C89" s="16" t="s">
        <v>178</v>
      </c>
      <c r="D89" s="16" t="s">
        <v>50</v>
      </c>
      <c r="E89" s="13" t="s">
        <v>1128</v>
      </c>
      <c r="F89" s="14">
        <v>6014</v>
      </c>
      <c r="G89" s="14">
        <v>667440</v>
      </c>
      <c r="H89" s="14">
        <v>0</v>
      </c>
      <c r="I89" s="14">
        <v>0</v>
      </c>
      <c r="J89" s="14">
        <v>673454</v>
      </c>
      <c r="K89" s="31">
        <v>0</v>
      </c>
      <c r="L89" s="14">
        <v>673454</v>
      </c>
      <c r="M89" s="15">
        <v>0</v>
      </c>
      <c r="N89" s="32"/>
      <c r="O89" s="33">
        <v>0</v>
      </c>
      <c r="P89" s="15">
        <v>673454</v>
      </c>
      <c r="Q89" s="34">
        <v>0</v>
      </c>
      <c r="R89" s="34">
        <v>0</v>
      </c>
      <c r="S89" s="14">
        <v>673454</v>
      </c>
      <c r="T89" s="14"/>
      <c r="U89" s="14">
        <v>673454</v>
      </c>
      <c r="V89" s="14">
        <v>0</v>
      </c>
      <c r="W89" s="14">
        <v>0</v>
      </c>
      <c r="X89" s="14">
        <v>0</v>
      </c>
      <c r="Y89" s="14">
        <v>0</v>
      </c>
      <c r="Z89" s="14">
        <v>0</v>
      </c>
      <c r="AA89" s="20">
        <v>11495</v>
      </c>
      <c r="AB89">
        <v>58.586689865158768</v>
      </c>
      <c r="AC89">
        <v>541</v>
      </c>
    </row>
    <row r="90" spans="1:29" x14ac:dyDescent="0.25">
      <c r="A90" s="16" t="s">
        <v>179</v>
      </c>
      <c r="B90" s="16">
        <v>39</v>
      </c>
      <c r="C90" s="16" t="s">
        <v>180</v>
      </c>
      <c r="D90" s="16" t="s">
        <v>50</v>
      </c>
      <c r="E90" s="13" t="s">
        <v>1128</v>
      </c>
      <c r="F90" s="14">
        <v>0</v>
      </c>
      <c r="G90" s="14">
        <v>713525</v>
      </c>
      <c r="H90" s="14">
        <v>0</v>
      </c>
      <c r="I90" s="14">
        <v>0</v>
      </c>
      <c r="J90" s="14">
        <v>713525</v>
      </c>
      <c r="K90" s="31">
        <v>0</v>
      </c>
      <c r="L90" s="14">
        <v>713525</v>
      </c>
      <c r="M90" s="15">
        <v>0</v>
      </c>
      <c r="N90" s="32"/>
      <c r="O90" s="33">
        <v>0</v>
      </c>
      <c r="P90" s="15">
        <v>713525</v>
      </c>
      <c r="Q90" s="34">
        <v>0</v>
      </c>
      <c r="R90" s="34">
        <v>0</v>
      </c>
      <c r="S90" s="14">
        <v>713525</v>
      </c>
      <c r="T90" s="14"/>
      <c r="U90" s="14">
        <v>713525</v>
      </c>
      <c r="V90" s="14">
        <v>0</v>
      </c>
      <c r="W90" s="14">
        <v>0</v>
      </c>
      <c r="X90" s="14">
        <v>0</v>
      </c>
      <c r="Y90" s="14">
        <v>0</v>
      </c>
      <c r="Z90" s="14">
        <v>0</v>
      </c>
      <c r="AA90" s="20">
        <v>9176</v>
      </c>
      <c r="AB90">
        <v>77.75991717523975</v>
      </c>
      <c r="AC90">
        <v>444</v>
      </c>
    </row>
    <row r="91" spans="1:29" x14ac:dyDescent="0.25">
      <c r="A91" s="16" t="s">
        <v>181</v>
      </c>
      <c r="B91" s="16">
        <v>39</v>
      </c>
      <c r="C91" s="16" t="s">
        <v>182</v>
      </c>
      <c r="D91" s="16" t="s">
        <v>50</v>
      </c>
      <c r="E91" s="13" t="s">
        <v>1128</v>
      </c>
      <c r="F91" s="14">
        <v>0</v>
      </c>
      <c r="G91" s="14">
        <v>1018831</v>
      </c>
      <c r="H91" s="14">
        <v>0</v>
      </c>
      <c r="I91" s="14">
        <v>705</v>
      </c>
      <c r="J91" s="14">
        <v>1019536</v>
      </c>
      <c r="K91" s="31">
        <v>0</v>
      </c>
      <c r="L91" s="14">
        <v>1019536</v>
      </c>
      <c r="M91" s="15">
        <v>0</v>
      </c>
      <c r="N91" s="32"/>
      <c r="O91" s="33">
        <v>0</v>
      </c>
      <c r="P91" s="15">
        <v>1018831</v>
      </c>
      <c r="Q91" s="34">
        <v>0</v>
      </c>
      <c r="R91" s="34">
        <v>705</v>
      </c>
      <c r="S91" s="14">
        <v>1019536</v>
      </c>
      <c r="T91" s="14"/>
      <c r="U91" s="14">
        <v>1019536</v>
      </c>
      <c r="V91" s="14">
        <v>0</v>
      </c>
      <c r="W91" s="14">
        <v>0</v>
      </c>
      <c r="X91" s="14">
        <v>0</v>
      </c>
      <c r="Y91" s="14">
        <v>0</v>
      </c>
      <c r="Z91" s="14">
        <v>0</v>
      </c>
      <c r="AA91" s="20">
        <v>11078</v>
      </c>
      <c r="AB91">
        <v>92.03249684058494</v>
      </c>
      <c r="AC91">
        <v>334</v>
      </c>
    </row>
    <row r="92" spans="1:29" x14ac:dyDescent="0.25">
      <c r="A92" s="16" t="s">
        <v>183</v>
      </c>
      <c r="B92" s="16">
        <v>39</v>
      </c>
      <c r="C92" s="16" t="s">
        <v>184</v>
      </c>
      <c r="D92" s="16" t="s">
        <v>50</v>
      </c>
      <c r="E92" s="13" t="s">
        <v>1128</v>
      </c>
      <c r="F92" s="14">
        <v>0</v>
      </c>
      <c r="G92" s="14">
        <v>509389</v>
      </c>
      <c r="H92" s="14">
        <v>0</v>
      </c>
      <c r="I92" s="14">
        <v>11186</v>
      </c>
      <c r="J92" s="14">
        <v>520575</v>
      </c>
      <c r="K92" s="31">
        <v>0</v>
      </c>
      <c r="L92" s="14">
        <v>520575</v>
      </c>
      <c r="M92" s="15">
        <v>0</v>
      </c>
      <c r="N92" s="32"/>
      <c r="O92" s="33">
        <v>0</v>
      </c>
      <c r="P92" s="15">
        <v>509389</v>
      </c>
      <c r="Q92" s="34">
        <v>0</v>
      </c>
      <c r="R92" s="34">
        <v>11186</v>
      </c>
      <c r="S92" s="14">
        <v>520575</v>
      </c>
      <c r="T92" s="14"/>
      <c r="U92" s="14">
        <v>520575</v>
      </c>
      <c r="V92" s="14">
        <v>0</v>
      </c>
      <c r="W92" s="14">
        <v>0</v>
      </c>
      <c r="X92" s="14">
        <v>0</v>
      </c>
      <c r="Y92" s="14">
        <v>0</v>
      </c>
      <c r="Z92" s="14">
        <v>0</v>
      </c>
      <c r="AA92" s="20">
        <v>5839</v>
      </c>
      <c r="AB92">
        <v>89.154821030998463</v>
      </c>
      <c r="AC92">
        <v>358</v>
      </c>
    </row>
    <row r="93" spans="1:29" x14ac:dyDescent="0.25">
      <c r="A93" s="16" t="s">
        <v>185</v>
      </c>
      <c r="B93" s="16">
        <v>36</v>
      </c>
      <c r="C93" s="16" t="s">
        <v>186</v>
      </c>
      <c r="D93" s="16" t="s">
        <v>50</v>
      </c>
      <c r="E93" s="13" t="s">
        <v>1128</v>
      </c>
      <c r="F93" s="14">
        <v>7771</v>
      </c>
      <c r="G93" s="14">
        <v>776952</v>
      </c>
      <c r="H93" s="14">
        <v>0</v>
      </c>
      <c r="I93" s="14">
        <v>0</v>
      </c>
      <c r="J93" s="14">
        <v>784723</v>
      </c>
      <c r="K93" s="31">
        <v>0</v>
      </c>
      <c r="L93" s="14">
        <v>784723</v>
      </c>
      <c r="M93" s="15">
        <v>1</v>
      </c>
      <c r="N93" s="32"/>
      <c r="O93" s="33">
        <v>1</v>
      </c>
      <c r="P93" s="15">
        <v>784722</v>
      </c>
      <c r="Q93" s="34">
        <v>0</v>
      </c>
      <c r="R93" s="34">
        <v>0</v>
      </c>
      <c r="S93" s="14">
        <v>784723</v>
      </c>
      <c r="T93" s="14"/>
      <c r="U93" s="14">
        <v>784723</v>
      </c>
      <c r="V93" s="14">
        <v>0</v>
      </c>
      <c r="W93" s="14">
        <v>0</v>
      </c>
      <c r="X93" s="14">
        <v>0</v>
      </c>
      <c r="Y93" s="14">
        <v>0</v>
      </c>
      <c r="Z93" s="14">
        <v>0</v>
      </c>
      <c r="AA93" s="20">
        <v>9294</v>
      </c>
      <c r="AB93">
        <v>84.433290294813858</v>
      </c>
      <c r="AC93">
        <v>398</v>
      </c>
    </row>
    <row r="94" spans="1:29" x14ac:dyDescent="0.25">
      <c r="A94" s="16" t="s">
        <v>187</v>
      </c>
      <c r="B94" s="16">
        <v>40</v>
      </c>
      <c r="C94" s="16" t="s">
        <v>188</v>
      </c>
      <c r="D94" s="16" t="s">
        <v>50</v>
      </c>
      <c r="E94" s="13" t="s">
        <v>1128</v>
      </c>
      <c r="F94" s="14">
        <v>0</v>
      </c>
      <c r="G94" s="14">
        <v>1093271</v>
      </c>
      <c r="H94" s="14">
        <v>0</v>
      </c>
      <c r="I94" s="14">
        <v>0</v>
      </c>
      <c r="J94" s="14">
        <v>1093271</v>
      </c>
      <c r="K94" s="31">
        <v>0</v>
      </c>
      <c r="L94" s="14">
        <v>1093271</v>
      </c>
      <c r="M94" s="15">
        <v>0</v>
      </c>
      <c r="N94" s="32"/>
      <c r="O94" s="33">
        <v>0</v>
      </c>
      <c r="P94" s="15">
        <v>1093271</v>
      </c>
      <c r="Q94" s="34">
        <v>0</v>
      </c>
      <c r="R94" s="34">
        <v>0</v>
      </c>
      <c r="S94" s="14">
        <v>1093271</v>
      </c>
      <c r="T94" s="14"/>
      <c r="U94" s="14">
        <v>1093271</v>
      </c>
      <c r="V94" s="14">
        <v>0</v>
      </c>
      <c r="W94" s="14">
        <v>0</v>
      </c>
      <c r="X94" s="14">
        <v>0</v>
      </c>
      <c r="Y94" s="14">
        <v>0</v>
      </c>
      <c r="Z94" s="14">
        <v>0</v>
      </c>
      <c r="AA94" s="20">
        <v>16947</v>
      </c>
      <c r="AB94">
        <v>64.511181920103851</v>
      </c>
      <c r="AC94">
        <v>526</v>
      </c>
    </row>
    <row r="95" spans="1:29" x14ac:dyDescent="0.25">
      <c r="A95" s="16" t="s">
        <v>189</v>
      </c>
      <c r="B95" s="16">
        <v>9</v>
      </c>
      <c r="C95" s="16" t="s">
        <v>190</v>
      </c>
      <c r="D95" s="16" t="s">
        <v>191</v>
      </c>
      <c r="E95" s="13" t="s">
        <v>1128</v>
      </c>
      <c r="F95" s="14">
        <v>0</v>
      </c>
      <c r="G95" s="14">
        <v>143799</v>
      </c>
      <c r="H95" s="14">
        <v>160491</v>
      </c>
      <c r="I95" s="14">
        <v>0</v>
      </c>
      <c r="J95" s="14">
        <v>304290</v>
      </c>
      <c r="K95" s="31">
        <v>0</v>
      </c>
      <c r="L95" s="14">
        <v>304290</v>
      </c>
      <c r="M95" s="15">
        <v>0</v>
      </c>
      <c r="N95" s="32"/>
      <c r="O95" s="33">
        <v>0</v>
      </c>
      <c r="P95" s="15">
        <v>143799</v>
      </c>
      <c r="Q95" s="34">
        <v>160491</v>
      </c>
      <c r="R95" s="34">
        <v>0</v>
      </c>
      <c r="S95" s="14">
        <v>304290</v>
      </c>
      <c r="T95" s="14"/>
      <c r="U95" s="14">
        <v>304290</v>
      </c>
      <c r="V95" s="14">
        <v>0</v>
      </c>
      <c r="W95" s="14">
        <v>0</v>
      </c>
      <c r="X95" s="14">
        <v>0</v>
      </c>
      <c r="Y95" s="14">
        <v>0</v>
      </c>
      <c r="Z95" s="14">
        <v>0</v>
      </c>
      <c r="AA95" s="20">
        <v>1416</v>
      </c>
      <c r="AB95">
        <v>214.89406779661016</v>
      </c>
      <c r="AC95">
        <v>60</v>
      </c>
    </row>
    <row r="96" spans="1:29" x14ac:dyDescent="0.25">
      <c r="A96" s="16" t="s">
        <v>192</v>
      </c>
      <c r="B96" s="16">
        <v>7</v>
      </c>
      <c r="C96" s="16" t="s">
        <v>193</v>
      </c>
      <c r="D96" s="16" t="s">
        <v>191</v>
      </c>
      <c r="E96" s="13" t="s">
        <v>1128</v>
      </c>
      <c r="F96" s="14">
        <v>221518</v>
      </c>
      <c r="G96" s="14">
        <v>348812</v>
      </c>
      <c r="H96" s="14">
        <v>0</v>
      </c>
      <c r="I96" s="14">
        <v>0</v>
      </c>
      <c r="J96" s="14">
        <v>570330</v>
      </c>
      <c r="K96" s="31">
        <v>0</v>
      </c>
      <c r="L96" s="14">
        <v>570330</v>
      </c>
      <c r="M96" s="15">
        <v>210095</v>
      </c>
      <c r="N96" s="32"/>
      <c r="O96" s="33">
        <v>210095</v>
      </c>
      <c r="P96" s="15">
        <v>360235</v>
      </c>
      <c r="Q96" s="34">
        <v>0</v>
      </c>
      <c r="R96" s="34">
        <v>0</v>
      </c>
      <c r="S96" s="14">
        <v>570330</v>
      </c>
      <c r="T96" s="14"/>
      <c r="U96" s="14">
        <v>570330</v>
      </c>
      <c r="V96" s="14">
        <v>0</v>
      </c>
      <c r="W96" s="14">
        <v>0</v>
      </c>
      <c r="X96" s="14">
        <v>0</v>
      </c>
      <c r="Y96" s="14">
        <v>0</v>
      </c>
      <c r="Z96" s="14">
        <v>1120</v>
      </c>
      <c r="AA96" s="20">
        <v>2479</v>
      </c>
      <c r="AB96">
        <v>230.0645421540944</v>
      </c>
      <c r="AC96">
        <v>51</v>
      </c>
    </row>
    <row r="97" spans="1:29" x14ac:dyDescent="0.25">
      <c r="A97" s="16" t="s">
        <v>194</v>
      </c>
      <c r="B97" s="16">
        <v>7</v>
      </c>
      <c r="C97" s="16" t="s">
        <v>195</v>
      </c>
      <c r="D97" s="16" t="s">
        <v>191</v>
      </c>
      <c r="E97" s="13" t="s">
        <v>1128</v>
      </c>
      <c r="F97" s="14">
        <v>0</v>
      </c>
      <c r="G97" s="14">
        <v>392762</v>
      </c>
      <c r="H97" s="14">
        <v>0</v>
      </c>
      <c r="I97" s="14">
        <v>0</v>
      </c>
      <c r="J97" s="14">
        <v>392762</v>
      </c>
      <c r="K97" s="31">
        <v>0</v>
      </c>
      <c r="L97" s="14">
        <v>392762</v>
      </c>
      <c r="M97" s="15">
        <v>0</v>
      </c>
      <c r="N97" s="32"/>
      <c r="O97" s="33">
        <v>0</v>
      </c>
      <c r="P97" s="15">
        <v>392762</v>
      </c>
      <c r="Q97" s="34">
        <v>0</v>
      </c>
      <c r="R97" s="34">
        <v>0</v>
      </c>
      <c r="S97" s="14">
        <v>392762</v>
      </c>
      <c r="T97" s="14"/>
      <c r="U97" s="14">
        <v>392762</v>
      </c>
      <c r="V97" s="14">
        <v>0</v>
      </c>
      <c r="W97" s="14">
        <v>0</v>
      </c>
      <c r="X97" s="14">
        <v>0</v>
      </c>
      <c r="Y97" s="14">
        <v>0</v>
      </c>
      <c r="Z97" s="14">
        <v>0</v>
      </c>
      <c r="AA97" s="20">
        <v>3792</v>
      </c>
      <c r="AB97">
        <v>103.57647679324894</v>
      </c>
      <c r="AC97">
        <v>248</v>
      </c>
    </row>
    <row r="98" spans="1:29" x14ac:dyDescent="0.25">
      <c r="A98" s="16" t="s">
        <v>196</v>
      </c>
      <c r="B98" s="16">
        <v>7</v>
      </c>
      <c r="C98" s="16" t="s">
        <v>197</v>
      </c>
      <c r="D98" s="16" t="s">
        <v>191</v>
      </c>
      <c r="E98" s="13" t="s">
        <v>1128</v>
      </c>
      <c r="F98" s="14">
        <v>0</v>
      </c>
      <c r="G98" s="14">
        <v>890474</v>
      </c>
      <c r="H98" s="14">
        <v>3558</v>
      </c>
      <c r="I98" s="14">
        <v>0</v>
      </c>
      <c r="J98" s="14">
        <v>894032</v>
      </c>
      <c r="K98" s="31">
        <v>0</v>
      </c>
      <c r="L98" s="14">
        <v>894032</v>
      </c>
      <c r="M98" s="15">
        <v>0</v>
      </c>
      <c r="N98" s="32"/>
      <c r="O98" s="33">
        <v>0</v>
      </c>
      <c r="P98" s="15">
        <v>890474</v>
      </c>
      <c r="Q98" s="34">
        <v>3558</v>
      </c>
      <c r="R98" s="34">
        <v>0</v>
      </c>
      <c r="S98" s="14">
        <v>894032</v>
      </c>
      <c r="T98" s="14"/>
      <c r="U98" s="14">
        <v>894032</v>
      </c>
      <c r="V98" s="14">
        <v>0</v>
      </c>
      <c r="W98" s="14">
        <v>0</v>
      </c>
      <c r="X98" s="14">
        <v>0</v>
      </c>
      <c r="Y98" s="14">
        <v>0</v>
      </c>
      <c r="Z98" s="14">
        <v>3012</v>
      </c>
      <c r="AA98" s="20">
        <v>11914</v>
      </c>
      <c r="AB98">
        <v>75.040456605673995</v>
      </c>
      <c r="AC98">
        <v>457</v>
      </c>
    </row>
    <row r="99" spans="1:29" x14ac:dyDescent="0.25">
      <c r="A99" s="16" t="s">
        <v>198</v>
      </c>
      <c r="B99" s="16">
        <v>7</v>
      </c>
      <c r="C99" s="16" t="s">
        <v>199</v>
      </c>
      <c r="D99" s="16" t="s">
        <v>191</v>
      </c>
      <c r="E99" s="13" t="s">
        <v>1128</v>
      </c>
      <c r="F99" s="14">
        <v>0</v>
      </c>
      <c r="G99" s="14">
        <v>5413180</v>
      </c>
      <c r="H99" s="14">
        <v>0</v>
      </c>
      <c r="I99" s="14">
        <v>0</v>
      </c>
      <c r="J99" s="14">
        <v>5413180</v>
      </c>
      <c r="K99" s="31">
        <v>0</v>
      </c>
      <c r="L99" s="14">
        <v>5413180</v>
      </c>
      <c r="M99" s="15">
        <v>0</v>
      </c>
      <c r="N99" s="32"/>
      <c r="O99" s="33">
        <v>0</v>
      </c>
      <c r="P99" s="15">
        <v>5413180</v>
      </c>
      <c r="Q99" s="34">
        <v>0</v>
      </c>
      <c r="R99" s="34">
        <v>0</v>
      </c>
      <c r="S99" s="14">
        <v>5413180</v>
      </c>
      <c r="T99" s="14"/>
      <c r="U99" s="14">
        <v>5413180</v>
      </c>
      <c r="V99" s="14">
        <v>0</v>
      </c>
      <c r="W99" s="14">
        <v>0</v>
      </c>
      <c r="X99" s="14">
        <v>0</v>
      </c>
      <c r="Y99" s="14">
        <v>0</v>
      </c>
      <c r="Z99" s="14">
        <v>0</v>
      </c>
      <c r="AA99" s="20">
        <v>9858</v>
      </c>
      <c r="AB99">
        <v>549.11543923716783</v>
      </c>
      <c r="AC99">
        <v>13</v>
      </c>
    </row>
    <row r="100" spans="1:29" x14ac:dyDescent="0.25">
      <c r="A100" s="16" t="s">
        <v>200</v>
      </c>
      <c r="B100" s="16">
        <v>7</v>
      </c>
      <c r="C100" s="16" t="s">
        <v>201</v>
      </c>
      <c r="D100" s="16" t="s">
        <v>191</v>
      </c>
      <c r="E100" s="13" t="s">
        <v>1128</v>
      </c>
      <c r="F100" s="14">
        <v>0</v>
      </c>
      <c r="G100" s="14">
        <v>4587305</v>
      </c>
      <c r="H100" s="14">
        <v>0</v>
      </c>
      <c r="I100" s="14">
        <v>0</v>
      </c>
      <c r="J100" s="14">
        <v>4587305</v>
      </c>
      <c r="K100" s="31">
        <v>0</v>
      </c>
      <c r="L100" s="14">
        <v>4587305</v>
      </c>
      <c r="M100" s="15">
        <v>0</v>
      </c>
      <c r="N100" s="32"/>
      <c r="O100" s="33">
        <v>0</v>
      </c>
      <c r="P100" s="15">
        <v>4587305</v>
      </c>
      <c r="Q100" s="34">
        <v>0</v>
      </c>
      <c r="R100" s="34">
        <v>0</v>
      </c>
      <c r="S100" s="14">
        <v>4587305</v>
      </c>
      <c r="T100" s="14"/>
      <c r="U100" s="14">
        <v>4587305</v>
      </c>
      <c r="V100" s="14">
        <v>0</v>
      </c>
      <c r="W100" s="14">
        <v>0</v>
      </c>
      <c r="X100" s="14">
        <v>0</v>
      </c>
      <c r="Y100" s="14">
        <v>0</v>
      </c>
      <c r="Z100" s="14">
        <v>5313</v>
      </c>
      <c r="AA100" s="20">
        <v>22594</v>
      </c>
      <c r="AB100">
        <v>203.03199964592369</v>
      </c>
      <c r="AC100">
        <v>70</v>
      </c>
    </row>
    <row r="101" spans="1:29" x14ac:dyDescent="0.25">
      <c r="A101" s="16" t="s">
        <v>202</v>
      </c>
      <c r="B101" s="16">
        <v>12</v>
      </c>
      <c r="C101" s="16" t="s">
        <v>203</v>
      </c>
      <c r="D101" s="16" t="s">
        <v>191</v>
      </c>
      <c r="E101" s="13" t="s">
        <v>1128</v>
      </c>
      <c r="F101" s="14">
        <v>0</v>
      </c>
      <c r="G101" s="14">
        <v>512715</v>
      </c>
      <c r="H101" s="14">
        <v>0</v>
      </c>
      <c r="I101" s="14">
        <v>0</v>
      </c>
      <c r="J101" s="14">
        <v>512715</v>
      </c>
      <c r="K101" s="31">
        <v>0</v>
      </c>
      <c r="L101" s="14">
        <v>512715</v>
      </c>
      <c r="M101" s="15">
        <v>0</v>
      </c>
      <c r="N101" s="32"/>
      <c r="O101" s="33">
        <v>0</v>
      </c>
      <c r="P101" s="15">
        <v>512715</v>
      </c>
      <c r="Q101" s="34">
        <v>0</v>
      </c>
      <c r="R101" s="34">
        <v>0</v>
      </c>
      <c r="S101" s="14">
        <v>512715</v>
      </c>
      <c r="T101" s="14"/>
      <c r="U101" s="14">
        <v>512715</v>
      </c>
      <c r="V101" s="14">
        <v>0</v>
      </c>
      <c r="W101" s="14">
        <v>0</v>
      </c>
      <c r="X101" s="14">
        <v>0</v>
      </c>
      <c r="Y101" s="14">
        <v>0</v>
      </c>
      <c r="Z101" s="14">
        <v>1863</v>
      </c>
      <c r="AA101" s="20">
        <v>7573</v>
      </c>
      <c r="AB101">
        <v>67.703023900699861</v>
      </c>
      <c r="AC101">
        <v>511</v>
      </c>
    </row>
    <row r="102" spans="1:29" x14ac:dyDescent="0.25">
      <c r="A102" s="16" t="s">
        <v>204</v>
      </c>
      <c r="B102" s="16">
        <v>7</v>
      </c>
      <c r="C102" s="16" t="s">
        <v>205</v>
      </c>
      <c r="D102" s="16" t="s">
        <v>191</v>
      </c>
      <c r="E102" s="13" t="s">
        <v>1128</v>
      </c>
      <c r="F102" s="14">
        <v>0</v>
      </c>
      <c r="G102" s="14">
        <v>1915320</v>
      </c>
      <c r="H102" s="14">
        <v>5425</v>
      </c>
      <c r="I102" s="14">
        <v>0</v>
      </c>
      <c r="J102" s="14">
        <v>1920745</v>
      </c>
      <c r="K102" s="31">
        <v>0</v>
      </c>
      <c r="L102" s="14">
        <v>1920745</v>
      </c>
      <c r="M102" s="15">
        <v>0</v>
      </c>
      <c r="N102" s="32"/>
      <c r="O102" s="33">
        <v>0</v>
      </c>
      <c r="P102" s="15">
        <v>1915320</v>
      </c>
      <c r="Q102" s="34">
        <v>5425</v>
      </c>
      <c r="R102" s="34">
        <v>0</v>
      </c>
      <c r="S102" s="14">
        <v>1920745</v>
      </c>
      <c r="T102" s="14"/>
      <c r="U102" s="14">
        <v>1920745</v>
      </c>
      <c r="V102" s="14">
        <v>0</v>
      </c>
      <c r="W102" s="14">
        <v>0</v>
      </c>
      <c r="X102" s="14">
        <v>0</v>
      </c>
      <c r="Y102" s="14">
        <v>0</v>
      </c>
      <c r="Z102" s="14">
        <v>5733</v>
      </c>
      <c r="AA102" s="20">
        <v>16342</v>
      </c>
      <c r="AB102">
        <v>117.53426753151389</v>
      </c>
      <c r="AC102">
        <v>188</v>
      </c>
    </row>
    <row r="103" spans="1:29" x14ac:dyDescent="0.25">
      <c r="A103" s="16" t="s">
        <v>206</v>
      </c>
      <c r="B103" s="16">
        <v>7</v>
      </c>
      <c r="C103" s="16" t="s">
        <v>207</v>
      </c>
      <c r="D103" s="16" t="s">
        <v>191</v>
      </c>
      <c r="E103" s="13" t="s">
        <v>1128</v>
      </c>
      <c r="F103" s="14">
        <v>0</v>
      </c>
      <c r="G103" s="14">
        <v>403822</v>
      </c>
      <c r="H103" s="14">
        <v>0</v>
      </c>
      <c r="I103" s="14">
        <v>0</v>
      </c>
      <c r="J103" s="14">
        <v>403822</v>
      </c>
      <c r="K103" s="31">
        <v>0</v>
      </c>
      <c r="L103" s="14">
        <v>403822</v>
      </c>
      <c r="M103" s="15">
        <v>0</v>
      </c>
      <c r="N103" s="32"/>
      <c r="O103" s="33">
        <v>0</v>
      </c>
      <c r="P103" s="15">
        <v>403822</v>
      </c>
      <c r="Q103" s="34">
        <v>0</v>
      </c>
      <c r="R103" s="34">
        <v>0</v>
      </c>
      <c r="S103" s="14">
        <v>403822</v>
      </c>
      <c r="T103" s="14"/>
      <c r="U103" s="14">
        <v>403822</v>
      </c>
      <c r="V103" s="14">
        <v>0</v>
      </c>
      <c r="W103" s="14">
        <v>0</v>
      </c>
      <c r="X103" s="14">
        <v>0</v>
      </c>
      <c r="Y103" s="14">
        <v>0</v>
      </c>
      <c r="Z103" s="14">
        <v>1170</v>
      </c>
      <c r="AA103" s="20">
        <v>4430</v>
      </c>
      <c r="AB103">
        <v>91.156207674943573</v>
      </c>
      <c r="AC103">
        <v>339</v>
      </c>
    </row>
    <row r="104" spans="1:29" x14ac:dyDescent="0.25">
      <c r="A104" s="16" t="s">
        <v>208</v>
      </c>
      <c r="B104" s="16">
        <v>7</v>
      </c>
      <c r="C104" s="16" t="s">
        <v>209</v>
      </c>
      <c r="D104" s="16" t="s">
        <v>191</v>
      </c>
      <c r="E104" s="13" t="s">
        <v>1128</v>
      </c>
      <c r="F104" s="14">
        <v>0</v>
      </c>
      <c r="G104" s="14">
        <v>1279101</v>
      </c>
      <c r="H104" s="14">
        <v>0</v>
      </c>
      <c r="I104" s="14">
        <v>0</v>
      </c>
      <c r="J104" s="14">
        <v>1279101</v>
      </c>
      <c r="K104" s="31">
        <v>0</v>
      </c>
      <c r="L104" s="14">
        <v>1279101</v>
      </c>
      <c r="M104" s="15">
        <v>0</v>
      </c>
      <c r="N104" s="32"/>
      <c r="O104" s="33">
        <v>0</v>
      </c>
      <c r="P104" s="15">
        <v>1279101</v>
      </c>
      <c r="Q104" s="34">
        <v>0</v>
      </c>
      <c r="R104" s="34">
        <v>0</v>
      </c>
      <c r="S104" s="14">
        <v>1279101</v>
      </c>
      <c r="T104" s="14"/>
      <c r="U104" s="14">
        <v>1279101</v>
      </c>
      <c r="V104" s="14">
        <v>0</v>
      </c>
      <c r="W104" s="14">
        <v>0</v>
      </c>
      <c r="X104" s="14">
        <v>0</v>
      </c>
      <c r="Y104" s="14">
        <v>0</v>
      </c>
      <c r="Z104" s="14">
        <v>5162</v>
      </c>
      <c r="AA104" s="20">
        <v>16492</v>
      </c>
      <c r="AB104">
        <v>77.558877031287892</v>
      </c>
      <c r="AC104">
        <v>445</v>
      </c>
    </row>
    <row r="105" spans="1:29" x14ac:dyDescent="0.25">
      <c r="A105" s="16" t="s">
        <v>210</v>
      </c>
      <c r="B105" s="16">
        <v>8</v>
      </c>
      <c r="C105" s="16" t="s">
        <v>211</v>
      </c>
      <c r="D105" s="16" t="s">
        <v>191</v>
      </c>
      <c r="E105" s="13" t="s">
        <v>1128</v>
      </c>
      <c r="F105" s="14">
        <v>0</v>
      </c>
      <c r="G105" s="14">
        <v>426947</v>
      </c>
      <c r="H105" s="14">
        <v>0</v>
      </c>
      <c r="I105" s="14">
        <v>0</v>
      </c>
      <c r="J105" s="14">
        <v>426947</v>
      </c>
      <c r="K105" s="31">
        <v>0</v>
      </c>
      <c r="L105" s="14">
        <v>426947</v>
      </c>
      <c r="M105" s="15">
        <v>0</v>
      </c>
      <c r="N105" s="32"/>
      <c r="O105" s="33">
        <v>0</v>
      </c>
      <c r="P105" s="15">
        <v>426947</v>
      </c>
      <c r="Q105" s="34">
        <v>0</v>
      </c>
      <c r="R105" s="34">
        <v>0</v>
      </c>
      <c r="S105" s="14">
        <v>426947</v>
      </c>
      <c r="T105" s="14"/>
      <c r="U105" s="14">
        <v>426947</v>
      </c>
      <c r="V105" s="14">
        <v>0</v>
      </c>
      <c r="W105" s="14">
        <v>0</v>
      </c>
      <c r="X105" s="14">
        <v>0</v>
      </c>
      <c r="Y105" s="14">
        <v>0</v>
      </c>
      <c r="Z105" s="14">
        <v>1838</v>
      </c>
      <c r="AA105" s="20">
        <v>6144</v>
      </c>
      <c r="AB105">
        <v>69.490071614583329</v>
      </c>
      <c r="AC105">
        <v>502</v>
      </c>
    </row>
    <row r="106" spans="1:29" x14ac:dyDescent="0.25">
      <c r="A106" s="16" t="s">
        <v>212</v>
      </c>
      <c r="B106" s="16">
        <v>7</v>
      </c>
      <c r="C106" s="16" t="s">
        <v>213</v>
      </c>
      <c r="D106" s="16" t="s">
        <v>191</v>
      </c>
      <c r="E106" s="13" t="s">
        <v>1128</v>
      </c>
      <c r="F106" s="14">
        <v>0</v>
      </c>
      <c r="G106" s="14">
        <v>676039</v>
      </c>
      <c r="H106" s="14">
        <v>0</v>
      </c>
      <c r="I106" s="14">
        <v>0</v>
      </c>
      <c r="J106" s="14">
        <v>676039</v>
      </c>
      <c r="K106" s="31">
        <v>0</v>
      </c>
      <c r="L106" s="14">
        <v>676039</v>
      </c>
      <c r="M106" s="15">
        <v>0</v>
      </c>
      <c r="N106" s="32"/>
      <c r="O106" s="33">
        <v>0</v>
      </c>
      <c r="P106" s="15">
        <v>676039</v>
      </c>
      <c r="Q106" s="34">
        <v>0</v>
      </c>
      <c r="R106" s="34">
        <v>0</v>
      </c>
      <c r="S106" s="14">
        <v>676039</v>
      </c>
      <c r="T106" s="14"/>
      <c r="U106" s="14">
        <v>676039</v>
      </c>
      <c r="V106" s="14">
        <v>0</v>
      </c>
      <c r="W106" s="14">
        <v>0</v>
      </c>
      <c r="X106" s="14">
        <v>0</v>
      </c>
      <c r="Y106" s="14">
        <v>0</v>
      </c>
      <c r="Z106" s="14">
        <v>3010</v>
      </c>
      <c r="AA106" s="20">
        <v>8647</v>
      </c>
      <c r="AB106">
        <v>78.181912802127911</v>
      </c>
      <c r="AC106">
        <v>441</v>
      </c>
    </row>
    <row r="107" spans="1:29" x14ac:dyDescent="0.25">
      <c r="A107" s="16" t="s">
        <v>214</v>
      </c>
      <c r="B107" s="16">
        <v>8</v>
      </c>
      <c r="C107" s="16" t="s">
        <v>215</v>
      </c>
      <c r="D107" s="16" t="s">
        <v>191</v>
      </c>
      <c r="E107" s="13" t="s">
        <v>1128</v>
      </c>
      <c r="F107" s="14">
        <v>0</v>
      </c>
      <c r="G107" s="14">
        <v>3164693</v>
      </c>
      <c r="H107" s="14">
        <v>0</v>
      </c>
      <c r="I107" s="14">
        <v>0</v>
      </c>
      <c r="J107" s="14">
        <v>3164693</v>
      </c>
      <c r="K107" s="31">
        <v>0</v>
      </c>
      <c r="L107" s="14">
        <v>3164693</v>
      </c>
      <c r="M107" s="15">
        <v>0</v>
      </c>
      <c r="N107" s="32"/>
      <c r="O107" s="33">
        <v>0</v>
      </c>
      <c r="P107" s="15">
        <v>3164693</v>
      </c>
      <c r="Q107" s="34">
        <v>0</v>
      </c>
      <c r="R107" s="34">
        <v>0</v>
      </c>
      <c r="S107" s="14">
        <v>3164693</v>
      </c>
      <c r="T107" s="14"/>
      <c r="U107" s="14">
        <v>3164693</v>
      </c>
      <c r="V107" s="14">
        <v>0</v>
      </c>
      <c r="W107" s="14">
        <v>0</v>
      </c>
      <c r="X107" s="14">
        <v>0</v>
      </c>
      <c r="Y107" s="14">
        <v>0</v>
      </c>
      <c r="Z107" s="14">
        <v>13848</v>
      </c>
      <c r="AA107" s="20">
        <v>45188</v>
      </c>
      <c r="AB107">
        <v>70.033924935823677</v>
      </c>
      <c r="AC107">
        <v>499</v>
      </c>
    </row>
    <row r="108" spans="1:29" x14ac:dyDescent="0.25">
      <c r="A108" s="16" t="s">
        <v>216</v>
      </c>
      <c r="B108" s="16">
        <v>7</v>
      </c>
      <c r="C108" s="16" t="s">
        <v>217</v>
      </c>
      <c r="D108" s="16" t="s">
        <v>191</v>
      </c>
      <c r="E108" s="13" t="s">
        <v>1128</v>
      </c>
      <c r="F108" s="14">
        <v>8363</v>
      </c>
      <c r="G108" s="14">
        <v>80338</v>
      </c>
      <c r="H108" s="14">
        <v>0</v>
      </c>
      <c r="I108" s="14">
        <v>0</v>
      </c>
      <c r="J108" s="14">
        <v>88701</v>
      </c>
      <c r="K108" s="31">
        <v>0</v>
      </c>
      <c r="L108" s="14">
        <v>88701</v>
      </c>
      <c r="M108" s="15">
        <v>7285</v>
      </c>
      <c r="N108" s="32"/>
      <c r="O108" s="33">
        <v>7285</v>
      </c>
      <c r="P108" s="15">
        <v>81416</v>
      </c>
      <c r="Q108" s="34">
        <v>0</v>
      </c>
      <c r="R108" s="34">
        <v>0</v>
      </c>
      <c r="S108" s="14">
        <v>88701</v>
      </c>
      <c r="T108" s="14"/>
      <c r="U108" s="14">
        <v>88701</v>
      </c>
      <c r="V108" s="14">
        <v>0</v>
      </c>
      <c r="W108" s="14">
        <v>0</v>
      </c>
      <c r="X108" s="14">
        <v>0</v>
      </c>
      <c r="Y108" s="14">
        <v>0</v>
      </c>
      <c r="Z108" s="14">
        <v>0</v>
      </c>
      <c r="AA108" s="20">
        <v>552</v>
      </c>
      <c r="AB108">
        <v>160.69021739130434</v>
      </c>
      <c r="AC108">
        <v>106</v>
      </c>
    </row>
    <row r="109" spans="1:29" x14ac:dyDescent="0.25">
      <c r="A109" s="16" t="s">
        <v>218</v>
      </c>
      <c r="B109" s="16">
        <v>7</v>
      </c>
      <c r="C109" s="16" t="s">
        <v>219</v>
      </c>
      <c r="D109" s="16" t="s">
        <v>191</v>
      </c>
      <c r="E109" s="13" t="s">
        <v>1128</v>
      </c>
      <c r="F109" s="14">
        <v>2950</v>
      </c>
      <c r="G109" s="14">
        <v>1348413</v>
      </c>
      <c r="H109" s="14">
        <v>0</v>
      </c>
      <c r="I109" s="14">
        <v>0</v>
      </c>
      <c r="J109" s="14">
        <v>1351363</v>
      </c>
      <c r="K109" s="31">
        <v>0</v>
      </c>
      <c r="L109" s="14">
        <v>1351363</v>
      </c>
      <c r="M109" s="15">
        <v>0</v>
      </c>
      <c r="N109" s="32"/>
      <c r="O109" s="33">
        <v>0</v>
      </c>
      <c r="P109" s="15">
        <v>1351363</v>
      </c>
      <c r="Q109" s="34">
        <v>0</v>
      </c>
      <c r="R109" s="34">
        <v>0</v>
      </c>
      <c r="S109" s="14">
        <v>1351363</v>
      </c>
      <c r="T109" s="14"/>
      <c r="U109" s="14">
        <v>1351363</v>
      </c>
      <c r="V109" s="14">
        <v>0</v>
      </c>
      <c r="W109" s="14">
        <v>0</v>
      </c>
      <c r="X109" s="14">
        <v>0</v>
      </c>
      <c r="Y109" s="14">
        <v>0</v>
      </c>
      <c r="Z109" s="14">
        <v>4012</v>
      </c>
      <c r="AA109" s="20">
        <v>12486</v>
      </c>
      <c r="AB109">
        <v>108.2302578888355</v>
      </c>
      <c r="AC109">
        <v>228</v>
      </c>
    </row>
    <row r="110" spans="1:29" x14ac:dyDescent="0.25">
      <c r="A110" s="16" t="s">
        <v>220</v>
      </c>
      <c r="B110" s="16">
        <v>8</v>
      </c>
      <c r="C110" s="16" t="s">
        <v>221</v>
      </c>
      <c r="D110" s="16" t="s">
        <v>191</v>
      </c>
      <c r="E110" s="13" t="s">
        <v>1128</v>
      </c>
      <c r="F110" s="14">
        <v>0</v>
      </c>
      <c r="G110" s="14">
        <v>379764</v>
      </c>
      <c r="H110" s="14">
        <v>0</v>
      </c>
      <c r="I110" s="14">
        <v>0</v>
      </c>
      <c r="J110" s="14">
        <v>379764</v>
      </c>
      <c r="K110" s="31">
        <v>0</v>
      </c>
      <c r="L110" s="14">
        <v>379764</v>
      </c>
      <c r="M110" s="15">
        <v>0</v>
      </c>
      <c r="N110" s="32"/>
      <c r="O110" s="33">
        <v>0</v>
      </c>
      <c r="P110" s="15">
        <v>379764</v>
      </c>
      <c r="Q110" s="34">
        <v>0</v>
      </c>
      <c r="R110" s="34">
        <v>0</v>
      </c>
      <c r="S110" s="14">
        <v>379764</v>
      </c>
      <c r="T110" s="14"/>
      <c r="U110" s="14">
        <v>379764</v>
      </c>
      <c r="V110" s="14">
        <v>0</v>
      </c>
      <c r="W110" s="14">
        <v>0</v>
      </c>
      <c r="X110" s="14">
        <v>0</v>
      </c>
      <c r="Y110" s="14">
        <v>0</v>
      </c>
      <c r="Z110" s="14">
        <v>0</v>
      </c>
      <c r="AA110" s="20">
        <v>5976</v>
      </c>
      <c r="AB110">
        <v>63.548192771084338</v>
      </c>
      <c r="AC110">
        <v>528</v>
      </c>
    </row>
    <row r="111" spans="1:29" x14ac:dyDescent="0.25">
      <c r="A111" s="16" t="s">
        <v>222</v>
      </c>
      <c r="B111" s="16">
        <v>8</v>
      </c>
      <c r="C111" s="16" t="s">
        <v>223</v>
      </c>
      <c r="D111" s="16" t="s">
        <v>191</v>
      </c>
      <c r="E111" s="13" t="s">
        <v>1128</v>
      </c>
      <c r="F111" s="14">
        <v>0</v>
      </c>
      <c r="G111" s="14">
        <v>1283043</v>
      </c>
      <c r="H111" s="14">
        <v>0</v>
      </c>
      <c r="I111" s="14">
        <v>0</v>
      </c>
      <c r="J111" s="14">
        <v>1283043</v>
      </c>
      <c r="K111" s="31">
        <v>0</v>
      </c>
      <c r="L111" s="14">
        <v>1283043</v>
      </c>
      <c r="M111" s="15">
        <v>0</v>
      </c>
      <c r="N111" s="32"/>
      <c r="O111" s="33">
        <v>0</v>
      </c>
      <c r="P111" s="15">
        <v>1283043</v>
      </c>
      <c r="Q111" s="34">
        <v>0</v>
      </c>
      <c r="R111" s="34">
        <v>0</v>
      </c>
      <c r="S111" s="14">
        <v>1283043</v>
      </c>
      <c r="T111" s="14"/>
      <c r="U111" s="14">
        <v>1283043</v>
      </c>
      <c r="V111" s="14">
        <v>0</v>
      </c>
      <c r="W111" s="14">
        <v>0</v>
      </c>
      <c r="X111" s="14">
        <v>0</v>
      </c>
      <c r="Y111" s="14">
        <v>0</v>
      </c>
      <c r="Z111" s="14">
        <v>0</v>
      </c>
      <c r="AA111" s="20">
        <v>12192</v>
      </c>
      <c r="AB111">
        <v>105.23646653543307</v>
      </c>
      <c r="AC111">
        <v>237</v>
      </c>
    </row>
    <row r="112" spans="1:29" x14ac:dyDescent="0.25">
      <c r="A112" s="16" t="s">
        <v>224</v>
      </c>
      <c r="B112" s="16">
        <v>8</v>
      </c>
      <c r="C112" s="16" t="s">
        <v>225</v>
      </c>
      <c r="D112" s="16" t="s">
        <v>191</v>
      </c>
      <c r="E112" s="13" t="s">
        <v>1128</v>
      </c>
      <c r="F112" s="14">
        <v>0</v>
      </c>
      <c r="G112" s="14">
        <v>512185</v>
      </c>
      <c r="H112" s="14">
        <v>0</v>
      </c>
      <c r="I112" s="14">
        <v>0</v>
      </c>
      <c r="J112" s="14">
        <v>512185</v>
      </c>
      <c r="K112" s="31">
        <v>0</v>
      </c>
      <c r="L112" s="14">
        <v>512185</v>
      </c>
      <c r="M112" s="15">
        <v>0</v>
      </c>
      <c r="N112" s="32"/>
      <c r="O112" s="33">
        <v>0</v>
      </c>
      <c r="P112" s="15">
        <v>512185</v>
      </c>
      <c r="Q112" s="34">
        <v>0</v>
      </c>
      <c r="R112" s="34">
        <v>0</v>
      </c>
      <c r="S112" s="14">
        <v>512185</v>
      </c>
      <c r="T112" s="14"/>
      <c r="U112" s="14">
        <v>512185</v>
      </c>
      <c r="V112" s="14">
        <v>0</v>
      </c>
      <c r="W112" s="14">
        <v>0</v>
      </c>
      <c r="X112" s="14">
        <v>0</v>
      </c>
      <c r="Y112" s="14">
        <v>0</v>
      </c>
      <c r="Z112" s="14">
        <v>0</v>
      </c>
      <c r="AA112" s="20">
        <v>8533</v>
      </c>
      <c r="AB112">
        <v>60.024024375952187</v>
      </c>
      <c r="AC112">
        <v>534</v>
      </c>
    </row>
    <row r="113" spans="1:29" x14ac:dyDescent="0.25">
      <c r="A113" s="16" t="s">
        <v>226</v>
      </c>
      <c r="B113" s="16">
        <v>6</v>
      </c>
      <c r="C113" s="17" t="s">
        <v>1137</v>
      </c>
      <c r="D113" s="16" t="s">
        <v>191</v>
      </c>
      <c r="E113" s="13" t="s">
        <v>1128</v>
      </c>
      <c r="F113" s="14">
        <v>0</v>
      </c>
      <c r="G113" s="14">
        <v>1709652</v>
      </c>
      <c r="H113" s="14">
        <v>0</v>
      </c>
      <c r="I113" s="14">
        <v>0</v>
      </c>
      <c r="J113" s="14">
        <v>1709652</v>
      </c>
      <c r="K113" s="31">
        <v>0</v>
      </c>
      <c r="L113" s="14">
        <v>1709652</v>
      </c>
      <c r="M113" s="15">
        <v>0</v>
      </c>
      <c r="N113" s="32"/>
      <c r="O113" s="33">
        <v>0</v>
      </c>
      <c r="P113" s="15">
        <v>1709652</v>
      </c>
      <c r="Q113" s="34">
        <v>0</v>
      </c>
      <c r="R113" s="34">
        <v>0</v>
      </c>
      <c r="S113" s="14">
        <v>1709652</v>
      </c>
      <c r="T113" s="14"/>
      <c r="U113" s="14">
        <v>1709652</v>
      </c>
      <c r="V113" s="14">
        <v>0</v>
      </c>
      <c r="W113" s="14">
        <v>0</v>
      </c>
      <c r="X113" s="14">
        <v>0</v>
      </c>
      <c r="Y113" s="14">
        <v>0</v>
      </c>
      <c r="Z113" s="14">
        <v>0</v>
      </c>
      <c r="AA113" s="20">
        <v>18476</v>
      </c>
      <c r="AB113">
        <v>92.533665295518517</v>
      </c>
      <c r="AC113">
        <v>330</v>
      </c>
    </row>
    <row r="114" spans="1:29" x14ac:dyDescent="0.25">
      <c r="A114" s="16" t="s">
        <v>227</v>
      </c>
      <c r="B114" s="16">
        <v>8</v>
      </c>
      <c r="C114" s="16" t="s">
        <v>228</v>
      </c>
      <c r="D114" s="16" t="s">
        <v>191</v>
      </c>
      <c r="E114" s="13" t="s">
        <v>1128</v>
      </c>
      <c r="F114" s="14">
        <v>0</v>
      </c>
      <c r="G114" s="14">
        <v>1981293</v>
      </c>
      <c r="H114" s="14">
        <v>9842</v>
      </c>
      <c r="I114" s="14">
        <v>0</v>
      </c>
      <c r="J114" s="14">
        <v>1991135</v>
      </c>
      <c r="K114" s="31">
        <v>0</v>
      </c>
      <c r="L114" s="14">
        <v>1991135</v>
      </c>
      <c r="M114" s="15">
        <v>0</v>
      </c>
      <c r="N114" s="32"/>
      <c r="O114" s="33">
        <v>0</v>
      </c>
      <c r="P114" s="15">
        <v>1981293</v>
      </c>
      <c r="Q114" s="34">
        <v>9842</v>
      </c>
      <c r="R114" s="34">
        <v>0</v>
      </c>
      <c r="S114" s="14">
        <v>1991135</v>
      </c>
      <c r="T114" s="14"/>
      <c r="U114" s="14">
        <v>1991135</v>
      </c>
      <c r="V114" s="14">
        <v>0</v>
      </c>
      <c r="W114" s="14">
        <v>0</v>
      </c>
      <c r="X114" s="14">
        <v>0</v>
      </c>
      <c r="Y114" s="14">
        <v>0</v>
      </c>
      <c r="Z114" s="14">
        <v>0</v>
      </c>
      <c r="AA114" s="20">
        <v>23394</v>
      </c>
      <c r="AB114">
        <v>85.113063178592796</v>
      </c>
      <c r="AC114">
        <v>393</v>
      </c>
    </row>
    <row r="115" spans="1:29" x14ac:dyDescent="0.25">
      <c r="A115" s="16" t="s">
        <v>229</v>
      </c>
      <c r="B115" s="16">
        <v>8</v>
      </c>
      <c r="C115" s="16" t="s">
        <v>230</v>
      </c>
      <c r="D115" s="16" t="s">
        <v>191</v>
      </c>
      <c r="E115" s="13" t="s">
        <v>1128</v>
      </c>
      <c r="F115" s="14">
        <v>0</v>
      </c>
      <c r="G115" s="14">
        <v>289600</v>
      </c>
      <c r="H115" s="14">
        <v>0</v>
      </c>
      <c r="I115" s="14">
        <v>0</v>
      </c>
      <c r="J115" s="14">
        <v>289600</v>
      </c>
      <c r="K115" s="31">
        <v>0</v>
      </c>
      <c r="L115" s="14">
        <v>289600</v>
      </c>
      <c r="M115" s="15">
        <v>0</v>
      </c>
      <c r="N115" s="32"/>
      <c r="O115" s="33">
        <v>0</v>
      </c>
      <c r="P115" s="15">
        <v>289600</v>
      </c>
      <c r="Q115" s="34">
        <v>0</v>
      </c>
      <c r="R115" s="34">
        <v>0</v>
      </c>
      <c r="S115" s="14">
        <v>289600</v>
      </c>
      <c r="T115" s="14"/>
      <c r="U115" s="14">
        <v>289600</v>
      </c>
      <c r="V115" s="14">
        <v>0</v>
      </c>
      <c r="W115" s="14">
        <v>0</v>
      </c>
      <c r="X115" s="14">
        <v>0</v>
      </c>
      <c r="Y115" s="14">
        <v>0</v>
      </c>
      <c r="Z115" s="14">
        <v>0</v>
      </c>
      <c r="AA115" s="20">
        <v>3914</v>
      </c>
      <c r="AB115">
        <v>73.990802248339293</v>
      </c>
      <c r="AC115">
        <v>463</v>
      </c>
    </row>
    <row r="116" spans="1:29" x14ac:dyDescent="0.25">
      <c r="A116" s="16" t="s">
        <v>231</v>
      </c>
      <c r="B116" s="16">
        <v>7</v>
      </c>
      <c r="C116" s="16" t="s">
        <v>232</v>
      </c>
      <c r="D116" s="16" t="s">
        <v>191</v>
      </c>
      <c r="E116" s="13" t="s">
        <v>1128</v>
      </c>
      <c r="F116" s="14">
        <v>0</v>
      </c>
      <c r="G116" s="14">
        <v>1793963</v>
      </c>
      <c r="H116" s="14">
        <v>0</v>
      </c>
      <c r="I116" s="14">
        <v>0</v>
      </c>
      <c r="J116" s="14">
        <v>1793963</v>
      </c>
      <c r="K116" s="31">
        <v>0</v>
      </c>
      <c r="L116" s="14">
        <v>1793963</v>
      </c>
      <c r="M116" s="15">
        <v>0</v>
      </c>
      <c r="N116" s="32"/>
      <c r="O116" s="33">
        <v>0</v>
      </c>
      <c r="P116" s="15">
        <v>1793963</v>
      </c>
      <c r="Q116" s="34">
        <v>0</v>
      </c>
      <c r="R116" s="34">
        <v>0</v>
      </c>
      <c r="S116" s="14">
        <v>1793963</v>
      </c>
      <c r="T116" s="14"/>
      <c r="U116" s="14">
        <v>1793963</v>
      </c>
      <c r="V116" s="14">
        <v>0</v>
      </c>
      <c r="W116" s="14">
        <v>0</v>
      </c>
      <c r="X116" s="14">
        <v>0</v>
      </c>
      <c r="Y116" s="14">
        <v>0</v>
      </c>
      <c r="Z116" s="14">
        <v>5979</v>
      </c>
      <c r="AA116" s="20">
        <v>20516</v>
      </c>
      <c r="AB116">
        <v>87.442142717878724</v>
      </c>
      <c r="AC116">
        <v>368</v>
      </c>
    </row>
    <row r="117" spans="1:29" x14ac:dyDescent="0.25">
      <c r="A117" s="16" t="s">
        <v>233</v>
      </c>
      <c r="B117" s="16">
        <v>8</v>
      </c>
      <c r="C117" s="16" t="s">
        <v>234</v>
      </c>
      <c r="D117" s="16" t="s">
        <v>191</v>
      </c>
      <c r="E117" s="13" t="s">
        <v>1128</v>
      </c>
      <c r="F117" s="14">
        <v>84351</v>
      </c>
      <c r="G117" s="14">
        <v>1434180</v>
      </c>
      <c r="H117" s="14">
        <v>0</v>
      </c>
      <c r="I117" s="14">
        <v>0</v>
      </c>
      <c r="J117" s="14">
        <v>1518531</v>
      </c>
      <c r="K117" s="31">
        <v>0</v>
      </c>
      <c r="L117" s="14">
        <v>1518531</v>
      </c>
      <c r="M117" s="15">
        <v>67461</v>
      </c>
      <c r="N117" s="32"/>
      <c r="O117" s="33">
        <v>67461</v>
      </c>
      <c r="P117" s="15">
        <v>1451070</v>
      </c>
      <c r="Q117" s="34">
        <v>0</v>
      </c>
      <c r="R117" s="34">
        <v>0</v>
      </c>
      <c r="S117" s="14">
        <v>1518531</v>
      </c>
      <c r="T117" s="14"/>
      <c r="U117" s="14">
        <v>1518531</v>
      </c>
      <c r="V117" s="14">
        <v>115726</v>
      </c>
      <c r="W117" s="14">
        <v>16124</v>
      </c>
      <c r="X117" s="14">
        <v>51874</v>
      </c>
      <c r="Y117" s="14">
        <v>47728</v>
      </c>
      <c r="Z117" s="14">
        <v>4246</v>
      </c>
      <c r="AA117" s="20">
        <v>9547</v>
      </c>
      <c r="AB117">
        <v>159.05844767989944</v>
      </c>
      <c r="AC117">
        <v>109</v>
      </c>
    </row>
    <row r="118" spans="1:29" x14ac:dyDescent="0.25">
      <c r="A118" s="16" t="s">
        <v>235</v>
      </c>
      <c r="B118" s="16">
        <v>7</v>
      </c>
      <c r="C118" s="16" t="s">
        <v>236</v>
      </c>
      <c r="D118" s="16" t="s">
        <v>191</v>
      </c>
      <c r="E118" s="13" t="s">
        <v>1128</v>
      </c>
      <c r="F118" s="14">
        <v>0</v>
      </c>
      <c r="G118" s="14">
        <v>2825561</v>
      </c>
      <c r="H118" s="14">
        <v>0</v>
      </c>
      <c r="I118" s="14">
        <v>0</v>
      </c>
      <c r="J118" s="14">
        <v>2825561</v>
      </c>
      <c r="K118" s="31">
        <v>0</v>
      </c>
      <c r="L118" s="14">
        <v>2825561</v>
      </c>
      <c r="M118" s="15">
        <v>0</v>
      </c>
      <c r="N118" s="32"/>
      <c r="O118" s="33">
        <v>0</v>
      </c>
      <c r="P118" s="15">
        <v>2825561</v>
      </c>
      <c r="Q118" s="34">
        <v>0</v>
      </c>
      <c r="R118" s="34">
        <v>0</v>
      </c>
      <c r="S118" s="14">
        <v>2825561</v>
      </c>
      <c r="T118" s="14"/>
      <c r="U118" s="14">
        <v>2825561</v>
      </c>
      <c r="V118" s="14">
        <v>0</v>
      </c>
      <c r="W118" s="14">
        <v>0</v>
      </c>
      <c r="X118" s="14">
        <v>0</v>
      </c>
      <c r="Y118" s="14">
        <v>0</v>
      </c>
      <c r="Z118" s="14">
        <v>11723</v>
      </c>
      <c r="AA118" s="20">
        <v>41250</v>
      </c>
      <c r="AB118">
        <v>68.498448484848481</v>
      </c>
      <c r="AC118">
        <v>505</v>
      </c>
    </row>
    <row r="119" spans="1:29" x14ac:dyDescent="0.25">
      <c r="A119" s="16" t="s">
        <v>237</v>
      </c>
      <c r="B119" s="16">
        <v>12</v>
      </c>
      <c r="C119" s="16" t="s">
        <v>238</v>
      </c>
      <c r="D119" s="16" t="s">
        <v>191</v>
      </c>
      <c r="E119" s="13" t="s">
        <v>1128</v>
      </c>
      <c r="F119" s="14">
        <v>56457</v>
      </c>
      <c r="G119" s="14">
        <v>837107</v>
      </c>
      <c r="H119" s="14">
        <v>0</v>
      </c>
      <c r="I119" s="14">
        <v>0</v>
      </c>
      <c r="J119" s="14">
        <v>893564</v>
      </c>
      <c r="K119" s="31">
        <v>0</v>
      </c>
      <c r="L119" s="14">
        <v>893564</v>
      </c>
      <c r="M119" s="15">
        <v>46336</v>
      </c>
      <c r="N119" s="32"/>
      <c r="O119" s="33">
        <v>46336</v>
      </c>
      <c r="P119" s="15">
        <v>847228</v>
      </c>
      <c r="Q119" s="34">
        <v>0</v>
      </c>
      <c r="R119" s="34">
        <v>0</v>
      </c>
      <c r="S119" s="14">
        <v>893564</v>
      </c>
      <c r="T119" s="14"/>
      <c r="U119" s="14">
        <v>893564</v>
      </c>
      <c r="V119" s="14">
        <v>10047</v>
      </c>
      <c r="W119" s="14">
        <v>0</v>
      </c>
      <c r="X119" s="14">
        <v>7445</v>
      </c>
      <c r="Y119" s="14">
        <v>2602</v>
      </c>
      <c r="Z119" s="14">
        <v>0</v>
      </c>
      <c r="AA119" s="20">
        <v>7808</v>
      </c>
      <c r="AB119">
        <v>114.44211065573771</v>
      </c>
      <c r="AC119">
        <v>199</v>
      </c>
    </row>
    <row r="120" spans="1:29" x14ac:dyDescent="0.25">
      <c r="A120" s="16" t="s">
        <v>239</v>
      </c>
      <c r="B120" s="16">
        <v>12</v>
      </c>
      <c r="C120" s="16" t="s">
        <v>240</v>
      </c>
      <c r="D120" s="16" t="s">
        <v>191</v>
      </c>
      <c r="E120" s="13" t="s">
        <v>1128</v>
      </c>
      <c r="F120" s="14">
        <v>0</v>
      </c>
      <c r="G120" s="14">
        <v>765714</v>
      </c>
      <c r="H120" s="14">
        <v>0</v>
      </c>
      <c r="I120" s="14">
        <v>0</v>
      </c>
      <c r="J120" s="14">
        <v>765714</v>
      </c>
      <c r="K120" s="31">
        <v>0</v>
      </c>
      <c r="L120" s="14">
        <v>765714</v>
      </c>
      <c r="M120" s="15">
        <v>0</v>
      </c>
      <c r="N120" s="32"/>
      <c r="O120" s="33">
        <v>0</v>
      </c>
      <c r="P120" s="15">
        <v>765714</v>
      </c>
      <c r="Q120" s="34">
        <v>0</v>
      </c>
      <c r="R120" s="34">
        <v>0</v>
      </c>
      <c r="S120" s="14">
        <v>765714</v>
      </c>
      <c r="T120" s="14"/>
      <c r="U120" s="14">
        <v>765714</v>
      </c>
      <c r="V120" s="14">
        <v>0</v>
      </c>
      <c r="W120" s="14">
        <v>0</v>
      </c>
      <c r="X120" s="14">
        <v>0</v>
      </c>
      <c r="Y120" s="14">
        <v>0</v>
      </c>
      <c r="Z120" s="14">
        <v>0</v>
      </c>
      <c r="AA120" s="20">
        <v>7470</v>
      </c>
      <c r="AB120">
        <v>102.50522088353414</v>
      </c>
      <c r="AC120">
        <v>255</v>
      </c>
    </row>
    <row r="121" spans="1:29" x14ac:dyDescent="0.25">
      <c r="A121" s="16" t="s">
        <v>241</v>
      </c>
      <c r="B121" s="16">
        <v>7</v>
      </c>
      <c r="C121" s="16" t="s">
        <v>242</v>
      </c>
      <c r="D121" s="16" t="s">
        <v>191</v>
      </c>
      <c r="E121" s="13" t="s">
        <v>1128</v>
      </c>
      <c r="F121" s="14">
        <v>0</v>
      </c>
      <c r="G121" s="14">
        <v>558255</v>
      </c>
      <c r="H121" s="14">
        <v>0</v>
      </c>
      <c r="I121" s="14">
        <v>0</v>
      </c>
      <c r="J121" s="14">
        <v>558255</v>
      </c>
      <c r="K121" s="31">
        <v>0</v>
      </c>
      <c r="L121" s="14">
        <v>558255</v>
      </c>
      <c r="M121" s="15">
        <v>0</v>
      </c>
      <c r="N121" s="32"/>
      <c r="O121" s="33">
        <v>0</v>
      </c>
      <c r="P121" s="15">
        <v>558255</v>
      </c>
      <c r="Q121" s="34">
        <v>0</v>
      </c>
      <c r="R121" s="34">
        <v>0</v>
      </c>
      <c r="S121" s="14">
        <v>558255</v>
      </c>
      <c r="T121" s="14"/>
      <c r="U121" s="14">
        <v>558255</v>
      </c>
      <c r="V121" s="14">
        <v>0</v>
      </c>
      <c r="W121" s="14">
        <v>0</v>
      </c>
      <c r="X121" s="14">
        <v>0</v>
      </c>
      <c r="Y121" s="14">
        <v>0</v>
      </c>
      <c r="Z121" s="14">
        <v>0</v>
      </c>
      <c r="AA121" s="20">
        <v>7140</v>
      </c>
      <c r="AB121">
        <v>78.186974789915965</v>
      </c>
      <c r="AC121">
        <v>440</v>
      </c>
    </row>
    <row r="122" spans="1:29" x14ac:dyDescent="0.25">
      <c r="A122" s="16" t="s">
        <v>243</v>
      </c>
      <c r="B122" s="16">
        <v>8</v>
      </c>
      <c r="C122" s="16" t="s">
        <v>244</v>
      </c>
      <c r="D122" s="16" t="s">
        <v>191</v>
      </c>
      <c r="E122" s="13" t="s">
        <v>1128</v>
      </c>
      <c r="F122" s="14">
        <v>8389</v>
      </c>
      <c r="G122" s="14">
        <v>87864</v>
      </c>
      <c r="H122" s="14">
        <v>0</v>
      </c>
      <c r="I122" s="14">
        <v>0</v>
      </c>
      <c r="J122" s="14">
        <v>96253</v>
      </c>
      <c r="K122" s="31">
        <v>0</v>
      </c>
      <c r="L122" s="14">
        <v>96253</v>
      </c>
      <c r="M122" s="15">
        <v>7237</v>
      </c>
      <c r="N122" s="32"/>
      <c r="O122" s="33">
        <v>7237</v>
      </c>
      <c r="P122" s="15">
        <v>89016</v>
      </c>
      <c r="Q122" s="34">
        <v>0</v>
      </c>
      <c r="R122" s="34">
        <v>0</v>
      </c>
      <c r="S122" s="14">
        <v>96253</v>
      </c>
      <c r="T122" s="14"/>
      <c r="U122" s="14">
        <v>96253</v>
      </c>
      <c r="V122" s="14">
        <v>19148</v>
      </c>
      <c r="W122" s="14">
        <v>0</v>
      </c>
      <c r="X122" s="14">
        <v>9633</v>
      </c>
      <c r="Y122" s="14">
        <v>9515</v>
      </c>
      <c r="Z122" s="14">
        <v>0</v>
      </c>
      <c r="AA122" s="20">
        <v>1324</v>
      </c>
      <c r="AB122">
        <v>72.698640483383684</v>
      </c>
      <c r="AC122">
        <v>477</v>
      </c>
    </row>
    <row r="123" spans="1:29" x14ac:dyDescent="0.25">
      <c r="A123" s="16" t="s">
        <v>245</v>
      </c>
      <c r="B123" s="16">
        <v>8</v>
      </c>
      <c r="C123" s="16" t="s">
        <v>246</v>
      </c>
      <c r="D123" s="16" t="s">
        <v>191</v>
      </c>
      <c r="E123" s="13" t="s">
        <v>1128</v>
      </c>
      <c r="F123" s="14">
        <v>70487</v>
      </c>
      <c r="G123" s="14">
        <v>2919969</v>
      </c>
      <c r="H123" s="14">
        <v>27641</v>
      </c>
      <c r="I123" s="14">
        <v>0</v>
      </c>
      <c r="J123" s="14">
        <v>3018097</v>
      </c>
      <c r="K123" s="31">
        <v>0</v>
      </c>
      <c r="L123" s="14">
        <v>3018097</v>
      </c>
      <c r="M123" s="15">
        <v>39784</v>
      </c>
      <c r="N123" s="32"/>
      <c r="O123" s="33">
        <v>39784</v>
      </c>
      <c r="P123" s="15">
        <v>2950672</v>
      </c>
      <c r="Q123" s="34">
        <v>27641</v>
      </c>
      <c r="R123" s="34">
        <v>0</v>
      </c>
      <c r="S123" s="14">
        <v>3018097</v>
      </c>
      <c r="T123" s="14"/>
      <c r="U123" s="14">
        <v>3018097</v>
      </c>
      <c r="V123" s="14">
        <v>0</v>
      </c>
      <c r="W123" s="14">
        <v>0</v>
      </c>
      <c r="X123" s="14">
        <v>0</v>
      </c>
      <c r="Y123" s="14">
        <v>0</v>
      </c>
      <c r="Z123" s="14">
        <v>0</v>
      </c>
      <c r="AA123" s="20">
        <v>26979</v>
      </c>
      <c r="AB123">
        <v>111.8683791096779</v>
      </c>
      <c r="AC123">
        <v>209</v>
      </c>
    </row>
    <row r="124" spans="1:29" x14ac:dyDescent="0.25">
      <c r="A124" s="16" t="s">
        <v>247</v>
      </c>
      <c r="B124" s="16">
        <v>7</v>
      </c>
      <c r="C124" s="16" t="s">
        <v>248</v>
      </c>
      <c r="D124" s="16" t="s">
        <v>191</v>
      </c>
      <c r="E124" s="13" t="s">
        <v>1128</v>
      </c>
      <c r="F124" s="14">
        <v>0</v>
      </c>
      <c r="G124" s="14">
        <v>788872</v>
      </c>
      <c r="H124" s="14">
        <v>0</v>
      </c>
      <c r="I124" s="14">
        <v>0</v>
      </c>
      <c r="J124" s="14">
        <v>788872</v>
      </c>
      <c r="K124" s="31">
        <v>0</v>
      </c>
      <c r="L124" s="14">
        <v>788872</v>
      </c>
      <c r="M124" s="15">
        <v>0</v>
      </c>
      <c r="N124" s="32"/>
      <c r="O124" s="33">
        <v>0</v>
      </c>
      <c r="P124" s="15">
        <v>788872</v>
      </c>
      <c r="Q124" s="34">
        <v>0</v>
      </c>
      <c r="R124" s="34">
        <v>0</v>
      </c>
      <c r="S124" s="14">
        <v>788872</v>
      </c>
      <c r="T124" s="14"/>
      <c r="U124" s="14">
        <v>788872</v>
      </c>
      <c r="V124" s="14">
        <v>0</v>
      </c>
      <c r="W124" s="14">
        <v>0</v>
      </c>
      <c r="X124" s="14">
        <v>0</v>
      </c>
      <c r="Y124" s="14">
        <v>0</v>
      </c>
      <c r="Z124" s="14">
        <v>2915</v>
      </c>
      <c r="AA124" s="20">
        <v>7816</v>
      </c>
      <c r="AB124">
        <v>100.93039918116683</v>
      </c>
      <c r="AC124">
        <v>267</v>
      </c>
    </row>
    <row r="125" spans="1:29" x14ac:dyDescent="0.25">
      <c r="A125" s="16" t="s">
        <v>249</v>
      </c>
      <c r="B125" s="16">
        <v>7</v>
      </c>
      <c r="C125" s="16" t="s">
        <v>250</v>
      </c>
      <c r="D125" s="16" t="s">
        <v>191</v>
      </c>
      <c r="E125" s="13" t="s">
        <v>1128</v>
      </c>
      <c r="F125" s="14">
        <v>0</v>
      </c>
      <c r="G125" s="14">
        <v>230577</v>
      </c>
      <c r="H125" s="14">
        <v>0</v>
      </c>
      <c r="I125" s="14">
        <v>0</v>
      </c>
      <c r="J125" s="14">
        <v>230577</v>
      </c>
      <c r="K125" s="31">
        <v>0</v>
      </c>
      <c r="L125" s="14">
        <v>230577</v>
      </c>
      <c r="M125" s="15">
        <v>0</v>
      </c>
      <c r="N125" s="32"/>
      <c r="O125" s="33">
        <v>0</v>
      </c>
      <c r="P125" s="15">
        <v>230577</v>
      </c>
      <c r="Q125" s="34">
        <v>0</v>
      </c>
      <c r="R125" s="34">
        <v>0</v>
      </c>
      <c r="S125" s="14">
        <v>230577</v>
      </c>
      <c r="T125" s="14"/>
      <c r="U125" s="14">
        <v>230577</v>
      </c>
      <c r="V125" s="14">
        <v>0</v>
      </c>
      <c r="W125" s="14">
        <v>0</v>
      </c>
      <c r="X125" s="14">
        <v>0</v>
      </c>
      <c r="Y125" s="14">
        <v>0</v>
      </c>
      <c r="Z125" s="14">
        <v>0</v>
      </c>
      <c r="AA125" s="20">
        <v>2685</v>
      </c>
      <c r="AB125">
        <v>85.875977653631281</v>
      </c>
      <c r="AC125">
        <v>387</v>
      </c>
    </row>
    <row r="126" spans="1:29" x14ac:dyDescent="0.25">
      <c r="A126" s="16" t="s">
        <v>251</v>
      </c>
      <c r="B126" s="16">
        <v>8</v>
      </c>
      <c r="C126" s="16" t="s">
        <v>252</v>
      </c>
      <c r="D126" s="16" t="s">
        <v>191</v>
      </c>
      <c r="E126" s="13" t="s">
        <v>1128</v>
      </c>
      <c r="F126" s="14">
        <v>0</v>
      </c>
      <c r="G126" s="14">
        <v>470649</v>
      </c>
      <c r="H126" s="14">
        <v>112346</v>
      </c>
      <c r="I126" s="14">
        <v>0</v>
      </c>
      <c r="J126" s="14">
        <v>582995</v>
      </c>
      <c r="K126" s="31">
        <v>0</v>
      </c>
      <c r="L126" s="14">
        <v>582995</v>
      </c>
      <c r="M126" s="15">
        <v>0</v>
      </c>
      <c r="N126" s="32"/>
      <c r="O126" s="33">
        <v>0</v>
      </c>
      <c r="P126" s="15">
        <v>470649</v>
      </c>
      <c r="Q126" s="34">
        <v>112346</v>
      </c>
      <c r="R126" s="34">
        <v>0</v>
      </c>
      <c r="S126" s="14">
        <v>582995</v>
      </c>
      <c r="T126" s="14"/>
      <c r="U126" s="14">
        <v>582995</v>
      </c>
      <c r="V126" s="14">
        <v>0</v>
      </c>
      <c r="W126" s="14">
        <v>0</v>
      </c>
      <c r="X126" s="14">
        <v>0</v>
      </c>
      <c r="Y126" s="14">
        <v>0</v>
      </c>
      <c r="Z126" s="14">
        <v>0</v>
      </c>
      <c r="AA126" s="20">
        <v>6367</v>
      </c>
      <c r="AB126">
        <v>91.565101303596677</v>
      </c>
      <c r="AC126">
        <v>337</v>
      </c>
    </row>
    <row r="127" spans="1:29" x14ac:dyDescent="0.25">
      <c r="A127" s="16" t="s">
        <v>253</v>
      </c>
      <c r="B127" s="16">
        <v>8</v>
      </c>
      <c r="C127" s="16" t="s">
        <v>254</v>
      </c>
      <c r="D127" s="16" t="s">
        <v>191</v>
      </c>
      <c r="E127" s="13" t="s">
        <v>1128</v>
      </c>
      <c r="F127" s="14">
        <v>0</v>
      </c>
      <c r="G127" s="14">
        <v>1100389</v>
      </c>
      <c r="H127" s="14">
        <v>5472</v>
      </c>
      <c r="I127" s="14">
        <v>0</v>
      </c>
      <c r="J127" s="14">
        <v>1105861</v>
      </c>
      <c r="K127" s="31">
        <v>0</v>
      </c>
      <c r="L127" s="14">
        <v>1105861</v>
      </c>
      <c r="M127" s="15">
        <v>0</v>
      </c>
      <c r="N127" s="32"/>
      <c r="O127" s="33">
        <v>0</v>
      </c>
      <c r="P127" s="15">
        <v>1100389</v>
      </c>
      <c r="Q127" s="34">
        <v>5472</v>
      </c>
      <c r="R127" s="34">
        <v>0</v>
      </c>
      <c r="S127" s="14">
        <v>1105861</v>
      </c>
      <c r="T127" s="14"/>
      <c r="U127" s="14">
        <v>1105861</v>
      </c>
      <c r="V127" s="14">
        <v>0</v>
      </c>
      <c r="W127" s="14">
        <v>0</v>
      </c>
      <c r="X127" s="14">
        <v>0</v>
      </c>
      <c r="Y127" s="14">
        <v>0</v>
      </c>
      <c r="Z127" s="14">
        <v>0</v>
      </c>
      <c r="AA127" s="20">
        <v>10095</v>
      </c>
      <c r="AB127">
        <v>109.5454185240218</v>
      </c>
      <c r="AC127">
        <v>221</v>
      </c>
    </row>
    <row r="128" spans="1:29" x14ac:dyDescent="0.25">
      <c r="A128" s="16" t="s">
        <v>255</v>
      </c>
      <c r="B128" s="16">
        <v>8</v>
      </c>
      <c r="C128" s="16" t="s">
        <v>256</v>
      </c>
      <c r="D128" s="16" t="s">
        <v>191</v>
      </c>
      <c r="E128" s="13" t="s">
        <v>1128</v>
      </c>
      <c r="F128" s="14">
        <v>0</v>
      </c>
      <c r="G128" s="14">
        <v>426607</v>
      </c>
      <c r="H128" s="14">
        <v>0</v>
      </c>
      <c r="I128" s="14">
        <v>0</v>
      </c>
      <c r="J128" s="14">
        <v>426607</v>
      </c>
      <c r="K128" s="31">
        <v>0</v>
      </c>
      <c r="L128" s="14">
        <v>426607</v>
      </c>
      <c r="M128" s="15">
        <v>0</v>
      </c>
      <c r="N128" s="32"/>
      <c r="O128" s="33">
        <v>0</v>
      </c>
      <c r="P128" s="15">
        <v>426607</v>
      </c>
      <c r="Q128" s="34">
        <v>0</v>
      </c>
      <c r="R128" s="34">
        <v>0</v>
      </c>
      <c r="S128" s="14">
        <v>426607</v>
      </c>
      <c r="T128" s="14"/>
      <c r="U128" s="14">
        <v>426607</v>
      </c>
      <c r="V128" s="14">
        <v>0</v>
      </c>
      <c r="W128" s="14">
        <v>0</v>
      </c>
      <c r="X128" s="14">
        <v>0</v>
      </c>
      <c r="Y128" s="14">
        <v>0</v>
      </c>
      <c r="Z128" s="14">
        <v>0</v>
      </c>
      <c r="AA128" s="20">
        <v>3257</v>
      </c>
      <c r="AB128">
        <v>130.98157813939207</v>
      </c>
      <c r="AC128">
        <v>149</v>
      </c>
    </row>
    <row r="129" spans="1:29" x14ac:dyDescent="0.25">
      <c r="A129" s="16" t="s">
        <v>257</v>
      </c>
      <c r="B129" s="16">
        <v>9</v>
      </c>
      <c r="C129" s="16" t="s">
        <v>258</v>
      </c>
      <c r="D129" s="16" t="s">
        <v>191</v>
      </c>
      <c r="E129" s="13" t="s">
        <v>1128</v>
      </c>
      <c r="F129" s="14">
        <v>0</v>
      </c>
      <c r="G129" s="14">
        <v>540225</v>
      </c>
      <c r="H129" s="14">
        <v>89936</v>
      </c>
      <c r="I129" s="14">
        <v>0</v>
      </c>
      <c r="J129" s="14">
        <v>630161</v>
      </c>
      <c r="K129" s="31">
        <v>0</v>
      </c>
      <c r="L129" s="14">
        <v>630161</v>
      </c>
      <c r="M129" s="15">
        <v>0</v>
      </c>
      <c r="N129" s="32"/>
      <c r="O129" s="33">
        <v>0</v>
      </c>
      <c r="P129" s="15">
        <v>540225</v>
      </c>
      <c r="Q129" s="34">
        <v>89936</v>
      </c>
      <c r="R129" s="34">
        <v>0</v>
      </c>
      <c r="S129" s="14">
        <v>630161</v>
      </c>
      <c r="T129" s="14"/>
      <c r="U129" s="14">
        <v>630161</v>
      </c>
      <c r="V129" s="14">
        <v>0</v>
      </c>
      <c r="W129" s="14">
        <v>0</v>
      </c>
      <c r="X129" s="14">
        <v>0</v>
      </c>
      <c r="Y129" s="14">
        <v>0</v>
      </c>
      <c r="Z129" s="14">
        <v>2626</v>
      </c>
      <c r="AA129" s="20">
        <v>6794</v>
      </c>
      <c r="AB129">
        <v>92.752575802178399</v>
      </c>
      <c r="AC129">
        <v>328</v>
      </c>
    </row>
    <row r="130" spans="1:29" x14ac:dyDescent="0.25">
      <c r="A130" s="16" t="s">
        <v>259</v>
      </c>
      <c r="B130" s="16">
        <v>9</v>
      </c>
      <c r="C130" s="16" t="s">
        <v>180</v>
      </c>
      <c r="D130" s="16" t="s">
        <v>191</v>
      </c>
      <c r="E130" s="13" t="s">
        <v>1128</v>
      </c>
      <c r="F130" s="14">
        <v>0</v>
      </c>
      <c r="G130" s="14">
        <v>85747</v>
      </c>
      <c r="H130" s="14">
        <v>731260</v>
      </c>
      <c r="I130" s="14">
        <v>0</v>
      </c>
      <c r="J130" s="14">
        <v>817007</v>
      </c>
      <c r="K130" s="31">
        <v>0</v>
      </c>
      <c r="L130" s="14">
        <v>817007</v>
      </c>
      <c r="M130" s="15">
        <v>0</v>
      </c>
      <c r="N130" s="32"/>
      <c r="O130" s="33">
        <v>0</v>
      </c>
      <c r="P130" s="15">
        <v>85747</v>
      </c>
      <c r="Q130" s="34">
        <v>731260</v>
      </c>
      <c r="R130" s="34">
        <v>0</v>
      </c>
      <c r="S130" s="14">
        <v>817007</v>
      </c>
      <c r="T130" s="14"/>
      <c r="U130" s="14">
        <v>817007</v>
      </c>
      <c r="V130" s="14">
        <v>0</v>
      </c>
      <c r="W130" s="14">
        <v>0</v>
      </c>
      <c r="X130" s="14">
        <v>0</v>
      </c>
      <c r="Y130" s="14">
        <v>0</v>
      </c>
      <c r="Z130" s="14">
        <v>0</v>
      </c>
      <c r="AA130" s="20">
        <v>711</v>
      </c>
      <c r="AB130">
        <v>1149.0956399437412</v>
      </c>
      <c r="AC130">
        <v>5</v>
      </c>
    </row>
    <row r="131" spans="1:29" x14ac:dyDescent="0.25">
      <c r="A131" s="16" t="s">
        <v>260</v>
      </c>
      <c r="B131" s="16">
        <v>8</v>
      </c>
      <c r="C131" s="16" t="s">
        <v>261</v>
      </c>
      <c r="D131" s="16" t="s">
        <v>191</v>
      </c>
      <c r="E131" s="13" t="s">
        <v>1128</v>
      </c>
      <c r="F131" s="14">
        <v>0</v>
      </c>
      <c r="G131" s="14">
        <v>653387</v>
      </c>
      <c r="H131" s="14">
        <v>0</v>
      </c>
      <c r="I131" s="14">
        <v>0</v>
      </c>
      <c r="J131" s="14">
        <v>653387</v>
      </c>
      <c r="K131" s="31">
        <v>0</v>
      </c>
      <c r="L131" s="14">
        <v>653387</v>
      </c>
      <c r="M131" s="15">
        <v>0</v>
      </c>
      <c r="N131" s="32"/>
      <c r="O131" s="33">
        <v>0</v>
      </c>
      <c r="P131" s="15">
        <v>653387</v>
      </c>
      <c r="Q131" s="34">
        <v>0</v>
      </c>
      <c r="R131" s="34">
        <v>0</v>
      </c>
      <c r="S131" s="14">
        <v>653387</v>
      </c>
      <c r="T131" s="14"/>
      <c r="U131" s="14">
        <v>653387</v>
      </c>
      <c r="V131" s="14">
        <v>0</v>
      </c>
      <c r="W131" s="14">
        <v>0</v>
      </c>
      <c r="X131" s="14">
        <v>0</v>
      </c>
      <c r="Y131" s="14">
        <v>0</v>
      </c>
      <c r="Z131" s="14">
        <v>0</v>
      </c>
      <c r="AA131" s="20">
        <v>8649</v>
      </c>
      <c r="AB131">
        <v>75.54480286738351</v>
      </c>
      <c r="AC131">
        <v>455</v>
      </c>
    </row>
    <row r="132" spans="1:29" x14ac:dyDescent="0.25">
      <c r="A132" s="16" t="s">
        <v>262</v>
      </c>
      <c r="B132" s="16">
        <v>7</v>
      </c>
      <c r="C132" s="16" t="s">
        <v>263</v>
      </c>
      <c r="D132" s="16" t="s">
        <v>191</v>
      </c>
      <c r="E132" s="13" t="s">
        <v>1128</v>
      </c>
      <c r="F132" s="14">
        <v>182974</v>
      </c>
      <c r="G132" s="14">
        <v>3501301</v>
      </c>
      <c r="H132" s="14">
        <v>0</v>
      </c>
      <c r="I132" s="14">
        <v>0</v>
      </c>
      <c r="J132" s="14">
        <v>3684275</v>
      </c>
      <c r="K132" s="31">
        <v>0</v>
      </c>
      <c r="L132" s="14">
        <v>3684275</v>
      </c>
      <c r="M132" s="15">
        <v>142576</v>
      </c>
      <c r="N132" s="32"/>
      <c r="O132" s="33">
        <v>142576</v>
      </c>
      <c r="P132" s="15">
        <v>3541699</v>
      </c>
      <c r="Q132" s="34">
        <v>0</v>
      </c>
      <c r="R132" s="34">
        <v>0</v>
      </c>
      <c r="S132" s="14">
        <v>3684275</v>
      </c>
      <c r="T132" s="14"/>
      <c r="U132" s="14">
        <v>3684275</v>
      </c>
      <c r="V132" s="14">
        <v>0</v>
      </c>
      <c r="W132" s="14">
        <v>0</v>
      </c>
      <c r="X132" s="14">
        <v>0</v>
      </c>
      <c r="Y132" s="14">
        <v>0</v>
      </c>
      <c r="Z132" s="14">
        <v>0</v>
      </c>
      <c r="AA132" s="20">
        <v>32005</v>
      </c>
      <c r="AB132">
        <v>115.11560693641619</v>
      </c>
      <c r="AC132">
        <v>194</v>
      </c>
    </row>
    <row r="133" spans="1:29" x14ac:dyDescent="0.25">
      <c r="A133" s="16" t="s">
        <v>264</v>
      </c>
      <c r="B133" s="16">
        <v>8</v>
      </c>
      <c r="C133" s="16" t="s">
        <v>265</v>
      </c>
      <c r="D133" s="16" t="s">
        <v>191</v>
      </c>
      <c r="E133" s="13" t="s">
        <v>1128</v>
      </c>
      <c r="F133" s="14">
        <v>0</v>
      </c>
      <c r="G133" s="14">
        <v>141645</v>
      </c>
      <c r="H133" s="14">
        <v>486914</v>
      </c>
      <c r="I133" s="14">
        <v>0</v>
      </c>
      <c r="J133" s="14">
        <v>628559</v>
      </c>
      <c r="K133" s="31">
        <v>0</v>
      </c>
      <c r="L133" s="14">
        <v>628559</v>
      </c>
      <c r="M133" s="15">
        <v>0</v>
      </c>
      <c r="N133" s="32"/>
      <c r="O133" s="33">
        <v>0</v>
      </c>
      <c r="P133" s="15">
        <v>141645</v>
      </c>
      <c r="Q133" s="34">
        <v>486914</v>
      </c>
      <c r="R133" s="34">
        <v>0</v>
      </c>
      <c r="S133" s="14">
        <v>628559</v>
      </c>
      <c r="T133" s="14"/>
      <c r="U133" s="14">
        <v>628559</v>
      </c>
      <c r="V133" s="14">
        <v>0</v>
      </c>
      <c r="W133" s="14">
        <v>0</v>
      </c>
      <c r="X133" s="14">
        <v>0</v>
      </c>
      <c r="Y133" s="14">
        <v>0</v>
      </c>
      <c r="Z133" s="14">
        <v>0</v>
      </c>
      <c r="AA133" s="20">
        <v>1768</v>
      </c>
      <c r="AB133">
        <v>355.5197963800905</v>
      </c>
      <c r="AC133">
        <v>33</v>
      </c>
    </row>
    <row r="134" spans="1:29" x14ac:dyDescent="0.25">
      <c r="A134" s="16" t="s">
        <v>266</v>
      </c>
      <c r="B134" s="16">
        <v>12</v>
      </c>
      <c r="C134" s="16" t="s">
        <v>267</v>
      </c>
      <c r="D134" s="16" t="s">
        <v>191</v>
      </c>
      <c r="E134" s="13" t="s">
        <v>1128</v>
      </c>
      <c r="F134" s="14">
        <v>75327</v>
      </c>
      <c r="G134" s="14">
        <v>336740</v>
      </c>
      <c r="H134" s="14">
        <v>0</v>
      </c>
      <c r="I134" s="14">
        <v>0</v>
      </c>
      <c r="J134" s="14">
        <v>412067</v>
      </c>
      <c r="K134" s="31">
        <v>0</v>
      </c>
      <c r="L134" s="14">
        <v>412067</v>
      </c>
      <c r="M134" s="15">
        <v>69341</v>
      </c>
      <c r="N134" s="32"/>
      <c r="O134" s="33">
        <v>69341</v>
      </c>
      <c r="P134" s="15">
        <v>342726</v>
      </c>
      <c r="Q134" s="34">
        <v>0</v>
      </c>
      <c r="R134" s="34">
        <v>0</v>
      </c>
      <c r="S134" s="14">
        <v>412067</v>
      </c>
      <c r="T134" s="14"/>
      <c r="U134" s="14">
        <v>412067</v>
      </c>
      <c r="V134" s="14">
        <v>18877</v>
      </c>
      <c r="W134" s="14">
        <v>0</v>
      </c>
      <c r="X134" s="14">
        <v>9530</v>
      </c>
      <c r="Y134" s="14">
        <v>9347</v>
      </c>
      <c r="Z134" s="14">
        <v>0</v>
      </c>
      <c r="AA134" s="20">
        <v>776</v>
      </c>
      <c r="AB134">
        <v>531.01417525773195</v>
      </c>
      <c r="AC134">
        <v>15</v>
      </c>
    </row>
    <row r="135" spans="1:29" x14ac:dyDescent="0.25">
      <c r="A135" s="16" t="s">
        <v>268</v>
      </c>
      <c r="B135" s="16">
        <v>5</v>
      </c>
      <c r="C135" s="16" t="s">
        <v>269</v>
      </c>
      <c r="D135" s="16" t="s">
        <v>270</v>
      </c>
      <c r="E135" s="13" t="s">
        <v>1128</v>
      </c>
      <c r="F135" s="14">
        <v>0</v>
      </c>
      <c r="G135" s="14">
        <v>829813</v>
      </c>
      <c r="H135" s="14">
        <v>0</v>
      </c>
      <c r="I135" s="14">
        <v>0</v>
      </c>
      <c r="J135" s="14">
        <v>829813</v>
      </c>
      <c r="K135" s="31">
        <v>0</v>
      </c>
      <c r="L135" s="14">
        <v>829813</v>
      </c>
      <c r="M135" s="15">
        <v>0</v>
      </c>
      <c r="N135" s="32"/>
      <c r="O135" s="33">
        <v>0</v>
      </c>
      <c r="P135" s="15">
        <v>829813</v>
      </c>
      <c r="Q135" s="34">
        <v>0</v>
      </c>
      <c r="R135" s="34">
        <v>0</v>
      </c>
      <c r="S135" s="14">
        <v>829813</v>
      </c>
      <c r="T135" s="14"/>
      <c r="U135" s="14">
        <v>829813</v>
      </c>
      <c r="V135" s="14">
        <v>0</v>
      </c>
      <c r="W135" s="14">
        <v>0</v>
      </c>
      <c r="X135" s="14">
        <v>0</v>
      </c>
      <c r="Y135" s="14">
        <v>0</v>
      </c>
      <c r="Z135" s="14">
        <v>0</v>
      </c>
      <c r="AA135" s="20">
        <v>8637</v>
      </c>
      <c r="AB135">
        <v>96.076531202963992</v>
      </c>
      <c r="AC135">
        <v>302</v>
      </c>
    </row>
    <row r="136" spans="1:29" x14ac:dyDescent="0.25">
      <c r="A136" s="16" t="s">
        <v>271</v>
      </c>
      <c r="B136" s="16">
        <v>5</v>
      </c>
      <c r="C136" s="16" t="s">
        <v>272</v>
      </c>
      <c r="D136" s="16" t="s">
        <v>270</v>
      </c>
      <c r="E136" s="13" t="s">
        <v>1128</v>
      </c>
      <c r="F136" s="14">
        <v>19892</v>
      </c>
      <c r="G136" s="14">
        <v>83131</v>
      </c>
      <c r="H136" s="14">
        <v>0</v>
      </c>
      <c r="I136" s="14">
        <v>0</v>
      </c>
      <c r="J136" s="14">
        <v>103023</v>
      </c>
      <c r="K136" s="31">
        <v>0</v>
      </c>
      <c r="L136" s="14">
        <v>103023</v>
      </c>
      <c r="M136" s="15">
        <v>18367</v>
      </c>
      <c r="N136" s="32"/>
      <c r="O136" s="33">
        <v>18367</v>
      </c>
      <c r="P136" s="15">
        <v>84656</v>
      </c>
      <c r="Q136" s="34">
        <v>0</v>
      </c>
      <c r="R136" s="34">
        <v>0</v>
      </c>
      <c r="S136" s="14">
        <v>103023</v>
      </c>
      <c r="T136" s="14"/>
      <c r="U136" s="14">
        <v>103023</v>
      </c>
      <c r="V136" s="14">
        <v>0</v>
      </c>
      <c r="W136" s="14">
        <v>0</v>
      </c>
      <c r="X136" s="14">
        <v>0</v>
      </c>
      <c r="Y136" s="14">
        <v>0</v>
      </c>
      <c r="Z136" s="14">
        <v>0</v>
      </c>
      <c r="AA136" s="20">
        <v>1002</v>
      </c>
      <c r="AB136">
        <v>102.81736526946108</v>
      </c>
      <c r="AC136">
        <v>254</v>
      </c>
    </row>
    <row r="137" spans="1:29" x14ac:dyDescent="0.25">
      <c r="A137" s="16" t="s">
        <v>273</v>
      </c>
      <c r="B137" s="16">
        <v>5</v>
      </c>
      <c r="C137" s="16" t="s">
        <v>274</v>
      </c>
      <c r="D137" s="16" t="s">
        <v>270</v>
      </c>
      <c r="E137" s="13" t="s">
        <v>1128</v>
      </c>
      <c r="F137" s="14">
        <v>3551</v>
      </c>
      <c r="G137" s="14">
        <v>697129</v>
      </c>
      <c r="H137" s="14">
        <v>0</v>
      </c>
      <c r="I137" s="14">
        <v>0</v>
      </c>
      <c r="J137" s="14">
        <v>700680</v>
      </c>
      <c r="K137" s="31">
        <v>0</v>
      </c>
      <c r="L137" s="14">
        <v>700680</v>
      </c>
      <c r="M137" s="15">
        <v>0</v>
      </c>
      <c r="N137" s="32"/>
      <c r="O137" s="33">
        <v>0</v>
      </c>
      <c r="P137" s="15">
        <v>700680</v>
      </c>
      <c r="Q137" s="34">
        <v>0</v>
      </c>
      <c r="R137" s="34">
        <v>0</v>
      </c>
      <c r="S137" s="14">
        <v>700680</v>
      </c>
      <c r="T137" s="14"/>
      <c r="U137" s="14">
        <v>700680</v>
      </c>
      <c r="V137" s="14">
        <v>0</v>
      </c>
      <c r="W137" s="14">
        <v>0</v>
      </c>
      <c r="X137" s="14">
        <v>0</v>
      </c>
      <c r="Y137" s="14">
        <v>0</v>
      </c>
      <c r="Z137" s="14">
        <v>0</v>
      </c>
      <c r="AA137" s="20">
        <v>6642</v>
      </c>
      <c r="AB137">
        <v>105.49232158988256</v>
      </c>
      <c r="AC137">
        <v>236</v>
      </c>
    </row>
    <row r="138" spans="1:29" x14ac:dyDescent="0.25">
      <c r="A138" s="16" t="s">
        <v>275</v>
      </c>
      <c r="B138" s="16">
        <v>5</v>
      </c>
      <c r="C138" s="16" t="s">
        <v>276</v>
      </c>
      <c r="D138" s="16" t="s">
        <v>270</v>
      </c>
      <c r="E138" s="13" t="s">
        <v>1128</v>
      </c>
      <c r="F138" s="14">
        <v>0</v>
      </c>
      <c r="G138" s="14">
        <v>1215317</v>
      </c>
      <c r="H138" s="14">
        <v>0</v>
      </c>
      <c r="I138" s="14">
        <v>0</v>
      </c>
      <c r="J138" s="14">
        <v>1215317</v>
      </c>
      <c r="K138" s="31">
        <v>0</v>
      </c>
      <c r="L138" s="14">
        <v>1215317</v>
      </c>
      <c r="M138" s="15">
        <v>0</v>
      </c>
      <c r="N138" s="32"/>
      <c r="O138" s="33">
        <v>0</v>
      </c>
      <c r="P138" s="15">
        <v>1215317</v>
      </c>
      <c r="Q138" s="34">
        <v>0</v>
      </c>
      <c r="R138" s="34">
        <v>0</v>
      </c>
      <c r="S138" s="14">
        <v>1215317</v>
      </c>
      <c r="T138" s="14"/>
      <c r="U138" s="14">
        <v>1215317</v>
      </c>
      <c r="V138" s="14">
        <v>0</v>
      </c>
      <c r="W138" s="14">
        <v>0</v>
      </c>
      <c r="X138" s="14">
        <v>0</v>
      </c>
      <c r="Y138" s="14">
        <v>0</v>
      </c>
      <c r="Z138" s="14">
        <v>0</v>
      </c>
      <c r="AA138" s="20">
        <v>11359</v>
      </c>
      <c r="AB138">
        <v>106.99154855180913</v>
      </c>
      <c r="AC138">
        <v>230</v>
      </c>
    </row>
    <row r="139" spans="1:29" x14ac:dyDescent="0.25">
      <c r="A139" s="16" t="s">
        <v>277</v>
      </c>
      <c r="B139" s="16">
        <v>8</v>
      </c>
      <c r="C139" s="16" t="s">
        <v>278</v>
      </c>
      <c r="D139" s="16" t="s">
        <v>270</v>
      </c>
      <c r="E139" s="13" t="s">
        <v>1128</v>
      </c>
      <c r="F139" s="14">
        <v>0</v>
      </c>
      <c r="G139" s="14">
        <v>696697</v>
      </c>
      <c r="H139" s="14">
        <v>0</v>
      </c>
      <c r="I139" s="14">
        <v>0</v>
      </c>
      <c r="J139" s="14">
        <v>696697</v>
      </c>
      <c r="K139" s="31">
        <v>0</v>
      </c>
      <c r="L139" s="14">
        <v>696697</v>
      </c>
      <c r="M139" s="15">
        <v>0</v>
      </c>
      <c r="N139" s="32"/>
      <c r="O139" s="33">
        <v>0</v>
      </c>
      <c r="P139" s="15">
        <v>696697</v>
      </c>
      <c r="Q139" s="34">
        <v>0</v>
      </c>
      <c r="R139" s="34">
        <v>0</v>
      </c>
      <c r="S139" s="14">
        <v>696697</v>
      </c>
      <c r="T139" s="14"/>
      <c r="U139" s="14">
        <v>696697</v>
      </c>
      <c r="V139" s="14">
        <v>88015</v>
      </c>
      <c r="W139" s="14">
        <v>14985</v>
      </c>
      <c r="X139" s="14">
        <v>29705</v>
      </c>
      <c r="Y139" s="14">
        <v>43325</v>
      </c>
      <c r="Z139" s="14">
        <v>0</v>
      </c>
      <c r="AA139" s="20">
        <v>7536</v>
      </c>
      <c r="AB139">
        <v>92.449177282377917</v>
      </c>
      <c r="AC139">
        <v>331</v>
      </c>
    </row>
    <row r="140" spans="1:29" x14ac:dyDescent="0.25">
      <c r="A140" s="16" t="s">
        <v>279</v>
      </c>
      <c r="B140" s="16">
        <v>6</v>
      </c>
      <c r="C140" s="16" t="s">
        <v>280</v>
      </c>
      <c r="D140" s="16" t="s">
        <v>270</v>
      </c>
      <c r="E140" s="13" t="s">
        <v>1128</v>
      </c>
      <c r="F140" s="14">
        <v>0</v>
      </c>
      <c r="G140" s="14">
        <v>1287847</v>
      </c>
      <c r="H140" s="14">
        <v>0</v>
      </c>
      <c r="I140" s="14">
        <v>0</v>
      </c>
      <c r="J140" s="14">
        <v>1287847</v>
      </c>
      <c r="K140" s="31">
        <v>0</v>
      </c>
      <c r="L140" s="14">
        <v>1287847</v>
      </c>
      <c r="M140" s="15">
        <v>0</v>
      </c>
      <c r="N140" s="32"/>
      <c r="O140" s="33">
        <v>0</v>
      </c>
      <c r="P140" s="15">
        <v>1287847</v>
      </c>
      <c r="Q140" s="34">
        <v>0</v>
      </c>
      <c r="R140" s="34">
        <v>0</v>
      </c>
      <c r="S140" s="14">
        <v>1287847</v>
      </c>
      <c r="T140" s="14"/>
      <c r="U140" s="14">
        <v>1287847</v>
      </c>
      <c r="V140" s="14">
        <v>0</v>
      </c>
      <c r="W140" s="14">
        <v>0</v>
      </c>
      <c r="X140" s="14">
        <v>0</v>
      </c>
      <c r="Y140" s="14">
        <v>0</v>
      </c>
      <c r="Z140" s="14">
        <v>2304</v>
      </c>
      <c r="AA140" s="20">
        <v>5691</v>
      </c>
      <c r="AB140">
        <v>226.2953786680724</v>
      </c>
      <c r="AC140">
        <v>54</v>
      </c>
    </row>
    <row r="141" spans="1:29" x14ac:dyDescent="0.25">
      <c r="A141" s="16" t="s">
        <v>281</v>
      </c>
      <c r="B141" s="16">
        <v>5</v>
      </c>
      <c r="C141" s="16" t="s">
        <v>282</v>
      </c>
      <c r="D141" s="16" t="s">
        <v>270</v>
      </c>
      <c r="E141" s="13" t="s">
        <v>1128</v>
      </c>
      <c r="F141" s="14">
        <v>0</v>
      </c>
      <c r="G141" s="14">
        <v>199509</v>
      </c>
      <c r="H141" s="14">
        <v>0</v>
      </c>
      <c r="I141" s="14">
        <v>0</v>
      </c>
      <c r="J141" s="14">
        <v>199509</v>
      </c>
      <c r="K141" s="31">
        <v>0</v>
      </c>
      <c r="L141" s="14">
        <v>199509</v>
      </c>
      <c r="M141" s="15">
        <v>0</v>
      </c>
      <c r="N141" s="32"/>
      <c r="O141" s="33">
        <v>0</v>
      </c>
      <c r="P141" s="15">
        <v>199509</v>
      </c>
      <c r="Q141" s="34">
        <v>0</v>
      </c>
      <c r="R141" s="34">
        <v>0</v>
      </c>
      <c r="S141" s="14">
        <v>199509</v>
      </c>
      <c r="T141" s="14"/>
      <c r="U141" s="14">
        <v>199509</v>
      </c>
      <c r="V141" s="14">
        <v>0</v>
      </c>
      <c r="W141" s="14">
        <v>0</v>
      </c>
      <c r="X141" s="14">
        <v>0</v>
      </c>
      <c r="Y141" s="14">
        <v>0</v>
      </c>
      <c r="Z141" s="14">
        <v>0</v>
      </c>
      <c r="AA141" s="20">
        <v>1898</v>
      </c>
      <c r="AB141">
        <v>105.11538461538461</v>
      </c>
      <c r="AC141">
        <v>239</v>
      </c>
    </row>
    <row r="142" spans="1:29" x14ac:dyDescent="0.25">
      <c r="A142" s="16" t="s">
        <v>283</v>
      </c>
      <c r="B142" s="16">
        <v>5</v>
      </c>
      <c r="C142" s="16" t="s">
        <v>284</v>
      </c>
      <c r="D142" s="16" t="s">
        <v>270</v>
      </c>
      <c r="E142" s="13" t="s">
        <v>1129</v>
      </c>
      <c r="F142" s="14">
        <v>51211306</v>
      </c>
      <c r="G142" s="14">
        <v>49875657</v>
      </c>
      <c r="H142" s="14">
        <v>0</v>
      </c>
      <c r="I142" s="14">
        <v>0</v>
      </c>
      <c r="J142" s="14">
        <v>101086963</v>
      </c>
      <c r="K142" s="31">
        <v>0</v>
      </c>
      <c r="L142" s="14">
        <v>101086963</v>
      </c>
      <c r="M142" s="15">
        <v>48866864</v>
      </c>
      <c r="N142" s="32"/>
      <c r="O142" s="33">
        <v>48866864</v>
      </c>
      <c r="P142" s="15">
        <v>52220099</v>
      </c>
      <c r="Q142" s="34">
        <v>0</v>
      </c>
      <c r="R142" s="34">
        <v>0</v>
      </c>
      <c r="S142" s="14">
        <v>101086963</v>
      </c>
      <c r="T142" s="14"/>
      <c r="U142" s="14">
        <v>101086963</v>
      </c>
      <c r="V142" s="14">
        <v>1085439</v>
      </c>
      <c r="W142" s="14">
        <v>0</v>
      </c>
      <c r="X142" s="14">
        <v>199693</v>
      </c>
      <c r="Y142" s="14">
        <v>885746</v>
      </c>
      <c r="Z142" s="14">
        <v>0</v>
      </c>
      <c r="AA142" s="20">
        <v>73562</v>
      </c>
      <c r="AB142">
        <v>1374.173663032544</v>
      </c>
      <c r="AC142">
        <v>4</v>
      </c>
    </row>
    <row r="143" spans="1:29" x14ac:dyDescent="0.25">
      <c r="A143" s="16" t="s">
        <v>285</v>
      </c>
      <c r="B143" s="16">
        <v>6</v>
      </c>
      <c r="C143" s="16" t="s">
        <v>286</v>
      </c>
      <c r="D143" s="16" t="s">
        <v>270</v>
      </c>
      <c r="E143" s="13" t="s">
        <v>1129</v>
      </c>
      <c r="F143" s="14">
        <v>0</v>
      </c>
      <c r="G143" s="14">
        <v>8775844</v>
      </c>
      <c r="H143" s="14">
        <v>0</v>
      </c>
      <c r="I143" s="14">
        <v>0</v>
      </c>
      <c r="J143" s="14">
        <v>8775844</v>
      </c>
      <c r="K143" s="31">
        <v>0</v>
      </c>
      <c r="L143" s="14">
        <v>8775844</v>
      </c>
      <c r="M143" s="15">
        <v>0</v>
      </c>
      <c r="N143" s="32"/>
      <c r="O143" s="33">
        <v>0</v>
      </c>
      <c r="P143" s="15">
        <v>8775844</v>
      </c>
      <c r="Q143" s="34">
        <v>0</v>
      </c>
      <c r="R143" s="34">
        <v>0</v>
      </c>
      <c r="S143" s="14">
        <v>8775844</v>
      </c>
      <c r="T143" s="14"/>
      <c r="U143" s="14">
        <v>8775844</v>
      </c>
      <c r="V143" s="14">
        <v>0</v>
      </c>
      <c r="W143" s="14">
        <v>0</v>
      </c>
      <c r="X143" s="14">
        <v>0</v>
      </c>
      <c r="Y143" s="14">
        <v>0</v>
      </c>
      <c r="Z143" s="14">
        <v>27104</v>
      </c>
      <c r="AA143" s="20">
        <v>71245</v>
      </c>
      <c r="AB143">
        <v>123.17838444803144</v>
      </c>
      <c r="AC143">
        <v>169</v>
      </c>
    </row>
    <row r="144" spans="1:29" x14ac:dyDescent="0.25">
      <c r="A144" s="16" t="s">
        <v>287</v>
      </c>
      <c r="B144" s="16">
        <v>4</v>
      </c>
      <c r="C144" s="16" t="s">
        <v>288</v>
      </c>
      <c r="D144" s="16" t="s">
        <v>270</v>
      </c>
      <c r="E144" s="13" t="s">
        <v>1128</v>
      </c>
      <c r="F144" s="14">
        <v>266672</v>
      </c>
      <c r="G144" s="14">
        <v>559668</v>
      </c>
      <c r="H144" s="14">
        <v>0</v>
      </c>
      <c r="I144" s="14">
        <v>0</v>
      </c>
      <c r="J144" s="14">
        <v>826340</v>
      </c>
      <c r="K144" s="31">
        <v>0</v>
      </c>
      <c r="L144" s="14">
        <v>826340</v>
      </c>
      <c r="M144" s="15">
        <v>251573</v>
      </c>
      <c r="N144" s="32"/>
      <c r="O144" s="33">
        <v>251573</v>
      </c>
      <c r="P144" s="15">
        <v>574767</v>
      </c>
      <c r="Q144" s="34">
        <v>0</v>
      </c>
      <c r="R144" s="34">
        <v>0</v>
      </c>
      <c r="S144" s="14">
        <v>826340</v>
      </c>
      <c r="T144" s="14"/>
      <c r="U144" s="14">
        <v>826340</v>
      </c>
      <c r="V144" s="14">
        <v>0</v>
      </c>
      <c r="W144" s="14">
        <v>0</v>
      </c>
      <c r="X144" s="14">
        <v>0</v>
      </c>
      <c r="Y144" s="14">
        <v>0</v>
      </c>
      <c r="Z144" s="14">
        <v>0</v>
      </c>
      <c r="AA144" s="20">
        <v>1618</v>
      </c>
      <c r="AB144">
        <v>510.71693448702104</v>
      </c>
      <c r="AC144">
        <v>18</v>
      </c>
    </row>
    <row r="145" spans="1:29" x14ac:dyDescent="0.25">
      <c r="A145" s="16" t="s">
        <v>289</v>
      </c>
      <c r="B145" s="16">
        <v>4</v>
      </c>
      <c r="C145" s="16" t="s">
        <v>290</v>
      </c>
      <c r="D145" s="16" t="s">
        <v>270</v>
      </c>
      <c r="E145" s="13" t="s">
        <v>1128</v>
      </c>
      <c r="F145" s="14">
        <v>859</v>
      </c>
      <c r="G145" s="14">
        <v>429721</v>
      </c>
      <c r="H145" s="14">
        <v>0</v>
      </c>
      <c r="I145" s="14">
        <v>0</v>
      </c>
      <c r="J145" s="14">
        <v>430580</v>
      </c>
      <c r="K145" s="31">
        <v>0</v>
      </c>
      <c r="L145" s="14">
        <v>430580</v>
      </c>
      <c r="M145" s="15">
        <v>0</v>
      </c>
      <c r="N145" s="32"/>
      <c r="O145" s="33">
        <v>0</v>
      </c>
      <c r="P145" s="15">
        <v>430580</v>
      </c>
      <c r="Q145" s="34">
        <v>0</v>
      </c>
      <c r="R145" s="34">
        <v>0</v>
      </c>
      <c r="S145" s="14">
        <v>430580</v>
      </c>
      <c r="T145" s="14"/>
      <c r="U145" s="14">
        <v>430580</v>
      </c>
      <c r="V145" s="14">
        <v>0</v>
      </c>
      <c r="W145" s="14">
        <v>0</v>
      </c>
      <c r="X145" s="14">
        <v>0</v>
      </c>
      <c r="Y145" s="14">
        <v>0</v>
      </c>
      <c r="Z145" s="14">
        <v>0</v>
      </c>
      <c r="AA145" s="20">
        <v>4957</v>
      </c>
      <c r="AB145">
        <v>86.863021989106315</v>
      </c>
      <c r="AC145">
        <v>374</v>
      </c>
    </row>
    <row r="146" spans="1:29" x14ac:dyDescent="0.25">
      <c r="A146" s="16" t="s">
        <v>291</v>
      </c>
      <c r="B146" s="16">
        <v>6</v>
      </c>
      <c r="C146" s="16" t="s">
        <v>292</v>
      </c>
      <c r="D146" s="16" t="s">
        <v>270</v>
      </c>
      <c r="E146" s="13" t="s">
        <v>1128</v>
      </c>
      <c r="F146" s="14">
        <v>30637</v>
      </c>
      <c r="G146" s="14">
        <v>1164781</v>
      </c>
      <c r="H146" s="14">
        <v>0</v>
      </c>
      <c r="I146" s="14">
        <v>0</v>
      </c>
      <c r="J146" s="14">
        <v>1195418</v>
      </c>
      <c r="K146" s="31">
        <v>0</v>
      </c>
      <c r="L146" s="14">
        <v>1195418</v>
      </c>
      <c r="M146" s="15">
        <v>18298</v>
      </c>
      <c r="N146" s="32"/>
      <c r="O146" s="33">
        <v>18298</v>
      </c>
      <c r="P146" s="15">
        <v>1177120</v>
      </c>
      <c r="Q146" s="34">
        <v>0</v>
      </c>
      <c r="R146" s="34">
        <v>0</v>
      </c>
      <c r="S146" s="14">
        <v>1195418</v>
      </c>
      <c r="T146" s="14"/>
      <c r="U146" s="14">
        <v>1195418</v>
      </c>
      <c r="V146" s="14">
        <v>0</v>
      </c>
      <c r="W146" s="14">
        <v>0</v>
      </c>
      <c r="X146" s="14">
        <v>0</v>
      </c>
      <c r="Y146" s="14">
        <v>0</v>
      </c>
      <c r="Z146" s="14">
        <v>0</v>
      </c>
      <c r="AA146" s="20">
        <v>13884</v>
      </c>
      <c r="AB146">
        <v>86.100403341976374</v>
      </c>
      <c r="AC146">
        <v>384</v>
      </c>
    </row>
    <row r="147" spans="1:29" x14ac:dyDescent="0.25">
      <c r="A147" s="16" t="s">
        <v>293</v>
      </c>
      <c r="B147" s="16">
        <v>6</v>
      </c>
      <c r="C147" s="16" t="s">
        <v>294</v>
      </c>
      <c r="D147" s="16" t="s">
        <v>270</v>
      </c>
      <c r="E147" s="13" t="s">
        <v>1128</v>
      </c>
      <c r="F147" s="14">
        <v>0</v>
      </c>
      <c r="G147" s="14">
        <v>282773</v>
      </c>
      <c r="H147" s="14">
        <v>0</v>
      </c>
      <c r="I147" s="14">
        <v>0</v>
      </c>
      <c r="J147" s="14">
        <v>282773</v>
      </c>
      <c r="K147" s="31">
        <v>0</v>
      </c>
      <c r="L147" s="14">
        <v>282773</v>
      </c>
      <c r="M147" s="15">
        <v>0</v>
      </c>
      <c r="N147" s="32"/>
      <c r="O147" s="33">
        <v>0</v>
      </c>
      <c r="P147" s="15">
        <v>282773</v>
      </c>
      <c r="Q147" s="34">
        <v>0</v>
      </c>
      <c r="R147" s="34">
        <v>0</v>
      </c>
      <c r="S147" s="14">
        <v>282773</v>
      </c>
      <c r="T147" s="14"/>
      <c r="U147" s="14">
        <v>282773</v>
      </c>
      <c r="V147" s="14">
        <v>0</v>
      </c>
      <c r="W147" s="14">
        <v>0</v>
      </c>
      <c r="X147" s="14">
        <v>0</v>
      </c>
      <c r="Y147" s="14">
        <v>0</v>
      </c>
      <c r="Z147" s="14">
        <v>0</v>
      </c>
      <c r="AA147" s="20">
        <v>2218</v>
      </c>
      <c r="AB147">
        <v>127.49008115419296</v>
      </c>
      <c r="AC147">
        <v>159</v>
      </c>
    </row>
    <row r="148" spans="1:29" x14ac:dyDescent="0.25">
      <c r="A148" s="16" t="s">
        <v>295</v>
      </c>
      <c r="B148" s="16">
        <v>5</v>
      </c>
      <c r="C148" s="16" t="s">
        <v>296</v>
      </c>
      <c r="D148" s="16" t="s">
        <v>270</v>
      </c>
      <c r="E148" s="13" t="s">
        <v>1128</v>
      </c>
      <c r="F148" s="14">
        <v>0</v>
      </c>
      <c r="G148" s="14">
        <v>2678496</v>
      </c>
      <c r="H148" s="14">
        <v>0</v>
      </c>
      <c r="I148" s="14">
        <v>0</v>
      </c>
      <c r="J148" s="14">
        <v>2678496</v>
      </c>
      <c r="K148" s="31">
        <v>0</v>
      </c>
      <c r="L148" s="14">
        <v>2678496</v>
      </c>
      <c r="M148" s="15">
        <v>0</v>
      </c>
      <c r="N148" s="32"/>
      <c r="O148" s="33">
        <v>0</v>
      </c>
      <c r="P148" s="15">
        <v>2678496</v>
      </c>
      <c r="Q148" s="34">
        <v>0</v>
      </c>
      <c r="R148" s="34">
        <v>0</v>
      </c>
      <c r="S148" s="14">
        <v>2678496</v>
      </c>
      <c r="T148" s="14"/>
      <c r="U148" s="14">
        <v>2678496</v>
      </c>
      <c r="V148" s="14">
        <v>116087</v>
      </c>
      <c r="W148" s="14">
        <v>0</v>
      </c>
      <c r="X148" s="14">
        <v>31991</v>
      </c>
      <c r="Y148" s="14">
        <v>84096</v>
      </c>
      <c r="Z148" s="14">
        <v>0</v>
      </c>
      <c r="AA148" s="20">
        <v>11219</v>
      </c>
      <c r="AB148">
        <v>238.74641233621534</v>
      </c>
      <c r="AC148">
        <v>49</v>
      </c>
    </row>
    <row r="149" spans="1:29" x14ac:dyDescent="0.25">
      <c r="A149" s="16" t="s">
        <v>297</v>
      </c>
      <c r="B149" s="16">
        <v>4</v>
      </c>
      <c r="C149" s="16" t="s">
        <v>298</v>
      </c>
      <c r="D149" s="16" t="s">
        <v>270</v>
      </c>
      <c r="E149" s="13" t="s">
        <v>1128</v>
      </c>
      <c r="F149" s="14">
        <v>0</v>
      </c>
      <c r="G149" s="14">
        <v>5106459</v>
      </c>
      <c r="H149" s="14">
        <v>0</v>
      </c>
      <c r="I149" s="14">
        <v>0</v>
      </c>
      <c r="J149" s="14">
        <v>5106459</v>
      </c>
      <c r="K149" s="31">
        <v>0</v>
      </c>
      <c r="L149" s="14">
        <v>5106459</v>
      </c>
      <c r="M149" s="15">
        <v>0</v>
      </c>
      <c r="N149" s="32"/>
      <c r="O149" s="33">
        <v>0</v>
      </c>
      <c r="P149" s="15">
        <v>5106459</v>
      </c>
      <c r="Q149" s="34">
        <v>0</v>
      </c>
      <c r="R149" s="34">
        <v>0</v>
      </c>
      <c r="S149" s="14">
        <v>5106459</v>
      </c>
      <c r="T149" s="14"/>
      <c r="U149" s="14">
        <v>5106459</v>
      </c>
      <c r="V149" s="14">
        <v>0</v>
      </c>
      <c r="W149" s="14">
        <v>0</v>
      </c>
      <c r="X149" s="14">
        <v>0</v>
      </c>
      <c r="Y149" s="14">
        <v>0</v>
      </c>
      <c r="Z149" s="14">
        <v>21538</v>
      </c>
      <c r="AA149" s="20">
        <v>63903</v>
      </c>
      <c r="AB149">
        <v>79.909534763626127</v>
      </c>
      <c r="AC149">
        <v>425</v>
      </c>
    </row>
    <row r="150" spans="1:29" x14ac:dyDescent="0.25">
      <c r="A150" s="16" t="s">
        <v>299</v>
      </c>
      <c r="B150" s="16">
        <v>6</v>
      </c>
      <c r="C150" s="16" t="s">
        <v>300</v>
      </c>
      <c r="D150" s="16" t="s">
        <v>270</v>
      </c>
      <c r="E150" s="13" t="s">
        <v>1128</v>
      </c>
      <c r="F150" s="14">
        <v>0</v>
      </c>
      <c r="G150" s="14">
        <v>1262215</v>
      </c>
      <c r="H150" s="14">
        <v>0</v>
      </c>
      <c r="I150" s="14">
        <v>0</v>
      </c>
      <c r="J150" s="14">
        <v>1262215</v>
      </c>
      <c r="K150" s="31">
        <v>0</v>
      </c>
      <c r="L150" s="14">
        <v>1262215</v>
      </c>
      <c r="M150" s="15">
        <v>0</v>
      </c>
      <c r="N150" s="32"/>
      <c r="O150" s="33">
        <v>0</v>
      </c>
      <c r="P150" s="15">
        <v>1262215</v>
      </c>
      <c r="Q150" s="34">
        <v>0</v>
      </c>
      <c r="R150" s="34">
        <v>0</v>
      </c>
      <c r="S150" s="14">
        <v>1262215</v>
      </c>
      <c r="T150" s="14"/>
      <c r="U150" s="14">
        <v>1262215</v>
      </c>
      <c r="V150" s="14">
        <v>0</v>
      </c>
      <c r="W150" s="14">
        <v>0</v>
      </c>
      <c r="X150" s="14">
        <v>0</v>
      </c>
      <c r="Y150" s="14">
        <v>0</v>
      </c>
      <c r="Z150" s="14">
        <v>5804</v>
      </c>
      <c r="AA150" s="20">
        <v>14541</v>
      </c>
      <c r="AB150">
        <v>86.803864933635921</v>
      </c>
      <c r="AC150">
        <v>376</v>
      </c>
    </row>
    <row r="151" spans="1:29" x14ac:dyDescent="0.25">
      <c r="A151" s="16" t="s">
        <v>301</v>
      </c>
      <c r="B151" s="16">
        <v>6</v>
      </c>
      <c r="C151" s="16" t="s">
        <v>302</v>
      </c>
      <c r="D151" s="16" t="s">
        <v>270</v>
      </c>
      <c r="E151" s="13" t="s">
        <v>1128</v>
      </c>
      <c r="F151" s="14">
        <v>0</v>
      </c>
      <c r="G151" s="14">
        <v>981024</v>
      </c>
      <c r="H151" s="14">
        <v>0</v>
      </c>
      <c r="I151" s="14">
        <v>0</v>
      </c>
      <c r="J151" s="14">
        <v>981024</v>
      </c>
      <c r="K151" s="31">
        <v>0</v>
      </c>
      <c r="L151" s="14">
        <v>981024</v>
      </c>
      <c r="M151" s="15">
        <v>0</v>
      </c>
      <c r="N151" s="32"/>
      <c r="O151" s="33">
        <v>0</v>
      </c>
      <c r="P151" s="15">
        <v>981024</v>
      </c>
      <c r="Q151" s="34">
        <v>0</v>
      </c>
      <c r="R151" s="34">
        <v>0</v>
      </c>
      <c r="S151" s="14">
        <v>981024</v>
      </c>
      <c r="T151" s="14"/>
      <c r="U151" s="14">
        <v>981024</v>
      </c>
      <c r="V151" s="14">
        <v>0</v>
      </c>
      <c r="W151" s="14">
        <v>0</v>
      </c>
      <c r="X151" s="14">
        <v>0</v>
      </c>
      <c r="Y151" s="14">
        <v>0</v>
      </c>
      <c r="Z151" s="14">
        <v>0</v>
      </c>
      <c r="AA151" s="20">
        <v>11317</v>
      </c>
      <c r="AB151">
        <v>86.685870813819918</v>
      </c>
      <c r="AC151">
        <v>377</v>
      </c>
    </row>
    <row r="152" spans="1:29" x14ac:dyDescent="0.25">
      <c r="A152" s="16" t="s">
        <v>303</v>
      </c>
      <c r="B152" s="16">
        <v>5</v>
      </c>
      <c r="C152" s="16" t="s">
        <v>304</v>
      </c>
      <c r="D152" s="16" t="s">
        <v>270</v>
      </c>
      <c r="E152" s="13" t="s">
        <v>1128</v>
      </c>
      <c r="F152" s="14">
        <v>0</v>
      </c>
      <c r="G152" s="14">
        <v>754209</v>
      </c>
      <c r="H152" s="14">
        <v>0</v>
      </c>
      <c r="I152" s="14">
        <v>0</v>
      </c>
      <c r="J152" s="14">
        <v>754209</v>
      </c>
      <c r="K152" s="31">
        <v>0</v>
      </c>
      <c r="L152" s="14">
        <v>754209</v>
      </c>
      <c r="M152" s="15">
        <v>0</v>
      </c>
      <c r="N152" s="32"/>
      <c r="O152" s="33">
        <v>0</v>
      </c>
      <c r="P152" s="15">
        <v>754209</v>
      </c>
      <c r="Q152" s="34">
        <v>0</v>
      </c>
      <c r="R152" s="34">
        <v>0</v>
      </c>
      <c r="S152" s="14">
        <v>754209</v>
      </c>
      <c r="T152" s="14"/>
      <c r="U152" s="14">
        <v>754209</v>
      </c>
      <c r="V152" s="14">
        <v>0</v>
      </c>
      <c r="W152" s="14">
        <v>0</v>
      </c>
      <c r="X152" s="14">
        <v>0</v>
      </c>
      <c r="Y152" s="14">
        <v>0</v>
      </c>
      <c r="Z152" s="14">
        <v>0</v>
      </c>
      <c r="AA152" s="20">
        <v>7529</v>
      </c>
      <c r="AB152">
        <v>100.17386107052729</v>
      </c>
      <c r="AC152">
        <v>271</v>
      </c>
    </row>
    <row r="153" spans="1:29" x14ac:dyDescent="0.25">
      <c r="A153" s="16" t="s">
        <v>305</v>
      </c>
      <c r="B153" s="16">
        <v>6</v>
      </c>
      <c r="C153" s="16" t="s">
        <v>306</v>
      </c>
      <c r="D153" s="16" t="s">
        <v>270</v>
      </c>
      <c r="E153" s="13" t="s">
        <v>1128</v>
      </c>
      <c r="F153" s="14">
        <v>0</v>
      </c>
      <c r="G153" s="14">
        <v>82742</v>
      </c>
      <c r="H153" s="14">
        <v>0</v>
      </c>
      <c r="I153" s="14">
        <v>0</v>
      </c>
      <c r="J153" s="14">
        <v>82742</v>
      </c>
      <c r="K153" s="31">
        <v>0</v>
      </c>
      <c r="L153" s="14">
        <v>82742</v>
      </c>
      <c r="M153" s="15">
        <v>0</v>
      </c>
      <c r="N153" s="32"/>
      <c r="O153" s="33">
        <v>0</v>
      </c>
      <c r="P153" s="15">
        <v>82742</v>
      </c>
      <c r="Q153" s="34">
        <v>0</v>
      </c>
      <c r="R153" s="34">
        <v>0</v>
      </c>
      <c r="S153" s="14">
        <v>82742</v>
      </c>
      <c r="T153" s="14"/>
      <c r="U153" s="14">
        <v>82742</v>
      </c>
      <c r="V153" s="14">
        <v>0</v>
      </c>
      <c r="W153" s="14">
        <v>0</v>
      </c>
      <c r="X153" s="14">
        <v>0</v>
      </c>
      <c r="Y153" s="14">
        <v>0</v>
      </c>
      <c r="Z153" s="14">
        <v>0</v>
      </c>
      <c r="AA153" s="20">
        <v>858</v>
      </c>
      <c r="AB153">
        <v>96.435897435897431</v>
      </c>
      <c r="AC153">
        <v>300</v>
      </c>
    </row>
    <row r="154" spans="1:29" x14ac:dyDescent="0.25">
      <c r="A154" s="16" t="s">
        <v>307</v>
      </c>
      <c r="B154" s="16">
        <v>4</v>
      </c>
      <c r="C154" s="16" t="s">
        <v>308</v>
      </c>
      <c r="D154" s="16" t="s">
        <v>270</v>
      </c>
      <c r="E154" s="13" t="s">
        <v>1128</v>
      </c>
      <c r="F154" s="14">
        <v>13676</v>
      </c>
      <c r="G154" s="14">
        <v>304534</v>
      </c>
      <c r="H154" s="14">
        <v>0</v>
      </c>
      <c r="I154" s="14">
        <v>0</v>
      </c>
      <c r="J154" s="14">
        <v>318210</v>
      </c>
      <c r="K154" s="31">
        <v>0</v>
      </c>
      <c r="L154" s="14">
        <v>318210</v>
      </c>
      <c r="M154" s="15">
        <v>10244</v>
      </c>
      <c r="N154" s="32"/>
      <c r="O154" s="33">
        <v>10244</v>
      </c>
      <c r="P154" s="15">
        <v>307966</v>
      </c>
      <c r="Q154" s="34">
        <v>0</v>
      </c>
      <c r="R154" s="34">
        <v>0</v>
      </c>
      <c r="S154" s="14">
        <v>318210</v>
      </c>
      <c r="T154" s="14"/>
      <c r="U154" s="14">
        <v>318210</v>
      </c>
      <c r="V154" s="14">
        <v>94961</v>
      </c>
      <c r="W154" s="14">
        <v>0</v>
      </c>
      <c r="X154" s="14">
        <v>45926</v>
      </c>
      <c r="Y154" s="14">
        <v>49035</v>
      </c>
      <c r="Z154" s="14">
        <v>0</v>
      </c>
      <c r="AA154" s="20">
        <v>1866</v>
      </c>
      <c r="AB154">
        <v>170.53054662379421</v>
      </c>
      <c r="AC154">
        <v>95</v>
      </c>
    </row>
    <row r="155" spans="1:29" x14ac:dyDescent="0.25">
      <c r="A155" s="16" t="s">
        <v>309</v>
      </c>
      <c r="B155" s="16">
        <v>5</v>
      </c>
      <c r="C155" s="16" t="s">
        <v>310</v>
      </c>
      <c r="D155" s="16" t="s">
        <v>270</v>
      </c>
      <c r="E155" s="13" t="s">
        <v>1128</v>
      </c>
      <c r="F155" s="14">
        <v>417091</v>
      </c>
      <c r="G155" s="14">
        <v>764826</v>
      </c>
      <c r="H155" s="14">
        <v>0</v>
      </c>
      <c r="I155" s="14">
        <v>0</v>
      </c>
      <c r="J155" s="14">
        <v>1181917</v>
      </c>
      <c r="K155" s="31">
        <v>0</v>
      </c>
      <c r="L155" s="14">
        <v>1181917</v>
      </c>
      <c r="M155" s="15">
        <v>394541</v>
      </c>
      <c r="N155" s="32"/>
      <c r="O155" s="33">
        <v>394541</v>
      </c>
      <c r="P155" s="15">
        <v>787376</v>
      </c>
      <c r="Q155" s="34">
        <v>0</v>
      </c>
      <c r="R155" s="34">
        <v>0</v>
      </c>
      <c r="S155" s="14">
        <v>1181917</v>
      </c>
      <c r="T155" s="14"/>
      <c r="U155" s="14">
        <v>1181917</v>
      </c>
      <c r="V155" s="14">
        <v>0</v>
      </c>
      <c r="W155" s="14">
        <v>0</v>
      </c>
      <c r="X155" s="14">
        <v>0</v>
      </c>
      <c r="Y155" s="14">
        <v>0</v>
      </c>
      <c r="Z155" s="14">
        <v>0</v>
      </c>
      <c r="AA155" s="20">
        <v>2882</v>
      </c>
      <c r="AB155">
        <v>410.10305343511453</v>
      </c>
      <c r="AC155">
        <v>26</v>
      </c>
    </row>
    <row r="156" spans="1:29" x14ac:dyDescent="0.25">
      <c r="A156" s="16" t="s">
        <v>311</v>
      </c>
      <c r="B156" s="16">
        <v>4</v>
      </c>
      <c r="C156" s="16" t="s">
        <v>312</v>
      </c>
      <c r="D156" s="16" t="s">
        <v>270</v>
      </c>
      <c r="E156" s="13" t="s">
        <v>1128</v>
      </c>
      <c r="F156" s="14">
        <v>262150</v>
      </c>
      <c r="G156" s="14">
        <v>1813499</v>
      </c>
      <c r="H156" s="14">
        <v>0</v>
      </c>
      <c r="I156" s="14">
        <v>0</v>
      </c>
      <c r="J156" s="14">
        <v>2075649</v>
      </c>
      <c r="K156" s="31">
        <v>0</v>
      </c>
      <c r="L156" s="14">
        <v>2075649</v>
      </c>
      <c r="M156" s="15">
        <v>235134</v>
      </c>
      <c r="N156" s="32"/>
      <c r="O156" s="33">
        <v>235134</v>
      </c>
      <c r="P156" s="15">
        <v>1840515</v>
      </c>
      <c r="Q156" s="34">
        <v>0</v>
      </c>
      <c r="R156" s="34">
        <v>0</v>
      </c>
      <c r="S156" s="14">
        <v>2075649</v>
      </c>
      <c r="T156" s="14"/>
      <c r="U156" s="14">
        <v>2075649</v>
      </c>
      <c r="V156" s="14">
        <v>0</v>
      </c>
      <c r="W156" s="14">
        <v>0</v>
      </c>
      <c r="X156" s="14">
        <v>0</v>
      </c>
      <c r="Y156" s="14">
        <v>0</v>
      </c>
      <c r="Z156" s="14">
        <v>7885</v>
      </c>
      <c r="AA156" s="20">
        <v>17263</v>
      </c>
      <c r="AB156">
        <v>120.23686497132596</v>
      </c>
      <c r="AC156">
        <v>179</v>
      </c>
    </row>
    <row r="157" spans="1:29" x14ac:dyDescent="0.25">
      <c r="A157" s="16" t="s">
        <v>313</v>
      </c>
      <c r="B157" s="16">
        <v>5</v>
      </c>
      <c r="C157" s="16" t="s">
        <v>314</v>
      </c>
      <c r="D157" s="16" t="s">
        <v>270</v>
      </c>
      <c r="E157" s="13" t="s">
        <v>1128</v>
      </c>
      <c r="F157" s="14">
        <v>0</v>
      </c>
      <c r="G157" s="14">
        <v>456320</v>
      </c>
      <c r="H157" s="14">
        <v>0</v>
      </c>
      <c r="I157" s="14">
        <v>0</v>
      </c>
      <c r="J157" s="14">
        <v>456320</v>
      </c>
      <c r="K157" s="31">
        <v>0</v>
      </c>
      <c r="L157" s="14">
        <v>456320</v>
      </c>
      <c r="M157" s="15">
        <v>0</v>
      </c>
      <c r="N157" s="32"/>
      <c r="O157" s="33">
        <v>0</v>
      </c>
      <c r="P157" s="15">
        <v>456320</v>
      </c>
      <c r="Q157" s="34">
        <v>0</v>
      </c>
      <c r="R157" s="34">
        <v>0</v>
      </c>
      <c r="S157" s="14">
        <v>456320</v>
      </c>
      <c r="T157" s="14"/>
      <c r="U157" s="14">
        <v>456320</v>
      </c>
      <c r="V157" s="14">
        <v>0</v>
      </c>
      <c r="W157" s="14">
        <v>0</v>
      </c>
      <c r="X157" s="14">
        <v>0</v>
      </c>
      <c r="Y157" s="14">
        <v>0</v>
      </c>
      <c r="Z157" s="14">
        <v>0</v>
      </c>
      <c r="AA157" s="20">
        <v>4273</v>
      </c>
      <c r="AB157">
        <v>106.79148139480459</v>
      </c>
      <c r="AC157">
        <v>232</v>
      </c>
    </row>
    <row r="158" spans="1:29" x14ac:dyDescent="0.25">
      <c r="A158" s="16" t="s">
        <v>315</v>
      </c>
      <c r="B158" s="16">
        <v>6</v>
      </c>
      <c r="C158" s="16" t="s">
        <v>316</v>
      </c>
      <c r="D158" s="16" t="s">
        <v>270</v>
      </c>
      <c r="E158" s="13" t="s">
        <v>1128</v>
      </c>
      <c r="F158" s="14">
        <v>10820</v>
      </c>
      <c r="G158" s="14">
        <v>547126</v>
      </c>
      <c r="H158" s="14">
        <v>0</v>
      </c>
      <c r="I158" s="14">
        <v>0</v>
      </c>
      <c r="J158" s="14">
        <v>557946</v>
      </c>
      <c r="K158" s="31">
        <v>0</v>
      </c>
      <c r="L158" s="14">
        <v>557946</v>
      </c>
      <c r="M158" s="15">
        <v>5154</v>
      </c>
      <c r="N158" s="32"/>
      <c r="O158" s="33">
        <v>5154</v>
      </c>
      <c r="P158" s="15">
        <v>552792</v>
      </c>
      <c r="Q158" s="34">
        <v>0</v>
      </c>
      <c r="R158" s="34">
        <v>0</v>
      </c>
      <c r="S158" s="14">
        <v>557946</v>
      </c>
      <c r="T158" s="14"/>
      <c r="U158" s="14">
        <v>557946</v>
      </c>
      <c r="V158" s="14">
        <v>149908</v>
      </c>
      <c r="W158" s="14">
        <v>0</v>
      </c>
      <c r="X158" s="14">
        <v>78573</v>
      </c>
      <c r="Y158" s="14">
        <v>71335</v>
      </c>
      <c r="Z158" s="14">
        <v>0</v>
      </c>
      <c r="AA158" s="20">
        <v>3700</v>
      </c>
      <c r="AB158">
        <v>150.79621621621621</v>
      </c>
      <c r="AC158">
        <v>121</v>
      </c>
    </row>
    <row r="159" spans="1:29" x14ac:dyDescent="0.25">
      <c r="A159" s="16" t="s">
        <v>317</v>
      </c>
      <c r="B159" s="16">
        <v>5</v>
      </c>
      <c r="C159" s="17" t="s">
        <v>1138</v>
      </c>
      <c r="D159" s="16" t="s">
        <v>270</v>
      </c>
      <c r="E159" s="13" t="s">
        <v>1128</v>
      </c>
      <c r="F159" s="14">
        <v>0</v>
      </c>
      <c r="G159" s="14">
        <v>413704</v>
      </c>
      <c r="H159" s="14">
        <v>0</v>
      </c>
      <c r="I159" s="14">
        <v>0</v>
      </c>
      <c r="J159" s="14">
        <v>413704</v>
      </c>
      <c r="K159" s="31">
        <v>0</v>
      </c>
      <c r="L159" s="14">
        <v>413704</v>
      </c>
      <c r="M159" s="15">
        <v>0</v>
      </c>
      <c r="N159" s="32"/>
      <c r="O159" s="33">
        <v>0</v>
      </c>
      <c r="P159" s="15">
        <v>413704</v>
      </c>
      <c r="Q159" s="34">
        <v>0</v>
      </c>
      <c r="R159" s="34">
        <v>0</v>
      </c>
      <c r="S159" s="14">
        <v>413704</v>
      </c>
      <c r="T159" s="14"/>
      <c r="U159" s="14">
        <v>413704</v>
      </c>
      <c r="V159" s="14">
        <v>0</v>
      </c>
      <c r="W159" s="14">
        <v>0</v>
      </c>
      <c r="X159" s="14">
        <v>0</v>
      </c>
      <c r="Y159" s="14">
        <v>0</v>
      </c>
      <c r="Z159" s="14">
        <v>0</v>
      </c>
      <c r="AA159" s="20">
        <v>4587</v>
      </c>
      <c r="AB159">
        <v>90.19053847830827</v>
      </c>
      <c r="AC159">
        <v>346</v>
      </c>
    </row>
    <row r="160" spans="1:29" x14ac:dyDescent="0.25">
      <c r="A160" s="16" t="s">
        <v>318</v>
      </c>
      <c r="B160" s="16">
        <v>6</v>
      </c>
      <c r="C160" s="16" t="s">
        <v>319</v>
      </c>
      <c r="D160" s="16" t="s">
        <v>270</v>
      </c>
      <c r="E160" s="13" t="s">
        <v>1128</v>
      </c>
      <c r="F160" s="14">
        <v>0</v>
      </c>
      <c r="G160" s="14">
        <v>341929</v>
      </c>
      <c r="H160" s="14">
        <v>0</v>
      </c>
      <c r="I160" s="14">
        <v>0</v>
      </c>
      <c r="J160" s="14">
        <v>341929</v>
      </c>
      <c r="K160" s="31">
        <v>0</v>
      </c>
      <c r="L160" s="14">
        <v>341929</v>
      </c>
      <c r="M160" s="15">
        <v>0</v>
      </c>
      <c r="N160" s="32"/>
      <c r="O160" s="33">
        <v>0</v>
      </c>
      <c r="P160" s="15">
        <v>341929</v>
      </c>
      <c r="Q160" s="34">
        <v>0</v>
      </c>
      <c r="R160" s="34">
        <v>0</v>
      </c>
      <c r="S160" s="14">
        <v>341929</v>
      </c>
      <c r="T160" s="14"/>
      <c r="U160" s="14">
        <v>341929</v>
      </c>
      <c r="V160" s="14">
        <v>0</v>
      </c>
      <c r="W160" s="14">
        <v>0</v>
      </c>
      <c r="X160" s="14">
        <v>0</v>
      </c>
      <c r="Y160" s="14">
        <v>0</v>
      </c>
      <c r="Z160" s="14">
        <v>0</v>
      </c>
      <c r="AA160" s="20">
        <v>3955</v>
      </c>
      <c r="AB160">
        <v>86.454867256637172</v>
      </c>
      <c r="AC160">
        <v>381</v>
      </c>
    </row>
    <row r="161" spans="1:29" x14ac:dyDescent="0.25">
      <c r="A161" s="16" t="s">
        <v>320</v>
      </c>
      <c r="B161" s="16">
        <v>6</v>
      </c>
      <c r="C161" s="16" t="s">
        <v>321</v>
      </c>
      <c r="D161" s="16" t="s">
        <v>270</v>
      </c>
      <c r="E161" s="13" t="s">
        <v>1128</v>
      </c>
      <c r="F161" s="14">
        <v>0</v>
      </c>
      <c r="G161" s="14">
        <v>5499150</v>
      </c>
      <c r="H161" s="14">
        <v>0</v>
      </c>
      <c r="I161" s="14">
        <v>0</v>
      </c>
      <c r="J161" s="14">
        <v>5499150</v>
      </c>
      <c r="K161" s="31">
        <v>0</v>
      </c>
      <c r="L161" s="14">
        <v>5499150</v>
      </c>
      <c r="M161" s="15">
        <v>0</v>
      </c>
      <c r="N161" s="32"/>
      <c r="O161" s="33">
        <v>0</v>
      </c>
      <c r="P161" s="15">
        <v>5499150</v>
      </c>
      <c r="Q161" s="34">
        <v>0</v>
      </c>
      <c r="R161" s="34">
        <v>0</v>
      </c>
      <c r="S161" s="14">
        <v>5499150</v>
      </c>
      <c r="T161" s="14"/>
      <c r="U161" s="14">
        <v>5499150</v>
      </c>
      <c r="V161" s="14">
        <v>0</v>
      </c>
      <c r="W161" s="14">
        <v>0</v>
      </c>
      <c r="X161" s="14">
        <v>0</v>
      </c>
      <c r="Y161" s="14">
        <v>0</v>
      </c>
      <c r="Z161" s="14">
        <v>0</v>
      </c>
      <c r="AA161" s="20">
        <v>35761</v>
      </c>
      <c r="AB161">
        <v>153.77506221861805</v>
      </c>
      <c r="AC161">
        <v>119</v>
      </c>
    </row>
    <row r="162" spans="1:29" x14ac:dyDescent="0.25">
      <c r="A162" s="16" t="s">
        <v>322</v>
      </c>
      <c r="B162" s="16">
        <v>8</v>
      </c>
      <c r="C162" s="16" t="s">
        <v>323</v>
      </c>
      <c r="D162" s="16" t="s">
        <v>270</v>
      </c>
      <c r="E162" s="13" t="s">
        <v>1128</v>
      </c>
      <c r="F162" s="14">
        <v>0</v>
      </c>
      <c r="G162" s="14">
        <v>884885</v>
      </c>
      <c r="H162" s="14">
        <v>0</v>
      </c>
      <c r="I162" s="14">
        <v>0</v>
      </c>
      <c r="J162" s="14">
        <v>884885</v>
      </c>
      <c r="K162" s="31">
        <v>0</v>
      </c>
      <c r="L162" s="14">
        <v>884885</v>
      </c>
      <c r="M162" s="15">
        <v>0</v>
      </c>
      <c r="N162" s="32"/>
      <c r="O162" s="33">
        <v>0</v>
      </c>
      <c r="P162" s="15">
        <v>884885</v>
      </c>
      <c r="Q162" s="34">
        <v>0</v>
      </c>
      <c r="R162" s="34">
        <v>0</v>
      </c>
      <c r="S162" s="14">
        <v>884885</v>
      </c>
      <c r="T162" s="14"/>
      <c r="U162" s="14">
        <v>884885</v>
      </c>
      <c r="V162" s="14">
        <v>0</v>
      </c>
      <c r="W162" s="14">
        <v>0</v>
      </c>
      <c r="X162" s="14">
        <v>0</v>
      </c>
      <c r="Y162" s="14">
        <v>0</v>
      </c>
      <c r="Z162" s="14">
        <v>3945</v>
      </c>
      <c r="AA162" s="20">
        <v>10417</v>
      </c>
      <c r="AB162">
        <v>84.94624172026495</v>
      </c>
      <c r="AC162">
        <v>395</v>
      </c>
    </row>
    <row r="163" spans="1:29" x14ac:dyDescent="0.25">
      <c r="A163" s="16" t="s">
        <v>324</v>
      </c>
      <c r="B163" s="16">
        <v>8</v>
      </c>
      <c r="C163" s="16" t="s">
        <v>325</v>
      </c>
      <c r="D163" s="16" t="s">
        <v>270</v>
      </c>
      <c r="E163" s="13" t="s">
        <v>1128</v>
      </c>
      <c r="F163" s="14">
        <v>0</v>
      </c>
      <c r="G163" s="14">
        <v>2136</v>
      </c>
      <c r="H163" s="14">
        <v>0</v>
      </c>
      <c r="I163" s="14">
        <v>0</v>
      </c>
      <c r="J163" s="14">
        <v>2136</v>
      </c>
      <c r="K163" s="31">
        <v>0</v>
      </c>
      <c r="L163" s="14">
        <v>2136</v>
      </c>
      <c r="M163" s="15">
        <v>0</v>
      </c>
      <c r="N163" s="32"/>
      <c r="O163" s="33">
        <v>0</v>
      </c>
      <c r="P163" s="15">
        <v>2136</v>
      </c>
      <c r="Q163" s="34">
        <v>0</v>
      </c>
      <c r="R163" s="34">
        <v>0</v>
      </c>
      <c r="S163" s="14">
        <v>2136</v>
      </c>
      <c r="T163" s="14"/>
      <c r="U163" s="14">
        <v>2136</v>
      </c>
      <c r="V163" s="14">
        <v>0</v>
      </c>
      <c r="W163" s="14">
        <v>0</v>
      </c>
      <c r="X163" s="14">
        <v>0</v>
      </c>
      <c r="Y163" s="14">
        <v>0</v>
      </c>
      <c r="Z163" s="14">
        <v>0</v>
      </c>
      <c r="AA163" s="20">
        <v>11</v>
      </c>
      <c r="AB163">
        <v>194.18181818181819</v>
      </c>
      <c r="AC163">
        <v>77</v>
      </c>
    </row>
    <row r="164" spans="1:29" x14ac:dyDescent="0.25">
      <c r="A164" s="16" t="s">
        <v>326</v>
      </c>
      <c r="B164" s="16">
        <v>5</v>
      </c>
      <c r="C164" s="16" t="s">
        <v>327</v>
      </c>
      <c r="D164" s="16" t="s">
        <v>270</v>
      </c>
      <c r="E164" s="13" t="s">
        <v>1128</v>
      </c>
      <c r="F164" s="14">
        <v>0</v>
      </c>
      <c r="G164" s="14">
        <v>887179</v>
      </c>
      <c r="H164" s="14">
        <v>0</v>
      </c>
      <c r="I164" s="14">
        <v>0</v>
      </c>
      <c r="J164" s="14">
        <v>887179</v>
      </c>
      <c r="K164" s="31">
        <v>0</v>
      </c>
      <c r="L164" s="14">
        <v>887179</v>
      </c>
      <c r="M164" s="15">
        <v>0</v>
      </c>
      <c r="N164" s="32"/>
      <c r="O164" s="33">
        <v>0</v>
      </c>
      <c r="P164" s="15">
        <v>887179</v>
      </c>
      <c r="Q164" s="34">
        <v>0</v>
      </c>
      <c r="R164" s="34">
        <v>0</v>
      </c>
      <c r="S164" s="14">
        <v>887179</v>
      </c>
      <c r="T164" s="14"/>
      <c r="U164" s="14">
        <v>887179</v>
      </c>
      <c r="V164" s="14">
        <v>0</v>
      </c>
      <c r="W164" s="14">
        <v>0</v>
      </c>
      <c r="X164" s="14">
        <v>0</v>
      </c>
      <c r="Y164" s="14">
        <v>0</v>
      </c>
      <c r="Z164" s="14">
        <v>0</v>
      </c>
      <c r="AA164" s="20">
        <v>8300</v>
      </c>
      <c r="AB164">
        <v>106.88903614457831</v>
      </c>
      <c r="AC164">
        <v>231</v>
      </c>
    </row>
    <row r="165" spans="1:29" x14ac:dyDescent="0.25">
      <c r="A165" s="16" t="s">
        <v>328</v>
      </c>
      <c r="B165" s="16">
        <v>6</v>
      </c>
      <c r="C165" s="16" t="s">
        <v>329</v>
      </c>
      <c r="D165" s="16" t="s">
        <v>270</v>
      </c>
      <c r="E165" s="13" t="s">
        <v>1128</v>
      </c>
      <c r="F165" s="14">
        <v>0</v>
      </c>
      <c r="G165" s="14">
        <v>521473</v>
      </c>
      <c r="H165" s="14">
        <v>0</v>
      </c>
      <c r="I165" s="14">
        <v>0</v>
      </c>
      <c r="J165" s="14">
        <v>521473</v>
      </c>
      <c r="K165" s="31">
        <v>0</v>
      </c>
      <c r="L165" s="14">
        <v>521473</v>
      </c>
      <c r="M165" s="15">
        <v>0</v>
      </c>
      <c r="N165" s="32"/>
      <c r="O165" s="33">
        <v>0</v>
      </c>
      <c r="P165" s="15">
        <v>521473</v>
      </c>
      <c r="Q165" s="34">
        <v>0</v>
      </c>
      <c r="R165" s="34">
        <v>0</v>
      </c>
      <c r="S165" s="14">
        <v>521473</v>
      </c>
      <c r="T165" s="14"/>
      <c r="U165" s="14">
        <v>521473</v>
      </c>
      <c r="V165" s="14">
        <v>0</v>
      </c>
      <c r="W165" s="14">
        <v>0</v>
      </c>
      <c r="X165" s="14">
        <v>0</v>
      </c>
      <c r="Y165" s="14">
        <v>0</v>
      </c>
      <c r="Z165" s="14">
        <v>0</v>
      </c>
      <c r="AA165" s="20">
        <v>5477</v>
      </c>
      <c r="AB165">
        <v>95.211429614752603</v>
      </c>
      <c r="AC165">
        <v>311</v>
      </c>
    </row>
    <row r="166" spans="1:29" x14ac:dyDescent="0.25">
      <c r="A166" s="16" t="s">
        <v>330</v>
      </c>
      <c r="B166" s="16">
        <v>6</v>
      </c>
      <c r="C166" s="16" t="s">
        <v>331</v>
      </c>
      <c r="D166" s="16" t="s">
        <v>270</v>
      </c>
      <c r="E166" s="13" t="s">
        <v>1128</v>
      </c>
      <c r="F166" s="14">
        <v>0</v>
      </c>
      <c r="G166" s="14">
        <v>720632</v>
      </c>
      <c r="H166" s="14">
        <v>0</v>
      </c>
      <c r="I166" s="14">
        <v>0</v>
      </c>
      <c r="J166" s="14">
        <v>720632</v>
      </c>
      <c r="K166" s="31">
        <v>0</v>
      </c>
      <c r="L166" s="14">
        <v>720632</v>
      </c>
      <c r="M166" s="15">
        <v>0</v>
      </c>
      <c r="N166" s="32"/>
      <c r="O166" s="33">
        <v>0</v>
      </c>
      <c r="P166" s="15">
        <v>720632</v>
      </c>
      <c r="Q166" s="34">
        <v>0</v>
      </c>
      <c r="R166" s="34">
        <v>0</v>
      </c>
      <c r="S166" s="14">
        <v>720632</v>
      </c>
      <c r="T166" s="14"/>
      <c r="U166" s="14">
        <v>720632</v>
      </c>
      <c r="V166" s="14">
        <v>0</v>
      </c>
      <c r="W166" s="14">
        <v>0</v>
      </c>
      <c r="X166" s="14">
        <v>0</v>
      </c>
      <c r="Y166" s="14">
        <v>0</v>
      </c>
      <c r="Z166" s="14">
        <v>0</v>
      </c>
      <c r="AA166" s="20">
        <v>6955</v>
      </c>
      <c r="AB166">
        <v>103.61351545650611</v>
      </c>
      <c r="AC166">
        <v>247</v>
      </c>
    </row>
    <row r="167" spans="1:29" x14ac:dyDescent="0.25">
      <c r="A167" s="16" t="s">
        <v>332</v>
      </c>
      <c r="B167" s="16">
        <v>6</v>
      </c>
      <c r="C167" s="16" t="s">
        <v>333</v>
      </c>
      <c r="D167" s="16" t="s">
        <v>270</v>
      </c>
      <c r="E167" s="13" t="s">
        <v>1128</v>
      </c>
      <c r="F167" s="14">
        <v>252</v>
      </c>
      <c r="G167" s="14">
        <v>2133</v>
      </c>
      <c r="H167" s="14">
        <v>0</v>
      </c>
      <c r="I167" s="14">
        <v>0</v>
      </c>
      <c r="J167" s="14">
        <v>2385</v>
      </c>
      <c r="K167" s="31">
        <v>0</v>
      </c>
      <c r="L167" s="14">
        <v>2385</v>
      </c>
      <c r="M167" s="15">
        <v>223</v>
      </c>
      <c r="N167" s="32"/>
      <c r="O167" s="33">
        <v>223</v>
      </c>
      <c r="P167" s="15">
        <v>2162</v>
      </c>
      <c r="Q167" s="34">
        <v>0</v>
      </c>
      <c r="R167" s="34">
        <v>0</v>
      </c>
      <c r="S167" s="14">
        <v>2385</v>
      </c>
      <c r="T167" s="14"/>
      <c r="U167" s="14">
        <v>2385</v>
      </c>
      <c r="V167" s="14">
        <v>0</v>
      </c>
      <c r="W167" s="14">
        <v>0</v>
      </c>
      <c r="X167" s="14">
        <v>0</v>
      </c>
      <c r="Y167" s="14">
        <v>0</v>
      </c>
      <c r="Z167" s="14">
        <v>0</v>
      </c>
      <c r="AA167" s="20">
        <v>5</v>
      </c>
      <c r="AB167">
        <v>477</v>
      </c>
      <c r="AC167">
        <v>20</v>
      </c>
    </row>
    <row r="168" spans="1:29" x14ac:dyDescent="0.25">
      <c r="A168" s="16" t="s">
        <v>334</v>
      </c>
      <c r="B168" s="16">
        <v>6</v>
      </c>
      <c r="C168" s="16" t="s">
        <v>335</v>
      </c>
      <c r="D168" s="16" t="s">
        <v>270</v>
      </c>
      <c r="E168" s="13" t="s">
        <v>1128</v>
      </c>
      <c r="F168" s="14">
        <v>0</v>
      </c>
      <c r="G168" s="14">
        <v>2231142</v>
      </c>
      <c r="H168" s="14">
        <v>0</v>
      </c>
      <c r="I168" s="14">
        <v>0</v>
      </c>
      <c r="J168" s="14">
        <v>2231142</v>
      </c>
      <c r="K168" s="31">
        <v>0</v>
      </c>
      <c r="L168" s="14">
        <v>2231142</v>
      </c>
      <c r="M168" s="15">
        <v>0</v>
      </c>
      <c r="N168" s="32"/>
      <c r="O168" s="33">
        <v>0</v>
      </c>
      <c r="P168" s="15">
        <v>2231142</v>
      </c>
      <c r="Q168" s="34">
        <v>0</v>
      </c>
      <c r="R168" s="34">
        <v>0</v>
      </c>
      <c r="S168" s="14">
        <v>2231142</v>
      </c>
      <c r="T168" s="14"/>
      <c r="U168" s="14">
        <v>2231142</v>
      </c>
      <c r="V168" s="14">
        <v>0</v>
      </c>
      <c r="W168" s="14">
        <v>0</v>
      </c>
      <c r="X168" s="14">
        <v>0</v>
      </c>
      <c r="Y168" s="14">
        <v>0</v>
      </c>
      <c r="Z168" s="14">
        <v>9635</v>
      </c>
      <c r="AA168" s="20">
        <v>29175</v>
      </c>
      <c r="AB168">
        <v>76.474447300771203</v>
      </c>
      <c r="AC168">
        <v>451</v>
      </c>
    </row>
    <row r="169" spans="1:29" x14ac:dyDescent="0.25">
      <c r="A169" s="16" t="s">
        <v>336</v>
      </c>
      <c r="B169" s="16">
        <v>8</v>
      </c>
      <c r="C169" s="16" t="s">
        <v>337</v>
      </c>
      <c r="D169" s="16" t="s">
        <v>270</v>
      </c>
      <c r="E169" s="13" t="s">
        <v>1128</v>
      </c>
      <c r="F169" s="14">
        <v>0</v>
      </c>
      <c r="G169" s="14">
        <v>1116941</v>
      </c>
      <c r="H169" s="14">
        <v>187735</v>
      </c>
      <c r="I169" s="14">
        <v>0</v>
      </c>
      <c r="J169" s="14">
        <v>1304676</v>
      </c>
      <c r="K169" s="31">
        <v>0</v>
      </c>
      <c r="L169" s="14">
        <v>1304676</v>
      </c>
      <c r="M169" s="15">
        <v>0</v>
      </c>
      <c r="N169" s="32"/>
      <c r="O169" s="33">
        <v>0</v>
      </c>
      <c r="P169" s="15">
        <v>1116941</v>
      </c>
      <c r="Q169" s="34">
        <v>187735</v>
      </c>
      <c r="R169" s="34">
        <v>0</v>
      </c>
      <c r="S169" s="14">
        <v>1304676</v>
      </c>
      <c r="T169" s="14"/>
      <c r="U169" s="14">
        <v>1304676</v>
      </c>
      <c r="V169" s="14">
        <v>0</v>
      </c>
      <c r="W169" s="14">
        <v>0</v>
      </c>
      <c r="X169" s="14">
        <v>0</v>
      </c>
      <c r="Y169" s="14">
        <v>0</v>
      </c>
      <c r="Z169" s="14">
        <v>0</v>
      </c>
      <c r="AA169" s="20">
        <v>10684</v>
      </c>
      <c r="AB169">
        <v>122.11493822538375</v>
      </c>
      <c r="AC169">
        <v>171</v>
      </c>
    </row>
    <row r="170" spans="1:29" x14ac:dyDescent="0.25">
      <c r="A170" s="16" t="s">
        <v>338</v>
      </c>
      <c r="B170" s="16">
        <v>4</v>
      </c>
      <c r="C170" s="16" t="s">
        <v>339</v>
      </c>
      <c r="D170" s="16" t="s">
        <v>270</v>
      </c>
      <c r="E170" s="13" t="s">
        <v>1128</v>
      </c>
      <c r="F170" s="14">
        <v>0</v>
      </c>
      <c r="G170" s="14">
        <v>6008263</v>
      </c>
      <c r="H170" s="14">
        <v>42115</v>
      </c>
      <c r="I170" s="14">
        <v>0</v>
      </c>
      <c r="J170" s="14">
        <v>6050378</v>
      </c>
      <c r="K170" s="31">
        <v>0</v>
      </c>
      <c r="L170" s="14">
        <v>6050378</v>
      </c>
      <c r="M170" s="15">
        <v>0</v>
      </c>
      <c r="N170" s="32"/>
      <c r="O170" s="33">
        <v>0</v>
      </c>
      <c r="P170" s="15">
        <v>6008263</v>
      </c>
      <c r="Q170" s="34">
        <v>42115</v>
      </c>
      <c r="R170" s="34">
        <v>0</v>
      </c>
      <c r="S170" s="14">
        <v>6050378</v>
      </c>
      <c r="T170" s="14"/>
      <c r="U170" s="14">
        <v>6050378</v>
      </c>
      <c r="V170" s="14">
        <v>0</v>
      </c>
      <c r="W170" s="14">
        <v>0</v>
      </c>
      <c r="X170" s="14">
        <v>0</v>
      </c>
      <c r="Y170" s="14">
        <v>0</v>
      </c>
      <c r="Z170" s="14">
        <v>11855</v>
      </c>
      <c r="AA170" s="20">
        <v>38629</v>
      </c>
      <c r="AB170">
        <v>156.6278702529188</v>
      </c>
      <c r="AC170">
        <v>114</v>
      </c>
    </row>
    <row r="171" spans="1:29" x14ac:dyDescent="0.25">
      <c r="A171" s="16" t="s">
        <v>340</v>
      </c>
      <c r="B171" s="16">
        <v>5</v>
      </c>
      <c r="C171" s="16" t="s">
        <v>341</v>
      </c>
      <c r="D171" s="16" t="s">
        <v>270</v>
      </c>
      <c r="E171" s="13" t="s">
        <v>1128</v>
      </c>
      <c r="F171" s="14">
        <v>5834</v>
      </c>
      <c r="G171" s="14">
        <v>182129</v>
      </c>
      <c r="H171" s="14">
        <v>0</v>
      </c>
      <c r="I171" s="14">
        <v>0</v>
      </c>
      <c r="J171" s="14">
        <v>187963</v>
      </c>
      <c r="K171" s="31">
        <v>0</v>
      </c>
      <c r="L171" s="14">
        <v>187963</v>
      </c>
      <c r="M171" s="15">
        <v>3867</v>
      </c>
      <c r="N171" s="32"/>
      <c r="O171" s="33">
        <v>3867</v>
      </c>
      <c r="P171" s="15">
        <v>184096</v>
      </c>
      <c r="Q171" s="34">
        <v>0</v>
      </c>
      <c r="R171" s="34">
        <v>0</v>
      </c>
      <c r="S171" s="14">
        <v>187963</v>
      </c>
      <c r="T171" s="14"/>
      <c r="U171" s="14">
        <v>187963</v>
      </c>
      <c r="V171" s="14">
        <v>0</v>
      </c>
      <c r="W171" s="14">
        <v>0</v>
      </c>
      <c r="X171" s="14">
        <v>0</v>
      </c>
      <c r="Y171" s="14">
        <v>0</v>
      </c>
      <c r="Z171" s="14">
        <v>0</v>
      </c>
      <c r="AA171" s="20">
        <v>2915</v>
      </c>
      <c r="AB171">
        <v>64.481303602058318</v>
      </c>
      <c r="AC171">
        <v>527</v>
      </c>
    </row>
    <row r="172" spans="1:29" x14ac:dyDescent="0.25">
      <c r="A172" s="16" t="s">
        <v>342</v>
      </c>
      <c r="B172" s="16">
        <v>1</v>
      </c>
      <c r="C172" s="16" t="s">
        <v>343</v>
      </c>
      <c r="D172" s="16" t="s">
        <v>344</v>
      </c>
      <c r="E172" s="13" t="s">
        <v>1128</v>
      </c>
      <c r="F172" s="14">
        <v>0</v>
      </c>
      <c r="G172" s="14">
        <v>435714</v>
      </c>
      <c r="H172" s="14">
        <v>3877</v>
      </c>
      <c r="I172" s="14">
        <v>0</v>
      </c>
      <c r="J172" s="14">
        <v>439591</v>
      </c>
      <c r="K172" s="31">
        <v>0</v>
      </c>
      <c r="L172" s="14">
        <v>439591</v>
      </c>
      <c r="M172" s="15">
        <v>0</v>
      </c>
      <c r="N172" s="32"/>
      <c r="O172" s="33">
        <v>0</v>
      </c>
      <c r="P172" s="15">
        <v>435714</v>
      </c>
      <c r="Q172" s="34">
        <v>3877</v>
      </c>
      <c r="R172" s="34">
        <v>0</v>
      </c>
      <c r="S172" s="14">
        <v>439591</v>
      </c>
      <c r="T172" s="14"/>
      <c r="U172" s="14">
        <v>439591</v>
      </c>
      <c r="V172" s="14">
        <v>0</v>
      </c>
      <c r="W172" s="14">
        <v>0</v>
      </c>
      <c r="X172" s="14">
        <v>0</v>
      </c>
      <c r="Y172" s="14">
        <v>0</v>
      </c>
      <c r="Z172" s="14">
        <v>0</v>
      </c>
      <c r="AA172" s="20">
        <v>1236</v>
      </c>
      <c r="AB172">
        <v>355.6561488673139</v>
      </c>
      <c r="AC172">
        <v>32</v>
      </c>
    </row>
    <row r="173" spans="1:29" x14ac:dyDescent="0.25">
      <c r="A173" s="16" t="s">
        <v>345</v>
      </c>
      <c r="B173" s="16">
        <v>1</v>
      </c>
      <c r="C173" s="16" t="s">
        <v>346</v>
      </c>
      <c r="D173" s="16" t="s">
        <v>344</v>
      </c>
      <c r="E173" s="13" t="s">
        <v>1128</v>
      </c>
      <c r="F173" s="14">
        <v>0</v>
      </c>
      <c r="G173" s="14">
        <v>337632</v>
      </c>
      <c r="H173" s="14">
        <v>0</v>
      </c>
      <c r="I173" s="14">
        <v>0</v>
      </c>
      <c r="J173" s="14">
        <v>337632</v>
      </c>
      <c r="K173" s="31">
        <v>0</v>
      </c>
      <c r="L173" s="14">
        <v>337632</v>
      </c>
      <c r="M173" s="15">
        <v>0</v>
      </c>
      <c r="N173" s="32"/>
      <c r="O173" s="33">
        <v>0</v>
      </c>
      <c r="P173" s="15">
        <v>337632</v>
      </c>
      <c r="Q173" s="34">
        <v>0</v>
      </c>
      <c r="R173" s="34">
        <v>0</v>
      </c>
      <c r="S173" s="14">
        <v>337632</v>
      </c>
      <c r="T173" s="14"/>
      <c r="U173" s="14">
        <v>337632</v>
      </c>
      <c r="V173" s="14">
        <v>0</v>
      </c>
      <c r="W173" s="14">
        <v>0</v>
      </c>
      <c r="X173" s="14">
        <v>0</v>
      </c>
      <c r="Y173" s="14">
        <v>0</v>
      </c>
      <c r="Z173" s="14">
        <v>0</v>
      </c>
      <c r="AA173" s="20">
        <v>3422</v>
      </c>
      <c r="AB173">
        <v>98.665108123904147</v>
      </c>
      <c r="AC173">
        <v>282</v>
      </c>
    </row>
    <row r="174" spans="1:29" x14ac:dyDescent="0.25">
      <c r="A174" s="16" t="s">
        <v>347</v>
      </c>
      <c r="B174" s="16">
        <v>1</v>
      </c>
      <c r="C174" s="16" t="s">
        <v>348</v>
      </c>
      <c r="D174" s="16" t="s">
        <v>344</v>
      </c>
      <c r="E174" s="13" t="s">
        <v>1128</v>
      </c>
      <c r="F174" s="14">
        <v>0</v>
      </c>
      <c r="G174" s="14">
        <v>26176</v>
      </c>
      <c r="H174" s="14">
        <v>0</v>
      </c>
      <c r="I174" s="14">
        <v>0</v>
      </c>
      <c r="J174" s="14">
        <v>26176</v>
      </c>
      <c r="K174" s="31">
        <v>0</v>
      </c>
      <c r="L174" s="14">
        <v>26176</v>
      </c>
      <c r="M174" s="15">
        <v>0</v>
      </c>
      <c r="N174" s="32"/>
      <c r="O174" s="33">
        <v>0</v>
      </c>
      <c r="P174" s="15">
        <v>26176</v>
      </c>
      <c r="Q174" s="34">
        <v>0</v>
      </c>
      <c r="R174" s="34">
        <v>0</v>
      </c>
      <c r="S174" s="14">
        <v>26176</v>
      </c>
      <c r="T174" s="14"/>
      <c r="U174" s="14">
        <v>26176</v>
      </c>
      <c r="V174" s="14">
        <v>0</v>
      </c>
      <c r="W174" s="14">
        <v>0</v>
      </c>
      <c r="X174" s="14">
        <v>0</v>
      </c>
      <c r="Y174" s="14">
        <v>0</v>
      </c>
      <c r="Z174" s="14">
        <v>0</v>
      </c>
      <c r="AA174" s="20">
        <v>275</v>
      </c>
      <c r="AB174">
        <v>95.185454545454547</v>
      </c>
      <c r="AC174">
        <v>312</v>
      </c>
    </row>
    <row r="175" spans="1:29" x14ac:dyDescent="0.25">
      <c r="A175" s="16" t="s">
        <v>349</v>
      </c>
      <c r="B175" s="16">
        <v>1</v>
      </c>
      <c r="C175" s="16" t="s">
        <v>350</v>
      </c>
      <c r="D175" s="16" t="s">
        <v>344</v>
      </c>
      <c r="E175" s="13" t="s">
        <v>1128</v>
      </c>
      <c r="F175" s="14">
        <v>0</v>
      </c>
      <c r="G175" s="14">
        <v>1514157</v>
      </c>
      <c r="H175" s="14">
        <v>129366</v>
      </c>
      <c r="I175" s="14">
        <v>0</v>
      </c>
      <c r="J175" s="14">
        <v>1643523</v>
      </c>
      <c r="K175" s="31">
        <v>0</v>
      </c>
      <c r="L175" s="14">
        <v>1643523</v>
      </c>
      <c r="M175" s="15">
        <v>0</v>
      </c>
      <c r="N175" s="32"/>
      <c r="O175" s="33">
        <v>0</v>
      </c>
      <c r="P175" s="15">
        <v>1514157</v>
      </c>
      <c r="Q175" s="34">
        <v>129366</v>
      </c>
      <c r="R175" s="34">
        <v>0</v>
      </c>
      <c r="S175" s="14">
        <v>1643523</v>
      </c>
      <c r="T175" s="14"/>
      <c r="U175" s="14">
        <v>1643523</v>
      </c>
      <c r="V175" s="14">
        <v>0</v>
      </c>
      <c r="W175" s="14">
        <v>0</v>
      </c>
      <c r="X175" s="14">
        <v>0</v>
      </c>
      <c r="Y175" s="14">
        <v>0</v>
      </c>
      <c r="Z175" s="14">
        <v>2481</v>
      </c>
      <c r="AA175" s="20">
        <v>6144</v>
      </c>
      <c r="AB175">
        <v>267.50048828125</v>
      </c>
      <c r="AC175">
        <v>41</v>
      </c>
    </row>
    <row r="176" spans="1:29" x14ac:dyDescent="0.25">
      <c r="A176" s="16" t="s">
        <v>351</v>
      </c>
      <c r="B176" s="16">
        <v>1</v>
      </c>
      <c r="C176" s="16" t="s">
        <v>352</v>
      </c>
      <c r="D176" s="16" t="s">
        <v>344</v>
      </c>
      <c r="E176" s="13" t="s">
        <v>1128</v>
      </c>
      <c r="F176" s="14">
        <v>0</v>
      </c>
      <c r="G176" s="14">
        <v>1475791</v>
      </c>
      <c r="H176" s="14">
        <v>87437</v>
      </c>
      <c r="I176" s="14">
        <v>0</v>
      </c>
      <c r="J176" s="14">
        <v>1563228</v>
      </c>
      <c r="K176" s="31">
        <v>0</v>
      </c>
      <c r="L176" s="14">
        <v>1563228</v>
      </c>
      <c r="M176" s="15">
        <v>0</v>
      </c>
      <c r="N176" s="32"/>
      <c r="O176" s="33">
        <v>0</v>
      </c>
      <c r="P176" s="15">
        <v>1475791</v>
      </c>
      <c r="Q176" s="34">
        <v>87437</v>
      </c>
      <c r="R176" s="34">
        <v>0</v>
      </c>
      <c r="S176" s="14">
        <v>1563228</v>
      </c>
      <c r="T176" s="14"/>
      <c r="U176" s="14">
        <v>1563228</v>
      </c>
      <c r="V176" s="14">
        <v>0</v>
      </c>
      <c r="W176" s="14">
        <v>0</v>
      </c>
      <c r="X176" s="14">
        <v>0</v>
      </c>
      <c r="Y176" s="14">
        <v>0</v>
      </c>
      <c r="Z176" s="14">
        <v>8164</v>
      </c>
      <c r="AA176" s="20">
        <v>21339</v>
      </c>
      <c r="AB176">
        <v>73.256853648249688</v>
      </c>
      <c r="AC176">
        <v>469</v>
      </c>
    </row>
    <row r="177" spans="1:29" x14ac:dyDescent="0.25">
      <c r="A177" s="16" t="s">
        <v>353</v>
      </c>
      <c r="B177" s="16">
        <v>1</v>
      </c>
      <c r="C177" s="16" t="s">
        <v>354</v>
      </c>
      <c r="D177" s="16" t="s">
        <v>344</v>
      </c>
      <c r="E177" s="13" t="s">
        <v>1128</v>
      </c>
      <c r="F177" s="14">
        <v>0</v>
      </c>
      <c r="G177" s="14">
        <v>3519743</v>
      </c>
      <c r="H177" s="14">
        <v>47481</v>
      </c>
      <c r="I177" s="14">
        <v>0</v>
      </c>
      <c r="J177" s="14">
        <v>3567224</v>
      </c>
      <c r="K177" s="31">
        <v>0</v>
      </c>
      <c r="L177" s="14">
        <v>3567224</v>
      </c>
      <c r="M177" s="15">
        <v>0</v>
      </c>
      <c r="N177" s="32"/>
      <c r="O177" s="33">
        <v>0</v>
      </c>
      <c r="P177" s="15">
        <v>3519743</v>
      </c>
      <c r="Q177" s="34">
        <v>47481</v>
      </c>
      <c r="R177" s="34">
        <v>0</v>
      </c>
      <c r="S177" s="14">
        <v>3567224</v>
      </c>
      <c r="T177" s="14"/>
      <c r="U177" s="14">
        <v>3567224</v>
      </c>
      <c r="V177" s="14">
        <v>0</v>
      </c>
      <c r="W177" s="14">
        <v>0</v>
      </c>
      <c r="X177" s="14">
        <v>0</v>
      </c>
      <c r="Y177" s="14">
        <v>0</v>
      </c>
      <c r="Z177" s="14">
        <v>6437</v>
      </c>
      <c r="AA177" s="20">
        <v>18175</v>
      </c>
      <c r="AB177">
        <v>196.27092159559834</v>
      </c>
      <c r="AC177">
        <v>75</v>
      </c>
    </row>
    <row r="178" spans="1:29" x14ac:dyDescent="0.25">
      <c r="A178" s="16" t="s">
        <v>355</v>
      </c>
      <c r="B178" s="16">
        <v>1</v>
      </c>
      <c r="C178" s="16" t="s">
        <v>356</v>
      </c>
      <c r="D178" s="16" t="s">
        <v>344</v>
      </c>
      <c r="E178" s="13" t="s">
        <v>1128</v>
      </c>
      <c r="F178" s="14">
        <v>0</v>
      </c>
      <c r="G178" s="14">
        <v>442027</v>
      </c>
      <c r="H178" s="14">
        <v>0</v>
      </c>
      <c r="I178" s="14">
        <v>0</v>
      </c>
      <c r="J178" s="14">
        <v>442027</v>
      </c>
      <c r="K178" s="31">
        <v>0</v>
      </c>
      <c r="L178" s="14">
        <v>442027</v>
      </c>
      <c r="M178" s="15">
        <v>0</v>
      </c>
      <c r="N178" s="32"/>
      <c r="O178" s="33">
        <v>0</v>
      </c>
      <c r="P178" s="15">
        <v>442027</v>
      </c>
      <c r="Q178" s="34">
        <v>0</v>
      </c>
      <c r="R178" s="34">
        <v>0</v>
      </c>
      <c r="S178" s="14">
        <v>442027</v>
      </c>
      <c r="T178" s="14"/>
      <c r="U178" s="14">
        <v>442027</v>
      </c>
      <c r="V178" s="14">
        <v>0</v>
      </c>
      <c r="W178" s="14">
        <v>0</v>
      </c>
      <c r="X178" s="14">
        <v>0</v>
      </c>
      <c r="Y178" s="14">
        <v>0</v>
      </c>
      <c r="Z178" s="14">
        <v>0</v>
      </c>
      <c r="AA178" s="20">
        <v>3760</v>
      </c>
      <c r="AB178">
        <v>117.56037234042553</v>
      </c>
      <c r="AC178">
        <v>187</v>
      </c>
    </row>
    <row r="179" spans="1:29" x14ac:dyDescent="0.25">
      <c r="A179" s="16" t="s">
        <v>357</v>
      </c>
      <c r="B179" s="16">
        <v>1</v>
      </c>
      <c r="C179" s="16" t="s">
        <v>1139</v>
      </c>
      <c r="D179" s="16" t="s">
        <v>344</v>
      </c>
      <c r="E179" s="13" t="s">
        <v>1128</v>
      </c>
      <c r="F179" s="14">
        <v>0</v>
      </c>
      <c r="G179" s="14">
        <v>2146048</v>
      </c>
      <c r="H179" s="14">
        <v>0</v>
      </c>
      <c r="I179" s="14">
        <v>0</v>
      </c>
      <c r="J179" s="14">
        <v>2146048</v>
      </c>
      <c r="K179" s="31">
        <v>0</v>
      </c>
      <c r="L179" s="14">
        <v>2146048</v>
      </c>
      <c r="M179" s="15">
        <v>0</v>
      </c>
      <c r="N179" s="32"/>
      <c r="O179" s="33">
        <v>0</v>
      </c>
      <c r="P179" s="15">
        <v>2146048</v>
      </c>
      <c r="Q179" s="34">
        <v>0</v>
      </c>
      <c r="R179" s="34">
        <v>0</v>
      </c>
      <c r="S179" s="14">
        <v>2146048</v>
      </c>
      <c r="T179" s="14"/>
      <c r="U179" s="14">
        <v>2146048</v>
      </c>
      <c r="V179" s="14">
        <v>0</v>
      </c>
      <c r="W179" s="14">
        <v>0</v>
      </c>
      <c r="X179" s="14">
        <v>0</v>
      </c>
      <c r="Y179" s="14">
        <v>0</v>
      </c>
      <c r="Z179" s="14">
        <v>0</v>
      </c>
      <c r="AA179" s="20">
        <v>10971</v>
      </c>
      <c r="AB179">
        <v>195.61097438702032</v>
      </c>
      <c r="AC179">
        <v>76</v>
      </c>
    </row>
    <row r="180" spans="1:29" x14ac:dyDescent="0.25">
      <c r="A180" s="16" t="s">
        <v>358</v>
      </c>
      <c r="B180" s="16">
        <v>1</v>
      </c>
      <c r="C180" s="16" t="s">
        <v>359</v>
      </c>
      <c r="D180" s="16" t="s">
        <v>344</v>
      </c>
      <c r="E180" s="13" t="s">
        <v>1128</v>
      </c>
      <c r="F180" s="14">
        <v>0</v>
      </c>
      <c r="G180" s="14">
        <v>293009</v>
      </c>
      <c r="H180" s="14">
        <v>0</v>
      </c>
      <c r="I180" s="14">
        <v>0</v>
      </c>
      <c r="J180" s="14">
        <v>293009</v>
      </c>
      <c r="K180" s="31">
        <v>0</v>
      </c>
      <c r="L180" s="14">
        <v>293009</v>
      </c>
      <c r="M180" s="15">
        <v>0</v>
      </c>
      <c r="N180" s="32"/>
      <c r="O180" s="33">
        <v>0</v>
      </c>
      <c r="P180" s="15">
        <v>293009</v>
      </c>
      <c r="Q180" s="34">
        <v>0</v>
      </c>
      <c r="R180" s="34">
        <v>0</v>
      </c>
      <c r="S180" s="14">
        <v>293009</v>
      </c>
      <c r="T180" s="14"/>
      <c r="U180" s="14">
        <v>293009</v>
      </c>
      <c r="V180" s="14">
        <v>0</v>
      </c>
      <c r="W180" s="14">
        <v>0</v>
      </c>
      <c r="X180" s="14">
        <v>0</v>
      </c>
      <c r="Y180" s="14">
        <v>0</v>
      </c>
      <c r="Z180" s="14">
        <v>0</v>
      </c>
      <c r="AA180" s="20">
        <v>2029</v>
      </c>
      <c r="AB180">
        <v>144.41054706752095</v>
      </c>
      <c r="AC180">
        <v>128</v>
      </c>
    </row>
    <row r="181" spans="1:29" x14ac:dyDescent="0.25">
      <c r="A181" s="16" t="s">
        <v>360</v>
      </c>
      <c r="B181" s="16">
        <v>1</v>
      </c>
      <c r="C181" s="16" t="s">
        <v>361</v>
      </c>
      <c r="D181" s="16" t="s">
        <v>344</v>
      </c>
      <c r="E181" s="13" t="s">
        <v>1128</v>
      </c>
      <c r="F181" s="14">
        <v>0</v>
      </c>
      <c r="G181" s="14">
        <v>214317</v>
      </c>
      <c r="H181" s="14">
        <v>0</v>
      </c>
      <c r="I181" s="14">
        <v>0</v>
      </c>
      <c r="J181" s="14">
        <v>214317</v>
      </c>
      <c r="K181" s="31">
        <v>0</v>
      </c>
      <c r="L181" s="14">
        <v>214317</v>
      </c>
      <c r="M181" s="15">
        <v>0</v>
      </c>
      <c r="N181" s="32"/>
      <c r="O181" s="33">
        <v>0</v>
      </c>
      <c r="P181" s="15">
        <v>214317</v>
      </c>
      <c r="Q181" s="34">
        <v>0</v>
      </c>
      <c r="R181" s="34">
        <v>0</v>
      </c>
      <c r="S181" s="14">
        <v>214317</v>
      </c>
      <c r="T181" s="14"/>
      <c r="U181" s="14">
        <v>214317</v>
      </c>
      <c r="V181" s="14">
        <v>0</v>
      </c>
      <c r="W181" s="14">
        <v>0</v>
      </c>
      <c r="X181" s="14">
        <v>0</v>
      </c>
      <c r="Y181" s="14">
        <v>0</v>
      </c>
      <c r="Z181" s="14">
        <v>0</v>
      </c>
      <c r="AA181" s="20">
        <v>810</v>
      </c>
      <c r="AB181">
        <v>264.5888888888889</v>
      </c>
      <c r="AC181">
        <v>42</v>
      </c>
    </row>
    <row r="182" spans="1:29" x14ac:dyDescent="0.25">
      <c r="A182" s="16" t="s">
        <v>362</v>
      </c>
      <c r="B182" s="16">
        <v>1</v>
      </c>
      <c r="C182" s="16" t="s">
        <v>363</v>
      </c>
      <c r="D182" s="16" t="s">
        <v>344</v>
      </c>
      <c r="E182" s="13" t="s">
        <v>1128</v>
      </c>
      <c r="F182" s="14">
        <v>0</v>
      </c>
      <c r="G182" s="14">
        <v>6191482</v>
      </c>
      <c r="H182" s="14">
        <v>132171</v>
      </c>
      <c r="I182" s="14">
        <v>0</v>
      </c>
      <c r="J182" s="14">
        <v>6323653</v>
      </c>
      <c r="K182" s="31">
        <v>0</v>
      </c>
      <c r="L182" s="14">
        <v>6323653</v>
      </c>
      <c r="M182" s="15">
        <v>0</v>
      </c>
      <c r="N182" s="32"/>
      <c r="O182" s="33">
        <v>0</v>
      </c>
      <c r="P182" s="15">
        <v>6191482</v>
      </c>
      <c r="Q182" s="34">
        <v>132171</v>
      </c>
      <c r="R182" s="34">
        <v>0</v>
      </c>
      <c r="S182" s="14">
        <v>6323653</v>
      </c>
      <c r="T182" s="14"/>
      <c r="U182" s="14">
        <v>6323653</v>
      </c>
      <c r="V182" s="14">
        <v>0</v>
      </c>
      <c r="W182" s="14">
        <v>0</v>
      </c>
      <c r="X182" s="14">
        <v>0</v>
      </c>
      <c r="Y182" s="14">
        <v>0</v>
      </c>
      <c r="Z182" s="14">
        <v>0</v>
      </c>
      <c r="AA182" s="20">
        <v>11917</v>
      </c>
      <c r="AB182">
        <v>530.64135268943528</v>
      </c>
      <c r="AC182">
        <v>16</v>
      </c>
    </row>
    <row r="183" spans="1:29" x14ac:dyDescent="0.25">
      <c r="A183" s="16" t="s">
        <v>364</v>
      </c>
      <c r="B183" s="16">
        <v>1</v>
      </c>
      <c r="C183" s="16" t="s">
        <v>365</v>
      </c>
      <c r="D183" s="16" t="s">
        <v>344</v>
      </c>
      <c r="E183" s="13" t="s">
        <v>1128</v>
      </c>
      <c r="F183" s="14">
        <v>0</v>
      </c>
      <c r="G183" s="14">
        <v>89303</v>
      </c>
      <c r="H183" s="14">
        <v>0</v>
      </c>
      <c r="I183" s="14">
        <v>0</v>
      </c>
      <c r="J183" s="14">
        <v>89303</v>
      </c>
      <c r="K183" s="31">
        <v>0</v>
      </c>
      <c r="L183" s="14">
        <v>89303</v>
      </c>
      <c r="M183" s="15">
        <v>0</v>
      </c>
      <c r="N183" s="32"/>
      <c r="O183" s="33">
        <v>0</v>
      </c>
      <c r="P183" s="15">
        <v>89303</v>
      </c>
      <c r="Q183" s="34">
        <v>0</v>
      </c>
      <c r="R183" s="34">
        <v>0</v>
      </c>
      <c r="S183" s="14">
        <v>89303</v>
      </c>
      <c r="T183" s="14"/>
      <c r="U183" s="14">
        <v>89303</v>
      </c>
      <c r="V183" s="14">
        <v>0</v>
      </c>
      <c r="W183" s="14">
        <v>0</v>
      </c>
      <c r="X183" s="14">
        <v>0</v>
      </c>
      <c r="Y183" s="14">
        <v>0</v>
      </c>
      <c r="Z183" s="14">
        <v>0</v>
      </c>
      <c r="AA183" s="20">
        <v>1001</v>
      </c>
      <c r="AB183">
        <v>89.213786213786207</v>
      </c>
      <c r="AC183">
        <v>357</v>
      </c>
    </row>
    <row r="184" spans="1:29" x14ac:dyDescent="0.25">
      <c r="A184" s="16" t="s">
        <v>366</v>
      </c>
      <c r="B184" s="16">
        <v>1</v>
      </c>
      <c r="C184" s="16" t="s">
        <v>367</v>
      </c>
      <c r="D184" s="16" t="s">
        <v>344</v>
      </c>
      <c r="E184" s="13" t="s">
        <v>1128</v>
      </c>
      <c r="F184" s="14">
        <v>0</v>
      </c>
      <c r="G184" s="14">
        <v>40531</v>
      </c>
      <c r="H184" s="14">
        <v>0</v>
      </c>
      <c r="I184" s="14">
        <v>0</v>
      </c>
      <c r="J184" s="14">
        <v>40531</v>
      </c>
      <c r="K184" s="31">
        <v>0</v>
      </c>
      <c r="L184" s="14">
        <v>40531</v>
      </c>
      <c r="M184" s="15">
        <v>0</v>
      </c>
      <c r="N184" s="32"/>
      <c r="O184" s="33">
        <v>0</v>
      </c>
      <c r="P184" s="15">
        <v>40531</v>
      </c>
      <c r="Q184" s="34">
        <v>0</v>
      </c>
      <c r="R184" s="34">
        <v>0</v>
      </c>
      <c r="S184" s="14">
        <v>40531</v>
      </c>
      <c r="T184" s="14"/>
      <c r="U184" s="14">
        <v>40531</v>
      </c>
      <c r="V184" s="14">
        <v>0</v>
      </c>
      <c r="W184" s="14">
        <v>0</v>
      </c>
      <c r="X184" s="14">
        <v>0</v>
      </c>
      <c r="Y184" s="14">
        <v>0</v>
      </c>
      <c r="Z184" s="14">
        <v>0</v>
      </c>
      <c r="AA184" s="20">
        <v>550</v>
      </c>
      <c r="AB184">
        <v>73.692727272727268</v>
      </c>
      <c r="AC184">
        <v>466</v>
      </c>
    </row>
    <row r="185" spans="1:29" x14ac:dyDescent="0.25">
      <c r="A185" s="16" t="s">
        <v>368</v>
      </c>
      <c r="B185" s="16">
        <v>1</v>
      </c>
      <c r="C185" s="16" t="s">
        <v>369</v>
      </c>
      <c r="D185" s="16" t="s">
        <v>344</v>
      </c>
      <c r="E185" s="13" t="s">
        <v>1128</v>
      </c>
      <c r="F185" s="14">
        <v>0</v>
      </c>
      <c r="G185" s="14">
        <v>1005571</v>
      </c>
      <c r="H185" s="14">
        <v>0</v>
      </c>
      <c r="I185" s="14">
        <v>0</v>
      </c>
      <c r="J185" s="14">
        <v>1005571</v>
      </c>
      <c r="K185" s="31">
        <v>0</v>
      </c>
      <c r="L185" s="14">
        <v>1005571</v>
      </c>
      <c r="M185" s="15">
        <v>0</v>
      </c>
      <c r="N185" s="32"/>
      <c r="O185" s="33">
        <v>0</v>
      </c>
      <c r="P185" s="15">
        <v>1005571</v>
      </c>
      <c r="Q185" s="34">
        <v>0</v>
      </c>
      <c r="R185" s="34">
        <v>0</v>
      </c>
      <c r="S185" s="14">
        <v>1005571</v>
      </c>
      <c r="T185" s="14"/>
      <c r="U185" s="14">
        <v>1005571</v>
      </c>
      <c r="V185" s="14">
        <v>0</v>
      </c>
      <c r="W185" s="14">
        <v>0</v>
      </c>
      <c r="X185" s="14">
        <v>0</v>
      </c>
      <c r="Y185" s="14">
        <v>0</v>
      </c>
      <c r="Z185" s="14">
        <v>0</v>
      </c>
      <c r="AA185" s="20">
        <v>4948</v>
      </c>
      <c r="AB185">
        <v>203.22776879547291</v>
      </c>
      <c r="AC185">
        <v>69</v>
      </c>
    </row>
    <row r="186" spans="1:29" x14ac:dyDescent="0.25">
      <c r="A186" s="16" t="s">
        <v>370</v>
      </c>
      <c r="B186" s="16">
        <v>1</v>
      </c>
      <c r="C186" s="16" t="s">
        <v>371</v>
      </c>
      <c r="D186" s="16" t="s">
        <v>344</v>
      </c>
      <c r="E186" s="13" t="s">
        <v>1128</v>
      </c>
      <c r="F186" s="14">
        <v>0</v>
      </c>
      <c r="G186" s="14">
        <v>381045</v>
      </c>
      <c r="H186" s="14">
        <v>0</v>
      </c>
      <c r="I186" s="14">
        <v>0</v>
      </c>
      <c r="J186" s="14">
        <v>381045</v>
      </c>
      <c r="K186" s="31">
        <v>0</v>
      </c>
      <c r="L186" s="14">
        <v>381045</v>
      </c>
      <c r="M186" s="15">
        <v>0</v>
      </c>
      <c r="N186" s="32"/>
      <c r="O186" s="33">
        <v>0</v>
      </c>
      <c r="P186" s="15">
        <v>381045</v>
      </c>
      <c r="Q186" s="34">
        <v>0</v>
      </c>
      <c r="R186" s="34">
        <v>0</v>
      </c>
      <c r="S186" s="14">
        <v>381045</v>
      </c>
      <c r="T186" s="14"/>
      <c r="U186" s="14">
        <v>381045</v>
      </c>
      <c r="V186" s="14">
        <v>0</v>
      </c>
      <c r="W186" s="14">
        <v>0</v>
      </c>
      <c r="X186" s="14">
        <v>0</v>
      </c>
      <c r="Y186" s="14">
        <v>0</v>
      </c>
      <c r="Z186" s="14">
        <v>0</v>
      </c>
      <c r="AA186" s="20">
        <v>3048</v>
      </c>
      <c r="AB186">
        <v>125.01476377952756</v>
      </c>
      <c r="AC186">
        <v>167</v>
      </c>
    </row>
    <row r="187" spans="1:29" x14ac:dyDescent="0.25">
      <c r="A187" s="16" t="s">
        <v>372</v>
      </c>
      <c r="B187" s="16">
        <v>1</v>
      </c>
      <c r="C187" s="16" t="s">
        <v>373</v>
      </c>
      <c r="D187" s="16" t="s">
        <v>344</v>
      </c>
      <c r="E187" s="13" t="s">
        <v>1128</v>
      </c>
      <c r="F187" s="14">
        <v>33249</v>
      </c>
      <c r="G187" s="14">
        <v>256288</v>
      </c>
      <c r="H187" s="14">
        <v>0</v>
      </c>
      <c r="I187" s="14">
        <v>0</v>
      </c>
      <c r="J187" s="14">
        <v>289537</v>
      </c>
      <c r="K187" s="31">
        <v>0</v>
      </c>
      <c r="L187" s="14">
        <v>289537</v>
      </c>
      <c r="M187" s="15">
        <v>29569</v>
      </c>
      <c r="N187" s="32"/>
      <c r="O187" s="33">
        <v>29569</v>
      </c>
      <c r="P187" s="15">
        <v>259968</v>
      </c>
      <c r="Q187" s="34">
        <v>0</v>
      </c>
      <c r="R187" s="34">
        <v>0</v>
      </c>
      <c r="S187" s="14">
        <v>289537</v>
      </c>
      <c r="T187" s="14"/>
      <c r="U187" s="14">
        <v>289537</v>
      </c>
      <c r="V187" s="14">
        <v>11187</v>
      </c>
      <c r="W187" s="14">
        <v>0</v>
      </c>
      <c r="X187" s="14">
        <v>7956</v>
      </c>
      <c r="Y187" s="14">
        <v>3231</v>
      </c>
      <c r="Z187" s="14">
        <v>0</v>
      </c>
      <c r="AA187" s="20">
        <v>2414</v>
      </c>
      <c r="AB187">
        <v>119.94076222038112</v>
      </c>
      <c r="AC187">
        <v>182</v>
      </c>
    </row>
    <row r="188" spans="1:29" x14ac:dyDescent="0.25">
      <c r="A188" s="16" t="s">
        <v>374</v>
      </c>
      <c r="B188" s="16">
        <v>3</v>
      </c>
      <c r="C188" s="16" t="s">
        <v>375</v>
      </c>
      <c r="D188" s="16" t="s">
        <v>376</v>
      </c>
      <c r="E188" s="13" t="s">
        <v>1128</v>
      </c>
      <c r="F188" s="14">
        <v>840026</v>
      </c>
      <c r="G188" s="14">
        <v>3580142</v>
      </c>
      <c r="H188" s="14">
        <v>0</v>
      </c>
      <c r="I188" s="14">
        <v>0</v>
      </c>
      <c r="J188" s="14">
        <v>4420168</v>
      </c>
      <c r="K188" s="31">
        <v>0</v>
      </c>
      <c r="L188" s="14">
        <v>4420168</v>
      </c>
      <c r="M188" s="15">
        <v>774955</v>
      </c>
      <c r="N188" s="32"/>
      <c r="O188" s="33">
        <v>774955</v>
      </c>
      <c r="P188" s="15">
        <v>3645213</v>
      </c>
      <c r="Q188" s="34">
        <v>0</v>
      </c>
      <c r="R188" s="34">
        <v>0</v>
      </c>
      <c r="S188" s="14">
        <v>4420168</v>
      </c>
      <c r="T188" s="14"/>
      <c r="U188" s="14">
        <v>4420168</v>
      </c>
      <c r="V188" s="14">
        <v>96884</v>
      </c>
      <c r="W188" s="14">
        <v>0</v>
      </c>
      <c r="X188" s="14">
        <v>14893</v>
      </c>
      <c r="Y188" s="14">
        <v>81991</v>
      </c>
      <c r="Z188" s="14">
        <v>0</v>
      </c>
      <c r="AA188" s="20">
        <v>24160</v>
      </c>
      <c r="AB188">
        <v>182.95397350993377</v>
      </c>
      <c r="AC188">
        <v>86</v>
      </c>
    </row>
    <row r="189" spans="1:29" x14ac:dyDescent="0.25">
      <c r="A189" s="16" t="s">
        <v>377</v>
      </c>
      <c r="B189" s="16">
        <v>1</v>
      </c>
      <c r="C189" s="16" t="s">
        <v>378</v>
      </c>
      <c r="D189" s="16" t="s">
        <v>376</v>
      </c>
      <c r="E189" s="13" t="s">
        <v>1128</v>
      </c>
      <c r="F189" s="14">
        <v>0</v>
      </c>
      <c r="G189" s="14">
        <v>461213</v>
      </c>
      <c r="H189" s="14">
        <v>73093</v>
      </c>
      <c r="I189" s="14">
        <v>0</v>
      </c>
      <c r="J189" s="14">
        <v>534306</v>
      </c>
      <c r="K189" s="31">
        <v>0</v>
      </c>
      <c r="L189" s="14">
        <v>534306</v>
      </c>
      <c r="M189" s="15">
        <v>0</v>
      </c>
      <c r="N189" s="32"/>
      <c r="O189" s="33">
        <v>0</v>
      </c>
      <c r="P189" s="15">
        <v>461213</v>
      </c>
      <c r="Q189" s="34">
        <v>73093</v>
      </c>
      <c r="R189" s="34">
        <v>0</v>
      </c>
      <c r="S189" s="14">
        <v>534306</v>
      </c>
      <c r="T189" s="14"/>
      <c r="U189" s="14">
        <v>534306</v>
      </c>
      <c r="V189" s="14">
        <v>19850</v>
      </c>
      <c r="W189" s="14">
        <v>0</v>
      </c>
      <c r="X189" s="14">
        <v>6522</v>
      </c>
      <c r="Y189" s="14">
        <v>13328</v>
      </c>
      <c r="Z189" s="14">
        <v>1871</v>
      </c>
      <c r="AA189" s="20">
        <v>4916</v>
      </c>
      <c r="AB189">
        <v>108.68714401952808</v>
      </c>
      <c r="AC189">
        <v>226</v>
      </c>
    </row>
    <row r="190" spans="1:29" x14ac:dyDescent="0.25">
      <c r="A190" s="16" t="s">
        <v>379</v>
      </c>
      <c r="B190" s="16">
        <v>3</v>
      </c>
      <c r="C190" s="16" t="s">
        <v>380</v>
      </c>
      <c r="D190" s="16" t="s">
        <v>376</v>
      </c>
      <c r="E190" s="13" t="s">
        <v>1128</v>
      </c>
      <c r="F190" s="14">
        <v>0</v>
      </c>
      <c r="G190" s="14">
        <v>300406</v>
      </c>
      <c r="H190" s="14">
        <v>0</v>
      </c>
      <c r="I190" s="14">
        <v>0</v>
      </c>
      <c r="J190" s="14">
        <v>300406</v>
      </c>
      <c r="K190" s="31">
        <v>0</v>
      </c>
      <c r="L190" s="14">
        <v>300406</v>
      </c>
      <c r="M190" s="15">
        <v>0</v>
      </c>
      <c r="N190" s="32"/>
      <c r="O190" s="33">
        <v>0</v>
      </c>
      <c r="P190" s="15">
        <v>300406</v>
      </c>
      <c r="Q190" s="34">
        <v>0</v>
      </c>
      <c r="R190" s="34">
        <v>0</v>
      </c>
      <c r="S190" s="14">
        <v>300406</v>
      </c>
      <c r="T190" s="14"/>
      <c r="U190" s="14">
        <v>300406</v>
      </c>
      <c r="V190" s="14">
        <v>0</v>
      </c>
      <c r="W190" s="14">
        <v>0</v>
      </c>
      <c r="X190" s="14">
        <v>0</v>
      </c>
      <c r="Y190" s="14">
        <v>0</v>
      </c>
      <c r="Z190" s="14">
        <v>0</v>
      </c>
      <c r="AA190" s="20">
        <v>3012</v>
      </c>
      <c r="AB190">
        <v>99.736387782204517</v>
      </c>
      <c r="AC190">
        <v>274</v>
      </c>
    </row>
    <row r="191" spans="1:29" x14ac:dyDescent="0.25">
      <c r="A191" s="16" t="s">
        <v>381</v>
      </c>
      <c r="B191" s="16">
        <v>1</v>
      </c>
      <c r="C191" s="16" t="s">
        <v>382</v>
      </c>
      <c r="D191" s="16" t="s">
        <v>376</v>
      </c>
      <c r="E191" s="13" t="s">
        <v>1128</v>
      </c>
      <c r="F191" s="14">
        <v>0</v>
      </c>
      <c r="G191" s="14">
        <v>208365</v>
      </c>
      <c r="H191" s="14">
        <v>250511</v>
      </c>
      <c r="I191" s="14">
        <v>0</v>
      </c>
      <c r="J191" s="14">
        <v>458876</v>
      </c>
      <c r="K191" s="31">
        <v>0</v>
      </c>
      <c r="L191" s="14">
        <v>458876</v>
      </c>
      <c r="M191" s="15">
        <v>0</v>
      </c>
      <c r="N191" s="32"/>
      <c r="O191" s="33">
        <v>0</v>
      </c>
      <c r="P191" s="15">
        <v>208365</v>
      </c>
      <c r="Q191" s="34">
        <v>250511</v>
      </c>
      <c r="R191" s="34">
        <v>0</v>
      </c>
      <c r="S191" s="14">
        <v>458876</v>
      </c>
      <c r="T191" s="14"/>
      <c r="U191" s="14">
        <v>458876</v>
      </c>
      <c r="V191" s="14">
        <v>0</v>
      </c>
      <c r="W191" s="14">
        <v>0</v>
      </c>
      <c r="X191" s="14">
        <v>0</v>
      </c>
      <c r="Y191" s="14">
        <v>0</v>
      </c>
      <c r="Z191" s="14">
        <v>601</v>
      </c>
      <c r="AA191" s="20">
        <v>1447</v>
      </c>
      <c r="AB191">
        <v>317.12232204561161</v>
      </c>
      <c r="AC191">
        <v>36</v>
      </c>
    </row>
    <row r="192" spans="1:29" x14ac:dyDescent="0.25">
      <c r="A192" s="16" t="s">
        <v>383</v>
      </c>
      <c r="B192" s="16">
        <v>1</v>
      </c>
      <c r="C192" s="16" t="s">
        <v>1141</v>
      </c>
      <c r="D192" s="16" t="s">
        <v>376</v>
      </c>
      <c r="E192" s="13" t="s">
        <v>1128</v>
      </c>
      <c r="F192" s="14">
        <v>0</v>
      </c>
      <c r="G192" s="14">
        <v>441318</v>
      </c>
      <c r="H192" s="14">
        <v>38491</v>
      </c>
      <c r="I192" s="14">
        <v>0</v>
      </c>
      <c r="J192" s="14">
        <v>479809</v>
      </c>
      <c r="K192" s="31">
        <v>0</v>
      </c>
      <c r="L192" s="14">
        <v>479809</v>
      </c>
      <c r="M192" s="15">
        <v>0</v>
      </c>
      <c r="N192" s="32"/>
      <c r="O192" s="33">
        <v>0</v>
      </c>
      <c r="P192" s="15">
        <v>441318</v>
      </c>
      <c r="Q192" s="34">
        <v>38491</v>
      </c>
      <c r="R192" s="34">
        <v>0</v>
      </c>
      <c r="S192" s="14">
        <v>479809</v>
      </c>
      <c r="T192" s="14"/>
      <c r="U192" s="14">
        <v>479809</v>
      </c>
      <c r="V192" s="14">
        <v>0</v>
      </c>
      <c r="W192" s="14">
        <v>0</v>
      </c>
      <c r="X192" s="14">
        <v>0</v>
      </c>
      <c r="Y192" s="14">
        <v>0</v>
      </c>
      <c r="Z192" s="14">
        <v>0</v>
      </c>
      <c r="AA192" s="20">
        <v>5911</v>
      </c>
      <c r="AB192">
        <v>81.172221282354926</v>
      </c>
      <c r="AC192">
        <v>421</v>
      </c>
    </row>
    <row r="193" spans="1:29" x14ac:dyDescent="0.25">
      <c r="A193" s="16" t="s">
        <v>385</v>
      </c>
      <c r="B193" s="16">
        <v>1</v>
      </c>
      <c r="C193" s="16" t="s">
        <v>386</v>
      </c>
      <c r="D193" s="16" t="s">
        <v>376</v>
      </c>
      <c r="E193" s="13" t="s">
        <v>1128</v>
      </c>
      <c r="F193" s="14">
        <v>0</v>
      </c>
      <c r="G193" s="14">
        <v>83457</v>
      </c>
      <c r="H193" s="14">
        <v>0</v>
      </c>
      <c r="I193" s="14">
        <v>0</v>
      </c>
      <c r="J193" s="14">
        <v>83457</v>
      </c>
      <c r="K193" s="31">
        <v>0</v>
      </c>
      <c r="L193" s="14">
        <v>83457</v>
      </c>
      <c r="M193" s="15">
        <v>0</v>
      </c>
      <c r="N193" s="32"/>
      <c r="O193" s="33">
        <v>0</v>
      </c>
      <c r="P193" s="15">
        <v>83457</v>
      </c>
      <c r="Q193" s="34">
        <v>0</v>
      </c>
      <c r="R193" s="34">
        <v>0</v>
      </c>
      <c r="S193" s="14">
        <v>83457</v>
      </c>
      <c r="T193" s="14"/>
      <c r="U193" s="14">
        <v>83457</v>
      </c>
      <c r="V193" s="14">
        <v>0</v>
      </c>
      <c r="W193" s="14">
        <v>0</v>
      </c>
      <c r="X193" s="14">
        <v>0</v>
      </c>
      <c r="Y193" s="14">
        <v>0</v>
      </c>
      <c r="Z193" s="14">
        <v>0</v>
      </c>
      <c r="AA193" s="20">
        <v>758</v>
      </c>
      <c r="AB193">
        <v>110.10158311345647</v>
      </c>
      <c r="AC193">
        <v>218</v>
      </c>
    </row>
    <row r="194" spans="1:29" x14ac:dyDescent="0.25">
      <c r="A194" s="16" t="s">
        <v>387</v>
      </c>
      <c r="B194" s="16">
        <v>1</v>
      </c>
      <c r="C194" s="16" t="s">
        <v>388</v>
      </c>
      <c r="D194" s="16" t="s">
        <v>376</v>
      </c>
      <c r="E194" s="13" t="s">
        <v>1128</v>
      </c>
      <c r="F194" s="14">
        <v>0</v>
      </c>
      <c r="G194" s="14">
        <v>300944</v>
      </c>
      <c r="H194" s="14">
        <v>5170</v>
      </c>
      <c r="I194" s="14">
        <v>0</v>
      </c>
      <c r="J194" s="14">
        <v>306114</v>
      </c>
      <c r="K194" s="31">
        <v>0</v>
      </c>
      <c r="L194" s="14">
        <v>306114</v>
      </c>
      <c r="M194" s="15">
        <v>0</v>
      </c>
      <c r="N194" s="32"/>
      <c r="O194" s="33">
        <v>0</v>
      </c>
      <c r="P194" s="15">
        <v>300944</v>
      </c>
      <c r="Q194" s="34">
        <v>5170</v>
      </c>
      <c r="R194" s="34">
        <v>0</v>
      </c>
      <c r="S194" s="14">
        <v>306114</v>
      </c>
      <c r="T194" s="14"/>
      <c r="U194" s="14">
        <v>306114</v>
      </c>
      <c r="V194" s="14">
        <v>0</v>
      </c>
      <c r="W194" s="14">
        <v>0</v>
      </c>
      <c r="X194" s="14">
        <v>0</v>
      </c>
      <c r="Y194" s="14">
        <v>0</v>
      </c>
      <c r="Z194" s="14">
        <v>0</v>
      </c>
      <c r="AA194" s="20">
        <v>4350</v>
      </c>
      <c r="AB194">
        <v>70.371034482758617</v>
      </c>
      <c r="AC194">
        <v>497</v>
      </c>
    </row>
    <row r="195" spans="1:29" x14ac:dyDescent="0.25">
      <c r="A195" s="16" t="s">
        <v>389</v>
      </c>
      <c r="B195" s="16">
        <v>1</v>
      </c>
      <c r="C195" s="16" t="s">
        <v>390</v>
      </c>
      <c r="D195" s="16" t="s">
        <v>376</v>
      </c>
      <c r="E195" s="13" t="s">
        <v>1128</v>
      </c>
      <c r="F195" s="14">
        <v>0</v>
      </c>
      <c r="G195" s="14">
        <v>225886</v>
      </c>
      <c r="H195" s="14">
        <v>62826</v>
      </c>
      <c r="I195" s="14">
        <v>0</v>
      </c>
      <c r="J195" s="14">
        <v>288712</v>
      </c>
      <c r="K195" s="31">
        <v>0</v>
      </c>
      <c r="L195" s="14">
        <v>288712</v>
      </c>
      <c r="M195" s="15">
        <v>0</v>
      </c>
      <c r="N195" s="32"/>
      <c r="O195" s="33">
        <v>0</v>
      </c>
      <c r="P195" s="15">
        <v>225886</v>
      </c>
      <c r="Q195" s="34">
        <v>62826</v>
      </c>
      <c r="R195" s="34">
        <v>0</v>
      </c>
      <c r="S195" s="14">
        <v>288712</v>
      </c>
      <c r="T195" s="14"/>
      <c r="U195" s="14">
        <v>288712</v>
      </c>
      <c r="V195" s="14">
        <v>0</v>
      </c>
      <c r="W195" s="14">
        <v>0</v>
      </c>
      <c r="X195" s="14">
        <v>0</v>
      </c>
      <c r="Y195" s="14">
        <v>0</v>
      </c>
      <c r="Z195" s="14">
        <v>0</v>
      </c>
      <c r="AA195" s="20">
        <v>3060</v>
      </c>
      <c r="AB195">
        <v>94.35032679738562</v>
      </c>
      <c r="AC195">
        <v>319</v>
      </c>
    </row>
    <row r="196" spans="1:29" x14ac:dyDescent="0.25">
      <c r="A196" s="16" t="s">
        <v>391</v>
      </c>
      <c r="B196" s="16">
        <v>1</v>
      </c>
      <c r="C196" s="16" t="s">
        <v>392</v>
      </c>
      <c r="D196" s="16" t="s">
        <v>376</v>
      </c>
      <c r="E196" s="13" t="s">
        <v>1128</v>
      </c>
      <c r="F196" s="14">
        <v>182622</v>
      </c>
      <c r="G196" s="14">
        <v>706818</v>
      </c>
      <c r="H196" s="14">
        <v>225865</v>
      </c>
      <c r="I196" s="14">
        <v>0</v>
      </c>
      <c r="J196" s="14">
        <v>1115305</v>
      </c>
      <c r="K196" s="31">
        <v>0</v>
      </c>
      <c r="L196" s="14">
        <v>1115305</v>
      </c>
      <c r="M196" s="15">
        <v>169165</v>
      </c>
      <c r="N196" s="32"/>
      <c r="O196" s="33">
        <v>169165</v>
      </c>
      <c r="P196" s="15">
        <v>720275</v>
      </c>
      <c r="Q196" s="34">
        <v>225865</v>
      </c>
      <c r="R196" s="34">
        <v>0</v>
      </c>
      <c r="S196" s="14">
        <v>1115305</v>
      </c>
      <c r="T196" s="14"/>
      <c r="U196" s="14">
        <v>1115305</v>
      </c>
      <c r="V196" s="14">
        <v>0</v>
      </c>
      <c r="W196" s="14">
        <v>0</v>
      </c>
      <c r="X196" s="14">
        <v>0</v>
      </c>
      <c r="Y196" s="14">
        <v>0</v>
      </c>
      <c r="Z196" s="14">
        <v>2305</v>
      </c>
      <c r="AA196" s="20">
        <v>5949</v>
      </c>
      <c r="AB196">
        <v>187.47772734913431</v>
      </c>
      <c r="AC196">
        <v>81</v>
      </c>
    </row>
    <row r="197" spans="1:29" x14ac:dyDescent="0.25">
      <c r="A197" s="16" t="s">
        <v>393</v>
      </c>
      <c r="B197" s="16">
        <v>1</v>
      </c>
      <c r="C197" s="16" t="s">
        <v>394</v>
      </c>
      <c r="D197" s="16" t="s">
        <v>376</v>
      </c>
      <c r="E197" s="13" t="s">
        <v>1128</v>
      </c>
      <c r="F197" s="14">
        <v>0</v>
      </c>
      <c r="G197" s="14">
        <v>4219873</v>
      </c>
      <c r="H197" s="14">
        <v>29852</v>
      </c>
      <c r="I197" s="14">
        <v>0</v>
      </c>
      <c r="J197" s="14">
        <v>4249725</v>
      </c>
      <c r="K197" s="31">
        <v>0</v>
      </c>
      <c r="L197" s="14">
        <v>4249725</v>
      </c>
      <c r="M197" s="15">
        <v>0</v>
      </c>
      <c r="N197" s="32"/>
      <c r="O197" s="33">
        <v>0</v>
      </c>
      <c r="P197" s="15">
        <v>4219873</v>
      </c>
      <c r="Q197" s="34">
        <v>29852</v>
      </c>
      <c r="R197" s="34">
        <v>0</v>
      </c>
      <c r="S197" s="14">
        <v>4249725</v>
      </c>
      <c r="T197" s="14"/>
      <c r="U197" s="14">
        <v>4249725</v>
      </c>
      <c r="V197" s="14">
        <v>0</v>
      </c>
      <c r="W197" s="14">
        <v>0</v>
      </c>
      <c r="X197" s="14">
        <v>0</v>
      </c>
      <c r="Y197" s="14">
        <v>0</v>
      </c>
      <c r="Z197" s="14">
        <v>0</v>
      </c>
      <c r="AA197" s="20">
        <v>27391</v>
      </c>
      <c r="AB197">
        <v>155.15041436968346</v>
      </c>
      <c r="AC197">
        <v>115</v>
      </c>
    </row>
    <row r="198" spans="1:29" x14ac:dyDescent="0.25">
      <c r="A198" s="16" t="s">
        <v>395</v>
      </c>
      <c r="B198" s="16">
        <v>1</v>
      </c>
      <c r="C198" s="16" t="s">
        <v>396</v>
      </c>
      <c r="D198" s="16" t="s">
        <v>376</v>
      </c>
      <c r="E198" s="13" t="s">
        <v>1128</v>
      </c>
      <c r="F198" s="14">
        <v>0</v>
      </c>
      <c r="G198" s="14">
        <v>33288</v>
      </c>
      <c r="H198" s="14">
        <v>0</v>
      </c>
      <c r="I198" s="14">
        <v>0</v>
      </c>
      <c r="J198" s="14">
        <v>33288</v>
      </c>
      <c r="K198" s="31">
        <v>0</v>
      </c>
      <c r="L198" s="14">
        <v>33288</v>
      </c>
      <c r="M198" s="15">
        <v>0</v>
      </c>
      <c r="N198" s="32"/>
      <c r="O198" s="33">
        <v>0</v>
      </c>
      <c r="P198" s="15">
        <v>33288</v>
      </c>
      <c r="Q198" s="34">
        <v>0</v>
      </c>
      <c r="R198" s="34">
        <v>0</v>
      </c>
      <c r="S198" s="14">
        <v>33288</v>
      </c>
      <c r="T198" s="14"/>
      <c r="U198" s="14">
        <v>33288</v>
      </c>
      <c r="V198" s="14">
        <v>0</v>
      </c>
      <c r="W198" s="14">
        <v>0</v>
      </c>
      <c r="X198" s="14">
        <v>0</v>
      </c>
      <c r="Y198" s="14">
        <v>0</v>
      </c>
      <c r="Z198" s="14">
        <v>0</v>
      </c>
      <c r="AA198" s="20">
        <v>487</v>
      </c>
      <c r="AB198">
        <v>68.353182751540047</v>
      </c>
      <c r="AC198">
        <v>507</v>
      </c>
    </row>
    <row r="199" spans="1:29" x14ac:dyDescent="0.25">
      <c r="A199" s="16" t="s">
        <v>397</v>
      </c>
      <c r="B199" s="16">
        <v>1</v>
      </c>
      <c r="C199" s="16" t="s">
        <v>398</v>
      </c>
      <c r="D199" s="16" t="s">
        <v>376</v>
      </c>
      <c r="E199" s="13" t="s">
        <v>1128</v>
      </c>
      <c r="F199" s="14">
        <v>0</v>
      </c>
      <c r="G199" s="14">
        <v>125937</v>
      </c>
      <c r="H199" s="14">
        <v>10873</v>
      </c>
      <c r="I199" s="14">
        <v>0</v>
      </c>
      <c r="J199" s="14">
        <v>136810</v>
      </c>
      <c r="K199" s="31">
        <v>0</v>
      </c>
      <c r="L199" s="14">
        <v>136810</v>
      </c>
      <c r="M199" s="15">
        <v>0</v>
      </c>
      <c r="N199" s="32"/>
      <c r="O199" s="33">
        <v>0</v>
      </c>
      <c r="P199" s="15">
        <v>125937</v>
      </c>
      <c r="Q199" s="34">
        <v>10873</v>
      </c>
      <c r="R199" s="34">
        <v>0</v>
      </c>
      <c r="S199" s="14">
        <v>136810</v>
      </c>
      <c r="T199" s="14"/>
      <c r="U199" s="14">
        <v>136810</v>
      </c>
      <c r="V199" s="14">
        <v>0</v>
      </c>
      <c r="W199" s="14">
        <v>0</v>
      </c>
      <c r="X199" s="14">
        <v>0</v>
      </c>
      <c r="Y199" s="14">
        <v>0</v>
      </c>
      <c r="Z199" s="14">
        <v>0</v>
      </c>
      <c r="AA199" s="20">
        <v>1370</v>
      </c>
      <c r="AB199">
        <v>99.861313868613138</v>
      </c>
      <c r="AC199">
        <v>273</v>
      </c>
    </row>
    <row r="200" spans="1:29" x14ac:dyDescent="0.25">
      <c r="A200" s="16" t="s">
        <v>399</v>
      </c>
      <c r="B200" s="16">
        <v>3</v>
      </c>
      <c r="C200" s="16" t="s">
        <v>400</v>
      </c>
      <c r="D200" s="16" t="s">
        <v>376</v>
      </c>
      <c r="E200" s="13" t="s">
        <v>1128</v>
      </c>
      <c r="F200" s="14">
        <v>0</v>
      </c>
      <c r="G200" s="14">
        <v>1354938</v>
      </c>
      <c r="H200" s="14">
        <v>0</v>
      </c>
      <c r="I200" s="14">
        <v>0</v>
      </c>
      <c r="J200" s="14">
        <v>1354938</v>
      </c>
      <c r="K200" s="31">
        <v>0</v>
      </c>
      <c r="L200" s="14">
        <v>1354938</v>
      </c>
      <c r="M200" s="15">
        <v>0</v>
      </c>
      <c r="N200" s="32"/>
      <c r="O200" s="33">
        <v>0</v>
      </c>
      <c r="P200" s="15">
        <v>1354938</v>
      </c>
      <c r="Q200" s="34">
        <v>0</v>
      </c>
      <c r="R200" s="34">
        <v>0</v>
      </c>
      <c r="S200" s="14">
        <v>1354938</v>
      </c>
      <c r="T200" s="14"/>
      <c r="U200" s="14">
        <v>1354938</v>
      </c>
      <c r="V200" s="14">
        <v>0</v>
      </c>
      <c r="W200" s="14">
        <v>0</v>
      </c>
      <c r="X200" s="14">
        <v>0</v>
      </c>
      <c r="Y200" s="14">
        <v>0</v>
      </c>
      <c r="Z200" s="14">
        <v>0</v>
      </c>
      <c r="AA200" s="20">
        <v>7277</v>
      </c>
      <c r="AB200">
        <v>186.19458568091247</v>
      </c>
      <c r="AC200">
        <v>84</v>
      </c>
    </row>
    <row r="201" spans="1:29" x14ac:dyDescent="0.25">
      <c r="A201" s="16" t="s">
        <v>401</v>
      </c>
      <c r="B201" s="16">
        <v>1</v>
      </c>
      <c r="C201" s="16" t="s">
        <v>402</v>
      </c>
      <c r="D201" s="16" t="s">
        <v>376</v>
      </c>
      <c r="E201" s="13" t="s">
        <v>1128</v>
      </c>
      <c r="F201" s="14">
        <v>192340</v>
      </c>
      <c r="G201" s="14">
        <v>5987579</v>
      </c>
      <c r="H201" s="14">
        <v>10869</v>
      </c>
      <c r="I201" s="14">
        <v>0</v>
      </c>
      <c r="J201" s="14">
        <v>6190788</v>
      </c>
      <c r="K201" s="31">
        <v>0</v>
      </c>
      <c r="L201" s="14">
        <v>6190788</v>
      </c>
      <c r="M201" s="15">
        <v>127643</v>
      </c>
      <c r="N201" s="32"/>
      <c r="O201" s="33">
        <v>127643</v>
      </c>
      <c r="P201" s="15">
        <v>6052276</v>
      </c>
      <c r="Q201" s="34">
        <v>10869</v>
      </c>
      <c r="R201" s="34">
        <v>0</v>
      </c>
      <c r="S201" s="14">
        <v>6190788</v>
      </c>
      <c r="T201" s="14"/>
      <c r="U201" s="14">
        <v>6190788</v>
      </c>
      <c r="V201" s="14">
        <v>0</v>
      </c>
      <c r="W201" s="14">
        <v>0</v>
      </c>
      <c r="X201" s="14">
        <v>0</v>
      </c>
      <c r="Y201" s="14">
        <v>0</v>
      </c>
      <c r="Z201" s="14">
        <v>0</v>
      </c>
      <c r="AA201" s="20">
        <v>59439</v>
      </c>
      <c r="AB201">
        <v>104.15363650128704</v>
      </c>
      <c r="AC201">
        <v>244</v>
      </c>
    </row>
    <row r="202" spans="1:29" x14ac:dyDescent="0.25">
      <c r="A202" s="16" t="s">
        <v>403</v>
      </c>
      <c r="B202" s="16">
        <v>29</v>
      </c>
      <c r="C202" s="16" t="s">
        <v>404</v>
      </c>
      <c r="D202" s="16" t="s">
        <v>405</v>
      </c>
      <c r="E202" s="13" t="s">
        <v>1128</v>
      </c>
      <c r="F202" s="14">
        <v>882586</v>
      </c>
      <c r="G202" s="14">
        <v>5549978</v>
      </c>
      <c r="H202" s="14">
        <v>0</v>
      </c>
      <c r="I202" s="14">
        <v>0</v>
      </c>
      <c r="J202" s="14">
        <v>6432564</v>
      </c>
      <c r="K202" s="31">
        <v>0</v>
      </c>
      <c r="L202" s="14">
        <v>6432564</v>
      </c>
      <c r="M202" s="15">
        <v>796984</v>
      </c>
      <c r="N202" s="32"/>
      <c r="O202" s="33">
        <v>796984</v>
      </c>
      <c r="P202" s="15">
        <v>5635580</v>
      </c>
      <c r="Q202" s="34">
        <v>0</v>
      </c>
      <c r="R202" s="34">
        <v>0</v>
      </c>
      <c r="S202" s="14">
        <v>6432564</v>
      </c>
      <c r="T202" s="14"/>
      <c r="U202" s="14">
        <v>6432564</v>
      </c>
      <c r="V202" s="14">
        <v>0</v>
      </c>
      <c r="W202" s="14">
        <v>0</v>
      </c>
      <c r="X202" s="14">
        <v>0</v>
      </c>
      <c r="Y202" s="14">
        <v>0</v>
      </c>
      <c r="Z202" s="14">
        <v>0</v>
      </c>
      <c r="AA202" s="20">
        <v>36497</v>
      </c>
      <c r="AB202">
        <v>176.2491163657287</v>
      </c>
      <c r="AC202">
        <v>91</v>
      </c>
    </row>
    <row r="203" spans="1:29" x14ac:dyDescent="0.25">
      <c r="A203" s="16" t="s">
        <v>406</v>
      </c>
      <c r="B203" s="16">
        <v>28</v>
      </c>
      <c r="C203" s="16" t="s">
        <v>407</v>
      </c>
      <c r="D203" s="16" t="s">
        <v>405</v>
      </c>
      <c r="E203" s="13" t="s">
        <v>1128</v>
      </c>
      <c r="F203" s="14">
        <v>727292</v>
      </c>
      <c r="G203" s="14">
        <v>5647840</v>
      </c>
      <c r="H203" s="14">
        <v>0</v>
      </c>
      <c r="I203" s="14">
        <v>0</v>
      </c>
      <c r="J203" s="14">
        <v>6375132</v>
      </c>
      <c r="K203" s="31">
        <v>0</v>
      </c>
      <c r="L203" s="14">
        <v>6375132</v>
      </c>
      <c r="M203" s="15">
        <v>646400</v>
      </c>
      <c r="N203" s="32"/>
      <c r="O203" s="33">
        <v>646400</v>
      </c>
      <c r="P203" s="15">
        <v>5728732</v>
      </c>
      <c r="Q203" s="34">
        <v>0</v>
      </c>
      <c r="R203" s="34">
        <v>0</v>
      </c>
      <c r="S203" s="14">
        <v>6375132</v>
      </c>
      <c r="T203" s="14"/>
      <c r="U203" s="14">
        <v>6375132</v>
      </c>
      <c r="V203" s="14">
        <v>0</v>
      </c>
      <c r="W203" s="14">
        <v>0</v>
      </c>
      <c r="X203" s="14">
        <v>0</v>
      </c>
      <c r="Y203" s="14">
        <v>0</v>
      </c>
      <c r="Z203" s="14">
        <v>0</v>
      </c>
      <c r="AA203" s="20">
        <v>49973</v>
      </c>
      <c r="AB203">
        <v>127.57152862545774</v>
      </c>
      <c r="AC203">
        <v>158</v>
      </c>
    </row>
    <row r="204" spans="1:29" x14ac:dyDescent="0.25">
      <c r="A204" s="16" t="s">
        <v>408</v>
      </c>
      <c r="B204" s="16">
        <v>27</v>
      </c>
      <c r="C204" s="16" t="s">
        <v>409</v>
      </c>
      <c r="D204" s="16" t="s">
        <v>405</v>
      </c>
      <c r="E204" s="13" t="s">
        <v>1128</v>
      </c>
      <c r="F204" s="14">
        <v>0</v>
      </c>
      <c r="G204" s="14">
        <v>686875</v>
      </c>
      <c r="H204" s="14">
        <v>0</v>
      </c>
      <c r="I204" s="14">
        <v>0</v>
      </c>
      <c r="J204" s="14">
        <v>686875</v>
      </c>
      <c r="K204" s="31">
        <v>0</v>
      </c>
      <c r="L204" s="14">
        <v>686875</v>
      </c>
      <c r="M204" s="15">
        <v>0</v>
      </c>
      <c r="N204" s="32"/>
      <c r="O204" s="33">
        <v>0</v>
      </c>
      <c r="P204" s="15">
        <v>686875</v>
      </c>
      <c r="Q204" s="34">
        <v>0</v>
      </c>
      <c r="R204" s="34">
        <v>0</v>
      </c>
      <c r="S204" s="14">
        <v>686875</v>
      </c>
      <c r="T204" s="14"/>
      <c r="U204" s="14">
        <v>686875</v>
      </c>
      <c r="V204" s="14">
        <v>0</v>
      </c>
      <c r="W204" s="14">
        <v>0</v>
      </c>
      <c r="X204" s="14">
        <v>0</v>
      </c>
      <c r="Y204" s="14">
        <v>0</v>
      </c>
      <c r="Z204" s="14">
        <v>0</v>
      </c>
      <c r="AA204" s="20">
        <v>7941</v>
      </c>
      <c r="AB204">
        <v>86.497292532426641</v>
      </c>
      <c r="AC204">
        <v>380</v>
      </c>
    </row>
    <row r="205" spans="1:29" x14ac:dyDescent="0.25">
      <c r="A205" s="16" t="s">
        <v>410</v>
      </c>
      <c r="B205" s="16">
        <v>40</v>
      </c>
      <c r="C205" s="16" t="s">
        <v>411</v>
      </c>
      <c r="D205" s="16" t="s">
        <v>405</v>
      </c>
      <c r="E205" s="13" t="s">
        <v>1128</v>
      </c>
      <c r="F205" s="14">
        <v>0</v>
      </c>
      <c r="G205" s="14">
        <v>1042942</v>
      </c>
      <c r="H205" s="14">
        <v>0</v>
      </c>
      <c r="I205" s="14">
        <v>5687</v>
      </c>
      <c r="J205" s="14">
        <v>1048629</v>
      </c>
      <c r="K205" s="31">
        <v>0</v>
      </c>
      <c r="L205" s="14">
        <v>1048629</v>
      </c>
      <c r="M205" s="15">
        <v>0</v>
      </c>
      <c r="N205" s="32"/>
      <c r="O205" s="33">
        <v>0</v>
      </c>
      <c r="P205" s="15">
        <v>1042942</v>
      </c>
      <c r="Q205" s="34">
        <v>0</v>
      </c>
      <c r="R205" s="34">
        <v>5687</v>
      </c>
      <c r="S205" s="14">
        <v>1048629</v>
      </c>
      <c r="T205" s="14"/>
      <c r="U205" s="14">
        <v>1048629</v>
      </c>
      <c r="V205" s="14">
        <v>0</v>
      </c>
      <c r="W205" s="14">
        <v>0</v>
      </c>
      <c r="X205" s="14">
        <v>0</v>
      </c>
      <c r="Y205" s="14">
        <v>0</v>
      </c>
      <c r="Z205" s="14">
        <v>0</v>
      </c>
      <c r="AA205" s="20">
        <v>12489</v>
      </c>
      <c r="AB205">
        <v>83.964208503483064</v>
      </c>
      <c r="AC205">
        <v>404</v>
      </c>
    </row>
    <row r="206" spans="1:29" x14ac:dyDescent="0.25">
      <c r="A206" s="16" t="s">
        <v>412</v>
      </c>
      <c r="B206" s="16">
        <v>34</v>
      </c>
      <c r="C206" s="16" t="s">
        <v>413</v>
      </c>
      <c r="D206" s="16" t="s">
        <v>405</v>
      </c>
      <c r="E206" s="13" t="s">
        <v>1128</v>
      </c>
      <c r="F206" s="14">
        <v>4859391</v>
      </c>
      <c r="G206" s="14">
        <v>17258285</v>
      </c>
      <c r="H206" s="14">
        <v>0</v>
      </c>
      <c r="I206" s="14">
        <v>0</v>
      </c>
      <c r="J206" s="14">
        <v>22117676</v>
      </c>
      <c r="K206" s="31">
        <v>0</v>
      </c>
      <c r="L206" s="14">
        <v>22117676</v>
      </c>
      <c r="M206" s="15">
        <v>4516231</v>
      </c>
      <c r="N206" s="32"/>
      <c r="O206" s="33">
        <v>4516231</v>
      </c>
      <c r="P206" s="15">
        <v>17601445</v>
      </c>
      <c r="Q206" s="34">
        <v>0</v>
      </c>
      <c r="R206" s="34">
        <v>0</v>
      </c>
      <c r="S206" s="14">
        <v>22117676</v>
      </c>
      <c r="T206" s="14"/>
      <c r="U206" s="14">
        <v>22117676</v>
      </c>
      <c r="V206" s="14">
        <v>723148</v>
      </c>
      <c r="W206" s="14">
        <v>0</v>
      </c>
      <c r="X206" s="14">
        <v>132067</v>
      </c>
      <c r="Y206" s="14">
        <v>591081</v>
      </c>
      <c r="Z206" s="14">
        <v>0</v>
      </c>
      <c r="AA206" s="20">
        <v>64367</v>
      </c>
      <c r="AB206">
        <v>343.61825158854691</v>
      </c>
      <c r="AC206">
        <v>35</v>
      </c>
    </row>
    <row r="207" spans="1:29" x14ac:dyDescent="0.25">
      <c r="A207" s="16" t="s">
        <v>414</v>
      </c>
      <c r="B207" s="16">
        <v>27</v>
      </c>
      <c r="C207" s="16" t="s">
        <v>415</v>
      </c>
      <c r="D207" s="16" t="s">
        <v>405</v>
      </c>
      <c r="E207" s="13" t="s">
        <v>1128</v>
      </c>
      <c r="F207" s="14">
        <v>0</v>
      </c>
      <c r="G207" s="14">
        <v>200774</v>
      </c>
      <c r="H207" s="14">
        <v>0</v>
      </c>
      <c r="I207" s="14">
        <v>0</v>
      </c>
      <c r="J207" s="14">
        <v>200774</v>
      </c>
      <c r="K207" s="31">
        <v>0</v>
      </c>
      <c r="L207" s="14">
        <v>200774</v>
      </c>
      <c r="M207" s="15">
        <v>0</v>
      </c>
      <c r="N207" s="32"/>
      <c r="O207" s="33">
        <v>0</v>
      </c>
      <c r="P207" s="15">
        <v>200774</v>
      </c>
      <c r="Q207" s="34">
        <v>0</v>
      </c>
      <c r="R207" s="34">
        <v>0</v>
      </c>
      <c r="S207" s="14">
        <v>200774</v>
      </c>
      <c r="T207" s="14"/>
      <c r="U207" s="14">
        <v>200774</v>
      </c>
      <c r="V207" s="14">
        <v>0</v>
      </c>
      <c r="W207" s="14">
        <v>0</v>
      </c>
      <c r="X207" s="14">
        <v>0</v>
      </c>
      <c r="Y207" s="14">
        <v>0</v>
      </c>
      <c r="Z207" s="14">
        <v>0</v>
      </c>
      <c r="AA207" s="20">
        <v>2088</v>
      </c>
      <c r="AB207">
        <v>96.156130268199234</v>
      </c>
      <c r="AC207">
        <v>301</v>
      </c>
    </row>
    <row r="208" spans="1:29" x14ac:dyDescent="0.25">
      <c r="A208" s="16" t="s">
        <v>416</v>
      </c>
      <c r="B208" s="16">
        <v>26</v>
      </c>
      <c r="C208" s="16" t="s">
        <v>384</v>
      </c>
      <c r="D208" s="16" t="s">
        <v>405</v>
      </c>
      <c r="E208" s="13" t="s">
        <v>1128</v>
      </c>
      <c r="F208" s="14">
        <v>0</v>
      </c>
      <c r="G208" s="14">
        <v>1174895</v>
      </c>
      <c r="H208" s="14">
        <v>10447</v>
      </c>
      <c r="I208" s="14">
        <v>0</v>
      </c>
      <c r="J208" s="14">
        <v>1185342</v>
      </c>
      <c r="K208" s="31">
        <v>0</v>
      </c>
      <c r="L208" s="14">
        <v>1185342</v>
      </c>
      <c r="M208" s="15">
        <v>0</v>
      </c>
      <c r="N208" s="32"/>
      <c r="O208" s="33">
        <v>0</v>
      </c>
      <c r="P208" s="15">
        <v>1174895</v>
      </c>
      <c r="Q208" s="34">
        <v>10447</v>
      </c>
      <c r="R208" s="34">
        <v>0</v>
      </c>
      <c r="S208" s="14">
        <v>1185342</v>
      </c>
      <c r="T208" s="14"/>
      <c r="U208" s="14">
        <v>1185342</v>
      </c>
      <c r="V208" s="14">
        <v>0</v>
      </c>
      <c r="W208" s="14">
        <v>0</v>
      </c>
      <c r="X208" s="14">
        <v>0</v>
      </c>
      <c r="Y208" s="14">
        <v>0</v>
      </c>
      <c r="Z208" s="14">
        <v>0</v>
      </c>
      <c r="AA208" s="20">
        <v>7474</v>
      </c>
      <c r="AB208">
        <v>158.59539737757561</v>
      </c>
      <c r="AC208">
        <v>113</v>
      </c>
    </row>
    <row r="209" spans="1:29" x14ac:dyDescent="0.25">
      <c r="A209" s="16" t="s">
        <v>417</v>
      </c>
      <c r="B209" s="16">
        <v>28</v>
      </c>
      <c r="C209" s="16" t="s">
        <v>418</v>
      </c>
      <c r="D209" s="16" t="s">
        <v>405</v>
      </c>
      <c r="E209" s="13" t="s">
        <v>1128</v>
      </c>
      <c r="F209" s="14">
        <v>0</v>
      </c>
      <c r="G209" s="14">
        <v>399541</v>
      </c>
      <c r="H209" s="14">
        <v>0</v>
      </c>
      <c r="I209" s="14">
        <v>0</v>
      </c>
      <c r="J209" s="14">
        <v>399541</v>
      </c>
      <c r="K209" s="31">
        <v>0</v>
      </c>
      <c r="L209" s="14">
        <v>399541</v>
      </c>
      <c r="M209" s="15">
        <v>0</v>
      </c>
      <c r="N209" s="32"/>
      <c r="O209" s="33">
        <v>0</v>
      </c>
      <c r="P209" s="15">
        <v>399541</v>
      </c>
      <c r="Q209" s="34">
        <v>0</v>
      </c>
      <c r="R209" s="34">
        <v>0</v>
      </c>
      <c r="S209" s="14">
        <v>399541</v>
      </c>
      <c r="T209" s="14"/>
      <c r="U209" s="14">
        <v>399541</v>
      </c>
      <c r="V209" s="14">
        <v>0</v>
      </c>
      <c r="W209" s="14">
        <v>0</v>
      </c>
      <c r="X209" s="14">
        <v>0</v>
      </c>
      <c r="Y209" s="14">
        <v>0</v>
      </c>
      <c r="Z209" s="14">
        <v>0</v>
      </c>
      <c r="AA209" s="20">
        <v>7574</v>
      </c>
      <c r="AB209">
        <v>52.751650382888833</v>
      </c>
      <c r="AC209">
        <v>552</v>
      </c>
    </row>
    <row r="210" spans="1:29" x14ac:dyDescent="0.25">
      <c r="A210" s="16" t="s">
        <v>419</v>
      </c>
      <c r="B210" s="16">
        <v>28</v>
      </c>
      <c r="C210" s="16" t="s">
        <v>420</v>
      </c>
      <c r="D210" s="16" t="s">
        <v>405</v>
      </c>
      <c r="E210" s="13" t="s">
        <v>1128</v>
      </c>
      <c r="F210" s="14">
        <v>2271236</v>
      </c>
      <c r="G210" s="14">
        <v>9369933</v>
      </c>
      <c r="H210" s="14">
        <v>0</v>
      </c>
      <c r="I210" s="14">
        <v>0</v>
      </c>
      <c r="J210" s="14">
        <v>11641169</v>
      </c>
      <c r="K210" s="31">
        <v>0</v>
      </c>
      <c r="L210" s="14">
        <v>11641169</v>
      </c>
      <c r="M210" s="15">
        <v>2098285</v>
      </c>
      <c r="N210" s="32"/>
      <c r="O210" s="33">
        <v>2098285</v>
      </c>
      <c r="P210" s="15">
        <v>9542884</v>
      </c>
      <c r="Q210" s="34">
        <v>0</v>
      </c>
      <c r="R210" s="34">
        <v>0</v>
      </c>
      <c r="S210" s="14">
        <v>11641169</v>
      </c>
      <c r="T210" s="14"/>
      <c r="U210" s="14">
        <v>11641169</v>
      </c>
      <c r="V210" s="14">
        <v>0</v>
      </c>
      <c r="W210" s="14">
        <v>0</v>
      </c>
      <c r="X210" s="14">
        <v>0</v>
      </c>
      <c r="Y210" s="14">
        <v>0</v>
      </c>
      <c r="Z210" s="14">
        <v>0</v>
      </c>
      <c r="AA210" s="20">
        <v>54312</v>
      </c>
      <c r="AB210">
        <v>214.33880173810576</v>
      </c>
      <c r="AC210">
        <v>63</v>
      </c>
    </row>
    <row r="211" spans="1:29" x14ac:dyDescent="0.25">
      <c r="A211" s="16" t="s">
        <v>421</v>
      </c>
      <c r="B211" s="16">
        <v>27</v>
      </c>
      <c r="C211" s="16" t="s">
        <v>422</v>
      </c>
      <c r="D211" s="16" t="s">
        <v>405</v>
      </c>
      <c r="E211" s="13" t="s">
        <v>1128</v>
      </c>
      <c r="F211" s="14">
        <v>0</v>
      </c>
      <c r="G211" s="14">
        <v>2955650</v>
      </c>
      <c r="H211" s="14">
        <v>0</v>
      </c>
      <c r="I211" s="14">
        <v>10810</v>
      </c>
      <c r="J211" s="14">
        <v>2966460</v>
      </c>
      <c r="K211" s="31">
        <v>0</v>
      </c>
      <c r="L211" s="14">
        <v>2966460</v>
      </c>
      <c r="M211" s="15">
        <v>0</v>
      </c>
      <c r="N211" s="32"/>
      <c r="O211" s="33">
        <v>0</v>
      </c>
      <c r="P211" s="15">
        <v>2955650</v>
      </c>
      <c r="Q211" s="34">
        <v>0</v>
      </c>
      <c r="R211" s="34">
        <v>10810</v>
      </c>
      <c r="S211" s="14">
        <v>2966460</v>
      </c>
      <c r="T211" s="14"/>
      <c r="U211" s="14">
        <v>2966460</v>
      </c>
      <c r="V211" s="14">
        <v>0</v>
      </c>
      <c r="W211" s="14">
        <v>0</v>
      </c>
      <c r="X211" s="14">
        <v>0</v>
      </c>
      <c r="Y211" s="14">
        <v>0</v>
      </c>
      <c r="Z211" s="14">
        <v>0</v>
      </c>
      <c r="AA211" s="20">
        <v>30303</v>
      </c>
      <c r="AB211">
        <v>97.893277893277897</v>
      </c>
      <c r="AC211">
        <v>290</v>
      </c>
    </row>
    <row r="212" spans="1:29" x14ac:dyDescent="0.25">
      <c r="A212" s="16" t="s">
        <v>423</v>
      </c>
      <c r="B212" s="16">
        <v>27</v>
      </c>
      <c r="C212" s="16" t="s">
        <v>1142</v>
      </c>
      <c r="D212" s="16" t="s">
        <v>405</v>
      </c>
      <c r="E212" s="13" t="s">
        <v>1128</v>
      </c>
      <c r="F212" s="14">
        <v>0</v>
      </c>
      <c r="G212" s="14">
        <v>1834693</v>
      </c>
      <c r="H212" s="14">
        <v>0</v>
      </c>
      <c r="I212" s="14">
        <v>0</v>
      </c>
      <c r="J212" s="14">
        <v>1834693</v>
      </c>
      <c r="K212" s="31">
        <v>0</v>
      </c>
      <c r="L212" s="14">
        <v>1834693</v>
      </c>
      <c r="M212" s="15">
        <v>0</v>
      </c>
      <c r="N212" s="32"/>
      <c r="O212" s="33">
        <v>0</v>
      </c>
      <c r="P212" s="15">
        <v>1834693</v>
      </c>
      <c r="Q212" s="34">
        <v>0</v>
      </c>
      <c r="R212" s="34">
        <v>0</v>
      </c>
      <c r="S212" s="14">
        <v>1834693</v>
      </c>
      <c r="T212" s="14"/>
      <c r="U212" s="14">
        <v>1834693</v>
      </c>
      <c r="V212" s="14">
        <v>0</v>
      </c>
      <c r="W212" s="14">
        <v>0</v>
      </c>
      <c r="X212" s="14">
        <v>0</v>
      </c>
      <c r="Y212" s="14">
        <v>0</v>
      </c>
      <c r="Z212" s="14">
        <v>0</v>
      </c>
      <c r="AA212" s="20">
        <v>25380</v>
      </c>
      <c r="AB212">
        <v>72.288928289992114</v>
      </c>
      <c r="AC212">
        <v>484</v>
      </c>
    </row>
    <row r="213" spans="1:29" x14ac:dyDescent="0.25">
      <c r="A213" s="16" t="s">
        <v>424</v>
      </c>
      <c r="B213" s="16">
        <v>27</v>
      </c>
      <c r="C213" s="16" t="s">
        <v>425</v>
      </c>
      <c r="D213" s="16" t="s">
        <v>405</v>
      </c>
      <c r="E213" s="13" t="s">
        <v>1128</v>
      </c>
      <c r="F213" s="14">
        <v>0</v>
      </c>
      <c r="G213" s="14">
        <v>2368523</v>
      </c>
      <c r="H213" s="14">
        <v>0</v>
      </c>
      <c r="I213" s="14">
        <v>27636</v>
      </c>
      <c r="J213" s="14">
        <v>2396159</v>
      </c>
      <c r="K213" s="31">
        <v>0</v>
      </c>
      <c r="L213" s="14">
        <v>2396159</v>
      </c>
      <c r="M213" s="15">
        <v>0</v>
      </c>
      <c r="N213" s="32"/>
      <c r="O213" s="33">
        <v>0</v>
      </c>
      <c r="P213" s="15">
        <v>2368523</v>
      </c>
      <c r="Q213" s="34">
        <v>0</v>
      </c>
      <c r="R213" s="34">
        <v>27636</v>
      </c>
      <c r="S213" s="14">
        <v>2396159</v>
      </c>
      <c r="T213" s="14"/>
      <c r="U213" s="14">
        <v>2396159</v>
      </c>
      <c r="V213" s="14">
        <v>0</v>
      </c>
      <c r="W213" s="14">
        <v>0</v>
      </c>
      <c r="X213" s="14">
        <v>0</v>
      </c>
      <c r="Y213" s="14">
        <v>0</v>
      </c>
      <c r="Z213" s="14">
        <v>0</v>
      </c>
      <c r="AA213" s="20">
        <v>20080</v>
      </c>
      <c r="AB213">
        <v>119.33062749003984</v>
      </c>
      <c r="AC213">
        <v>183</v>
      </c>
    </row>
    <row r="214" spans="1:29" x14ac:dyDescent="0.25">
      <c r="A214" s="16" t="s">
        <v>426</v>
      </c>
      <c r="B214" s="16">
        <v>34</v>
      </c>
      <c r="C214" s="16" t="s">
        <v>427</v>
      </c>
      <c r="D214" s="16" t="s">
        <v>405</v>
      </c>
      <c r="E214" s="13" t="s">
        <v>1128</v>
      </c>
      <c r="F214" s="14">
        <v>0</v>
      </c>
      <c r="G214" s="14">
        <v>2967066</v>
      </c>
      <c r="H214" s="14">
        <v>0</v>
      </c>
      <c r="I214" s="14">
        <v>0</v>
      </c>
      <c r="J214" s="14">
        <v>2967066</v>
      </c>
      <c r="K214" s="31">
        <v>0</v>
      </c>
      <c r="L214" s="14">
        <v>2967066</v>
      </c>
      <c r="M214" s="15">
        <v>0</v>
      </c>
      <c r="N214" s="32"/>
      <c r="O214" s="33">
        <v>0</v>
      </c>
      <c r="P214" s="15">
        <v>2967066</v>
      </c>
      <c r="Q214" s="34">
        <v>0</v>
      </c>
      <c r="R214" s="34">
        <v>0</v>
      </c>
      <c r="S214" s="14">
        <v>2967066</v>
      </c>
      <c r="T214" s="14"/>
      <c r="U214" s="14">
        <v>2967066</v>
      </c>
      <c r="V214" s="14">
        <v>0</v>
      </c>
      <c r="W214" s="14">
        <v>0</v>
      </c>
      <c r="X214" s="14">
        <v>0</v>
      </c>
      <c r="Y214" s="14">
        <v>0</v>
      </c>
      <c r="Z214" s="14">
        <v>0</v>
      </c>
      <c r="AA214" s="20">
        <v>38564</v>
      </c>
      <c r="AB214">
        <v>76.938751166891407</v>
      </c>
      <c r="AC214">
        <v>450</v>
      </c>
    </row>
    <row r="215" spans="1:29" x14ac:dyDescent="0.25">
      <c r="A215" s="16" t="s">
        <v>428</v>
      </c>
      <c r="B215" s="16" t="s">
        <v>1171</v>
      </c>
      <c r="C215" s="16" t="s">
        <v>429</v>
      </c>
      <c r="D215" s="16" t="s">
        <v>405</v>
      </c>
      <c r="E215" s="13" t="s">
        <v>1128</v>
      </c>
      <c r="F215" s="14">
        <v>27151762</v>
      </c>
      <c r="G215" s="14">
        <v>81569355</v>
      </c>
      <c r="H215" s="14">
        <v>0</v>
      </c>
      <c r="I215" s="14">
        <v>0</v>
      </c>
      <c r="J215" s="14">
        <v>108721117</v>
      </c>
      <c r="K215" s="31">
        <v>0</v>
      </c>
      <c r="L215" s="14">
        <v>108721117</v>
      </c>
      <c r="M215" s="15">
        <v>25377566</v>
      </c>
      <c r="N215" s="32"/>
      <c r="O215" s="33">
        <v>25377566</v>
      </c>
      <c r="P215" s="15">
        <v>83343551</v>
      </c>
      <c r="Q215" s="34">
        <v>0</v>
      </c>
      <c r="R215" s="34">
        <v>0</v>
      </c>
      <c r="S215" s="14">
        <v>108721117</v>
      </c>
      <c r="T215" s="14"/>
      <c r="U215" s="14">
        <v>108721117</v>
      </c>
      <c r="V215" s="14">
        <v>3679640</v>
      </c>
      <c r="W215" s="14">
        <v>0</v>
      </c>
      <c r="X215" s="14">
        <v>1131089</v>
      </c>
      <c r="Y215" s="14">
        <v>2548551</v>
      </c>
      <c r="Z215" s="14">
        <v>0</v>
      </c>
      <c r="AA215" s="20">
        <v>282011</v>
      </c>
      <c r="AB215">
        <v>385.52083783965872</v>
      </c>
      <c r="AC215">
        <v>29</v>
      </c>
    </row>
    <row r="216" spans="1:29" x14ac:dyDescent="0.25">
      <c r="A216" s="16" t="s">
        <v>430</v>
      </c>
      <c r="B216" s="16">
        <v>26</v>
      </c>
      <c r="C216" s="16" t="s">
        <v>431</v>
      </c>
      <c r="D216" s="16" t="s">
        <v>405</v>
      </c>
      <c r="E216" s="13" t="s">
        <v>1128</v>
      </c>
      <c r="F216" s="14">
        <v>0</v>
      </c>
      <c r="G216" s="14">
        <v>457984</v>
      </c>
      <c r="H216" s="14">
        <v>0</v>
      </c>
      <c r="I216" s="14">
        <v>0</v>
      </c>
      <c r="J216" s="14">
        <v>457984</v>
      </c>
      <c r="K216" s="31">
        <v>0</v>
      </c>
      <c r="L216" s="14">
        <v>457984</v>
      </c>
      <c r="M216" s="15">
        <v>0</v>
      </c>
      <c r="N216" s="32"/>
      <c r="O216" s="33">
        <v>0</v>
      </c>
      <c r="P216" s="15">
        <v>457984</v>
      </c>
      <c r="Q216" s="34">
        <v>0</v>
      </c>
      <c r="R216" s="34">
        <v>0</v>
      </c>
      <c r="S216" s="14">
        <v>457984</v>
      </c>
      <c r="T216" s="14"/>
      <c r="U216" s="14">
        <v>457984</v>
      </c>
      <c r="V216" s="14">
        <v>0</v>
      </c>
      <c r="W216" s="14">
        <v>0</v>
      </c>
      <c r="X216" s="14">
        <v>0</v>
      </c>
      <c r="Y216" s="14">
        <v>0</v>
      </c>
      <c r="Z216" s="14">
        <v>0</v>
      </c>
      <c r="AA216" s="20">
        <v>6621</v>
      </c>
      <c r="AB216">
        <v>69.171424256154665</v>
      </c>
      <c r="AC216">
        <v>503</v>
      </c>
    </row>
    <row r="217" spans="1:29" x14ac:dyDescent="0.25">
      <c r="A217" s="16" t="s">
        <v>432</v>
      </c>
      <c r="B217" s="16">
        <v>28</v>
      </c>
      <c r="C217" s="16" t="s">
        <v>433</v>
      </c>
      <c r="D217" s="16" t="s">
        <v>405</v>
      </c>
      <c r="E217" s="13" t="s">
        <v>1128</v>
      </c>
      <c r="F217" s="14">
        <v>0</v>
      </c>
      <c r="G217" s="14">
        <v>2647630</v>
      </c>
      <c r="H217" s="14">
        <v>0</v>
      </c>
      <c r="I217" s="14">
        <v>0</v>
      </c>
      <c r="J217" s="14">
        <v>2647630</v>
      </c>
      <c r="K217" s="31">
        <v>3250000</v>
      </c>
      <c r="L217" s="14">
        <v>5897630</v>
      </c>
      <c r="M217" s="15">
        <v>0</v>
      </c>
      <c r="N217" s="32">
        <v>1800000</v>
      </c>
      <c r="O217" s="33">
        <v>1800000</v>
      </c>
      <c r="P217" s="15">
        <v>2647630</v>
      </c>
      <c r="Q217" s="34">
        <v>0</v>
      </c>
      <c r="R217" s="34">
        <v>0</v>
      </c>
      <c r="S217" s="14">
        <v>4447630</v>
      </c>
      <c r="T217" s="14"/>
      <c r="U217" s="14">
        <v>4447630</v>
      </c>
      <c r="V217" s="14">
        <v>0</v>
      </c>
      <c r="W217" s="14">
        <v>0</v>
      </c>
      <c r="X217" s="14">
        <v>0</v>
      </c>
      <c r="Y217" s="14">
        <v>0</v>
      </c>
      <c r="Z217" s="14">
        <v>0</v>
      </c>
      <c r="AA217" s="20">
        <v>28434</v>
      </c>
      <c r="AB217">
        <v>93.114932826897373</v>
      </c>
      <c r="AC217">
        <v>326</v>
      </c>
    </row>
    <row r="218" spans="1:29" x14ac:dyDescent="0.25">
      <c r="A218" s="16" t="s">
        <v>434</v>
      </c>
      <c r="B218" s="16">
        <v>34</v>
      </c>
      <c r="C218" s="16" t="s">
        <v>435</v>
      </c>
      <c r="D218" s="16" t="s">
        <v>405</v>
      </c>
      <c r="E218" s="13" t="s">
        <v>1128</v>
      </c>
      <c r="F218" s="14">
        <v>1429217</v>
      </c>
      <c r="G218" s="14">
        <v>6943580</v>
      </c>
      <c r="H218" s="14">
        <v>0</v>
      </c>
      <c r="I218" s="14">
        <v>0</v>
      </c>
      <c r="J218" s="14">
        <v>8372797</v>
      </c>
      <c r="K218" s="31">
        <v>0</v>
      </c>
      <c r="L218" s="14">
        <v>8372797</v>
      </c>
      <c r="M218" s="15">
        <v>1310292</v>
      </c>
      <c r="N218" s="32"/>
      <c r="O218" s="33">
        <v>1310292</v>
      </c>
      <c r="P218" s="15">
        <v>7062505</v>
      </c>
      <c r="Q218" s="34">
        <v>0</v>
      </c>
      <c r="R218" s="34">
        <v>0</v>
      </c>
      <c r="S218" s="14">
        <v>8372797</v>
      </c>
      <c r="T218" s="14"/>
      <c r="U218" s="14">
        <v>8372797</v>
      </c>
      <c r="V218" s="14">
        <v>0</v>
      </c>
      <c r="W218" s="14">
        <v>0</v>
      </c>
      <c r="X218" s="14">
        <v>0</v>
      </c>
      <c r="Y218" s="14">
        <v>0</v>
      </c>
      <c r="Z218" s="14">
        <v>0</v>
      </c>
      <c r="AA218" s="20">
        <v>30551</v>
      </c>
      <c r="AB218">
        <v>274.0596707145429</v>
      </c>
      <c r="AC218">
        <v>39</v>
      </c>
    </row>
    <row r="219" spans="1:29" x14ac:dyDescent="0.25">
      <c r="A219" s="16" t="s">
        <v>436</v>
      </c>
      <c r="B219" s="16">
        <v>27</v>
      </c>
      <c r="C219" s="16" t="s">
        <v>437</v>
      </c>
      <c r="D219" s="16" t="s">
        <v>405</v>
      </c>
      <c r="E219" s="13" t="s">
        <v>1128</v>
      </c>
      <c r="F219" s="14">
        <v>0</v>
      </c>
      <c r="G219" s="14">
        <v>837731</v>
      </c>
      <c r="H219" s="14">
        <v>0</v>
      </c>
      <c r="I219" s="14">
        <v>0</v>
      </c>
      <c r="J219" s="14">
        <v>837731</v>
      </c>
      <c r="K219" s="31">
        <v>0</v>
      </c>
      <c r="L219" s="14">
        <v>837731</v>
      </c>
      <c r="M219" s="15">
        <v>0</v>
      </c>
      <c r="N219" s="32"/>
      <c r="O219" s="33">
        <v>0</v>
      </c>
      <c r="P219" s="15">
        <v>837731</v>
      </c>
      <c r="Q219" s="34">
        <v>0</v>
      </c>
      <c r="R219" s="34">
        <v>0</v>
      </c>
      <c r="S219" s="14">
        <v>837731</v>
      </c>
      <c r="T219" s="14"/>
      <c r="U219" s="14">
        <v>837731</v>
      </c>
      <c r="V219" s="14">
        <v>0</v>
      </c>
      <c r="W219" s="14">
        <v>0</v>
      </c>
      <c r="X219" s="14">
        <v>0</v>
      </c>
      <c r="Y219" s="14">
        <v>0</v>
      </c>
      <c r="Z219" s="14">
        <v>0</v>
      </c>
      <c r="AA219" s="20">
        <v>5835</v>
      </c>
      <c r="AB219">
        <v>143.57000856898028</v>
      </c>
      <c r="AC219">
        <v>131</v>
      </c>
    </row>
    <row r="220" spans="1:29" x14ac:dyDescent="0.25">
      <c r="A220" s="16" t="s">
        <v>438</v>
      </c>
      <c r="B220" s="16">
        <v>27</v>
      </c>
      <c r="C220" s="16" t="s">
        <v>439</v>
      </c>
      <c r="D220" s="16" t="s">
        <v>405</v>
      </c>
      <c r="E220" s="13" t="s">
        <v>1128</v>
      </c>
      <c r="F220" s="14">
        <v>0</v>
      </c>
      <c r="G220" s="14">
        <v>1456861</v>
      </c>
      <c r="H220" s="14">
        <v>0</v>
      </c>
      <c r="I220" s="14">
        <v>0</v>
      </c>
      <c r="J220" s="14">
        <v>1456861</v>
      </c>
      <c r="K220" s="31">
        <v>0</v>
      </c>
      <c r="L220" s="14">
        <v>1456861</v>
      </c>
      <c r="M220" s="15">
        <v>0</v>
      </c>
      <c r="N220" s="32"/>
      <c r="O220" s="33">
        <v>0</v>
      </c>
      <c r="P220" s="15">
        <v>1456861</v>
      </c>
      <c r="Q220" s="34">
        <v>0</v>
      </c>
      <c r="R220" s="34">
        <v>0</v>
      </c>
      <c r="S220" s="14">
        <v>1456861</v>
      </c>
      <c r="T220" s="14"/>
      <c r="U220" s="14">
        <v>1456861</v>
      </c>
      <c r="V220" s="14">
        <v>0</v>
      </c>
      <c r="W220" s="14">
        <v>0</v>
      </c>
      <c r="X220" s="14">
        <v>0</v>
      </c>
      <c r="Y220" s="14">
        <v>0</v>
      </c>
      <c r="Z220" s="14">
        <v>0</v>
      </c>
      <c r="AA220" s="20">
        <v>16691</v>
      </c>
      <c r="AB220">
        <v>87.284225031454071</v>
      </c>
      <c r="AC220">
        <v>370</v>
      </c>
    </row>
    <row r="221" spans="1:29" x14ac:dyDescent="0.25">
      <c r="A221" s="16" t="s">
        <v>440</v>
      </c>
      <c r="B221" s="16">
        <v>26</v>
      </c>
      <c r="C221" s="16" t="s">
        <v>441</v>
      </c>
      <c r="D221" s="16" t="s">
        <v>405</v>
      </c>
      <c r="E221" s="13" t="s">
        <v>1128</v>
      </c>
      <c r="F221" s="14">
        <v>0</v>
      </c>
      <c r="G221" s="14">
        <v>1159622</v>
      </c>
      <c r="H221" s="14">
        <v>0</v>
      </c>
      <c r="I221" s="14">
        <v>0</v>
      </c>
      <c r="J221" s="14">
        <v>1159622</v>
      </c>
      <c r="K221" s="31">
        <v>0</v>
      </c>
      <c r="L221" s="14">
        <v>1159622</v>
      </c>
      <c r="M221" s="15">
        <v>0</v>
      </c>
      <c r="N221" s="32"/>
      <c r="O221" s="33">
        <v>0</v>
      </c>
      <c r="P221" s="15">
        <v>1159622</v>
      </c>
      <c r="Q221" s="34">
        <v>0</v>
      </c>
      <c r="R221" s="34">
        <v>0</v>
      </c>
      <c r="S221" s="14">
        <v>1159622</v>
      </c>
      <c r="T221" s="14"/>
      <c r="U221" s="14">
        <v>1159622</v>
      </c>
      <c r="V221" s="14">
        <v>0</v>
      </c>
      <c r="W221" s="14">
        <v>0</v>
      </c>
      <c r="X221" s="14">
        <v>0</v>
      </c>
      <c r="Y221" s="14">
        <v>0</v>
      </c>
      <c r="Z221" s="14">
        <v>0</v>
      </c>
      <c r="AA221" s="20">
        <v>13390</v>
      </c>
      <c r="AB221">
        <v>86.603584764749812</v>
      </c>
      <c r="AC221">
        <v>378</v>
      </c>
    </row>
    <row r="222" spans="1:29" x14ac:dyDescent="0.25">
      <c r="A222" s="16" t="s">
        <v>442</v>
      </c>
      <c r="B222" s="16">
        <v>26</v>
      </c>
      <c r="C222" s="16" t="s">
        <v>443</v>
      </c>
      <c r="D222" s="16" t="s">
        <v>405</v>
      </c>
      <c r="E222" s="13" t="s">
        <v>1128</v>
      </c>
      <c r="F222" s="14">
        <v>0</v>
      </c>
      <c r="G222" s="14">
        <v>1310432</v>
      </c>
      <c r="H222" s="14">
        <v>0</v>
      </c>
      <c r="I222" s="14">
        <v>0</v>
      </c>
      <c r="J222" s="14">
        <v>1310432</v>
      </c>
      <c r="K222" s="31">
        <v>0</v>
      </c>
      <c r="L222" s="14">
        <v>1310432</v>
      </c>
      <c r="M222" s="15">
        <v>0</v>
      </c>
      <c r="N222" s="32"/>
      <c r="O222" s="33">
        <v>0</v>
      </c>
      <c r="P222" s="15">
        <v>1310432</v>
      </c>
      <c r="Q222" s="34">
        <v>0</v>
      </c>
      <c r="R222" s="34">
        <v>0</v>
      </c>
      <c r="S222" s="14">
        <v>1310432</v>
      </c>
      <c r="T222" s="14"/>
      <c r="U222" s="14">
        <v>1310432</v>
      </c>
      <c r="V222" s="14">
        <v>0</v>
      </c>
      <c r="W222" s="14">
        <v>0</v>
      </c>
      <c r="X222" s="14">
        <v>0</v>
      </c>
      <c r="Y222" s="14">
        <v>0</v>
      </c>
      <c r="Z222" s="14">
        <v>0</v>
      </c>
      <c r="AA222" s="20">
        <v>10837</v>
      </c>
      <c r="AB222">
        <v>120.92202639106763</v>
      </c>
      <c r="AC222">
        <v>173</v>
      </c>
    </row>
    <row r="223" spans="1:29" x14ac:dyDescent="0.25">
      <c r="A223" s="16" t="s">
        <v>444</v>
      </c>
      <c r="B223" s="16">
        <v>27</v>
      </c>
      <c r="C223" s="16" t="s">
        <v>445</v>
      </c>
      <c r="D223" s="16" t="s">
        <v>405</v>
      </c>
      <c r="E223" s="13" t="s">
        <v>1128</v>
      </c>
      <c r="F223" s="14">
        <v>0</v>
      </c>
      <c r="G223" s="14">
        <v>4691252</v>
      </c>
      <c r="H223" s="14">
        <v>0</v>
      </c>
      <c r="I223" s="14">
        <v>5217</v>
      </c>
      <c r="J223" s="14">
        <v>4696469</v>
      </c>
      <c r="K223" s="31">
        <v>0</v>
      </c>
      <c r="L223" s="14">
        <v>4696469</v>
      </c>
      <c r="M223" s="15">
        <v>0</v>
      </c>
      <c r="N223" s="32"/>
      <c r="O223" s="33">
        <v>0</v>
      </c>
      <c r="P223" s="15">
        <v>4691252</v>
      </c>
      <c r="Q223" s="34">
        <v>0</v>
      </c>
      <c r="R223" s="34">
        <v>5217</v>
      </c>
      <c r="S223" s="14">
        <v>4696469</v>
      </c>
      <c r="T223" s="14"/>
      <c r="U223" s="14">
        <v>4696469</v>
      </c>
      <c r="V223" s="14">
        <v>0</v>
      </c>
      <c r="W223" s="14">
        <v>0</v>
      </c>
      <c r="X223" s="14">
        <v>0</v>
      </c>
      <c r="Y223" s="14">
        <v>0</v>
      </c>
      <c r="Z223" s="14">
        <v>0</v>
      </c>
      <c r="AA223" s="20">
        <v>47563</v>
      </c>
      <c r="AB223">
        <v>98.742068414523899</v>
      </c>
      <c r="AC223">
        <v>281</v>
      </c>
    </row>
    <row r="224" spans="1:29" x14ac:dyDescent="0.25">
      <c r="A224" s="16" t="s">
        <v>446</v>
      </c>
      <c r="B224" s="16">
        <v>3</v>
      </c>
      <c r="C224" s="16" t="s">
        <v>447</v>
      </c>
      <c r="D224" s="16" t="s">
        <v>448</v>
      </c>
      <c r="E224" s="13" t="s">
        <v>1128</v>
      </c>
      <c r="F224" s="14">
        <v>0</v>
      </c>
      <c r="G224" s="14">
        <v>553989</v>
      </c>
      <c r="H224" s="14">
        <v>0</v>
      </c>
      <c r="I224" s="14">
        <v>0</v>
      </c>
      <c r="J224" s="14">
        <v>553989</v>
      </c>
      <c r="K224" s="31">
        <v>0</v>
      </c>
      <c r="L224" s="14">
        <v>553989</v>
      </c>
      <c r="M224" s="15">
        <v>0</v>
      </c>
      <c r="N224" s="32"/>
      <c r="O224" s="33">
        <v>0</v>
      </c>
      <c r="P224" s="15">
        <v>553989</v>
      </c>
      <c r="Q224" s="34">
        <v>0</v>
      </c>
      <c r="R224" s="34">
        <v>0</v>
      </c>
      <c r="S224" s="14">
        <v>553989</v>
      </c>
      <c r="T224" s="14"/>
      <c r="U224" s="14">
        <v>553989</v>
      </c>
      <c r="V224" s="14">
        <v>0</v>
      </c>
      <c r="W224" s="14">
        <v>0</v>
      </c>
      <c r="X224" s="14">
        <v>0</v>
      </c>
      <c r="Y224" s="14">
        <v>0</v>
      </c>
      <c r="Z224" s="14">
        <v>0</v>
      </c>
      <c r="AA224" s="20">
        <v>8738</v>
      </c>
      <c r="AB224">
        <v>63.399977111467152</v>
      </c>
      <c r="AC224">
        <v>530</v>
      </c>
    </row>
    <row r="225" spans="1:29" x14ac:dyDescent="0.25">
      <c r="A225" s="16" t="s">
        <v>449</v>
      </c>
      <c r="B225" s="16">
        <v>5</v>
      </c>
      <c r="C225" s="16" t="s">
        <v>450</v>
      </c>
      <c r="D225" s="16" t="s">
        <v>448</v>
      </c>
      <c r="E225" s="13" t="s">
        <v>1128</v>
      </c>
      <c r="F225" s="14">
        <v>0</v>
      </c>
      <c r="G225" s="14">
        <v>2218616</v>
      </c>
      <c r="H225" s="14">
        <v>0</v>
      </c>
      <c r="I225" s="14">
        <v>0</v>
      </c>
      <c r="J225" s="14">
        <v>2218616</v>
      </c>
      <c r="K225" s="31">
        <v>0</v>
      </c>
      <c r="L225" s="14">
        <v>2218616</v>
      </c>
      <c r="M225" s="15">
        <v>0</v>
      </c>
      <c r="N225" s="32"/>
      <c r="O225" s="33">
        <v>0</v>
      </c>
      <c r="P225" s="15">
        <v>2218616</v>
      </c>
      <c r="Q225" s="34">
        <v>0</v>
      </c>
      <c r="R225" s="34">
        <v>0</v>
      </c>
      <c r="S225" s="14">
        <v>2218616</v>
      </c>
      <c r="T225" s="14"/>
      <c r="U225" s="14">
        <v>2218616</v>
      </c>
      <c r="V225" s="14">
        <v>0</v>
      </c>
      <c r="W225" s="14">
        <v>0</v>
      </c>
      <c r="X225" s="14">
        <v>0</v>
      </c>
      <c r="Y225" s="14">
        <v>0</v>
      </c>
      <c r="Z225" s="14">
        <v>9455</v>
      </c>
      <c r="AA225" s="20">
        <v>30349</v>
      </c>
      <c r="AB225">
        <v>73.103430096543548</v>
      </c>
      <c r="AC225">
        <v>471</v>
      </c>
    </row>
    <row r="226" spans="1:29" x14ac:dyDescent="0.25">
      <c r="A226" s="16" t="s">
        <v>451</v>
      </c>
      <c r="B226" s="16">
        <v>3</v>
      </c>
      <c r="C226" s="16" t="s">
        <v>452</v>
      </c>
      <c r="D226" s="16" t="s">
        <v>448</v>
      </c>
      <c r="E226" s="13" t="s">
        <v>1128</v>
      </c>
      <c r="F226" s="14">
        <v>0</v>
      </c>
      <c r="G226" s="14">
        <v>1837333</v>
      </c>
      <c r="H226" s="14">
        <v>0</v>
      </c>
      <c r="I226" s="14">
        <v>0</v>
      </c>
      <c r="J226" s="14">
        <v>1837333</v>
      </c>
      <c r="K226" s="31">
        <v>0</v>
      </c>
      <c r="L226" s="14">
        <v>1837333</v>
      </c>
      <c r="M226" s="15">
        <v>0</v>
      </c>
      <c r="N226" s="32"/>
      <c r="O226" s="33">
        <v>0</v>
      </c>
      <c r="P226" s="15">
        <v>1837333</v>
      </c>
      <c r="Q226" s="34">
        <v>0</v>
      </c>
      <c r="R226" s="34">
        <v>0</v>
      </c>
      <c r="S226" s="14">
        <v>1837333</v>
      </c>
      <c r="T226" s="14"/>
      <c r="U226" s="14">
        <v>1837333</v>
      </c>
      <c r="V226" s="14">
        <v>0</v>
      </c>
      <c r="W226" s="14">
        <v>0</v>
      </c>
      <c r="X226" s="14">
        <v>0</v>
      </c>
      <c r="Y226" s="14">
        <v>0</v>
      </c>
      <c r="Z226" s="14">
        <v>0</v>
      </c>
      <c r="AA226" s="20">
        <v>10719</v>
      </c>
      <c r="AB226">
        <v>171.40899337624779</v>
      </c>
      <c r="AC226">
        <v>94</v>
      </c>
    </row>
    <row r="227" spans="1:29" x14ac:dyDescent="0.25">
      <c r="A227" s="16" t="s">
        <v>453</v>
      </c>
      <c r="B227" s="16">
        <v>3</v>
      </c>
      <c r="C227" s="16" t="s">
        <v>454</v>
      </c>
      <c r="D227" s="16" t="s">
        <v>448</v>
      </c>
      <c r="E227" s="13" t="s">
        <v>1128</v>
      </c>
      <c r="F227" s="14">
        <v>0</v>
      </c>
      <c r="G227" s="14">
        <v>362315</v>
      </c>
      <c r="H227" s="14">
        <v>0</v>
      </c>
      <c r="I227" s="14">
        <v>0</v>
      </c>
      <c r="J227" s="14">
        <v>362315</v>
      </c>
      <c r="K227" s="31">
        <v>0</v>
      </c>
      <c r="L227" s="14">
        <v>362315</v>
      </c>
      <c r="M227" s="15">
        <v>0</v>
      </c>
      <c r="N227" s="32"/>
      <c r="O227" s="33">
        <v>0</v>
      </c>
      <c r="P227" s="15">
        <v>362315</v>
      </c>
      <c r="Q227" s="34">
        <v>0</v>
      </c>
      <c r="R227" s="34">
        <v>0</v>
      </c>
      <c r="S227" s="14">
        <v>362315</v>
      </c>
      <c r="T227" s="14"/>
      <c r="U227" s="14">
        <v>362315</v>
      </c>
      <c r="V227" s="14">
        <v>0</v>
      </c>
      <c r="W227" s="14">
        <v>0</v>
      </c>
      <c r="X227" s="14">
        <v>0</v>
      </c>
      <c r="Y227" s="14">
        <v>0</v>
      </c>
      <c r="Z227" s="14">
        <v>0</v>
      </c>
      <c r="AA227" s="20">
        <v>4173</v>
      </c>
      <c r="AB227">
        <v>86.823628085310332</v>
      </c>
      <c r="AC227">
        <v>375</v>
      </c>
    </row>
    <row r="228" spans="1:29" x14ac:dyDescent="0.25">
      <c r="A228" s="16" t="s">
        <v>455</v>
      </c>
      <c r="B228" s="16">
        <v>3</v>
      </c>
      <c r="C228" s="16" t="s">
        <v>456</v>
      </c>
      <c r="D228" s="16" t="s">
        <v>448</v>
      </c>
      <c r="E228" s="13" t="s">
        <v>1128</v>
      </c>
      <c r="F228" s="14">
        <v>0</v>
      </c>
      <c r="G228" s="14">
        <v>1446156</v>
      </c>
      <c r="H228" s="14">
        <v>5548</v>
      </c>
      <c r="I228" s="14">
        <v>0</v>
      </c>
      <c r="J228" s="14">
        <v>1451704</v>
      </c>
      <c r="K228" s="31">
        <v>0</v>
      </c>
      <c r="L228" s="14">
        <v>1451704</v>
      </c>
      <c r="M228" s="15">
        <v>0</v>
      </c>
      <c r="N228" s="32"/>
      <c r="O228" s="33">
        <v>0</v>
      </c>
      <c r="P228" s="15">
        <v>1446156</v>
      </c>
      <c r="Q228" s="34">
        <v>5548</v>
      </c>
      <c r="R228" s="34">
        <v>0</v>
      </c>
      <c r="S228" s="14">
        <v>1451704</v>
      </c>
      <c r="T228" s="14"/>
      <c r="U228" s="14">
        <v>1451704</v>
      </c>
      <c r="V228" s="14">
        <v>0</v>
      </c>
      <c r="W228" s="14">
        <v>0</v>
      </c>
      <c r="X228" s="14">
        <v>0</v>
      </c>
      <c r="Y228" s="14">
        <v>0</v>
      </c>
      <c r="Z228" s="14">
        <v>5683</v>
      </c>
      <c r="AA228" s="20">
        <v>16300</v>
      </c>
      <c r="AB228">
        <v>89.061595092024547</v>
      </c>
      <c r="AC228">
        <v>359</v>
      </c>
    </row>
    <row r="229" spans="1:29" x14ac:dyDescent="0.25">
      <c r="A229" s="16" t="s">
        <v>457</v>
      </c>
      <c r="B229" s="16">
        <v>3</v>
      </c>
      <c r="C229" s="16" t="s">
        <v>458</v>
      </c>
      <c r="D229" s="16" t="s">
        <v>448</v>
      </c>
      <c r="E229" s="13" t="s">
        <v>1128</v>
      </c>
      <c r="F229" s="14">
        <v>38275</v>
      </c>
      <c r="G229" s="14">
        <v>2499076</v>
      </c>
      <c r="H229" s="14">
        <v>0</v>
      </c>
      <c r="I229" s="14">
        <v>0</v>
      </c>
      <c r="J229" s="14">
        <v>2537351</v>
      </c>
      <c r="K229" s="31">
        <v>0</v>
      </c>
      <c r="L229" s="14">
        <v>2537351</v>
      </c>
      <c r="M229" s="15">
        <v>12801</v>
      </c>
      <c r="N229" s="32"/>
      <c r="O229" s="33">
        <v>12801</v>
      </c>
      <c r="P229" s="15">
        <v>2524550</v>
      </c>
      <c r="Q229" s="34">
        <v>0</v>
      </c>
      <c r="R229" s="34">
        <v>0</v>
      </c>
      <c r="S229" s="14">
        <v>2537351</v>
      </c>
      <c r="T229" s="14"/>
      <c r="U229" s="14">
        <v>2537351</v>
      </c>
      <c r="V229" s="14">
        <v>171841</v>
      </c>
      <c r="W229" s="14">
        <v>0</v>
      </c>
      <c r="X229" s="14">
        <v>82443</v>
      </c>
      <c r="Y229" s="14">
        <v>89398</v>
      </c>
      <c r="Z229" s="14">
        <v>0</v>
      </c>
      <c r="AA229" s="20">
        <v>20288</v>
      </c>
      <c r="AB229">
        <v>125.06659108832808</v>
      </c>
      <c r="AC229">
        <v>166</v>
      </c>
    </row>
    <row r="230" spans="1:29" x14ac:dyDescent="0.25">
      <c r="A230" s="16" t="s">
        <v>459</v>
      </c>
      <c r="B230" s="16">
        <v>3</v>
      </c>
      <c r="C230" s="16" t="s">
        <v>386</v>
      </c>
      <c r="D230" s="16" t="s">
        <v>448</v>
      </c>
      <c r="E230" s="13" t="s">
        <v>1128</v>
      </c>
      <c r="F230" s="14">
        <v>164</v>
      </c>
      <c r="G230" s="14">
        <v>722560</v>
      </c>
      <c r="H230" s="14">
        <v>0</v>
      </c>
      <c r="I230" s="14">
        <v>0</v>
      </c>
      <c r="J230" s="14">
        <v>722724</v>
      </c>
      <c r="K230" s="31">
        <v>0</v>
      </c>
      <c r="L230" s="14">
        <v>722724</v>
      </c>
      <c r="M230" s="15">
        <v>0</v>
      </c>
      <c r="N230" s="32"/>
      <c r="O230" s="33">
        <v>0</v>
      </c>
      <c r="P230" s="15">
        <v>722724</v>
      </c>
      <c r="Q230" s="34">
        <v>0</v>
      </c>
      <c r="R230" s="34">
        <v>0</v>
      </c>
      <c r="S230" s="14">
        <v>722724</v>
      </c>
      <c r="T230" s="14"/>
      <c r="U230" s="14">
        <v>722724</v>
      </c>
      <c r="V230" s="14">
        <v>0</v>
      </c>
      <c r="W230" s="14">
        <v>0</v>
      </c>
      <c r="X230" s="14">
        <v>0</v>
      </c>
      <c r="Y230" s="14">
        <v>0</v>
      </c>
      <c r="Z230" s="14">
        <v>0</v>
      </c>
      <c r="AA230" s="20">
        <v>4795</v>
      </c>
      <c r="AB230">
        <v>150.72450469238791</v>
      </c>
      <c r="AC230">
        <v>122</v>
      </c>
    </row>
    <row r="231" spans="1:29" x14ac:dyDescent="0.25">
      <c r="A231" s="16" t="s">
        <v>460</v>
      </c>
      <c r="B231" s="16">
        <v>5</v>
      </c>
      <c r="C231" s="16" t="s">
        <v>461</v>
      </c>
      <c r="D231" s="16" t="s">
        <v>448</v>
      </c>
      <c r="E231" s="13" t="s">
        <v>1128</v>
      </c>
      <c r="F231" s="14">
        <v>0</v>
      </c>
      <c r="G231" s="14">
        <v>542592</v>
      </c>
      <c r="H231" s="14">
        <v>0</v>
      </c>
      <c r="I231" s="14">
        <v>0</v>
      </c>
      <c r="J231" s="14">
        <v>542592</v>
      </c>
      <c r="K231" s="31">
        <v>0</v>
      </c>
      <c r="L231" s="14">
        <v>542592</v>
      </c>
      <c r="M231" s="15">
        <v>0</v>
      </c>
      <c r="N231" s="32"/>
      <c r="O231" s="33">
        <v>0</v>
      </c>
      <c r="P231" s="15">
        <v>542592</v>
      </c>
      <c r="Q231" s="34">
        <v>0</v>
      </c>
      <c r="R231" s="34">
        <v>0</v>
      </c>
      <c r="S231" s="14">
        <v>542592</v>
      </c>
      <c r="T231" s="14"/>
      <c r="U231" s="14">
        <v>542592</v>
      </c>
      <c r="V231" s="14">
        <v>0</v>
      </c>
      <c r="W231" s="14">
        <v>0</v>
      </c>
      <c r="X231" s="14">
        <v>0</v>
      </c>
      <c r="Y231" s="14">
        <v>0</v>
      </c>
      <c r="Z231" s="14">
        <v>1756</v>
      </c>
      <c r="AA231" s="20">
        <v>13116</v>
      </c>
      <c r="AB231">
        <v>41.368709972552608</v>
      </c>
      <c r="AC231">
        <v>564</v>
      </c>
    </row>
    <row r="232" spans="1:29" x14ac:dyDescent="0.25">
      <c r="A232" s="16" t="s">
        <v>462</v>
      </c>
      <c r="B232" s="16">
        <v>3</v>
      </c>
      <c r="C232" s="16" t="s">
        <v>463</v>
      </c>
      <c r="D232" s="16" t="s">
        <v>448</v>
      </c>
      <c r="E232" s="13" t="s">
        <v>1128</v>
      </c>
      <c r="F232" s="14">
        <v>0</v>
      </c>
      <c r="G232" s="14">
        <v>494510</v>
      </c>
      <c r="H232" s="14">
        <v>0</v>
      </c>
      <c r="I232" s="14">
        <v>0</v>
      </c>
      <c r="J232" s="14">
        <v>494510</v>
      </c>
      <c r="K232" s="31">
        <v>0</v>
      </c>
      <c r="L232" s="14">
        <v>494510</v>
      </c>
      <c r="M232" s="15">
        <v>0</v>
      </c>
      <c r="N232" s="32"/>
      <c r="O232" s="33">
        <v>0</v>
      </c>
      <c r="P232" s="15">
        <v>494510</v>
      </c>
      <c r="Q232" s="34">
        <v>0</v>
      </c>
      <c r="R232" s="34">
        <v>0</v>
      </c>
      <c r="S232" s="14">
        <v>494510</v>
      </c>
      <c r="T232" s="14"/>
      <c r="U232" s="14">
        <v>494510</v>
      </c>
      <c r="V232" s="14">
        <v>0</v>
      </c>
      <c r="W232" s="14">
        <v>0</v>
      </c>
      <c r="X232" s="14">
        <v>0</v>
      </c>
      <c r="Y232" s="14">
        <v>0</v>
      </c>
      <c r="Z232" s="14">
        <v>0</v>
      </c>
      <c r="AA232" s="20">
        <v>5874</v>
      </c>
      <c r="AB232">
        <v>84.186244467143339</v>
      </c>
      <c r="AC232">
        <v>401</v>
      </c>
    </row>
    <row r="233" spans="1:29" x14ac:dyDescent="0.25">
      <c r="A233" s="16" t="s">
        <v>464</v>
      </c>
      <c r="B233" s="16">
        <v>5</v>
      </c>
      <c r="C233" s="16" t="s">
        <v>465</v>
      </c>
      <c r="D233" s="16" t="s">
        <v>448</v>
      </c>
      <c r="E233" s="13" t="s">
        <v>1128</v>
      </c>
      <c r="F233" s="14">
        <v>0</v>
      </c>
      <c r="G233" s="14">
        <v>1217018</v>
      </c>
      <c r="H233" s="14">
        <v>0</v>
      </c>
      <c r="I233" s="14">
        <v>0</v>
      </c>
      <c r="J233" s="14">
        <v>1217018</v>
      </c>
      <c r="K233" s="31">
        <v>0</v>
      </c>
      <c r="L233" s="14">
        <v>1217018</v>
      </c>
      <c r="M233" s="15">
        <v>0</v>
      </c>
      <c r="N233" s="32"/>
      <c r="O233" s="33">
        <v>0</v>
      </c>
      <c r="P233" s="15">
        <v>1217018</v>
      </c>
      <c r="Q233" s="34">
        <v>0</v>
      </c>
      <c r="R233" s="34">
        <v>0</v>
      </c>
      <c r="S233" s="14">
        <v>1217018</v>
      </c>
      <c r="T233" s="14"/>
      <c r="U233" s="14">
        <v>1217018</v>
      </c>
      <c r="V233" s="14">
        <v>0</v>
      </c>
      <c r="W233" s="14">
        <v>0</v>
      </c>
      <c r="X233" s="14">
        <v>0</v>
      </c>
      <c r="Y233" s="14">
        <v>0</v>
      </c>
      <c r="Z233" s="14">
        <v>0</v>
      </c>
      <c r="AA233" s="20">
        <v>14840</v>
      </c>
      <c r="AB233">
        <v>82.009299191374666</v>
      </c>
      <c r="AC233">
        <v>414</v>
      </c>
    </row>
    <row r="234" spans="1:29" x14ac:dyDescent="0.25">
      <c r="A234" s="16" t="s">
        <v>466</v>
      </c>
      <c r="B234" s="16">
        <v>4</v>
      </c>
      <c r="C234" s="16" t="s">
        <v>467</v>
      </c>
      <c r="D234" s="16" t="s">
        <v>448</v>
      </c>
      <c r="E234" s="13" t="s">
        <v>1128</v>
      </c>
      <c r="F234" s="14">
        <v>0</v>
      </c>
      <c r="G234" s="14">
        <v>4022996</v>
      </c>
      <c r="H234" s="14">
        <v>12800</v>
      </c>
      <c r="I234" s="14">
        <v>0</v>
      </c>
      <c r="J234" s="14">
        <v>4035796</v>
      </c>
      <c r="K234" s="31">
        <v>0</v>
      </c>
      <c r="L234" s="14">
        <v>4035796</v>
      </c>
      <c r="M234" s="15">
        <v>0</v>
      </c>
      <c r="N234" s="32"/>
      <c r="O234" s="33">
        <v>0</v>
      </c>
      <c r="P234" s="15">
        <v>4022996</v>
      </c>
      <c r="Q234" s="34">
        <v>12800</v>
      </c>
      <c r="R234" s="34">
        <v>0</v>
      </c>
      <c r="S234" s="14">
        <v>4035796</v>
      </c>
      <c r="T234" s="14"/>
      <c r="U234" s="14">
        <v>4035796</v>
      </c>
      <c r="V234" s="14">
        <v>0</v>
      </c>
      <c r="W234" s="14">
        <v>0</v>
      </c>
      <c r="X234" s="14">
        <v>0</v>
      </c>
      <c r="Y234" s="14">
        <v>0</v>
      </c>
      <c r="Z234" s="14">
        <v>0</v>
      </c>
      <c r="AA234" s="20">
        <v>36865</v>
      </c>
      <c r="AB234">
        <v>109.47500339075003</v>
      </c>
      <c r="AC234">
        <v>222</v>
      </c>
    </row>
    <row r="235" spans="1:29" x14ac:dyDescent="0.25">
      <c r="A235" s="16" t="s">
        <v>468</v>
      </c>
      <c r="B235" s="16">
        <v>3</v>
      </c>
      <c r="C235" s="16" t="s">
        <v>469</v>
      </c>
      <c r="D235" s="16" t="s">
        <v>448</v>
      </c>
      <c r="E235" s="13" t="s">
        <v>1128</v>
      </c>
      <c r="F235" s="14">
        <v>0</v>
      </c>
      <c r="G235" s="14">
        <v>436292</v>
      </c>
      <c r="H235" s="14">
        <v>0</v>
      </c>
      <c r="I235" s="14">
        <v>0</v>
      </c>
      <c r="J235" s="14">
        <v>436292</v>
      </c>
      <c r="K235" s="31">
        <v>0</v>
      </c>
      <c r="L235" s="14">
        <v>436292</v>
      </c>
      <c r="M235" s="15">
        <v>0</v>
      </c>
      <c r="N235" s="32"/>
      <c r="O235" s="33">
        <v>0</v>
      </c>
      <c r="P235" s="15">
        <v>436292</v>
      </c>
      <c r="Q235" s="34">
        <v>0</v>
      </c>
      <c r="R235" s="34">
        <v>0</v>
      </c>
      <c r="S235" s="14">
        <v>436292</v>
      </c>
      <c r="T235" s="14"/>
      <c r="U235" s="14">
        <v>436292</v>
      </c>
      <c r="V235" s="14">
        <v>0</v>
      </c>
      <c r="W235" s="14">
        <v>0</v>
      </c>
      <c r="X235" s="14">
        <v>0</v>
      </c>
      <c r="Y235" s="14">
        <v>0</v>
      </c>
      <c r="Z235" s="14">
        <v>0</v>
      </c>
      <c r="AA235" s="20">
        <v>2943</v>
      </c>
      <c r="AB235">
        <v>148.24736663268774</v>
      </c>
      <c r="AC235">
        <v>124</v>
      </c>
    </row>
    <row r="236" spans="1:29" x14ac:dyDescent="0.25">
      <c r="A236" s="16" t="s">
        <v>470</v>
      </c>
      <c r="B236" s="16">
        <v>3</v>
      </c>
      <c r="C236" s="16" t="s">
        <v>471</v>
      </c>
      <c r="D236" s="16" t="s">
        <v>448</v>
      </c>
      <c r="E236" s="13" t="s">
        <v>1128</v>
      </c>
      <c r="F236" s="14">
        <v>0</v>
      </c>
      <c r="G236" s="14">
        <v>129708</v>
      </c>
      <c r="H236" s="14">
        <v>0</v>
      </c>
      <c r="I236" s="14">
        <v>0</v>
      </c>
      <c r="J236" s="14">
        <v>129708</v>
      </c>
      <c r="K236" s="31">
        <v>0</v>
      </c>
      <c r="L236" s="14">
        <v>129708</v>
      </c>
      <c r="M236" s="15">
        <v>0</v>
      </c>
      <c r="N236" s="32"/>
      <c r="O236" s="33">
        <v>0</v>
      </c>
      <c r="P236" s="15">
        <v>129708</v>
      </c>
      <c r="Q236" s="34">
        <v>0</v>
      </c>
      <c r="R236" s="34">
        <v>0</v>
      </c>
      <c r="S236" s="14">
        <v>129708</v>
      </c>
      <c r="T236" s="14"/>
      <c r="U236" s="14">
        <v>129708</v>
      </c>
      <c r="V236" s="14">
        <v>0</v>
      </c>
      <c r="W236" s="14">
        <v>0</v>
      </c>
      <c r="X236" s="14">
        <v>0</v>
      </c>
      <c r="Y236" s="14">
        <v>0</v>
      </c>
      <c r="Z236" s="14">
        <v>0</v>
      </c>
      <c r="AA236" s="20">
        <v>1543</v>
      </c>
      <c r="AB236">
        <v>84.062216461438751</v>
      </c>
      <c r="AC236">
        <v>402</v>
      </c>
    </row>
    <row r="237" spans="1:29" x14ac:dyDescent="0.25">
      <c r="A237" s="16" t="s">
        <v>472</v>
      </c>
      <c r="B237" s="16">
        <v>3</v>
      </c>
      <c r="C237" s="16" t="s">
        <v>473</v>
      </c>
      <c r="D237" s="16" t="s">
        <v>448</v>
      </c>
      <c r="E237" s="13" t="s">
        <v>1128</v>
      </c>
      <c r="F237" s="14">
        <v>52779</v>
      </c>
      <c r="G237" s="14">
        <v>509033</v>
      </c>
      <c r="H237" s="14">
        <v>0</v>
      </c>
      <c r="I237" s="14">
        <v>0</v>
      </c>
      <c r="J237" s="14">
        <v>561812</v>
      </c>
      <c r="K237" s="31">
        <v>0</v>
      </c>
      <c r="L237" s="14">
        <v>561812</v>
      </c>
      <c r="M237" s="15">
        <v>45953</v>
      </c>
      <c r="N237" s="32"/>
      <c r="O237" s="33">
        <v>45953</v>
      </c>
      <c r="P237" s="15">
        <v>515859</v>
      </c>
      <c r="Q237" s="34">
        <v>0</v>
      </c>
      <c r="R237" s="34">
        <v>0</v>
      </c>
      <c r="S237" s="14">
        <v>561812</v>
      </c>
      <c r="T237" s="14"/>
      <c r="U237" s="14">
        <v>561812</v>
      </c>
      <c r="V237" s="14">
        <v>0</v>
      </c>
      <c r="W237" s="14">
        <v>0</v>
      </c>
      <c r="X237" s="14">
        <v>0</v>
      </c>
      <c r="Y237" s="14">
        <v>0</v>
      </c>
      <c r="Z237" s="14">
        <v>0</v>
      </c>
      <c r="AA237" s="20">
        <v>5854</v>
      </c>
      <c r="AB237">
        <v>95.970618380594459</v>
      </c>
      <c r="AC237">
        <v>303</v>
      </c>
    </row>
    <row r="238" spans="1:29" x14ac:dyDescent="0.25">
      <c r="A238" s="16" t="s">
        <v>474</v>
      </c>
      <c r="B238" s="16">
        <v>4</v>
      </c>
      <c r="C238" s="16" t="s">
        <v>475</v>
      </c>
      <c r="D238" s="16" t="s">
        <v>448</v>
      </c>
      <c r="E238" s="13" t="s">
        <v>1128</v>
      </c>
      <c r="F238" s="14">
        <v>23877</v>
      </c>
      <c r="G238" s="14">
        <v>614570</v>
      </c>
      <c r="H238" s="14">
        <v>0</v>
      </c>
      <c r="I238" s="14">
        <v>0</v>
      </c>
      <c r="J238" s="14">
        <v>638447</v>
      </c>
      <c r="K238" s="31">
        <v>0</v>
      </c>
      <c r="L238" s="14">
        <v>638447</v>
      </c>
      <c r="M238" s="15">
        <v>17086</v>
      </c>
      <c r="N238" s="32"/>
      <c r="O238" s="33">
        <v>17086</v>
      </c>
      <c r="P238" s="15">
        <v>621361</v>
      </c>
      <c r="Q238" s="34">
        <v>0</v>
      </c>
      <c r="R238" s="34">
        <v>0</v>
      </c>
      <c r="S238" s="14">
        <v>638447</v>
      </c>
      <c r="T238" s="14"/>
      <c r="U238" s="14">
        <v>638447</v>
      </c>
      <c r="V238" s="14">
        <v>0</v>
      </c>
      <c r="W238" s="14">
        <v>0</v>
      </c>
      <c r="X238" s="14">
        <v>0</v>
      </c>
      <c r="Y238" s="14">
        <v>0</v>
      </c>
      <c r="Z238" s="14">
        <v>0</v>
      </c>
      <c r="AA238" s="20">
        <v>8741</v>
      </c>
      <c r="AB238">
        <v>73.040498798764446</v>
      </c>
      <c r="AC238">
        <v>472</v>
      </c>
    </row>
    <row r="239" spans="1:29" x14ac:dyDescent="0.25">
      <c r="A239" s="16" t="s">
        <v>476</v>
      </c>
      <c r="B239" s="16">
        <v>3</v>
      </c>
      <c r="C239" s="16" t="s">
        <v>477</v>
      </c>
      <c r="D239" s="16" t="s">
        <v>448</v>
      </c>
      <c r="E239" s="13" t="s">
        <v>1128</v>
      </c>
      <c r="F239" s="14">
        <v>0</v>
      </c>
      <c r="G239" s="14">
        <v>129958</v>
      </c>
      <c r="H239" s="14">
        <v>0</v>
      </c>
      <c r="I239" s="14">
        <v>0</v>
      </c>
      <c r="J239" s="14">
        <v>129958</v>
      </c>
      <c r="K239" s="31">
        <v>0</v>
      </c>
      <c r="L239" s="14">
        <v>129958</v>
      </c>
      <c r="M239" s="15">
        <v>0</v>
      </c>
      <c r="N239" s="32"/>
      <c r="O239" s="33">
        <v>0</v>
      </c>
      <c r="P239" s="15">
        <v>129958</v>
      </c>
      <c r="Q239" s="34">
        <v>0</v>
      </c>
      <c r="R239" s="34">
        <v>0</v>
      </c>
      <c r="S239" s="14">
        <v>129958</v>
      </c>
      <c r="T239" s="14"/>
      <c r="U239" s="14">
        <v>129958</v>
      </c>
      <c r="V239" s="14">
        <v>0</v>
      </c>
      <c r="W239" s="14">
        <v>0</v>
      </c>
      <c r="X239" s="14">
        <v>0</v>
      </c>
      <c r="Y239" s="14">
        <v>0</v>
      </c>
      <c r="Z239" s="14">
        <v>0</v>
      </c>
      <c r="AA239" s="20">
        <v>3123</v>
      </c>
      <c r="AB239">
        <v>41.613192443163626</v>
      </c>
      <c r="AC239">
        <v>563</v>
      </c>
    </row>
    <row r="240" spans="1:29" x14ac:dyDescent="0.25">
      <c r="A240" s="16" t="s">
        <v>478</v>
      </c>
      <c r="B240" s="16">
        <v>3</v>
      </c>
      <c r="C240" s="16" t="s">
        <v>479</v>
      </c>
      <c r="D240" s="16" t="s">
        <v>448</v>
      </c>
      <c r="E240" s="13" t="s">
        <v>1128</v>
      </c>
      <c r="F240" s="14">
        <v>18658</v>
      </c>
      <c r="G240" s="14">
        <v>240695</v>
      </c>
      <c r="H240" s="14">
        <v>0</v>
      </c>
      <c r="I240" s="14">
        <v>0</v>
      </c>
      <c r="J240" s="14">
        <v>259353</v>
      </c>
      <c r="K240" s="31">
        <v>0</v>
      </c>
      <c r="L240" s="14">
        <v>259353</v>
      </c>
      <c r="M240" s="15">
        <v>15660</v>
      </c>
      <c r="N240" s="32"/>
      <c r="O240" s="33">
        <v>15660</v>
      </c>
      <c r="P240" s="15">
        <v>243693</v>
      </c>
      <c r="Q240" s="34">
        <v>0</v>
      </c>
      <c r="R240" s="34">
        <v>0</v>
      </c>
      <c r="S240" s="14">
        <v>259353</v>
      </c>
      <c r="T240" s="14"/>
      <c r="U240" s="14">
        <v>259353</v>
      </c>
      <c r="V240" s="14">
        <v>32687</v>
      </c>
      <c r="W240" s="14">
        <v>7163</v>
      </c>
      <c r="X240" s="14">
        <v>10611</v>
      </c>
      <c r="Y240" s="14">
        <v>14913</v>
      </c>
      <c r="Z240" s="14">
        <v>0</v>
      </c>
      <c r="AA240" s="20">
        <v>2568</v>
      </c>
      <c r="AB240">
        <v>100.99415887850468</v>
      </c>
      <c r="AC240">
        <v>266</v>
      </c>
    </row>
    <row r="241" spans="1:29" x14ac:dyDescent="0.25">
      <c r="A241" s="16" t="s">
        <v>480</v>
      </c>
      <c r="B241" s="16">
        <v>4</v>
      </c>
      <c r="C241" s="16" t="s">
        <v>180</v>
      </c>
      <c r="D241" s="16" t="s">
        <v>448</v>
      </c>
      <c r="E241" s="13" t="s">
        <v>1128</v>
      </c>
      <c r="F241" s="14">
        <v>0</v>
      </c>
      <c r="G241" s="14">
        <v>3201429</v>
      </c>
      <c r="H241" s="14">
        <v>0</v>
      </c>
      <c r="I241" s="14">
        <v>0</v>
      </c>
      <c r="J241" s="14">
        <v>3201429</v>
      </c>
      <c r="K241" s="31">
        <v>0</v>
      </c>
      <c r="L241" s="14">
        <v>3201429</v>
      </c>
      <c r="M241" s="15">
        <v>0</v>
      </c>
      <c r="N241" s="32"/>
      <c r="O241" s="33">
        <v>0</v>
      </c>
      <c r="P241" s="15">
        <v>3201429</v>
      </c>
      <c r="Q241" s="34">
        <v>0</v>
      </c>
      <c r="R241" s="34">
        <v>0</v>
      </c>
      <c r="S241" s="14">
        <v>3201429</v>
      </c>
      <c r="T241" s="14"/>
      <c r="U241" s="14">
        <v>3201429</v>
      </c>
      <c r="V241" s="14">
        <v>0</v>
      </c>
      <c r="W241" s="14">
        <v>0</v>
      </c>
      <c r="X241" s="14">
        <v>0</v>
      </c>
      <c r="Y241" s="14">
        <v>0</v>
      </c>
      <c r="Z241" s="14">
        <v>16419</v>
      </c>
      <c r="AA241" s="20">
        <v>47753</v>
      </c>
      <c r="AB241">
        <v>67.041421481372893</v>
      </c>
      <c r="AC241">
        <v>515</v>
      </c>
    </row>
    <row r="242" spans="1:29" x14ac:dyDescent="0.25">
      <c r="A242" s="16" t="s">
        <v>481</v>
      </c>
      <c r="B242" s="16">
        <v>5</v>
      </c>
      <c r="C242" s="16" t="s">
        <v>482</v>
      </c>
      <c r="D242" s="16" t="s">
        <v>448</v>
      </c>
      <c r="E242" s="13" t="s">
        <v>1128</v>
      </c>
      <c r="F242" s="14">
        <v>0</v>
      </c>
      <c r="G242" s="14">
        <v>159952</v>
      </c>
      <c r="H242" s="14">
        <v>0</v>
      </c>
      <c r="I242" s="14">
        <v>0</v>
      </c>
      <c r="J242" s="14">
        <v>159952</v>
      </c>
      <c r="K242" s="31">
        <v>0</v>
      </c>
      <c r="L242" s="14">
        <v>159952</v>
      </c>
      <c r="M242" s="15">
        <v>0</v>
      </c>
      <c r="N242" s="32"/>
      <c r="O242" s="33">
        <v>0</v>
      </c>
      <c r="P242" s="15">
        <v>159952</v>
      </c>
      <c r="Q242" s="34">
        <v>0</v>
      </c>
      <c r="R242" s="34">
        <v>0</v>
      </c>
      <c r="S242" s="14">
        <v>159952</v>
      </c>
      <c r="T242" s="14"/>
      <c r="U242" s="14">
        <v>159952</v>
      </c>
      <c r="V242" s="14">
        <v>0</v>
      </c>
      <c r="W242" s="14">
        <v>0</v>
      </c>
      <c r="X242" s="14">
        <v>0</v>
      </c>
      <c r="Y242" s="14">
        <v>0</v>
      </c>
      <c r="Z242" s="14">
        <v>0</v>
      </c>
      <c r="AA242" s="20">
        <v>2212</v>
      </c>
      <c r="AB242">
        <v>72.311030741410491</v>
      </c>
      <c r="AC242">
        <v>483</v>
      </c>
    </row>
    <row r="243" spans="1:29" x14ac:dyDescent="0.25">
      <c r="A243" s="16" t="s">
        <v>483</v>
      </c>
      <c r="B243" s="16">
        <v>3</v>
      </c>
      <c r="C243" s="16" t="s">
        <v>484</v>
      </c>
      <c r="D243" s="16" t="s">
        <v>448</v>
      </c>
      <c r="E243" s="13" t="s">
        <v>1128</v>
      </c>
      <c r="F243" s="14">
        <v>0</v>
      </c>
      <c r="G243" s="14">
        <v>2009241</v>
      </c>
      <c r="H243" s="14">
        <v>0</v>
      </c>
      <c r="I243" s="14">
        <v>0</v>
      </c>
      <c r="J243" s="14">
        <v>2009241</v>
      </c>
      <c r="K243" s="31">
        <v>0</v>
      </c>
      <c r="L243" s="14">
        <v>2009241</v>
      </c>
      <c r="M243" s="15">
        <v>0</v>
      </c>
      <c r="N243" s="32"/>
      <c r="O243" s="33">
        <v>0</v>
      </c>
      <c r="P243" s="15">
        <v>2009241</v>
      </c>
      <c r="Q243" s="34">
        <v>0</v>
      </c>
      <c r="R243" s="34">
        <v>0</v>
      </c>
      <c r="S243" s="14">
        <v>2009241</v>
      </c>
      <c r="T243" s="14"/>
      <c r="U243" s="14">
        <v>2009241</v>
      </c>
      <c r="V243" s="14">
        <v>0</v>
      </c>
      <c r="W243" s="14">
        <v>0</v>
      </c>
      <c r="X243" s="14">
        <v>0</v>
      </c>
      <c r="Y243" s="14">
        <v>0</v>
      </c>
      <c r="Z243" s="14">
        <v>0</v>
      </c>
      <c r="AA243" s="20">
        <v>20980</v>
      </c>
      <c r="AB243">
        <v>95.769351763584368</v>
      </c>
      <c r="AC243">
        <v>307</v>
      </c>
    </row>
    <row r="244" spans="1:29" x14ac:dyDescent="0.25">
      <c r="A244" s="16" t="s">
        <v>485</v>
      </c>
      <c r="B244" s="16">
        <v>5</v>
      </c>
      <c r="C244" s="16" t="s">
        <v>486</v>
      </c>
      <c r="D244" s="16" t="s">
        <v>448</v>
      </c>
      <c r="E244" s="13" t="s">
        <v>1128</v>
      </c>
      <c r="F244" s="14">
        <v>0</v>
      </c>
      <c r="G244" s="14">
        <v>402397</v>
      </c>
      <c r="H244" s="14">
        <v>0</v>
      </c>
      <c r="I244" s="14">
        <v>0</v>
      </c>
      <c r="J244" s="14">
        <v>402397</v>
      </c>
      <c r="K244" s="31">
        <v>0</v>
      </c>
      <c r="L244" s="14">
        <v>402397</v>
      </c>
      <c r="M244" s="15">
        <v>0</v>
      </c>
      <c r="N244" s="32"/>
      <c r="O244" s="33">
        <v>0</v>
      </c>
      <c r="P244" s="15">
        <v>402397</v>
      </c>
      <c r="Q244" s="34">
        <v>0</v>
      </c>
      <c r="R244" s="34">
        <v>0</v>
      </c>
      <c r="S244" s="14">
        <v>402397</v>
      </c>
      <c r="T244" s="14"/>
      <c r="U244" s="14">
        <v>402397</v>
      </c>
      <c r="V244" s="14">
        <v>0</v>
      </c>
      <c r="W244" s="14">
        <v>0</v>
      </c>
      <c r="X244" s="14">
        <v>0</v>
      </c>
      <c r="Y244" s="14">
        <v>0</v>
      </c>
      <c r="Z244" s="14">
        <v>1764</v>
      </c>
      <c r="AA244" s="20">
        <v>4144</v>
      </c>
      <c r="AB244">
        <v>97.103523166023166</v>
      </c>
      <c r="AC244">
        <v>297</v>
      </c>
    </row>
    <row r="245" spans="1:29" x14ac:dyDescent="0.25">
      <c r="A245" s="16" t="s">
        <v>487</v>
      </c>
      <c r="B245" s="16">
        <v>5</v>
      </c>
      <c r="C245" s="16" t="s">
        <v>488</v>
      </c>
      <c r="D245" s="16" t="s">
        <v>448</v>
      </c>
      <c r="E245" s="13" t="s">
        <v>1128</v>
      </c>
      <c r="F245" s="14">
        <v>29226</v>
      </c>
      <c r="G245" s="14">
        <v>1402973</v>
      </c>
      <c r="H245" s="14">
        <v>0</v>
      </c>
      <c r="I245" s="14">
        <v>0</v>
      </c>
      <c r="J245" s="14">
        <v>1432199</v>
      </c>
      <c r="K245" s="31">
        <v>0</v>
      </c>
      <c r="L245" s="14">
        <v>1432199</v>
      </c>
      <c r="M245" s="15">
        <v>14643</v>
      </c>
      <c r="N245" s="32"/>
      <c r="O245" s="33">
        <v>14643</v>
      </c>
      <c r="P245" s="15">
        <v>1417556</v>
      </c>
      <c r="Q245" s="34">
        <v>0</v>
      </c>
      <c r="R245" s="34">
        <v>0</v>
      </c>
      <c r="S245" s="14">
        <v>1432199</v>
      </c>
      <c r="T245" s="14"/>
      <c r="U245" s="14">
        <v>1432199</v>
      </c>
      <c r="V245" s="14">
        <v>0</v>
      </c>
      <c r="W245" s="14">
        <v>0</v>
      </c>
      <c r="X245" s="14">
        <v>0</v>
      </c>
      <c r="Y245" s="14">
        <v>0</v>
      </c>
      <c r="Z245" s="14">
        <v>0</v>
      </c>
      <c r="AA245" s="20">
        <v>9794</v>
      </c>
      <c r="AB245">
        <v>146.23228507249337</v>
      </c>
      <c r="AC245">
        <v>127</v>
      </c>
    </row>
    <row r="246" spans="1:29" x14ac:dyDescent="0.25">
      <c r="A246" s="16" t="s">
        <v>489</v>
      </c>
      <c r="B246" s="16">
        <v>3</v>
      </c>
      <c r="C246" s="16" t="s">
        <v>490</v>
      </c>
      <c r="D246" s="16" t="s">
        <v>448</v>
      </c>
      <c r="E246" s="13" t="s">
        <v>1128</v>
      </c>
      <c r="F246" s="14">
        <v>0</v>
      </c>
      <c r="G246" s="14">
        <v>300090</v>
      </c>
      <c r="H246" s="14">
        <v>0</v>
      </c>
      <c r="I246" s="14">
        <v>0</v>
      </c>
      <c r="J246" s="14">
        <v>300090</v>
      </c>
      <c r="K246" s="31">
        <v>0</v>
      </c>
      <c r="L246" s="14">
        <v>300090</v>
      </c>
      <c r="M246" s="15">
        <v>0</v>
      </c>
      <c r="N246" s="32"/>
      <c r="O246" s="33">
        <v>0</v>
      </c>
      <c r="P246" s="15">
        <v>300090</v>
      </c>
      <c r="Q246" s="34">
        <v>0</v>
      </c>
      <c r="R246" s="34">
        <v>0</v>
      </c>
      <c r="S246" s="14">
        <v>300090</v>
      </c>
      <c r="T246" s="14"/>
      <c r="U246" s="14">
        <v>300090</v>
      </c>
      <c r="V246" s="14">
        <v>0</v>
      </c>
      <c r="W246" s="14">
        <v>0</v>
      </c>
      <c r="X246" s="14">
        <v>0</v>
      </c>
      <c r="Y246" s="14">
        <v>0</v>
      </c>
      <c r="Z246" s="14">
        <v>0</v>
      </c>
      <c r="AA246" s="20">
        <v>2964</v>
      </c>
      <c r="AB246">
        <v>101.24493927125506</v>
      </c>
      <c r="AC246">
        <v>263</v>
      </c>
    </row>
    <row r="247" spans="1:29" x14ac:dyDescent="0.25">
      <c r="A247" s="16" t="s">
        <v>491</v>
      </c>
      <c r="B247" s="16">
        <v>3</v>
      </c>
      <c r="C247" s="16" t="s">
        <v>492</v>
      </c>
      <c r="D247" s="16" t="s">
        <v>448</v>
      </c>
      <c r="E247" s="13" t="s">
        <v>1128</v>
      </c>
      <c r="F247" s="14">
        <v>0</v>
      </c>
      <c r="G247" s="14">
        <v>414809</v>
      </c>
      <c r="H247" s="14">
        <v>5939</v>
      </c>
      <c r="I247" s="14">
        <v>0</v>
      </c>
      <c r="J247" s="14">
        <v>420748</v>
      </c>
      <c r="K247" s="31">
        <v>0</v>
      </c>
      <c r="L247" s="14">
        <v>420748</v>
      </c>
      <c r="M247" s="15">
        <v>0</v>
      </c>
      <c r="N247" s="32"/>
      <c r="O247" s="33">
        <v>0</v>
      </c>
      <c r="P247" s="15">
        <v>414809</v>
      </c>
      <c r="Q247" s="34">
        <v>5939</v>
      </c>
      <c r="R247" s="34">
        <v>0</v>
      </c>
      <c r="S247" s="14">
        <v>420748</v>
      </c>
      <c r="T247" s="14"/>
      <c r="U247" s="14">
        <v>420748</v>
      </c>
      <c r="V247" s="14">
        <v>0</v>
      </c>
      <c r="W247" s="14">
        <v>0</v>
      </c>
      <c r="X247" s="14">
        <v>0</v>
      </c>
      <c r="Y247" s="14">
        <v>0</v>
      </c>
      <c r="Z247" s="14">
        <v>0</v>
      </c>
      <c r="AA247" s="20">
        <v>12960</v>
      </c>
      <c r="AB247">
        <v>32.465123456790124</v>
      </c>
      <c r="AC247">
        <v>565</v>
      </c>
    </row>
    <row r="248" spans="1:29" x14ac:dyDescent="0.25">
      <c r="A248" s="16" t="s">
        <v>493</v>
      </c>
      <c r="B248" s="16">
        <v>31</v>
      </c>
      <c r="C248" s="16" t="s">
        <v>494</v>
      </c>
      <c r="D248" s="16" t="s">
        <v>495</v>
      </c>
      <c r="E248" s="13" t="s">
        <v>1128</v>
      </c>
      <c r="F248" s="14">
        <v>946119</v>
      </c>
      <c r="G248" s="14">
        <v>7883682</v>
      </c>
      <c r="H248" s="14">
        <v>0</v>
      </c>
      <c r="I248" s="14">
        <v>0</v>
      </c>
      <c r="J248" s="14">
        <v>8829801</v>
      </c>
      <c r="K248" s="31">
        <v>0</v>
      </c>
      <c r="L248" s="14">
        <v>8829801</v>
      </c>
      <c r="M248" s="15">
        <v>835717</v>
      </c>
      <c r="N248" s="32"/>
      <c r="O248" s="33">
        <v>835717</v>
      </c>
      <c r="P248" s="15">
        <v>7994084</v>
      </c>
      <c r="Q248" s="34">
        <v>0</v>
      </c>
      <c r="R248" s="34">
        <v>0</v>
      </c>
      <c r="S248" s="14">
        <v>8829801</v>
      </c>
      <c r="T248" s="14"/>
      <c r="U248" s="14">
        <v>8829801</v>
      </c>
      <c r="V248" s="14">
        <v>0</v>
      </c>
      <c r="W248" s="14">
        <v>0</v>
      </c>
      <c r="X248" s="14">
        <v>0</v>
      </c>
      <c r="Y248" s="14">
        <v>0</v>
      </c>
      <c r="Z248" s="14">
        <v>0</v>
      </c>
      <c r="AA248" s="20">
        <v>64897</v>
      </c>
      <c r="AB248">
        <v>136.05869300584001</v>
      </c>
      <c r="AC248">
        <v>139</v>
      </c>
    </row>
    <row r="249" spans="1:29" x14ac:dyDescent="0.25">
      <c r="A249" s="16" t="s">
        <v>496</v>
      </c>
      <c r="B249" s="16">
        <v>32</v>
      </c>
      <c r="C249" s="16" t="s">
        <v>497</v>
      </c>
      <c r="D249" s="16" t="s">
        <v>495</v>
      </c>
      <c r="E249" s="13" t="s">
        <v>1128</v>
      </c>
      <c r="F249" s="14">
        <v>123681</v>
      </c>
      <c r="G249" s="14">
        <v>465327</v>
      </c>
      <c r="H249" s="14">
        <v>0</v>
      </c>
      <c r="I249" s="14">
        <v>0</v>
      </c>
      <c r="J249" s="14">
        <v>589008</v>
      </c>
      <c r="K249" s="31">
        <v>0</v>
      </c>
      <c r="L249" s="14">
        <v>589008</v>
      </c>
      <c r="M249" s="15">
        <v>114696</v>
      </c>
      <c r="N249" s="32"/>
      <c r="O249" s="33">
        <v>114696</v>
      </c>
      <c r="P249" s="15">
        <v>474312</v>
      </c>
      <c r="Q249" s="34">
        <v>0</v>
      </c>
      <c r="R249" s="34">
        <v>0</v>
      </c>
      <c r="S249" s="14">
        <v>589008</v>
      </c>
      <c r="T249" s="14"/>
      <c r="U249" s="14">
        <v>589008</v>
      </c>
      <c r="V249" s="14">
        <v>56010</v>
      </c>
      <c r="W249" s="14">
        <v>0</v>
      </c>
      <c r="X249" s="14">
        <v>19745</v>
      </c>
      <c r="Y249" s="14">
        <v>36265</v>
      </c>
      <c r="Z249" s="14">
        <v>0</v>
      </c>
      <c r="AA249" s="20">
        <v>2600</v>
      </c>
      <c r="AB249">
        <v>226.54153846153847</v>
      </c>
      <c r="AC249">
        <v>53</v>
      </c>
    </row>
    <row r="250" spans="1:29" x14ac:dyDescent="0.25">
      <c r="A250" s="16" t="s">
        <v>498</v>
      </c>
      <c r="B250" s="16">
        <v>32</v>
      </c>
      <c r="C250" s="16" t="s">
        <v>499</v>
      </c>
      <c r="D250" s="16" t="s">
        <v>495</v>
      </c>
      <c r="E250" s="13" t="s">
        <v>1128</v>
      </c>
      <c r="F250" s="14">
        <v>104973</v>
      </c>
      <c r="G250" s="14">
        <v>653802</v>
      </c>
      <c r="H250" s="14">
        <v>0</v>
      </c>
      <c r="I250" s="14">
        <v>0</v>
      </c>
      <c r="J250" s="14">
        <v>758775</v>
      </c>
      <c r="K250" s="31">
        <v>0</v>
      </c>
      <c r="L250" s="14">
        <v>758775</v>
      </c>
      <c r="M250" s="15">
        <v>94852</v>
      </c>
      <c r="N250" s="32"/>
      <c r="O250" s="33">
        <v>94852</v>
      </c>
      <c r="P250" s="15">
        <v>663923</v>
      </c>
      <c r="Q250" s="34">
        <v>0</v>
      </c>
      <c r="R250" s="34">
        <v>0</v>
      </c>
      <c r="S250" s="14">
        <v>758775</v>
      </c>
      <c r="T250" s="14"/>
      <c r="U250" s="14">
        <v>758775</v>
      </c>
      <c r="V250" s="14">
        <v>0</v>
      </c>
      <c r="W250" s="14">
        <v>0</v>
      </c>
      <c r="X250" s="14">
        <v>0</v>
      </c>
      <c r="Y250" s="14">
        <v>0</v>
      </c>
      <c r="Z250" s="14">
        <v>0</v>
      </c>
      <c r="AA250" s="20">
        <v>11121</v>
      </c>
      <c r="AB250">
        <v>68.22902616671162</v>
      </c>
      <c r="AC250">
        <v>508</v>
      </c>
    </row>
    <row r="251" spans="1:29" x14ac:dyDescent="0.25">
      <c r="A251" s="16" t="s">
        <v>500</v>
      </c>
      <c r="B251" s="16">
        <v>32</v>
      </c>
      <c r="C251" s="16" t="s">
        <v>501</v>
      </c>
      <c r="D251" s="16" t="s">
        <v>495</v>
      </c>
      <c r="E251" s="13" t="s">
        <v>1128</v>
      </c>
      <c r="F251" s="14">
        <v>1033230</v>
      </c>
      <c r="G251" s="14">
        <v>10450435</v>
      </c>
      <c r="H251" s="14">
        <v>0</v>
      </c>
      <c r="I251" s="14">
        <v>0</v>
      </c>
      <c r="J251" s="14">
        <v>11483665</v>
      </c>
      <c r="K251" s="31">
        <v>0</v>
      </c>
      <c r="L251" s="14">
        <v>11483665</v>
      </c>
      <c r="M251" s="15">
        <v>894925</v>
      </c>
      <c r="N251" s="34"/>
      <c r="O251" s="33">
        <v>894925</v>
      </c>
      <c r="P251" s="15">
        <v>10588740</v>
      </c>
      <c r="Q251" s="34">
        <v>0</v>
      </c>
      <c r="R251" s="34">
        <v>0</v>
      </c>
      <c r="S251" s="14">
        <v>11483665</v>
      </c>
      <c r="T251" s="14"/>
      <c r="U251" s="14">
        <v>11483665</v>
      </c>
      <c r="V251" s="14">
        <v>0</v>
      </c>
      <c r="W251" s="14">
        <v>0</v>
      </c>
      <c r="X251" s="14">
        <v>0</v>
      </c>
      <c r="Y251" s="14">
        <v>0</v>
      </c>
      <c r="Z251" s="14">
        <v>0</v>
      </c>
      <c r="AA251" s="20">
        <v>20061</v>
      </c>
      <c r="AB251">
        <v>572.43731618563379</v>
      </c>
      <c r="AC251">
        <v>12</v>
      </c>
    </row>
    <row r="252" spans="1:29" x14ac:dyDescent="0.25">
      <c r="A252" s="16" t="s">
        <v>502</v>
      </c>
      <c r="B252" s="16">
        <v>33</v>
      </c>
      <c r="C252" s="16" t="s">
        <v>503</v>
      </c>
      <c r="D252" s="16" t="s">
        <v>495</v>
      </c>
      <c r="E252" s="13" t="s">
        <v>1128</v>
      </c>
      <c r="F252" s="14">
        <v>2424404</v>
      </c>
      <c r="G252" s="14">
        <v>8688631</v>
      </c>
      <c r="H252" s="14">
        <v>0</v>
      </c>
      <c r="I252" s="14">
        <v>0</v>
      </c>
      <c r="J252" s="14">
        <v>11113035</v>
      </c>
      <c r="K252" s="31">
        <v>0</v>
      </c>
      <c r="L252" s="14">
        <v>11113035</v>
      </c>
      <c r="M252" s="15">
        <v>2252444</v>
      </c>
      <c r="N252" s="32"/>
      <c r="O252" s="33">
        <v>2252444</v>
      </c>
      <c r="P252" s="15">
        <v>8860591</v>
      </c>
      <c r="Q252" s="34">
        <v>0</v>
      </c>
      <c r="R252" s="34">
        <v>0</v>
      </c>
      <c r="S252" s="14">
        <v>11113035</v>
      </c>
      <c r="T252" s="14"/>
      <c r="U252" s="14">
        <v>11113035</v>
      </c>
      <c r="V252" s="14">
        <v>0</v>
      </c>
      <c r="W252" s="14">
        <v>0</v>
      </c>
      <c r="X252" s="14">
        <v>0</v>
      </c>
      <c r="Y252" s="14">
        <v>0</v>
      </c>
      <c r="Z252" s="14">
        <v>0</v>
      </c>
      <c r="AA252" s="20">
        <v>52677</v>
      </c>
      <c r="AB252">
        <v>210.96560168574521</v>
      </c>
      <c r="AC252">
        <v>64</v>
      </c>
    </row>
    <row r="253" spans="1:29" x14ac:dyDescent="0.25">
      <c r="A253" s="16" t="s">
        <v>504</v>
      </c>
      <c r="B253" s="16" t="s">
        <v>1172</v>
      </c>
      <c r="C253" s="16" t="s">
        <v>1143</v>
      </c>
      <c r="D253" s="16" t="s">
        <v>495</v>
      </c>
      <c r="E253" s="13" t="s">
        <v>1128</v>
      </c>
      <c r="F253" s="14">
        <v>4087314</v>
      </c>
      <c r="G253" s="14">
        <v>59757371</v>
      </c>
      <c r="H253" s="14">
        <v>15837</v>
      </c>
      <c r="I253" s="14">
        <v>0</v>
      </c>
      <c r="J253" s="14">
        <v>63860522</v>
      </c>
      <c r="K253" s="31">
        <v>0</v>
      </c>
      <c r="L253" s="14">
        <v>63860522</v>
      </c>
      <c r="M253" s="15">
        <v>3362731</v>
      </c>
      <c r="N253" s="32"/>
      <c r="O253" s="33">
        <v>3362731</v>
      </c>
      <c r="P253" s="15">
        <v>60481954</v>
      </c>
      <c r="Q253" s="34">
        <v>15837</v>
      </c>
      <c r="R253" s="34">
        <v>0</v>
      </c>
      <c r="S253" s="14">
        <v>63860522</v>
      </c>
      <c r="T253" s="14"/>
      <c r="U253" s="14">
        <v>63860522</v>
      </c>
      <c r="V253" s="14">
        <v>0</v>
      </c>
      <c r="W253" s="14">
        <v>0</v>
      </c>
      <c r="X253" s="14">
        <v>0</v>
      </c>
      <c r="Y253" s="14">
        <v>0</v>
      </c>
      <c r="Z253" s="14">
        <v>0</v>
      </c>
      <c r="AA253" s="20">
        <v>262075</v>
      </c>
      <c r="AB253">
        <v>243.67269674711437</v>
      </c>
      <c r="AC253">
        <v>46</v>
      </c>
    </row>
    <row r="254" spans="1:29" x14ac:dyDescent="0.25">
      <c r="A254" s="16" t="s">
        <v>505</v>
      </c>
      <c r="B254" s="16">
        <v>32</v>
      </c>
      <c r="C254" s="16" t="s">
        <v>506</v>
      </c>
      <c r="D254" s="16" t="s">
        <v>495</v>
      </c>
      <c r="E254" s="13" t="s">
        <v>1128</v>
      </c>
      <c r="F254" s="14">
        <v>0</v>
      </c>
      <c r="G254" s="14">
        <v>18465489</v>
      </c>
      <c r="H254" s="14">
        <v>0</v>
      </c>
      <c r="I254" s="14">
        <v>0</v>
      </c>
      <c r="J254" s="14">
        <v>18465489</v>
      </c>
      <c r="K254" s="31">
        <v>0</v>
      </c>
      <c r="L254" s="14">
        <v>18465489</v>
      </c>
      <c r="M254" s="15">
        <v>0</v>
      </c>
      <c r="N254" s="32"/>
      <c r="O254" s="33">
        <v>0</v>
      </c>
      <c r="P254" s="15">
        <v>18465489</v>
      </c>
      <c r="Q254" s="34">
        <v>0</v>
      </c>
      <c r="R254" s="34">
        <v>0</v>
      </c>
      <c r="S254" s="14">
        <v>18465489</v>
      </c>
      <c r="T254" s="14"/>
      <c r="U254" s="14">
        <v>18465489</v>
      </c>
      <c r="V254" s="14">
        <v>0</v>
      </c>
      <c r="W254" s="14">
        <v>0</v>
      </c>
      <c r="X254" s="14">
        <v>0</v>
      </c>
      <c r="Y254" s="14">
        <v>0</v>
      </c>
      <c r="Z254" s="14">
        <v>0</v>
      </c>
      <c r="AA254" s="20">
        <v>41058</v>
      </c>
      <c r="AB254">
        <v>449.7415607189829</v>
      </c>
      <c r="AC254">
        <v>22</v>
      </c>
    </row>
    <row r="255" spans="1:29" x14ac:dyDescent="0.25">
      <c r="A255" s="16" t="s">
        <v>507</v>
      </c>
      <c r="B255" s="16">
        <v>32</v>
      </c>
      <c r="C255" s="16" t="s">
        <v>508</v>
      </c>
      <c r="D255" s="16" t="s">
        <v>495</v>
      </c>
      <c r="E255" s="13" t="s">
        <v>1128</v>
      </c>
      <c r="F255" s="14">
        <v>565565</v>
      </c>
      <c r="G255" s="14">
        <v>6620032</v>
      </c>
      <c r="H255" s="14">
        <v>0</v>
      </c>
      <c r="I255" s="14">
        <v>0</v>
      </c>
      <c r="J255" s="14">
        <v>7185597</v>
      </c>
      <c r="K255" s="31">
        <v>0</v>
      </c>
      <c r="L255" s="14">
        <v>7185597</v>
      </c>
      <c r="M255" s="15">
        <v>481191</v>
      </c>
      <c r="N255" s="32"/>
      <c r="O255" s="33">
        <v>481191</v>
      </c>
      <c r="P255" s="15">
        <v>6704406</v>
      </c>
      <c r="Q255" s="34">
        <v>0</v>
      </c>
      <c r="R255" s="34">
        <v>0</v>
      </c>
      <c r="S255" s="14">
        <v>7185597</v>
      </c>
      <c r="T255" s="14"/>
      <c r="U255" s="14">
        <v>7185597</v>
      </c>
      <c r="V255" s="14">
        <v>0</v>
      </c>
      <c r="W255" s="14">
        <v>0</v>
      </c>
      <c r="X255" s="14">
        <v>0</v>
      </c>
      <c r="Y255" s="14">
        <v>0</v>
      </c>
      <c r="Z255" s="14">
        <v>0</v>
      </c>
      <c r="AA255" s="20">
        <v>60666</v>
      </c>
      <c r="AB255">
        <v>118.44520818910098</v>
      </c>
      <c r="AC255">
        <v>185</v>
      </c>
    </row>
    <row r="256" spans="1:29" x14ac:dyDescent="0.25">
      <c r="A256" s="16" t="s">
        <v>509</v>
      </c>
      <c r="B256" s="16">
        <v>32</v>
      </c>
      <c r="C256" s="16" t="s">
        <v>510</v>
      </c>
      <c r="D256" s="16" t="s">
        <v>495</v>
      </c>
      <c r="E256" s="13" t="s">
        <v>1128</v>
      </c>
      <c r="F256" s="14">
        <v>0</v>
      </c>
      <c r="G256" s="14">
        <v>1817255</v>
      </c>
      <c r="H256" s="14">
        <v>0</v>
      </c>
      <c r="I256" s="14">
        <v>0</v>
      </c>
      <c r="J256" s="14">
        <v>1817255</v>
      </c>
      <c r="K256" s="31">
        <v>0</v>
      </c>
      <c r="L256" s="14">
        <v>1817255</v>
      </c>
      <c r="M256" s="15">
        <v>0</v>
      </c>
      <c r="N256" s="32"/>
      <c r="O256" s="33">
        <v>0</v>
      </c>
      <c r="P256" s="15">
        <v>1817255</v>
      </c>
      <c r="Q256" s="34">
        <v>0</v>
      </c>
      <c r="R256" s="34">
        <v>0</v>
      </c>
      <c r="S256" s="14">
        <v>1817255</v>
      </c>
      <c r="T256" s="14"/>
      <c r="U256" s="14">
        <v>1817255</v>
      </c>
      <c r="V256" s="14">
        <v>0</v>
      </c>
      <c r="W256" s="14">
        <v>0</v>
      </c>
      <c r="X256" s="14">
        <v>0</v>
      </c>
      <c r="Y256" s="14">
        <v>0</v>
      </c>
      <c r="Z256" s="14">
        <v>0</v>
      </c>
      <c r="AA256" s="20">
        <v>21893</v>
      </c>
      <c r="AB256">
        <v>83.006212031242868</v>
      </c>
      <c r="AC256">
        <v>410</v>
      </c>
    </row>
    <row r="257" spans="1:29" x14ac:dyDescent="0.25">
      <c r="A257" s="16" t="s">
        <v>511</v>
      </c>
      <c r="B257" s="16">
        <v>33</v>
      </c>
      <c r="C257" s="16" t="s">
        <v>1144</v>
      </c>
      <c r="D257" s="16" t="s">
        <v>495</v>
      </c>
      <c r="E257" s="13" t="s">
        <v>1129</v>
      </c>
      <c r="F257" s="14">
        <v>10743770</v>
      </c>
      <c r="G257" s="14">
        <v>13706392</v>
      </c>
      <c r="H257" s="14">
        <v>0</v>
      </c>
      <c r="I257" s="14">
        <v>0</v>
      </c>
      <c r="J257" s="14">
        <v>24450162</v>
      </c>
      <c r="K257" s="34">
        <v>22500000</v>
      </c>
      <c r="L257" s="14">
        <v>46950162</v>
      </c>
      <c r="M257" s="15">
        <v>10220675</v>
      </c>
      <c r="N257" s="32"/>
      <c r="O257" s="33">
        <v>10220675</v>
      </c>
      <c r="P257" s="15">
        <v>14229487</v>
      </c>
      <c r="Q257" s="34">
        <v>0</v>
      </c>
      <c r="R257" s="34">
        <v>0</v>
      </c>
      <c r="S257" s="14">
        <v>24450162</v>
      </c>
      <c r="T257" s="14"/>
      <c r="U257" s="14">
        <v>24450162</v>
      </c>
      <c r="V257" s="14">
        <v>0</v>
      </c>
      <c r="W257" s="14">
        <v>0</v>
      </c>
      <c r="X257" s="14">
        <v>0</v>
      </c>
      <c r="Y257" s="14">
        <v>0</v>
      </c>
      <c r="Z257" s="14">
        <v>0</v>
      </c>
      <c r="AA257" s="20">
        <v>67982</v>
      </c>
      <c r="AB257">
        <v>359.65640904945428</v>
      </c>
      <c r="AC257">
        <v>31</v>
      </c>
    </row>
    <row r="258" spans="1:29" x14ac:dyDescent="0.25">
      <c r="A258" s="16" t="s">
        <v>512</v>
      </c>
      <c r="B258" s="16">
        <v>33</v>
      </c>
      <c r="C258" s="16" t="s">
        <v>513</v>
      </c>
      <c r="D258" s="16" t="s">
        <v>495</v>
      </c>
      <c r="E258" s="13" t="s">
        <v>1129</v>
      </c>
      <c r="F258" s="14">
        <v>419931</v>
      </c>
      <c r="G258" s="14">
        <v>1937778</v>
      </c>
      <c r="H258" s="14">
        <v>0</v>
      </c>
      <c r="I258" s="14">
        <v>705</v>
      </c>
      <c r="J258" s="14">
        <v>2358414</v>
      </c>
      <c r="K258" s="31">
        <v>0</v>
      </c>
      <c r="L258" s="14">
        <v>2358414</v>
      </c>
      <c r="M258" s="15">
        <v>385975</v>
      </c>
      <c r="N258" s="32"/>
      <c r="O258" s="33">
        <v>385975</v>
      </c>
      <c r="P258" s="15">
        <v>1971734</v>
      </c>
      <c r="Q258" s="34">
        <v>0</v>
      </c>
      <c r="R258" s="34">
        <v>705</v>
      </c>
      <c r="S258" s="14">
        <v>2358414</v>
      </c>
      <c r="T258" s="14"/>
      <c r="U258" s="14">
        <v>2358414</v>
      </c>
      <c r="V258" s="14">
        <v>0</v>
      </c>
      <c r="W258" s="14">
        <v>0</v>
      </c>
      <c r="X258" s="14">
        <v>0</v>
      </c>
      <c r="Y258" s="14">
        <v>0</v>
      </c>
      <c r="Z258" s="14">
        <v>0</v>
      </c>
      <c r="AA258" s="20">
        <v>14638</v>
      </c>
      <c r="AB258">
        <v>161.11586282279001</v>
      </c>
      <c r="AC258">
        <v>103</v>
      </c>
    </row>
    <row r="259" spans="1:29" x14ac:dyDescent="0.25">
      <c r="A259" s="16" t="s">
        <v>514</v>
      </c>
      <c r="B259" s="16">
        <v>32</v>
      </c>
      <c r="C259" s="16" t="s">
        <v>515</v>
      </c>
      <c r="D259" s="16" t="s">
        <v>495</v>
      </c>
      <c r="E259" s="13" t="s">
        <v>1128</v>
      </c>
      <c r="F259" s="14">
        <v>1350651</v>
      </c>
      <c r="G259" s="14">
        <v>5459728</v>
      </c>
      <c r="H259" s="14">
        <v>0</v>
      </c>
      <c r="I259" s="14">
        <v>0</v>
      </c>
      <c r="J259" s="14">
        <v>6810379</v>
      </c>
      <c r="K259" s="31">
        <v>0</v>
      </c>
      <c r="L259" s="14">
        <v>6810379</v>
      </c>
      <c r="M259" s="15">
        <v>1248884</v>
      </c>
      <c r="N259" s="32"/>
      <c r="O259" s="33">
        <v>1248884</v>
      </c>
      <c r="P259" s="15">
        <v>5561495</v>
      </c>
      <c r="Q259" s="34">
        <v>0</v>
      </c>
      <c r="R259" s="34">
        <v>0</v>
      </c>
      <c r="S259" s="14">
        <v>6810379</v>
      </c>
      <c r="T259" s="14"/>
      <c r="U259" s="14">
        <v>6810379</v>
      </c>
      <c r="V259" s="14">
        <v>0</v>
      </c>
      <c r="W259" s="14">
        <v>0</v>
      </c>
      <c r="X259" s="14">
        <v>0</v>
      </c>
      <c r="Y259" s="14">
        <v>0</v>
      </c>
      <c r="Z259" s="14">
        <v>0</v>
      </c>
      <c r="AA259" s="20">
        <v>52723</v>
      </c>
      <c r="AB259">
        <v>129.17282779811467</v>
      </c>
      <c r="AC259">
        <v>152</v>
      </c>
    </row>
    <row r="260" spans="1:29" x14ac:dyDescent="0.25">
      <c r="A260" s="16" t="s">
        <v>516</v>
      </c>
      <c r="B260" s="16">
        <v>23</v>
      </c>
      <c r="C260" s="16" t="s">
        <v>517</v>
      </c>
      <c r="D260" s="16" t="s">
        <v>518</v>
      </c>
      <c r="E260" s="13" t="s">
        <v>1128</v>
      </c>
      <c r="F260" s="14">
        <v>0</v>
      </c>
      <c r="G260" s="14">
        <v>310954</v>
      </c>
      <c r="H260" s="14">
        <v>10665</v>
      </c>
      <c r="I260" s="14">
        <v>0</v>
      </c>
      <c r="J260" s="14">
        <v>321619</v>
      </c>
      <c r="K260" s="31">
        <v>0</v>
      </c>
      <c r="L260" s="14">
        <v>321619</v>
      </c>
      <c r="M260" s="15">
        <v>0</v>
      </c>
      <c r="N260" s="32"/>
      <c r="O260" s="33">
        <v>0</v>
      </c>
      <c r="P260" s="15">
        <v>310954</v>
      </c>
      <c r="Q260" s="34">
        <v>10665</v>
      </c>
      <c r="R260" s="34">
        <v>0</v>
      </c>
      <c r="S260" s="14">
        <v>321619</v>
      </c>
      <c r="T260" s="14"/>
      <c r="U260" s="14">
        <v>321619</v>
      </c>
      <c r="V260" s="14">
        <v>0</v>
      </c>
      <c r="W260" s="14">
        <v>0</v>
      </c>
      <c r="X260" s="14">
        <v>0</v>
      </c>
      <c r="Y260" s="14">
        <v>0</v>
      </c>
      <c r="Z260" s="14">
        <v>0</v>
      </c>
      <c r="AA260" s="20">
        <v>4754</v>
      </c>
      <c r="AB260">
        <v>67.652292806058057</v>
      </c>
      <c r="AC260">
        <v>512</v>
      </c>
    </row>
    <row r="261" spans="1:29" x14ac:dyDescent="0.25">
      <c r="A261" s="16" t="s">
        <v>519</v>
      </c>
      <c r="B261" s="16">
        <v>23</v>
      </c>
      <c r="C261" s="16" t="s">
        <v>520</v>
      </c>
      <c r="D261" s="16" t="s">
        <v>518</v>
      </c>
      <c r="E261" s="13" t="s">
        <v>1128</v>
      </c>
      <c r="F261" s="14">
        <v>0</v>
      </c>
      <c r="G261" s="14">
        <v>246811</v>
      </c>
      <c r="H261" s="14">
        <v>5515</v>
      </c>
      <c r="I261" s="14">
        <v>0</v>
      </c>
      <c r="J261" s="14">
        <v>252326</v>
      </c>
      <c r="K261" s="31">
        <v>0</v>
      </c>
      <c r="L261" s="14">
        <v>252326</v>
      </c>
      <c r="M261" s="15">
        <v>0</v>
      </c>
      <c r="N261" s="32"/>
      <c r="O261" s="33">
        <v>0</v>
      </c>
      <c r="P261" s="15">
        <v>246811</v>
      </c>
      <c r="Q261" s="34">
        <v>5515</v>
      </c>
      <c r="R261" s="34">
        <v>0</v>
      </c>
      <c r="S261" s="14">
        <v>252326</v>
      </c>
      <c r="T261" s="14"/>
      <c r="U261" s="14">
        <v>252326</v>
      </c>
      <c r="V261" s="14">
        <v>0</v>
      </c>
      <c r="W261" s="14">
        <v>0</v>
      </c>
      <c r="X261" s="14">
        <v>0</v>
      </c>
      <c r="Y261" s="14">
        <v>0</v>
      </c>
      <c r="Z261" s="14">
        <v>0</v>
      </c>
      <c r="AA261" s="20">
        <v>3854</v>
      </c>
      <c r="AB261">
        <v>65.471198754540737</v>
      </c>
      <c r="AC261">
        <v>524</v>
      </c>
    </row>
    <row r="262" spans="1:29" x14ac:dyDescent="0.25">
      <c r="A262" s="16" t="s">
        <v>521</v>
      </c>
      <c r="B262" s="16">
        <v>23</v>
      </c>
      <c r="C262" s="16" t="s">
        <v>522</v>
      </c>
      <c r="D262" s="16" t="s">
        <v>518</v>
      </c>
      <c r="E262" s="13" t="s">
        <v>1128</v>
      </c>
      <c r="F262" s="14">
        <v>0</v>
      </c>
      <c r="G262" s="14">
        <v>57837</v>
      </c>
      <c r="H262" s="14">
        <v>0</v>
      </c>
      <c r="I262" s="14">
        <v>0</v>
      </c>
      <c r="J262" s="14">
        <v>57837</v>
      </c>
      <c r="K262" s="31">
        <v>0</v>
      </c>
      <c r="L262" s="14">
        <v>57837</v>
      </c>
      <c r="M262" s="15">
        <v>0</v>
      </c>
      <c r="N262" s="32"/>
      <c r="O262" s="33">
        <v>0</v>
      </c>
      <c r="P262" s="15">
        <v>57837</v>
      </c>
      <c r="Q262" s="34">
        <v>0</v>
      </c>
      <c r="R262" s="34">
        <v>0</v>
      </c>
      <c r="S262" s="14">
        <v>57837</v>
      </c>
      <c r="T262" s="14"/>
      <c r="U262" s="14">
        <v>57837</v>
      </c>
      <c r="V262" s="14">
        <v>0</v>
      </c>
      <c r="W262" s="14">
        <v>0</v>
      </c>
      <c r="X262" s="14">
        <v>0</v>
      </c>
      <c r="Y262" s="14">
        <v>0</v>
      </c>
      <c r="Z262" s="14">
        <v>0</v>
      </c>
      <c r="AA262" s="20">
        <v>839</v>
      </c>
      <c r="AB262">
        <v>68.935637663885572</v>
      </c>
      <c r="AC262">
        <v>504</v>
      </c>
    </row>
    <row r="263" spans="1:29" x14ac:dyDescent="0.25">
      <c r="A263" s="16" t="s">
        <v>523</v>
      </c>
      <c r="B263" s="16">
        <v>23</v>
      </c>
      <c r="C263" s="16" t="s">
        <v>524</v>
      </c>
      <c r="D263" s="16" t="s">
        <v>518</v>
      </c>
      <c r="E263" s="13" t="s">
        <v>1128</v>
      </c>
      <c r="F263" s="14">
        <v>0</v>
      </c>
      <c r="G263" s="14">
        <v>115251</v>
      </c>
      <c r="H263" s="14">
        <v>0</v>
      </c>
      <c r="I263" s="14">
        <v>0</v>
      </c>
      <c r="J263" s="14">
        <v>115251</v>
      </c>
      <c r="K263" s="31">
        <v>0</v>
      </c>
      <c r="L263" s="14">
        <v>115251</v>
      </c>
      <c r="M263" s="15">
        <v>0</v>
      </c>
      <c r="N263" s="32"/>
      <c r="O263" s="33">
        <v>0</v>
      </c>
      <c r="P263" s="15">
        <v>115251</v>
      </c>
      <c r="Q263" s="34">
        <v>0</v>
      </c>
      <c r="R263" s="34">
        <v>0</v>
      </c>
      <c r="S263" s="14">
        <v>115251</v>
      </c>
      <c r="T263" s="14"/>
      <c r="U263" s="14">
        <v>115251</v>
      </c>
      <c r="V263" s="14">
        <v>0</v>
      </c>
      <c r="W263" s="14">
        <v>0</v>
      </c>
      <c r="X263" s="14">
        <v>0</v>
      </c>
      <c r="Y263" s="14">
        <v>0</v>
      </c>
      <c r="Z263" s="14">
        <v>0</v>
      </c>
      <c r="AA263" s="20">
        <v>1046</v>
      </c>
      <c r="AB263">
        <v>110.18260038240918</v>
      </c>
      <c r="AC263">
        <v>216</v>
      </c>
    </row>
    <row r="264" spans="1:29" x14ac:dyDescent="0.25">
      <c r="A264" s="16" t="s">
        <v>525</v>
      </c>
      <c r="B264" s="16">
        <v>23</v>
      </c>
      <c r="C264" s="16" t="s">
        <v>526</v>
      </c>
      <c r="D264" s="16" t="s">
        <v>518</v>
      </c>
      <c r="E264" s="13" t="s">
        <v>1128</v>
      </c>
      <c r="F264" s="14">
        <v>0</v>
      </c>
      <c r="G264" s="14">
        <v>160765</v>
      </c>
      <c r="H264" s="14">
        <v>0</v>
      </c>
      <c r="I264" s="14">
        <v>0</v>
      </c>
      <c r="J264" s="14">
        <v>160765</v>
      </c>
      <c r="K264" s="31">
        <v>0</v>
      </c>
      <c r="L264" s="14">
        <v>160765</v>
      </c>
      <c r="M264" s="15">
        <v>0</v>
      </c>
      <c r="N264" s="32"/>
      <c r="O264" s="33">
        <v>0</v>
      </c>
      <c r="P264" s="15">
        <v>160765</v>
      </c>
      <c r="Q264" s="34">
        <v>0</v>
      </c>
      <c r="R264" s="34">
        <v>0</v>
      </c>
      <c r="S264" s="14">
        <v>160765</v>
      </c>
      <c r="T264" s="14"/>
      <c r="U264" s="14">
        <v>160765</v>
      </c>
      <c r="V264" s="14">
        <v>0</v>
      </c>
      <c r="W264" s="14">
        <v>0</v>
      </c>
      <c r="X264" s="14">
        <v>0</v>
      </c>
      <c r="Y264" s="14">
        <v>0</v>
      </c>
      <c r="Z264" s="14">
        <v>0</v>
      </c>
      <c r="AA264" s="20">
        <v>2687</v>
      </c>
      <c r="AB264">
        <v>59.830666170450314</v>
      </c>
      <c r="AC264">
        <v>536</v>
      </c>
    </row>
    <row r="265" spans="1:29" x14ac:dyDescent="0.25">
      <c r="A265" s="16" t="s">
        <v>527</v>
      </c>
      <c r="B265" s="16">
        <v>23</v>
      </c>
      <c r="C265" s="16" t="s">
        <v>528</v>
      </c>
      <c r="D265" s="16" t="s">
        <v>518</v>
      </c>
      <c r="E265" s="13" t="s">
        <v>1128</v>
      </c>
      <c r="F265" s="14">
        <v>0</v>
      </c>
      <c r="G265" s="14">
        <v>962102</v>
      </c>
      <c r="H265" s="14">
        <v>28137</v>
      </c>
      <c r="I265" s="14">
        <v>0</v>
      </c>
      <c r="J265" s="14">
        <v>990239</v>
      </c>
      <c r="K265" s="31">
        <v>0</v>
      </c>
      <c r="L265" s="14">
        <v>990239</v>
      </c>
      <c r="M265" s="15">
        <v>0</v>
      </c>
      <c r="N265" s="32"/>
      <c r="O265" s="33">
        <v>0</v>
      </c>
      <c r="P265" s="15">
        <v>962102</v>
      </c>
      <c r="Q265" s="34">
        <v>28137</v>
      </c>
      <c r="R265" s="34">
        <v>0</v>
      </c>
      <c r="S265" s="14">
        <v>990239</v>
      </c>
      <c r="T265" s="14"/>
      <c r="U265" s="14">
        <v>990239</v>
      </c>
      <c r="V265" s="14">
        <v>0</v>
      </c>
      <c r="W265" s="14">
        <v>0</v>
      </c>
      <c r="X265" s="14">
        <v>0</v>
      </c>
      <c r="Y265" s="14">
        <v>0</v>
      </c>
      <c r="Z265" s="14">
        <v>0</v>
      </c>
      <c r="AA265" s="20">
        <v>12565</v>
      </c>
      <c r="AB265">
        <v>78.809311579785117</v>
      </c>
      <c r="AC265">
        <v>432</v>
      </c>
    </row>
    <row r="266" spans="1:29" x14ac:dyDescent="0.25">
      <c r="A266" s="16" t="s">
        <v>529</v>
      </c>
      <c r="B266" s="16">
        <v>16</v>
      </c>
      <c r="C266" s="16" t="s">
        <v>530</v>
      </c>
      <c r="D266" s="16" t="s">
        <v>518</v>
      </c>
      <c r="E266" s="13" t="s">
        <v>1128</v>
      </c>
      <c r="F266" s="14">
        <v>0</v>
      </c>
      <c r="G266" s="14">
        <v>334005</v>
      </c>
      <c r="H266" s="14">
        <v>27412</v>
      </c>
      <c r="I266" s="14">
        <v>0</v>
      </c>
      <c r="J266" s="14">
        <v>361417</v>
      </c>
      <c r="K266" s="31">
        <v>0</v>
      </c>
      <c r="L266" s="14">
        <v>361417</v>
      </c>
      <c r="M266" s="15">
        <v>0</v>
      </c>
      <c r="N266" s="32"/>
      <c r="O266" s="33">
        <v>0</v>
      </c>
      <c r="P266" s="15">
        <v>334005</v>
      </c>
      <c r="Q266" s="34">
        <v>27412</v>
      </c>
      <c r="R266" s="34">
        <v>0</v>
      </c>
      <c r="S266" s="14">
        <v>361417</v>
      </c>
      <c r="T266" s="14"/>
      <c r="U266" s="14">
        <v>361417</v>
      </c>
      <c r="V266" s="14">
        <v>0</v>
      </c>
      <c r="W266" s="14">
        <v>0</v>
      </c>
      <c r="X266" s="14">
        <v>0</v>
      </c>
      <c r="Y266" s="14">
        <v>0</v>
      </c>
      <c r="Z266" s="14">
        <v>0</v>
      </c>
      <c r="AA266" s="20">
        <v>4425</v>
      </c>
      <c r="AB266">
        <v>81.676158192090398</v>
      </c>
      <c r="AC266">
        <v>417</v>
      </c>
    </row>
    <row r="267" spans="1:29" x14ac:dyDescent="0.25">
      <c r="A267" s="16" t="s">
        <v>531</v>
      </c>
      <c r="B267" s="16">
        <v>15</v>
      </c>
      <c r="C267" s="16" t="s">
        <v>532</v>
      </c>
      <c r="D267" s="16" t="s">
        <v>518</v>
      </c>
      <c r="E267" s="13" t="s">
        <v>1128</v>
      </c>
      <c r="F267" s="14">
        <v>0</v>
      </c>
      <c r="G267" s="14">
        <v>302180</v>
      </c>
      <c r="H267" s="14">
        <v>17407</v>
      </c>
      <c r="I267" s="14">
        <v>0</v>
      </c>
      <c r="J267" s="14">
        <v>319587</v>
      </c>
      <c r="K267" s="31">
        <v>0</v>
      </c>
      <c r="L267" s="14">
        <v>319587</v>
      </c>
      <c r="M267" s="15">
        <v>0</v>
      </c>
      <c r="N267" s="32"/>
      <c r="O267" s="33">
        <v>0</v>
      </c>
      <c r="P267" s="15">
        <v>302180</v>
      </c>
      <c r="Q267" s="34">
        <v>17407</v>
      </c>
      <c r="R267" s="34">
        <v>0</v>
      </c>
      <c r="S267" s="14">
        <v>319587</v>
      </c>
      <c r="T267" s="14"/>
      <c r="U267" s="14">
        <v>319587</v>
      </c>
      <c r="V267" s="14">
        <v>0</v>
      </c>
      <c r="W267" s="14">
        <v>0</v>
      </c>
      <c r="X267" s="14">
        <v>0</v>
      </c>
      <c r="Y267" s="14">
        <v>0</v>
      </c>
      <c r="Z267" s="14">
        <v>1490</v>
      </c>
      <c r="AA267" s="20">
        <v>3858</v>
      </c>
      <c r="AB267">
        <v>82.837480559875587</v>
      </c>
      <c r="AC267">
        <v>412</v>
      </c>
    </row>
    <row r="268" spans="1:29" x14ac:dyDescent="0.25">
      <c r="A268" s="16" t="s">
        <v>533</v>
      </c>
      <c r="B268" s="16">
        <v>16</v>
      </c>
      <c r="C268" s="16" t="s">
        <v>534</v>
      </c>
      <c r="D268" s="16" t="s">
        <v>518</v>
      </c>
      <c r="E268" s="13" t="s">
        <v>1128</v>
      </c>
      <c r="F268" s="14">
        <v>0</v>
      </c>
      <c r="G268" s="14">
        <v>367974</v>
      </c>
      <c r="H268" s="14">
        <v>0</v>
      </c>
      <c r="I268" s="14">
        <v>0</v>
      </c>
      <c r="J268" s="14">
        <v>367974</v>
      </c>
      <c r="K268" s="31">
        <v>0</v>
      </c>
      <c r="L268" s="14">
        <v>367974</v>
      </c>
      <c r="M268" s="15">
        <v>0</v>
      </c>
      <c r="N268" s="32"/>
      <c r="O268" s="33">
        <v>0</v>
      </c>
      <c r="P268" s="15">
        <v>367974</v>
      </c>
      <c r="Q268" s="34">
        <v>0</v>
      </c>
      <c r="R268" s="34">
        <v>0</v>
      </c>
      <c r="S268" s="14">
        <v>367974</v>
      </c>
      <c r="T268" s="14"/>
      <c r="U268" s="14">
        <v>367974</v>
      </c>
      <c r="V268" s="14">
        <v>0</v>
      </c>
      <c r="W268" s="14">
        <v>0</v>
      </c>
      <c r="X268" s="14">
        <v>0</v>
      </c>
      <c r="Y268" s="14">
        <v>0</v>
      </c>
      <c r="Z268" s="14">
        <v>0</v>
      </c>
      <c r="AA268" s="20">
        <v>4577</v>
      </c>
      <c r="AB268">
        <v>80.39632947345423</v>
      </c>
      <c r="AC268">
        <v>424</v>
      </c>
    </row>
    <row r="269" spans="1:29" x14ac:dyDescent="0.25">
      <c r="A269" s="16" t="s">
        <v>535</v>
      </c>
      <c r="B269" s="16">
        <v>23</v>
      </c>
      <c r="C269" s="16" t="s">
        <v>456</v>
      </c>
      <c r="D269" s="16" t="s">
        <v>518</v>
      </c>
      <c r="E269" s="13" t="s">
        <v>1128</v>
      </c>
      <c r="F269" s="14">
        <v>0</v>
      </c>
      <c r="G269" s="14">
        <v>259544</v>
      </c>
      <c r="H269" s="14">
        <v>0</v>
      </c>
      <c r="I269" s="14">
        <v>0</v>
      </c>
      <c r="J269" s="14">
        <v>259544</v>
      </c>
      <c r="K269" s="31">
        <v>0</v>
      </c>
      <c r="L269" s="14">
        <v>259544</v>
      </c>
      <c r="M269" s="15">
        <v>0</v>
      </c>
      <c r="N269" s="32"/>
      <c r="O269" s="33">
        <v>0</v>
      </c>
      <c r="P269" s="15">
        <v>259544</v>
      </c>
      <c r="Q269" s="34">
        <v>0</v>
      </c>
      <c r="R269" s="34">
        <v>0</v>
      </c>
      <c r="S269" s="14">
        <v>259544</v>
      </c>
      <c r="T269" s="14"/>
      <c r="U269" s="14">
        <v>259544</v>
      </c>
      <c r="V269" s="14">
        <v>0</v>
      </c>
      <c r="W269" s="14">
        <v>0</v>
      </c>
      <c r="X269" s="14">
        <v>0</v>
      </c>
      <c r="Y269" s="14">
        <v>0</v>
      </c>
      <c r="Z269" s="14">
        <v>0</v>
      </c>
      <c r="AA269" s="20">
        <v>3518</v>
      </c>
      <c r="AB269">
        <v>73.776009096077317</v>
      </c>
      <c r="AC269">
        <v>464</v>
      </c>
    </row>
    <row r="270" spans="1:29" x14ac:dyDescent="0.25">
      <c r="A270" s="16" t="s">
        <v>536</v>
      </c>
      <c r="B270" s="16">
        <v>23</v>
      </c>
      <c r="C270" s="16" t="s">
        <v>537</v>
      </c>
      <c r="D270" s="16" t="s">
        <v>518</v>
      </c>
      <c r="E270" s="13" t="s">
        <v>1128</v>
      </c>
      <c r="F270" s="14">
        <v>5035</v>
      </c>
      <c r="G270" s="14">
        <v>111174</v>
      </c>
      <c r="H270" s="14">
        <v>19843</v>
      </c>
      <c r="I270" s="14">
        <v>0</v>
      </c>
      <c r="J270" s="14">
        <v>136052</v>
      </c>
      <c r="K270" s="31">
        <v>0</v>
      </c>
      <c r="L270" s="14">
        <v>136052</v>
      </c>
      <c r="M270" s="15">
        <v>3780</v>
      </c>
      <c r="N270" s="32"/>
      <c r="O270" s="33">
        <v>3780</v>
      </c>
      <c r="P270" s="15">
        <v>112429</v>
      </c>
      <c r="Q270" s="34">
        <v>19843</v>
      </c>
      <c r="R270" s="34">
        <v>0</v>
      </c>
      <c r="S270" s="14">
        <v>136052</v>
      </c>
      <c r="T270" s="14"/>
      <c r="U270" s="14">
        <v>136052</v>
      </c>
      <c r="V270" s="14">
        <v>0</v>
      </c>
      <c r="W270" s="14">
        <v>0</v>
      </c>
      <c r="X270" s="14">
        <v>0</v>
      </c>
      <c r="Y270" s="14">
        <v>0</v>
      </c>
      <c r="Z270" s="14">
        <v>0</v>
      </c>
      <c r="AA270" s="20">
        <v>1351</v>
      </c>
      <c r="AB270">
        <v>100.70466321243524</v>
      </c>
      <c r="AC270">
        <v>269</v>
      </c>
    </row>
    <row r="271" spans="1:29" x14ac:dyDescent="0.25">
      <c r="A271" s="16" t="s">
        <v>538</v>
      </c>
      <c r="B271" s="16">
        <v>23</v>
      </c>
      <c r="C271" s="16" t="s">
        <v>539</v>
      </c>
      <c r="D271" s="16" t="s">
        <v>518</v>
      </c>
      <c r="E271" s="13" t="s">
        <v>1128</v>
      </c>
      <c r="F271" s="14">
        <v>0</v>
      </c>
      <c r="G271" s="14">
        <v>119635</v>
      </c>
      <c r="H271" s="14">
        <v>0</v>
      </c>
      <c r="I271" s="14">
        <v>0</v>
      </c>
      <c r="J271" s="14">
        <v>119635</v>
      </c>
      <c r="K271" s="31">
        <v>0</v>
      </c>
      <c r="L271" s="14">
        <v>119635</v>
      </c>
      <c r="M271" s="15">
        <v>0</v>
      </c>
      <c r="N271" s="32"/>
      <c r="O271" s="33">
        <v>0</v>
      </c>
      <c r="P271" s="15">
        <v>119635</v>
      </c>
      <c r="Q271" s="34">
        <v>0</v>
      </c>
      <c r="R271" s="34">
        <v>0</v>
      </c>
      <c r="S271" s="14">
        <v>119635</v>
      </c>
      <c r="T271" s="14"/>
      <c r="U271" s="14">
        <v>119635</v>
      </c>
      <c r="V271" s="14">
        <v>0</v>
      </c>
      <c r="W271" s="14">
        <v>0</v>
      </c>
      <c r="X271" s="14">
        <v>0</v>
      </c>
      <c r="Y271" s="14">
        <v>0</v>
      </c>
      <c r="Z271" s="14">
        <v>0</v>
      </c>
      <c r="AA271" s="20">
        <v>1911</v>
      </c>
      <c r="AB271">
        <v>62.603349031920459</v>
      </c>
      <c r="AC271">
        <v>531</v>
      </c>
    </row>
    <row r="272" spans="1:29" x14ac:dyDescent="0.25">
      <c r="A272" s="16" t="s">
        <v>540</v>
      </c>
      <c r="B272" s="16">
        <v>23</v>
      </c>
      <c r="C272" s="16" t="s">
        <v>541</v>
      </c>
      <c r="D272" s="16" t="s">
        <v>518</v>
      </c>
      <c r="E272" s="13" t="s">
        <v>1128</v>
      </c>
      <c r="F272" s="14">
        <v>6069</v>
      </c>
      <c r="G272" s="14">
        <v>89973</v>
      </c>
      <c r="H272" s="14">
        <v>0</v>
      </c>
      <c r="I272" s="14">
        <v>0</v>
      </c>
      <c r="J272" s="14">
        <v>96042</v>
      </c>
      <c r="K272" s="31">
        <v>0</v>
      </c>
      <c r="L272" s="14">
        <v>96042</v>
      </c>
      <c r="M272" s="15">
        <v>4981</v>
      </c>
      <c r="N272" s="32"/>
      <c r="O272" s="33">
        <v>4981</v>
      </c>
      <c r="P272" s="15">
        <v>91061</v>
      </c>
      <c r="Q272" s="34">
        <v>0</v>
      </c>
      <c r="R272" s="34">
        <v>0</v>
      </c>
      <c r="S272" s="14">
        <v>96042</v>
      </c>
      <c r="T272" s="14"/>
      <c r="U272" s="14">
        <v>96042</v>
      </c>
      <c r="V272" s="14">
        <v>0</v>
      </c>
      <c r="W272" s="14">
        <v>0</v>
      </c>
      <c r="X272" s="14">
        <v>0</v>
      </c>
      <c r="Y272" s="14">
        <v>0</v>
      </c>
      <c r="Z272" s="14">
        <v>0</v>
      </c>
      <c r="AA272" s="20">
        <v>1318</v>
      </c>
      <c r="AB272">
        <v>72.869499241274653</v>
      </c>
      <c r="AC272">
        <v>473</v>
      </c>
    </row>
    <row r="273" spans="1:29" x14ac:dyDescent="0.25">
      <c r="A273" s="16" t="s">
        <v>542</v>
      </c>
      <c r="B273" s="16">
        <v>23</v>
      </c>
      <c r="C273" s="16" t="s">
        <v>543</v>
      </c>
      <c r="D273" s="16" t="s">
        <v>518</v>
      </c>
      <c r="E273" s="13" t="s">
        <v>1128</v>
      </c>
      <c r="F273" s="14">
        <v>17579</v>
      </c>
      <c r="G273" s="14">
        <v>274330</v>
      </c>
      <c r="H273" s="14">
        <v>12931</v>
      </c>
      <c r="I273" s="14">
        <v>0</v>
      </c>
      <c r="J273" s="14">
        <v>304840</v>
      </c>
      <c r="K273" s="31">
        <v>0</v>
      </c>
      <c r="L273" s="14">
        <v>304840</v>
      </c>
      <c r="M273" s="15">
        <v>14296</v>
      </c>
      <c r="N273" s="32"/>
      <c r="O273" s="33">
        <v>14296</v>
      </c>
      <c r="P273" s="15">
        <v>277613</v>
      </c>
      <c r="Q273" s="34">
        <v>12931</v>
      </c>
      <c r="R273" s="34">
        <v>0</v>
      </c>
      <c r="S273" s="14">
        <v>304840</v>
      </c>
      <c r="T273" s="14"/>
      <c r="U273" s="14">
        <v>304840</v>
      </c>
      <c r="V273" s="14">
        <v>0</v>
      </c>
      <c r="W273" s="14">
        <v>0</v>
      </c>
      <c r="X273" s="14">
        <v>0</v>
      </c>
      <c r="Y273" s="14">
        <v>0</v>
      </c>
      <c r="Z273" s="14">
        <v>0</v>
      </c>
      <c r="AA273" s="20">
        <v>3410</v>
      </c>
      <c r="AB273">
        <v>89.395894428152488</v>
      </c>
      <c r="AC273">
        <v>353</v>
      </c>
    </row>
    <row r="274" spans="1:29" x14ac:dyDescent="0.25">
      <c r="A274" s="16" t="s">
        <v>544</v>
      </c>
      <c r="B274" s="16">
        <v>23</v>
      </c>
      <c r="C274" s="16" t="s">
        <v>545</v>
      </c>
      <c r="D274" s="16" t="s">
        <v>518</v>
      </c>
      <c r="E274" s="13" t="s">
        <v>1128</v>
      </c>
      <c r="F274" s="14">
        <v>0</v>
      </c>
      <c r="G274" s="14">
        <v>2689482</v>
      </c>
      <c r="H274" s="14">
        <v>21453</v>
      </c>
      <c r="I274" s="14">
        <v>0</v>
      </c>
      <c r="J274" s="14">
        <v>2710935</v>
      </c>
      <c r="K274" s="31">
        <v>0</v>
      </c>
      <c r="L274" s="14">
        <v>2710935</v>
      </c>
      <c r="M274" s="15">
        <v>0</v>
      </c>
      <c r="N274" s="32"/>
      <c r="O274" s="33">
        <v>0</v>
      </c>
      <c r="P274" s="15">
        <v>2689482</v>
      </c>
      <c r="Q274" s="34">
        <v>21453</v>
      </c>
      <c r="R274" s="34">
        <v>0</v>
      </c>
      <c r="S274" s="14">
        <v>2710935</v>
      </c>
      <c r="T274" s="14"/>
      <c r="U274" s="14">
        <v>2710935</v>
      </c>
      <c r="V274" s="14">
        <v>0</v>
      </c>
      <c r="W274" s="14">
        <v>0</v>
      </c>
      <c r="X274" s="14">
        <v>0</v>
      </c>
      <c r="Y274" s="14">
        <v>0</v>
      </c>
      <c r="Z274" s="14">
        <v>0</v>
      </c>
      <c r="AA274" s="20">
        <v>5097</v>
      </c>
      <c r="AB274">
        <v>531.86874632136551</v>
      </c>
      <c r="AC274">
        <v>14</v>
      </c>
    </row>
    <row r="275" spans="1:29" x14ac:dyDescent="0.25">
      <c r="A275" s="16" t="s">
        <v>546</v>
      </c>
      <c r="B275" s="16">
        <v>23</v>
      </c>
      <c r="C275" s="16" t="s">
        <v>547</v>
      </c>
      <c r="D275" s="16" t="s">
        <v>518</v>
      </c>
      <c r="E275" s="13" t="s">
        <v>1128</v>
      </c>
      <c r="F275" s="14">
        <v>0</v>
      </c>
      <c r="G275" s="14">
        <v>289807</v>
      </c>
      <c r="H275" s="14">
        <v>42461</v>
      </c>
      <c r="I275" s="14">
        <v>0</v>
      </c>
      <c r="J275" s="14">
        <v>332268</v>
      </c>
      <c r="K275" s="31">
        <v>0</v>
      </c>
      <c r="L275" s="14">
        <v>332268</v>
      </c>
      <c r="M275" s="15">
        <v>0</v>
      </c>
      <c r="N275" s="32"/>
      <c r="O275" s="33">
        <v>0</v>
      </c>
      <c r="P275" s="15">
        <v>289807</v>
      </c>
      <c r="Q275" s="34">
        <v>42461</v>
      </c>
      <c r="R275" s="34">
        <v>0</v>
      </c>
      <c r="S275" s="14">
        <v>332268</v>
      </c>
      <c r="T275" s="14"/>
      <c r="U275" s="14">
        <v>332268</v>
      </c>
      <c r="V275" s="14">
        <v>0</v>
      </c>
      <c r="W275" s="14">
        <v>0</v>
      </c>
      <c r="X275" s="14">
        <v>0</v>
      </c>
      <c r="Y275" s="14">
        <v>0</v>
      </c>
      <c r="Z275" s="14">
        <v>0</v>
      </c>
      <c r="AA275" s="20">
        <v>3741</v>
      </c>
      <c r="AB275">
        <v>88.81796311146752</v>
      </c>
      <c r="AC275">
        <v>361</v>
      </c>
    </row>
    <row r="276" spans="1:29" x14ac:dyDescent="0.25">
      <c r="A276" s="16" t="s">
        <v>548</v>
      </c>
      <c r="B276" s="16">
        <v>15</v>
      </c>
      <c r="C276" s="16" t="s">
        <v>549</v>
      </c>
      <c r="D276" s="16" t="s">
        <v>518</v>
      </c>
      <c r="E276" s="13" t="s">
        <v>1128</v>
      </c>
      <c r="F276" s="14">
        <v>29232</v>
      </c>
      <c r="G276" s="14">
        <v>385838</v>
      </c>
      <c r="H276" s="14">
        <v>0</v>
      </c>
      <c r="I276" s="14">
        <v>0</v>
      </c>
      <c r="J276" s="14">
        <v>415070</v>
      </c>
      <c r="K276" s="31">
        <v>0</v>
      </c>
      <c r="L276" s="14">
        <v>415070</v>
      </c>
      <c r="M276" s="15">
        <v>24451</v>
      </c>
      <c r="N276" s="32"/>
      <c r="O276" s="33">
        <v>24451</v>
      </c>
      <c r="P276" s="15">
        <v>390619</v>
      </c>
      <c r="Q276" s="34">
        <v>0</v>
      </c>
      <c r="R276" s="34">
        <v>0</v>
      </c>
      <c r="S276" s="14">
        <v>415070</v>
      </c>
      <c r="T276" s="14"/>
      <c r="U276" s="14">
        <v>415070</v>
      </c>
      <c r="V276" s="14">
        <v>0</v>
      </c>
      <c r="W276" s="14">
        <v>0</v>
      </c>
      <c r="X276" s="14">
        <v>0</v>
      </c>
      <c r="Y276" s="14">
        <v>0</v>
      </c>
      <c r="Z276" s="14">
        <v>1249</v>
      </c>
      <c r="AA276" s="20">
        <v>3801</v>
      </c>
      <c r="AB276">
        <v>109.20021047092871</v>
      </c>
      <c r="AC276">
        <v>223</v>
      </c>
    </row>
    <row r="277" spans="1:29" x14ac:dyDescent="0.25">
      <c r="A277" s="16" t="s">
        <v>550</v>
      </c>
      <c r="B277" s="16">
        <v>23</v>
      </c>
      <c r="C277" s="16" t="s">
        <v>551</v>
      </c>
      <c r="D277" s="16" t="s">
        <v>518</v>
      </c>
      <c r="E277" s="13" t="s">
        <v>1128</v>
      </c>
      <c r="F277" s="14">
        <v>0</v>
      </c>
      <c r="G277" s="14">
        <v>91815</v>
      </c>
      <c r="H277" s="14">
        <v>0</v>
      </c>
      <c r="I277" s="14">
        <v>0</v>
      </c>
      <c r="J277" s="14">
        <v>91815</v>
      </c>
      <c r="K277" s="31">
        <v>0</v>
      </c>
      <c r="L277" s="14">
        <v>91815</v>
      </c>
      <c r="M277" s="15">
        <v>0</v>
      </c>
      <c r="N277" s="32"/>
      <c r="O277" s="33">
        <v>0</v>
      </c>
      <c r="P277" s="15">
        <v>91815</v>
      </c>
      <c r="Q277" s="34">
        <v>0</v>
      </c>
      <c r="R277" s="34">
        <v>0</v>
      </c>
      <c r="S277" s="14">
        <v>91815</v>
      </c>
      <c r="T277" s="14"/>
      <c r="U277" s="14">
        <v>91815</v>
      </c>
      <c r="V277" s="14">
        <v>0</v>
      </c>
      <c r="W277" s="14">
        <v>0</v>
      </c>
      <c r="X277" s="14">
        <v>0</v>
      </c>
      <c r="Y277" s="14">
        <v>0</v>
      </c>
      <c r="Z277" s="14">
        <v>0</v>
      </c>
      <c r="AA277" s="20">
        <v>1644</v>
      </c>
      <c r="AB277">
        <v>55.848540145985403</v>
      </c>
      <c r="AC277">
        <v>547</v>
      </c>
    </row>
    <row r="278" spans="1:29" x14ac:dyDescent="0.25">
      <c r="A278" s="16" t="s">
        <v>552</v>
      </c>
      <c r="B278" s="16">
        <v>23</v>
      </c>
      <c r="C278" s="16" t="s">
        <v>553</v>
      </c>
      <c r="D278" s="16" t="s">
        <v>518</v>
      </c>
      <c r="E278" s="13" t="s">
        <v>1128</v>
      </c>
      <c r="F278" s="14">
        <v>0</v>
      </c>
      <c r="G278" s="14">
        <v>2627013</v>
      </c>
      <c r="H278" s="14">
        <v>15409</v>
      </c>
      <c r="I278" s="14">
        <v>0</v>
      </c>
      <c r="J278" s="14">
        <v>2642422</v>
      </c>
      <c r="K278" s="31">
        <v>0</v>
      </c>
      <c r="L278" s="14">
        <v>2642422</v>
      </c>
      <c r="M278" s="15">
        <v>0</v>
      </c>
      <c r="N278" s="32"/>
      <c r="O278" s="33">
        <v>0</v>
      </c>
      <c r="P278" s="15">
        <v>2627013</v>
      </c>
      <c r="Q278" s="34">
        <v>15409</v>
      </c>
      <c r="R278" s="34">
        <v>0</v>
      </c>
      <c r="S278" s="14">
        <v>2642422</v>
      </c>
      <c r="T278" s="14"/>
      <c r="U278" s="14">
        <v>2642422</v>
      </c>
      <c r="V278" s="14">
        <v>0</v>
      </c>
      <c r="W278" s="14">
        <v>0</v>
      </c>
      <c r="X278" s="14">
        <v>0</v>
      </c>
      <c r="Y278" s="14">
        <v>0</v>
      </c>
      <c r="Z278" s="14">
        <v>0</v>
      </c>
      <c r="AA278" s="20">
        <v>6081</v>
      </c>
      <c r="AB278">
        <v>434.53741160993258</v>
      </c>
      <c r="AC278">
        <v>23</v>
      </c>
    </row>
    <row r="279" spans="1:29" x14ac:dyDescent="0.25">
      <c r="A279" s="16" t="s">
        <v>554</v>
      </c>
      <c r="B279" s="16">
        <v>23</v>
      </c>
      <c r="C279" s="16" t="s">
        <v>555</v>
      </c>
      <c r="D279" s="16" t="s">
        <v>518</v>
      </c>
      <c r="E279" s="13" t="s">
        <v>1128</v>
      </c>
      <c r="F279" s="14">
        <v>11728</v>
      </c>
      <c r="G279" s="14">
        <v>266586</v>
      </c>
      <c r="H279" s="14">
        <v>7921</v>
      </c>
      <c r="I279" s="14">
        <v>0</v>
      </c>
      <c r="J279" s="14">
        <v>286235</v>
      </c>
      <c r="K279" s="31">
        <v>0</v>
      </c>
      <c r="L279" s="14">
        <v>286235</v>
      </c>
      <c r="M279" s="15">
        <v>8732</v>
      </c>
      <c r="N279" s="32"/>
      <c r="O279" s="33">
        <v>8732</v>
      </c>
      <c r="P279" s="15">
        <v>269582</v>
      </c>
      <c r="Q279" s="34">
        <v>7921</v>
      </c>
      <c r="R279" s="34">
        <v>0</v>
      </c>
      <c r="S279" s="14">
        <v>286235</v>
      </c>
      <c r="T279" s="14"/>
      <c r="U279" s="14">
        <v>286235</v>
      </c>
      <c r="V279" s="14">
        <v>0</v>
      </c>
      <c r="W279" s="14">
        <v>0</v>
      </c>
      <c r="X279" s="14">
        <v>0</v>
      </c>
      <c r="Y279" s="14">
        <v>0</v>
      </c>
      <c r="Z279" s="14">
        <v>0</v>
      </c>
      <c r="AA279" s="20">
        <v>1181</v>
      </c>
      <c r="AB279">
        <v>242.3666384419983</v>
      </c>
      <c r="AC279">
        <v>48</v>
      </c>
    </row>
    <row r="280" spans="1:29" x14ac:dyDescent="0.25">
      <c r="A280" s="16" t="s">
        <v>556</v>
      </c>
      <c r="B280" s="16">
        <v>16</v>
      </c>
      <c r="C280" s="16" t="s">
        <v>557</v>
      </c>
      <c r="D280" s="16" t="s">
        <v>518</v>
      </c>
      <c r="E280" s="13" t="s">
        <v>1128</v>
      </c>
      <c r="F280" s="14">
        <v>0</v>
      </c>
      <c r="G280" s="14">
        <v>2065641</v>
      </c>
      <c r="H280" s="14">
        <v>0</v>
      </c>
      <c r="I280" s="14">
        <v>0</v>
      </c>
      <c r="J280" s="14">
        <v>2065641</v>
      </c>
      <c r="K280" s="31">
        <v>0</v>
      </c>
      <c r="L280" s="14">
        <v>2065641</v>
      </c>
      <c r="M280" s="15">
        <v>0</v>
      </c>
      <c r="N280" s="32"/>
      <c r="O280" s="33">
        <v>0</v>
      </c>
      <c r="P280" s="15">
        <v>2065641</v>
      </c>
      <c r="Q280" s="34">
        <v>0</v>
      </c>
      <c r="R280" s="34">
        <v>0</v>
      </c>
      <c r="S280" s="14">
        <v>2065641</v>
      </c>
      <c r="T280" s="14"/>
      <c r="U280" s="14">
        <v>2065641</v>
      </c>
      <c r="V280" s="14">
        <v>0</v>
      </c>
      <c r="W280" s="14">
        <v>0</v>
      </c>
      <c r="X280" s="14">
        <v>0</v>
      </c>
      <c r="Y280" s="14">
        <v>0</v>
      </c>
      <c r="Z280" s="14">
        <v>0</v>
      </c>
      <c r="AA280" s="20">
        <v>22382</v>
      </c>
      <c r="AB280">
        <v>92.290277901885446</v>
      </c>
      <c r="AC280">
        <v>332</v>
      </c>
    </row>
    <row r="281" spans="1:29" x14ac:dyDescent="0.25">
      <c r="A281" s="16" t="s">
        <v>558</v>
      </c>
      <c r="B281" s="16">
        <v>16</v>
      </c>
      <c r="C281" s="16" t="s">
        <v>559</v>
      </c>
      <c r="D281" s="16" t="s">
        <v>518</v>
      </c>
      <c r="E281" s="13" t="s">
        <v>1128</v>
      </c>
      <c r="F281" s="14">
        <v>0</v>
      </c>
      <c r="G281" s="14">
        <v>1421711</v>
      </c>
      <c r="H281" s="14">
        <v>3962</v>
      </c>
      <c r="I281" s="14">
        <v>0</v>
      </c>
      <c r="J281" s="14">
        <v>1425673</v>
      </c>
      <c r="K281" s="31">
        <v>0</v>
      </c>
      <c r="L281" s="14">
        <v>1425673</v>
      </c>
      <c r="M281" s="15">
        <v>0</v>
      </c>
      <c r="N281" s="32"/>
      <c r="O281" s="33">
        <v>0</v>
      </c>
      <c r="P281" s="15">
        <v>1421711</v>
      </c>
      <c r="Q281" s="34">
        <v>3962</v>
      </c>
      <c r="R281" s="34">
        <v>0</v>
      </c>
      <c r="S281" s="14">
        <v>1425673</v>
      </c>
      <c r="T281" s="14"/>
      <c r="U281" s="14">
        <v>1425673</v>
      </c>
      <c r="V281" s="14">
        <v>0</v>
      </c>
      <c r="W281" s="14">
        <v>0</v>
      </c>
      <c r="X281" s="14">
        <v>0</v>
      </c>
      <c r="Y281" s="14">
        <v>0</v>
      </c>
      <c r="Z281" s="14">
        <v>0</v>
      </c>
      <c r="AA281" s="20">
        <v>15843</v>
      </c>
      <c r="AB281">
        <v>89.98756548633466</v>
      </c>
      <c r="AC281">
        <v>347</v>
      </c>
    </row>
    <row r="282" spans="1:29" x14ac:dyDescent="0.25">
      <c r="A282" s="16" t="s">
        <v>560</v>
      </c>
      <c r="B282" s="16">
        <v>16</v>
      </c>
      <c r="C282" s="16" t="s">
        <v>561</v>
      </c>
      <c r="D282" s="16" t="s">
        <v>518</v>
      </c>
      <c r="E282" s="13" t="s">
        <v>1128</v>
      </c>
      <c r="F282" s="14">
        <v>0</v>
      </c>
      <c r="G282" s="14">
        <v>45571</v>
      </c>
      <c r="H282" s="14">
        <v>6150</v>
      </c>
      <c r="I282" s="14">
        <v>0</v>
      </c>
      <c r="J282" s="14">
        <v>51721</v>
      </c>
      <c r="K282" s="31">
        <v>0</v>
      </c>
      <c r="L282" s="14">
        <v>51721</v>
      </c>
      <c r="M282" s="15">
        <v>0</v>
      </c>
      <c r="N282" s="32"/>
      <c r="O282" s="33">
        <v>0</v>
      </c>
      <c r="P282" s="15">
        <v>45571</v>
      </c>
      <c r="Q282" s="34">
        <v>6150</v>
      </c>
      <c r="R282" s="34">
        <v>0</v>
      </c>
      <c r="S282" s="14">
        <v>51721</v>
      </c>
      <c r="T282" s="14"/>
      <c r="U282" s="14">
        <v>51721</v>
      </c>
      <c r="V282" s="14">
        <v>0</v>
      </c>
      <c r="W282" s="14">
        <v>0</v>
      </c>
      <c r="X282" s="14">
        <v>0</v>
      </c>
      <c r="Y282" s="14">
        <v>0</v>
      </c>
      <c r="Z282" s="14">
        <v>0</v>
      </c>
      <c r="AA282" s="20">
        <v>512</v>
      </c>
      <c r="AB282">
        <v>101.017578125</v>
      </c>
      <c r="AC282">
        <v>265</v>
      </c>
    </row>
    <row r="283" spans="1:29" x14ac:dyDescent="0.25">
      <c r="A283" s="16" t="s">
        <v>562</v>
      </c>
      <c r="B283" s="16">
        <v>23</v>
      </c>
      <c r="C283" s="16" t="s">
        <v>563</v>
      </c>
      <c r="D283" s="16" t="s">
        <v>518</v>
      </c>
      <c r="E283" s="13" t="s">
        <v>1128</v>
      </c>
      <c r="F283" s="14">
        <v>0</v>
      </c>
      <c r="G283" s="14">
        <v>516103</v>
      </c>
      <c r="H283" s="14">
        <v>0</v>
      </c>
      <c r="I283" s="14">
        <v>0</v>
      </c>
      <c r="J283" s="14">
        <v>516103</v>
      </c>
      <c r="K283" s="31">
        <v>0</v>
      </c>
      <c r="L283" s="14">
        <v>516103</v>
      </c>
      <c r="M283" s="15">
        <v>0</v>
      </c>
      <c r="N283" s="32"/>
      <c r="O283" s="33">
        <v>0</v>
      </c>
      <c r="P283" s="15">
        <v>516103</v>
      </c>
      <c r="Q283" s="34">
        <v>0</v>
      </c>
      <c r="R283" s="34">
        <v>0</v>
      </c>
      <c r="S283" s="14">
        <v>516103</v>
      </c>
      <c r="T283" s="14"/>
      <c r="U283" s="14">
        <v>516103</v>
      </c>
      <c r="V283" s="14">
        <v>0</v>
      </c>
      <c r="W283" s="14">
        <v>0</v>
      </c>
      <c r="X283" s="14">
        <v>0</v>
      </c>
      <c r="Y283" s="14">
        <v>0</v>
      </c>
      <c r="Z283" s="14">
        <v>0</v>
      </c>
      <c r="AA283" s="20">
        <v>5776</v>
      </c>
      <c r="AB283">
        <v>89.353012465373965</v>
      </c>
      <c r="AC283">
        <v>355</v>
      </c>
    </row>
    <row r="284" spans="1:29" x14ac:dyDescent="0.25">
      <c r="A284" s="16" t="s">
        <v>564</v>
      </c>
      <c r="B284" s="16">
        <v>23</v>
      </c>
      <c r="C284" s="16" t="s">
        <v>565</v>
      </c>
      <c r="D284" s="16" t="s">
        <v>518</v>
      </c>
      <c r="E284" s="13" t="s">
        <v>1128</v>
      </c>
      <c r="F284" s="14">
        <v>0</v>
      </c>
      <c r="G284" s="14">
        <v>374897</v>
      </c>
      <c r="H284" s="14">
        <v>16911</v>
      </c>
      <c r="I284" s="14">
        <v>0</v>
      </c>
      <c r="J284" s="14">
        <v>391808</v>
      </c>
      <c r="K284" s="31">
        <v>0</v>
      </c>
      <c r="L284" s="14">
        <v>391808</v>
      </c>
      <c r="M284" s="15">
        <v>0</v>
      </c>
      <c r="N284" s="32"/>
      <c r="O284" s="33">
        <v>0</v>
      </c>
      <c r="P284" s="15">
        <v>374897</v>
      </c>
      <c r="Q284" s="34">
        <v>16911</v>
      </c>
      <c r="R284" s="34">
        <v>0</v>
      </c>
      <c r="S284" s="14">
        <v>391808</v>
      </c>
      <c r="T284" s="14"/>
      <c r="U284" s="14">
        <v>391808</v>
      </c>
      <c r="V284" s="14">
        <v>0</v>
      </c>
      <c r="W284" s="14">
        <v>0</v>
      </c>
      <c r="X284" s="14">
        <v>0</v>
      </c>
      <c r="Y284" s="14">
        <v>0</v>
      </c>
      <c r="Z284" s="14">
        <v>0</v>
      </c>
      <c r="AA284" s="20">
        <v>5461</v>
      </c>
      <c r="AB284">
        <v>71.746566562900568</v>
      </c>
      <c r="AC284">
        <v>489</v>
      </c>
    </row>
    <row r="285" spans="1:29" x14ac:dyDescent="0.25">
      <c r="A285" s="16" t="s">
        <v>566</v>
      </c>
      <c r="B285" s="16">
        <v>15</v>
      </c>
      <c r="C285" s="16" t="s">
        <v>567</v>
      </c>
      <c r="D285" s="16" t="s">
        <v>518</v>
      </c>
      <c r="E285" s="13" t="s">
        <v>1128</v>
      </c>
      <c r="F285" s="14">
        <v>177515</v>
      </c>
      <c r="G285" s="14">
        <v>729614</v>
      </c>
      <c r="H285" s="14">
        <v>36752</v>
      </c>
      <c r="I285" s="14">
        <v>21620</v>
      </c>
      <c r="J285" s="14">
        <v>965501</v>
      </c>
      <c r="K285" s="31">
        <v>0</v>
      </c>
      <c r="L285" s="14">
        <v>965501</v>
      </c>
      <c r="M285" s="15">
        <v>164024</v>
      </c>
      <c r="N285" s="32"/>
      <c r="O285" s="33">
        <v>164024</v>
      </c>
      <c r="P285" s="15">
        <v>743105</v>
      </c>
      <c r="Q285" s="34">
        <v>36752</v>
      </c>
      <c r="R285" s="34">
        <v>21620</v>
      </c>
      <c r="S285" s="14">
        <v>965501</v>
      </c>
      <c r="T285" s="14"/>
      <c r="U285" s="14">
        <v>965501</v>
      </c>
      <c r="V285" s="14">
        <v>0</v>
      </c>
      <c r="W285" s="14">
        <v>0</v>
      </c>
      <c r="X285" s="14">
        <v>0</v>
      </c>
      <c r="Y285" s="14">
        <v>0</v>
      </c>
      <c r="Z285" s="14">
        <v>0</v>
      </c>
      <c r="AA285" s="20">
        <v>2739</v>
      </c>
      <c r="AB285">
        <v>352.50127783862723</v>
      </c>
      <c r="AC285">
        <v>34</v>
      </c>
    </row>
    <row r="286" spans="1:29" x14ac:dyDescent="0.25">
      <c r="A286" s="16" t="s">
        <v>568</v>
      </c>
      <c r="B286" s="16">
        <v>14</v>
      </c>
      <c r="C286" s="16" t="s">
        <v>569</v>
      </c>
      <c r="D286" s="16" t="s">
        <v>570</v>
      </c>
      <c r="E286" s="13" t="s">
        <v>1128</v>
      </c>
      <c r="F286" s="14">
        <v>0</v>
      </c>
      <c r="G286" s="14">
        <v>3517385</v>
      </c>
      <c r="H286" s="14">
        <v>0</v>
      </c>
      <c r="I286" s="14">
        <v>0</v>
      </c>
      <c r="J286" s="14">
        <v>3517385</v>
      </c>
      <c r="K286" s="31">
        <v>0</v>
      </c>
      <c r="L286" s="14">
        <v>3517385</v>
      </c>
      <c r="M286" s="15">
        <v>0</v>
      </c>
      <c r="N286" s="32"/>
      <c r="O286" s="33">
        <v>0</v>
      </c>
      <c r="P286" s="15">
        <v>3517385</v>
      </c>
      <c r="Q286" s="34">
        <v>0</v>
      </c>
      <c r="R286" s="34">
        <v>0</v>
      </c>
      <c r="S286" s="14">
        <v>3517385</v>
      </c>
      <c r="T286" s="14"/>
      <c r="U286" s="14">
        <v>3517385</v>
      </c>
      <c r="V286" s="14">
        <v>0</v>
      </c>
      <c r="W286" s="14">
        <v>0</v>
      </c>
      <c r="X286" s="14">
        <v>0</v>
      </c>
      <c r="Y286" s="14">
        <v>0</v>
      </c>
      <c r="Z286" s="14">
        <v>0</v>
      </c>
      <c r="AA286" s="20">
        <v>27288</v>
      </c>
      <c r="AB286">
        <v>128.89860011726768</v>
      </c>
      <c r="AC286">
        <v>155</v>
      </c>
    </row>
    <row r="287" spans="1:29" x14ac:dyDescent="0.25">
      <c r="A287" s="16" t="s">
        <v>571</v>
      </c>
      <c r="B287" s="16">
        <v>15</v>
      </c>
      <c r="C287" s="16" t="s">
        <v>572</v>
      </c>
      <c r="D287" s="16" t="s">
        <v>570</v>
      </c>
      <c r="E287" s="13" t="s">
        <v>1128</v>
      </c>
      <c r="F287" s="14">
        <v>1765589</v>
      </c>
      <c r="G287" s="14">
        <v>8000682</v>
      </c>
      <c r="H287" s="14">
        <v>0</v>
      </c>
      <c r="I287" s="14">
        <v>0</v>
      </c>
      <c r="J287" s="14">
        <v>9766271</v>
      </c>
      <c r="K287" s="31">
        <v>0</v>
      </c>
      <c r="L287" s="14">
        <v>9766271</v>
      </c>
      <c r="M287" s="15">
        <v>1624235</v>
      </c>
      <c r="N287" s="32"/>
      <c r="O287" s="33">
        <v>1624235</v>
      </c>
      <c r="P287" s="15">
        <v>8142036</v>
      </c>
      <c r="Q287" s="34">
        <v>0</v>
      </c>
      <c r="R287" s="34">
        <v>0</v>
      </c>
      <c r="S287" s="14">
        <v>9766271</v>
      </c>
      <c r="T287" s="14"/>
      <c r="U287" s="14">
        <v>9766271</v>
      </c>
      <c r="V287" s="14">
        <v>0</v>
      </c>
      <c r="W287" s="14">
        <v>0</v>
      </c>
      <c r="X287" s="14">
        <v>0</v>
      </c>
      <c r="Y287" s="14">
        <v>0</v>
      </c>
      <c r="Z287" s="14">
        <v>13241</v>
      </c>
      <c r="AA287" s="20">
        <v>36303</v>
      </c>
      <c r="AB287">
        <v>269.02104509269208</v>
      </c>
      <c r="AC287">
        <v>40</v>
      </c>
    </row>
    <row r="288" spans="1:29" x14ac:dyDescent="0.25">
      <c r="A288" s="16" t="s">
        <v>573</v>
      </c>
      <c r="B288" s="16">
        <v>14</v>
      </c>
      <c r="C288" s="16" t="s">
        <v>26</v>
      </c>
      <c r="D288" s="16" t="s">
        <v>570</v>
      </c>
      <c r="E288" s="13" t="s">
        <v>1128</v>
      </c>
      <c r="F288" s="14">
        <v>0</v>
      </c>
      <c r="G288" s="14">
        <v>19166830</v>
      </c>
      <c r="H288" s="14">
        <v>0</v>
      </c>
      <c r="I288" s="14">
        <v>0</v>
      </c>
      <c r="J288" s="14">
        <v>19166830</v>
      </c>
      <c r="K288" s="31">
        <v>0</v>
      </c>
      <c r="L288" s="14">
        <v>19166830</v>
      </c>
      <c r="M288" s="15">
        <v>0</v>
      </c>
      <c r="N288" s="32"/>
      <c r="O288" s="33">
        <v>0</v>
      </c>
      <c r="P288" s="15">
        <v>19166830</v>
      </c>
      <c r="Q288" s="34">
        <v>0</v>
      </c>
      <c r="R288" s="34">
        <v>0</v>
      </c>
      <c r="S288" s="14">
        <v>19166830</v>
      </c>
      <c r="T288" s="14"/>
      <c r="U288" s="14">
        <v>19166830</v>
      </c>
      <c r="V288" s="14">
        <v>0</v>
      </c>
      <c r="W288" s="14">
        <v>0</v>
      </c>
      <c r="X288" s="14">
        <v>0</v>
      </c>
      <c r="Y288" s="14">
        <v>0</v>
      </c>
      <c r="Z288" s="14">
        <v>98688</v>
      </c>
      <c r="AA288" s="20">
        <v>87065</v>
      </c>
      <c r="AB288">
        <v>220.14391546545684</v>
      </c>
      <c r="AC288">
        <v>58</v>
      </c>
    </row>
    <row r="289" spans="1:29" x14ac:dyDescent="0.25">
      <c r="A289" s="16" t="s">
        <v>574</v>
      </c>
      <c r="B289" s="16">
        <v>14</v>
      </c>
      <c r="C289" s="16" t="s">
        <v>575</v>
      </c>
      <c r="D289" s="16" t="s">
        <v>570</v>
      </c>
      <c r="E289" s="13" t="s">
        <v>1128</v>
      </c>
      <c r="F289" s="14">
        <v>12115</v>
      </c>
      <c r="G289" s="14">
        <v>491435</v>
      </c>
      <c r="H289" s="14">
        <v>0</v>
      </c>
      <c r="I289" s="14">
        <v>0</v>
      </c>
      <c r="J289" s="14">
        <v>503550</v>
      </c>
      <c r="K289" s="31">
        <v>0</v>
      </c>
      <c r="L289" s="14">
        <v>503550</v>
      </c>
      <c r="M289" s="15">
        <v>6939</v>
      </c>
      <c r="N289" s="32"/>
      <c r="O289" s="33">
        <v>6939</v>
      </c>
      <c r="P289" s="15">
        <v>496611</v>
      </c>
      <c r="Q289" s="34">
        <v>0</v>
      </c>
      <c r="R289" s="34">
        <v>0</v>
      </c>
      <c r="S289" s="14">
        <v>503550</v>
      </c>
      <c r="T289" s="14"/>
      <c r="U289" s="14">
        <v>503550</v>
      </c>
      <c r="V289" s="14">
        <v>77448</v>
      </c>
      <c r="W289" s="14">
        <v>40093</v>
      </c>
      <c r="X289" s="14">
        <v>0</v>
      </c>
      <c r="Y289" s="14">
        <v>37355</v>
      </c>
      <c r="Z289" s="14">
        <v>0</v>
      </c>
      <c r="AA289" s="20">
        <v>5304</v>
      </c>
      <c r="AB289">
        <v>94.937782805429862</v>
      </c>
      <c r="AC289">
        <v>314</v>
      </c>
    </row>
    <row r="290" spans="1:29" x14ac:dyDescent="0.25">
      <c r="A290" s="16" t="s">
        <v>576</v>
      </c>
      <c r="B290" s="16">
        <v>15</v>
      </c>
      <c r="C290" s="16" t="s">
        <v>577</v>
      </c>
      <c r="D290" s="16" t="s">
        <v>570</v>
      </c>
      <c r="E290" s="13" t="s">
        <v>1128</v>
      </c>
      <c r="F290" s="14">
        <v>0</v>
      </c>
      <c r="G290" s="14">
        <v>170313</v>
      </c>
      <c r="H290" s="14">
        <v>0</v>
      </c>
      <c r="I290" s="14">
        <v>0</v>
      </c>
      <c r="J290" s="14">
        <v>170313</v>
      </c>
      <c r="K290" s="31">
        <v>0</v>
      </c>
      <c r="L290" s="14">
        <v>170313</v>
      </c>
      <c r="M290" s="15">
        <v>0</v>
      </c>
      <c r="N290" s="32"/>
      <c r="O290" s="33">
        <v>0</v>
      </c>
      <c r="P290" s="15">
        <v>170313</v>
      </c>
      <c r="Q290" s="34">
        <v>0</v>
      </c>
      <c r="R290" s="34">
        <v>0</v>
      </c>
      <c r="S290" s="14">
        <v>170313</v>
      </c>
      <c r="T290" s="14"/>
      <c r="U290" s="14">
        <v>170313</v>
      </c>
      <c r="V290" s="14">
        <v>0</v>
      </c>
      <c r="W290" s="14">
        <v>0</v>
      </c>
      <c r="X290" s="14">
        <v>0</v>
      </c>
      <c r="Y290" s="14">
        <v>0</v>
      </c>
      <c r="Z290" s="14">
        <v>703</v>
      </c>
      <c r="AA290" s="20">
        <v>1906</v>
      </c>
      <c r="AB290">
        <v>89.356243441762857</v>
      </c>
      <c r="AC290">
        <v>354</v>
      </c>
    </row>
    <row r="291" spans="1:29" x14ac:dyDescent="0.25">
      <c r="A291" s="16" t="s">
        <v>578</v>
      </c>
      <c r="B291" s="16">
        <v>15</v>
      </c>
      <c r="C291" s="16" t="s">
        <v>388</v>
      </c>
      <c r="D291" s="16" t="s">
        <v>570</v>
      </c>
      <c r="E291" s="13" t="s">
        <v>1128</v>
      </c>
      <c r="F291" s="14">
        <v>0</v>
      </c>
      <c r="G291" s="14">
        <v>1601563</v>
      </c>
      <c r="H291" s="14">
        <v>32594</v>
      </c>
      <c r="I291" s="14">
        <v>0</v>
      </c>
      <c r="J291" s="14">
        <v>1634157</v>
      </c>
      <c r="K291" s="31">
        <v>0</v>
      </c>
      <c r="L291" s="14">
        <v>1634157</v>
      </c>
      <c r="M291" s="15">
        <v>0</v>
      </c>
      <c r="N291" s="32"/>
      <c r="O291" s="33">
        <v>0</v>
      </c>
      <c r="P291" s="15">
        <v>1601563</v>
      </c>
      <c r="Q291" s="34">
        <v>32594</v>
      </c>
      <c r="R291" s="34">
        <v>0</v>
      </c>
      <c r="S291" s="14">
        <v>1634157</v>
      </c>
      <c r="T291" s="14"/>
      <c r="U291" s="14">
        <v>1634157</v>
      </c>
      <c r="V291" s="14">
        <v>0</v>
      </c>
      <c r="W291" s="14">
        <v>0</v>
      </c>
      <c r="X291" s="14">
        <v>0</v>
      </c>
      <c r="Y291" s="14">
        <v>0</v>
      </c>
      <c r="Z291" s="14">
        <v>4321</v>
      </c>
      <c r="AA291" s="20">
        <v>17725</v>
      </c>
      <c r="AB291">
        <v>92.195035260930894</v>
      </c>
      <c r="AC291">
        <v>333</v>
      </c>
    </row>
    <row r="292" spans="1:29" x14ac:dyDescent="0.25">
      <c r="A292" s="16" t="s">
        <v>579</v>
      </c>
      <c r="B292" s="16">
        <v>15</v>
      </c>
      <c r="C292" s="16" t="s">
        <v>390</v>
      </c>
      <c r="D292" s="16" t="s">
        <v>570</v>
      </c>
      <c r="E292" s="13" t="s">
        <v>1128</v>
      </c>
      <c r="F292" s="14">
        <v>0</v>
      </c>
      <c r="G292" s="14">
        <v>3976814</v>
      </c>
      <c r="H292" s="14">
        <v>5751</v>
      </c>
      <c r="I292" s="14">
        <v>0</v>
      </c>
      <c r="J292" s="14">
        <v>3982565</v>
      </c>
      <c r="K292" s="31">
        <v>0</v>
      </c>
      <c r="L292" s="14">
        <v>3982565</v>
      </c>
      <c r="M292" s="15">
        <v>0</v>
      </c>
      <c r="N292" s="32"/>
      <c r="O292" s="33">
        <v>0</v>
      </c>
      <c r="P292" s="15">
        <v>3976814</v>
      </c>
      <c r="Q292" s="34">
        <v>5751</v>
      </c>
      <c r="R292" s="34">
        <v>0</v>
      </c>
      <c r="S292" s="14">
        <v>3982565</v>
      </c>
      <c r="T292" s="14"/>
      <c r="U292" s="14">
        <v>3982565</v>
      </c>
      <c r="V292" s="14">
        <v>0</v>
      </c>
      <c r="W292" s="14">
        <v>0</v>
      </c>
      <c r="X292" s="14">
        <v>0</v>
      </c>
      <c r="Y292" s="14">
        <v>0</v>
      </c>
      <c r="Z292" s="14">
        <v>0</v>
      </c>
      <c r="AA292" s="20">
        <v>32435</v>
      </c>
      <c r="AB292">
        <v>122.78603360567288</v>
      </c>
      <c r="AC292">
        <v>170</v>
      </c>
    </row>
    <row r="293" spans="1:29" x14ac:dyDescent="0.25">
      <c r="A293" s="16" t="s">
        <v>580</v>
      </c>
      <c r="B293" s="16">
        <v>15</v>
      </c>
      <c r="C293" s="16" t="s">
        <v>581</v>
      </c>
      <c r="D293" s="16" t="s">
        <v>570</v>
      </c>
      <c r="E293" s="13" t="s">
        <v>1128</v>
      </c>
      <c r="F293" s="14">
        <v>0</v>
      </c>
      <c r="G293" s="14">
        <v>187581</v>
      </c>
      <c r="H293" s="14">
        <v>0</v>
      </c>
      <c r="I293" s="14">
        <v>0</v>
      </c>
      <c r="J293" s="14">
        <v>187581</v>
      </c>
      <c r="K293" s="31">
        <v>0</v>
      </c>
      <c r="L293" s="14">
        <v>187581</v>
      </c>
      <c r="M293" s="15">
        <v>0</v>
      </c>
      <c r="N293" s="32"/>
      <c r="O293" s="33">
        <v>0</v>
      </c>
      <c r="P293" s="15">
        <v>187581</v>
      </c>
      <c r="Q293" s="34">
        <v>0</v>
      </c>
      <c r="R293" s="34">
        <v>0</v>
      </c>
      <c r="S293" s="14">
        <v>187581</v>
      </c>
      <c r="T293" s="14"/>
      <c r="U293" s="14">
        <v>187581</v>
      </c>
      <c r="V293" s="14">
        <v>0</v>
      </c>
      <c r="W293" s="14">
        <v>0</v>
      </c>
      <c r="X293" s="14">
        <v>0</v>
      </c>
      <c r="Y293" s="14">
        <v>0</v>
      </c>
      <c r="Z293" s="14">
        <v>915</v>
      </c>
      <c r="AA293" s="20">
        <v>2576</v>
      </c>
      <c r="AB293">
        <v>72.818711180124225</v>
      </c>
      <c r="AC293">
        <v>474</v>
      </c>
    </row>
    <row r="294" spans="1:29" x14ac:dyDescent="0.25">
      <c r="A294" s="16" t="s">
        <v>582</v>
      </c>
      <c r="B294" s="16">
        <v>15</v>
      </c>
      <c r="C294" s="16" t="s">
        <v>583</v>
      </c>
      <c r="D294" s="16" t="s">
        <v>570</v>
      </c>
      <c r="E294" s="13" t="s">
        <v>1129</v>
      </c>
      <c r="F294" s="14">
        <v>22472268</v>
      </c>
      <c r="G294" s="14">
        <v>36491587</v>
      </c>
      <c r="H294" s="14">
        <v>0</v>
      </c>
      <c r="I294" s="14">
        <v>705</v>
      </c>
      <c r="J294" s="14">
        <v>58964560</v>
      </c>
      <c r="K294" s="34">
        <v>0</v>
      </c>
      <c r="L294" s="14">
        <v>58964560</v>
      </c>
      <c r="M294" s="15">
        <v>21302754</v>
      </c>
      <c r="N294" s="32"/>
      <c r="O294" s="33">
        <v>21302754</v>
      </c>
      <c r="P294" s="15">
        <v>37661101</v>
      </c>
      <c r="Q294" s="34">
        <v>0</v>
      </c>
      <c r="R294" s="34">
        <v>705</v>
      </c>
      <c r="S294" s="14">
        <v>58964560</v>
      </c>
      <c r="T294" s="14"/>
      <c r="U294" s="14">
        <v>58964560</v>
      </c>
      <c r="V294" s="14">
        <v>0</v>
      </c>
      <c r="W294" s="14">
        <v>0</v>
      </c>
      <c r="X294" s="14">
        <v>0</v>
      </c>
      <c r="Y294" s="14">
        <v>0</v>
      </c>
      <c r="Z294" s="14">
        <v>0</v>
      </c>
      <c r="AA294" s="20">
        <v>83203</v>
      </c>
      <c r="AB294">
        <v>708.68310036897708</v>
      </c>
      <c r="AC294">
        <v>9</v>
      </c>
    </row>
    <row r="295" spans="1:29" x14ac:dyDescent="0.25">
      <c r="A295" s="16" t="s">
        <v>584</v>
      </c>
      <c r="B295" s="16">
        <v>14</v>
      </c>
      <c r="C295" s="16" t="s">
        <v>585</v>
      </c>
      <c r="D295" s="16" t="s">
        <v>570</v>
      </c>
      <c r="E295" s="13" t="s">
        <v>1128</v>
      </c>
      <c r="F295" s="14">
        <v>0</v>
      </c>
      <c r="G295" s="14">
        <v>1414330</v>
      </c>
      <c r="H295" s="14">
        <v>5894</v>
      </c>
      <c r="I295" s="14">
        <v>0</v>
      </c>
      <c r="J295" s="14">
        <v>1420224</v>
      </c>
      <c r="K295" s="31">
        <v>0</v>
      </c>
      <c r="L295" s="14">
        <v>1420224</v>
      </c>
      <c r="M295" s="15">
        <v>0</v>
      </c>
      <c r="N295" s="32"/>
      <c r="O295" s="33">
        <v>0</v>
      </c>
      <c r="P295" s="15">
        <v>1414330</v>
      </c>
      <c r="Q295" s="34">
        <v>5894</v>
      </c>
      <c r="R295" s="34">
        <v>0</v>
      </c>
      <c r="S295" s="14">
        <v>1420224</v>
      </c>
      <c r="T295" s="14"/>
      <c r="U295" s="14">
        <v>1420224</v>
      </c>
      <c r="V295" s="14">
        <v>0</v>
      </c>
      <c r="W295" s="14">
        <v>0</v>
      </c>
      <c r="X295" s="14">
        <v>0</v>
      </c>
      <c r="Y295" s="14">
        <v>0</v>
      </c>
      <c r="Z295" s="14">
        <v>2486</v>
      </c>
      <c r="AA295" s="20">
        <v>14543</v>
      </c>
      <c r="AB295">
        <v>97.656879598432241</v>
      </c>
      <c r="AC295">
        <v>292</v>
      </c>
    </row>
    <row r="296" spans="1:29" x14ac:dyDescent="0.25">
      <c r="A296" s="16" t="s">
        <v>586</v>
      </c>
      <c r="B296" s="16">
        <v>15</v>
      </c>
      <c r="C296" s="16" t="s">
        <v>587</v>
      </c>
      <c r="D296" s="16" t="s">
        <v>570</v>
      </c>
      <c r="E296" s="13" t="s">
        <v>1128</v>
      </c>
      <c r="F296" s="14">
        <v>0</v>
      </c>
      <c r="G296" s="14">
        <v>2190039</v>
      </c>
      <c r="H296" s="14">
        <v>0</v>
      </c>
      <c r="I296" s="14">
        <v>0</v>
      </c>
      <c r="J296" s="14">
        <v>2190039</v>
      </c>
      <c r="K296" s="31">
        <v>0</v>
      </c>
      <c r="L296" s="14">
        <v>2190039</v>
      </c>
      <c r="M296" s="15">
        <v>0</v>
      </c>
      <c r="N296" s="32"/>
      <c r="O296" s="33">
        <v>0</v>
      </c>
      <c r="P296" s="15">
        <v>2190039</v>
      </c>
      <c r="Q296" s="34">
        <v>0</v>
      </c>
      <c r="R296" s="34">
        <v>0</v>
      </c>
      <c r="S296" s="14">
        <v>2190039</v>
      </c>
      <c r="T296" s="14"/>
      <c r="U296" s="14">
        <v>2190039</v>
      </c>
      <c r="V296" s="14">
        <v>0</v>
      </c>
      <c r="W296" s="14">
        <v>0</v>
      </c>
      <c r="X296" s="14">
        <v>0</v>
      </c>
      <c r="Y296" s="14">
        <v>0</v>
      </c>
      <c r="Z296" s="14">
        <v>0</v>
      </c>
      <c r="AA296" s="20">
        <v>27895</v>
      </c>
      <c r="AB296">
        <v>78.510091414231937</v>
      </c>
      <c r="AC296">
        <v>437</v>
      </c>
    </row>
    <row r="297" spans="1:29" x14ac:dyDescent="0.25">
      <c r="A297" s="18" t="s">
        <v>588</v>
      </c>
      <c r="B297" s="16">
        <v>16</v>
      </c>
      <c r="C297" s="16" t="s">
        <v>589</v>
      </c>
      <c r="D297" s="16" t="s">
        <v>570</v>
      </c>
      <c r="E297" s="13" t="s">
        <v>1128</v>
      </c>
      <c r="F297" s="14">
        <v>0</v>
      </c>
      <c r="G297" s="14">
        <v>2452421</v>
      </c>
      <c r="H297" s="14">
        <v>4855</v>
      </c>
      <c r="I297" s="14">
        <v>0</v>
      </c>
      <c r="J297" s="14">
        <v>2457276</v>
      </c>
      <c r="K297" s="31">
        <v>0</v>
      </c>
      <c r="L297" s="14">
        <v>2457276</v>
      </c>
      <c r="M297" s="15">
        <v>0</v>
      </c>
      <c r="N297" s="34"/>
      <c r="O297" s="33">
        <v>0</v>
      </c>
      <c r="P297" s="15">
        <v>2452421</v>
      </c>
      <c r="Q297" s="34">
        <v>4855</v>
      </c>
      <c r="R297" s="34">
        <v>0</v>
      </c>
      <c r="S297" s="14">
        <v>2457276</v>
      </c>
      <c r="T297" s="14">
        <v>0</v>
      </c>
      <c r="U297" s="14">
        <v>2457276</v>
      </c>
      <c r="V297" s="14">
        <v>0</v>
      </c>
      <c r="W297" s="14">
        <v>0</v>
      </c>
      <c r="X297" s="14">
        <v>0</v>
      </c>
      <c r="Y297" s="14">
        <v>0</v>
      </c>
      <c r="Z297" s="14">
        <v>0</v>
      </c>
      <c r="AA297" s="20">
        <v>31187</v>
      </c>
      <c r="AB297">
        <v>78.791676018854005</v>
      </c>
      <c r="AC297">
        <v>433</v>
      </c>
    </row>
    <row r="298" spans="1:29" x14ac:dyDescent="0.25">
      <c r="A298" s="16" t="s">
        <v>590</v>
      </c>
      <c r="B298" s="16">
        <v>19</v>
      </c>
      <c r="C298" s="16" t="s">
        <v>591</v>
      </c>
      <c r="D298" s="16" t="s">
        <v>592</v>
      </c>
      <c r="E298" s="13" t="s">
        <v>1128</v>
      </c>
      <c r="F298" s="14">
        <v>110850</v>
      </c>
      <c r="G298" s="14">
        <v>2472261</v>
      </c>
      <c r="H298" s="14">
        <v>0</v>
      </c>
      <c r="I298" s="14">
        <v>0</v>
      </c>
      <c r="J298" s="14">
        <v>2583111</v>
      </c>
      <c r="K298" s="31">
        <v>0</v>
      </c>
      <c r="L298" s="14">
        <v>2583111</v>
      </c>
      <c r="M298" s="15">
        <v>82992</v>
      </c>
      <c r="N298" s="32"/>
      <c r="O298" s="33">
        <v>82992</v>
      </c>
      <c r="P298" s="15">
        <v>2500119</v>
      </c>
      <c r="Q298" s="34">
        <v>0</v>
      </c>
      <c r="R298" s="34">
        <v>0</v>
      </c>
      <c r="S298" s="14">
        <v>2583111</v>
      </c>
      <c r="T298" s="14"/>
      <c r="U298" s="14">
        <v>2583111</v>
      </c>
      <c r="V298" s="14">
        <v>0</v>
      </c>
      <c r="W298" s="14">
        <v>0</v>
      </c>
      <c r="X298" s="14">
        <v>0</v>
      </c>
      <c r="Y298" s="14">
        <v>0</v>
      </c>
      <c r="Z298" s="14">
        <v>0</v>
      </c>
      <c r="AA298" s="20">
        <v>23408</v>
      </c>
      <c r="AB298">
        <v>110.35163192071087</v>
      </c>
      <c r="AC298">
        <v>214</v>
      </c>
    </row>
    <row r="299" spans="1:29" x14ac:dyDescent="0.25">
      <c r="A299" s="16" t="s">
        <v>593</v>
      </c>
      <c r="B299" s="16">
        <v>14</v>
      </c>
      <c r="C299" s="16" t="s">
        <v>594</v>
      </c>
      <c r="D299" s="16" t="s">
        <v>592</v>
      </c>
      <c r="E299" s="13" t="s">
        <v>1128</v>
      </c>
      <c r="F299" s="14">
        <v>0</v>
      </c>
      <c r="G299" s="14">
        <v>467020</v>
      </c>
      <c r="H299" s="14">
        <v>0</v>
      </c>
      <c r="I299" s="14">
        <v>0</v>
      </c>
      <c r="J299" s="14">
        <v>467020</v>
      </c>
      <c r="K299" s="31">
        <v>0</v>
      </c>
      <c r="L299" s="14">
        <v>467020</v>
      </c>
      <c r="M299" s="15">
        <v>0</v>
      </c>
      <c r="N299" s="32"/>
      <c r="O299" s="33">
        <v>0</v>
      </c>
      <c r="P299" s="15">
        <v>467020</v>
      </c>
      <c r="Q299" s="34">
        <v>0</v>
      </c>
      <c r="R299" s="34">
        <v>0</v>
      </c>
      <c r="S299" s="14">
        <v>467020</v>
      </c>
      <c r="T299" s="14"/>
      <c r="U299" s="14">
        <v>467020</v>
      </c>
      <c r="V299" s="14">
        <v>0</v>
      </c>
      <c r="W299" s="14">
        <v>0</v>
      </c>
      <c r="X299" s="14">
        <v>0</v>
      </c>
      <c r="Y299" s="14">
        <v>0</v>
      </c>
      <c r="Z299" s="14">
        <v>0</v>
      </c>
      <c r="AA299" s="20">
        <v>4067</v>
      </c>
      <c r="AB299">
        <v>114.83157118268994</v>
      </c>
      <c r="AC299">
        <v>195</v>
      </c>
    </row>
    <row r="300" spans="1:29" x14ac:dyDescent="0.25">
      <c r="A300" s="16" t="s">
        <v>595</v>
      </c>
      <c r="B300" s="16">
        <v>22</v>
      </c>
      <c r="C300" s="16" t="s">
        <v>596</v>
      </c>
      <c r="D300" s="16" t="s">
        <v>592</v>
      </c>
      <c r="E300" s="13" t="s">
        <v>1128</v>
      </c>
      <c r="F300" s="14">
        <v>4674</v>
      </c>
      <c r="G300" s="14">
        <v>598280</v>
      </c>
      <c r="H300" s="14">
        <v>0</v>
      </c>
      <c r="I300" s="14">
        <v>0</v>
      </c>
      <c r="J300" s="14">
        <v>602954</v>
      </c>
      <c r="K300" s="31">
        <v>0</v>
      </c>
      <c r="L300" s="14">
        <v>602954</v>
      </c>
      <c r="M300" s="15">
        <v>0</v>
      </c>
      <c r="N300" s="32"/>
      <c r="O300" s="33">
        <v>0</v>
      </c>
      <c r="P300" s="15">
        <v>602954</v>
      </c>
      <c r="Q300" s="34">
        <v>0</v>
      </c>
      <c r="R300" s="34">
        <v>0</v>
      </c>
      <c r="S300" s="14">
        <v>602954</v>
      </c>
      <c r="T300" s="14"/>
      <c r="U300" s="14">
        <v>602954</v>
      </c>
      <c r="V300" s="14">
        <v>0</v>
      </c>
      <c r="W300" s="14">
        <v>0</v>
      </c>
      <c r="X300" s="14">
        <v>0</v>
      </c>
      <c r="Y300" s="14">
        <v>0</v>
      </c>
      <c r="Z300" s="14">
        <v>0</v>
      </c>
      <c r="AA300" s="20">
        <v>7202</v>
      </c>
      <c r="AB300">
        <v>83.720355456817558</v>
      </c>
      <c r="AC300">
        <v>406</v>
      </c>
    </row>
    <row r="301" spans="1:29" x14ac:dyDescent="0.25">
      <c r="A301" s="16" t="s">
        <v>597</v>
      </c>
      <c r="B301" s="16">
        <v>18</v>
      </c>
      <c r="C301" s="16" t="s">
        <v>598</v>
      </c>
      <c r="D301" s="16" t="s">
        <v>592</v>
      </c>
      <c r="E301" s="13" t="s">
        <v>1128</v>
      </c>
      <c r="F301" s="14">
        <v>0</v>
      </c>
      <c r="G301" s="14">
        <v>4166597</v>
      </c>
      <c r="H301" s="14">
        <v>0</v>
      </c>
      <c r="I301" s="14">
        <v>7567</v>
      </c>
      <c r="J301" s="14">
        <v>4174164</v>
      </c>
      <c r="K301" s="31">
        <v>0</v>
      </c>
      <c r="L301" s="14">
        <v>4174164</v>
      </c>
      <c r="M301" s="15">
        <v>0</v>
      </c>
      <c r="N301" s="32"/>
      <c r="O301" s="33">
        <v>0</v>
      </c>
      <c r="P301" s="15">
        <v>4166597</v>
      </c>
      <c r="Q301" s="34">
        <v>0</v>
      </c>
      <c r="R301" s="34">
        <v>7567</v>
      </c>
      <c r="S301" s="14">
        <v>4174164</v>
      </c>
      <c r="T301" s="14"/>
      <c r="U301" s="14">
        <v>4174164</v>
      </c>
      <c r="V301" s="14">
        <v>0</v>
      </c>
      <c r="W301" s="14">
        <v>0</v>
      </c>
      <c r="X301" s="14">
        <v>0</v>
      </c>
      <c r="Y301" s="14">
        <v>0</v>
      </c>
      <c r="Z301" s="14">
        <v>17069</v>
      </c>
      <c r="AA301" s="20">
        <v>47611</v>
      </c>
      <c r="AB301">
        <v>87.672260612043431</v>
      </c>
      <c r="AC301">
        <v>366</v>
      </c>
    </row>
    <row r="302" spans="1:29" x14ac:dyDescent="0.25">
      <c r="A302" s="16" t="s">
        <v>599</v>
      </c>
      <c r="B302" s="16">
        <v>18</v>
      </c>
      <c r="C302" s="16" t="s">
        <v>600</v>
      </c>
      <c r="D302" s="16" t="s">
        <v>592</v>
      </c>
      <c r="E302" s="13" t="s">
        <v>1128</v>
      </c>
      <c r="F302" s="14">
        <v>0</v>
      </c>
      <c r="G302" s="14">
        <v>16042726</v>
      </c>
      <c r="H302" s="14">
        <v>15371</v>
      </c>
      <c r="I302" s="14">
        <v>0</v>
      </c>
      <c r="J302" s="14">
        <v>16058097</v>
      </c>
      <c r="K302" s="31">
        <v>0</v>
      </c>
      <c r="L302" s="14">
        <v>16058097</v>
      </c>
      <c r="M302" s="15">
        <v>0</v>
      </c>
      <c r="N302" s="32"/>
      <c r="O302" s="33">
        <v>0</v>
      </c>
      <c r="P302" s="15">
        <v>16042726</v>
      </c>
      <c r="Q302" s="34">
        <v>15371</v>
      </c>
      <c r="R302" s="34">
        <v>0</v>
      </c>
      <c r="S302" s="14">
        <v>16058097</v>
      </c>
      <c r="T302" s="14"/>
      <c r="U302" s="14">
        <v>16058097</v>
      </c>
      <c r="V302" s="14">
        <v>0</v>
      </c>
      <c r="W302" s="14">
        <v>0</v>
      </c>
      <c r="X302" s="14">
        <v>0</v>
      </c>
      <c r="Y302" s="14">
        <v>0</v>
      </c>
      <c r="Z302" s="14">
        <v>0</v>
      </c>
      <c r="AA302" s="20">
        <v>99758</v>
      </c>
      <c r="AB302">
        <v>160.97051865514544</v>
      </c>
      <c r="AC302">
        <v>104</v>
      </c>
    </row>
    <row r="303" spans="1:29" x14ac:dyDescent="0.25">
      <c r="A303" s="16" t="s">
        <v>601</v>
      </c>
      <c r="B303" s="16">
        <v>18</v>
      </c>
      <c r="C303" s="16" t="s">
        <v>602</v>
      </c>
      <c r="D303" s="16" t="s">
        <v>592</v>
      </c>
      <c r="E303" s="13" t="s">
        <v>1128</v>
      </c>
      <c r="F303" s="14">
        <v>2942</v>
      </c>
      <c r="G303" s="14">
        <v>139329</v>
      </c>
      <c r="H303" s="14">
        <v>0</v>
      </c>
      <c r="I303" s="14">
        <v>0</v>
      </c>
      <c r="J303" s="14">
        <v>142271</v>
      </c>
      <c r="K303" s="31">
        <v>0</v>
      </c>
      <c r="L303" s="14">
        <v>142271</v>
      </c>
      <c r="M303" s="15">
        <v>1493</v>
      </c>
      <c r="N303" s="32"/>
      <c r="O303" s="33">
        <v>1493</v>
      </c>
      <c r="P303" s="15">
        <v>140778</v>
      </c>
      <c r="Q303" s="34">
        <v>0</v>
      </c>
      <c r="R303" s="34">
        <v>0</v>
      </c>
      <c r="S303" s="14">
        <v>142271</v>
      </c>
      <c r="T303" s="14"/>
      <c r="U303" s="14">
        <v>142271</v>
      </c>
      <c r="V303" s="14">
        <v>0</v>
      </c>
      <c r="W303" s="14">
        <v>0</v>
      </c>
      <c r="X303" s="14">
        <v>0</v>
      </c>
      <c r="Y303" s="14">
        <v>0</v>
      </c>
      <c r="Z303" s="14">
        <v>0</v>
      </c>
      <c r="AA303" s="20">
        <v>2155</v>
      </c>
      <c r="AB303">
        <v>66.019025522041758</v>
      </c>
      <c r="AC303">
        <v>522</v>
      </c>
    </row>
    <row r="304" spans="1:29" x14ac:dyDescent="0.25">
      <c r="A304" s="16" t="s">
        <v>603</v>
      </c>
      <c r="B304" s="16">
        <v>18</v>
      </c>
      <c r="C304" s="16" t="s">
        <v>604</v>
      </c>
      <c r="D304" s="16" t="s">
        <v>592</v>
      </c>
      <c r="E304" s="13" t="s">
        <v>1128</v>
      </c>
      <c r="F304" s="14">
        <v>24612</v>
      </c>
      <c r="G304" s="14">
        <v>956935</v>
      </c>
      <c r="H304" s="14">
        <v>0</v>
      </c>
      <c r="I304" s="14">
        <v>0</v>
      </c>
      <c r="J304" s="14">
        <v>981547</v>
      </c>
      <c r="K304" s="31">
        <v>0</v>
      </c>
      <c r="L304" s="14">
        <v>981547</v>
      </c>
      <c r="M304" s="15">
        <v>14496</v>
      </c>
      <c r="N304" s="32"/>
      <c r="O304" s="33">
        <v>14496</v>
      </c>
      <c r="P304" s="15">
        <v>967051</v>
      </c>
      <c r="Q304" s="34">
        <v>0</v>
      </c>
      <c r="R304" s="34">
        <v>0</v>
      </c>
      <c r="S304" s="14">
        <v>981547</v>
      </c>
      <c r="T304" s="14"/>
      <c r="U304" s="14">
        <v>981547</v>
      </c>
      <c r="V304" s="14">
        <v>0</v>
      </c>
      <c r="W304" s="14">
        <v>0</v>
      </c>
      <c r="X304" s="14">
        <v>0</v>
      </c>
      <c r="Y304" s="14">
        <v>0</v>
      </c>
      <c r="Z304" s="14">
        <v>0</v>
      </c>
      <c r="AA304" s="20">
        <v>13711</v>
      </c>
      <c r="AB304">
        <v>71.588286777040338</v>
      </c>
      <c r="AC304">
        <v>490</v>
      </c>
    </row>
    <row r="305" spans="1:29" x14ac:dyDescent="0.25">
      <c r="A305" s="16" t="s">
        <v>605</v>
      </c>
      <c r="B305" s="16">
        <v>14</v>
      </c>
      <c r="C305" s="16" t="s">
        <v>606</v>
      </c>
      <c r="D305" s="16" t="s">
        <v>592</v>
      </c>
      <c r="E305" s="13" t="s">
        <v>1128</v>
      </c>
      <c r="F305" s="14">
        <v>0</v>
      </c>
      <c r="G305" s="14">
        <v>413905</v>
      </c>
      <c r="H305" s="14">
        <v>0</v>
      </c>
      <c r="I305" s="14">
        <v>0</v>
      </c>
      <c r="J305" s="14">
        <v>413905</v>
      </c>
      <c r="K305" s="31">
        <v>0</v>
      </c>
      <c r="L305" s="14">
        <v>413905</v>
      </c>
      <c r="M305" s="15">
        <v>0</v>
      </c>
      <c r="N305" s="32"/>
      <c r="O305" s="33">
        <v>0</v>
      </c>
      <c r="P305" s="15">
        <v>413905</v>
      </c>
      <c r="Q305" s="34">
        <v>0</v>
      </c>
      <c r="R305" s="34">
        <v>0</v>
      </c>
      <c r="S305" s="14">
        <v>413905</v>
      </c>
      <c r="T305" s="14"/>
      <c r="U305" s="14">
        <v>413905</v>
      </c>
      <c r="V305" s="14">
        <v>0</v>
      </c>
      <c r="W305" s="14">
        <v>0</v>
      </c>
      <c r="X305" s="14">
        <v>0</v>
      </c>
      <c r="Y305" s="14">
        <v>0</v>
      </c>
      <c r="Z305" s="14">
        <v>1876</v>
      </c>
      <c r="AA305" s="20">
        <v>5885</v>
      </c>
      <c r="AB305">
        <v>70.332200509770601</v>
      </c>
      <c r="AC305">
        <v>498</v>
      </c>
    </row>
    <row r="306" spans="1:29" x14ac:dyDescent="0.25">
      <c r="A306" s="16" t="s">
        <v>607</v>
      </c>
      <c r="B306" s="16">
        <v>12</v>
      </c>
      <c r="C306" s="16" t="s">
        <v>608</v>
      </c>
      <c r="D306" s="16" t="s">
        <v>592</v>
      </c>
      <c r="E306" s="13" t="s">
        <v>1128</v>
      </c>
      <c r="F306" s="14">
        <v>137045</v>
      </c>
      <c r="G306" s="14">
        <v>6123348</v>
      </c>
      <c r="H306" s="14">
        <v>10464</v>
      </c>
      <c r="I306" s="14">
        <v>0</v>
      </c>
      <c r="J306" s="14">
        <v>6270857</v>
      </c>
      <c r="K306" s="31">
        <v>0</v>
      </c>
      <c r="L306" s="14">
        <v>6270857</v>
      </c>
      <c r="M306" s="15">
        <v>73053</v>
      </c>
      <c r="N306" s="32"/>
      <c r="O306" s="33">
        <v>73053</v>
      </c>
      <c r="P306" s="15">
        <v>6187340</v>
      </c>
      <c r="Q306" s="34">
        <v>10464</v>
      </c>
      <c r="R306" s="34">
        <v>0</v>
      </c>
      <c r="S306" s="14">
        <v>6270857</v>
      </c>
      <c r="T306" s="14"/>
      <c r="U306" s="14">
        <v>6270857</v>
      </c>
      <c r="V306" s="14">
        <v>0</v>
      </c>
      <c r="W306" s="14">
        <v>0</v>
      </c>
      <c r="X306" s="14">
        <v>0</v>
      </c>
      <c r="Y306" s="14">
        <v>0</v>
      </c>
      <c r="Z306" s="14">
        <v>22053</v>
      </c>
      <c r="AA306" s="20">
        <v>65590</v>
      </c>
      <c r="AB306">
        <v>95.606906540631201</v>
      </c>
      <c r="AC306">
        <v>308</v>
      </c>
    </row>
    <row r="307" spans="1:29" x14ac:dyDescent="0.25">
      <c r="A307" s="16" t="s">
        <v>609</v>
      </c>
      <c r="B307" s="16">
        <v>18</v>
      </c>
      <c r="C307" s="16" t="s">
        <v>610</v>
      </c>
      <c r="D307" s="16" t="s">
        <v>592</v>
      </c>
      <c r="E307" s="13" t="s">
        <v>1128</v>
      </c>
      <c r="F307" s="14">
        <v>0</v>
      </c>
      <c r="G307" s="14">
        <v>1448955</v>
      </c>
      <c r="H307" s="14">
        <v>0</v>
      </c>
      <c r="I307" s="14">
        <v>0</v>
      </c>
      <c r="J307" s="14">
        <v>1448955</v>
      </c>
      <c r="K307" s="31">
        <v>0</v>
      </c>
      <c r="L307" s="14">
        <v>1448955</v>
      </c>
      <c r="M307" s="15">
        <v>0</v>
      </c>
      <c r="N307" s="32"/>
      <c r="O307" s="33">
        <v>0</v>
      </c>
      <c r="P307" s="15">
        <v>1448955</v>
      </c>
      <c r="Q307" s="34">
        <v>0</v>
      </c>
      <c r="R307" s="34">
        <v>0</v>
      </c>
      <c r="S307" s="14">
        <v>1448955</v>
      </c>
      <c r="T307" s="14"/>
      <c r="U307" s="14">
        <v>1448955</v>
      </c>
      <c r="V307" s="14">
        <v>0</v>
      </c>
      <c r="W307" s="14">
        <v>0</v>
      </c>
      <c r="X307" s="14">
        <v>0</v>
      </c>
      <c r="Y307" s="14">
        <v>0</v>
      </c>
      <c r="Z307" s="14">
        <v>0</v>
      </c>
      <c r="AA307" s="20">
        <v>14543</v>
      </c>
      <c r="AB307">
        <v>99.632469229182419</v>
      </c>
      <c r="AC307">
        <v>275</v>
      </c>
    </row>
    <row r="308" spans="1:29" x14ac:dyDescent="0.25">
      <c r="A308" s="13" t="s">
        <v>611</v>
      </c>
      <c r="B308" s="13">
        <v>22</v>
      </c>
      <c r="C308" s="13" t="s">
        <v>612</v>
      </c>
      <c r="D308" s="13" t="s">
        <v>592</v>
      </c>
      <c r="E308" s="13" t="s">
        <v>1128</v>
      </c>
      <c r="F308" s="14">
        <v>14397</v>
      </c>
      <c r="G308" s="14">
        <v>1765417</v>
      </c>
      <c r="H308" s="14">
        <v>0</v>
      </c>
      <c r="I308" s="14">
        <v>0</v>
      </c>
      <c r="J308" s="14">
        <v>1779814</v>
      </c>
      <c r="K308" s="31">
        <v>0</v>
      </c>
      <c r="L308" s="14">
        <v>1779814</v>
      </c>
      <c r="M308" s="15">
        <v>0</v>
      </c>
      <c r="N308" s="32"/>
      <c r="O308" s="33">
        <v>0</v>
      </c>
      <c r="P308" s="15">
        <v>1779814</v>
      </c>
      <c r="Q308" s="34">
        <v>0</v>
      </c>
      <c r="R308" s="34">
        <v>0</v>
      </c>
      <c r="S308" s="14">
        <v>1779814</v>
      </c>
      <c r="T308" s="14"/>
      <c r="U308" s="14">
        <v>1779814</v>
      </c>
      <c r="V308" s="14">
        <v>0</v>
      </c>
      <c r="W308" s="14">
        <v>0</v>
      </c>
      <c r="X308" s="14">
        <v>0</v>
      </c>
      <c r="Y308" s="14">
        <v>0</v>
      </c>
      <c r="Z308" s="14">
        <v>0</v>
      </c>
      <c r="AA308" s="20">
        <v>13679</v>
      </c>
      <c r="AB308">
        <v>130.112873748081</v>
      </c>
      <c r="AC308">
        <v>151</v>
      </c>
    </row>
    <row r="309" spans="1:29" x14ac:dyDescent="0.25">
      <c r="A309" s="16" t="s">
        <v>613</v>
      </c>
      <c r="B309" s="16">
        <v>17</v>
      </c>
      <c r="C309" s="16" t="s">
        <v>614</v>
      </c>
      <c r="D309" s="16" t="s">
        <v>592</v>
      </c>
      <c r="E309" s="13" t="s">
        <v>1128</v>
      </c>
      <c r="F309" s="14">
        <v>18213</v>
      </c>
      <c r="G309" s="14">
        <v>368956</v>
      </c>
      <c r="H309" s="14">
        <v>0</v>
      </c>
      <c r="I309" s="14">
        <v>0</v>
      </c>
      <c r="J309" s="14">
        <v>387169</v>
      </c>
      <c r="K309" s="31">
        <v>0</v>
      </c>
      <c r="L309" s="14">
        <v>387169</v>
      </c>
      <c r="M309" s="15">
        <v>13994</v>
      </c>
      <c r="N309" s="32"/>
      <c r="O309" s="33">
        <v>13994</v>
      </c>
      <c r="P309" s="15">
        <v>373175</v>
      </c>
      <c r="Q309" s="34">
        <v>0</v>
      </c>
      <c r="R309" s="34">
        <v>0</v>
      </c>
      <c r="S309" s="14">
        <v>387169</v>
      </c>
      <c r="T309" s="14"/>
      <c r="U309" s="14">
        <v>387169</v>
      </c>
      <c r="V309" s="14">
        <v>0</v>
      </c>
      <c r="W309" s="14">
        <v>0</v>
      </c>
      <c r="X309" s="14">
        <v>0</v>
      </c>
      <c r="Y309" s="14">
        <v>0</v>
      </c>
      <c r="Z309" s="14">
        <v>0</v>
      </c>
      <c r="AA309" s="20">
        <v>6967</v>
      </c>
      <c r="AB309">
        <v>55.571838668006315</v>
      </c>
      <c r="AC309">
        <v>549</v>
      </c>
    </row>
    <row r="310" spans="1:29" x14ac:dyDescent="0.25">
      <c r="A310" s="16" t="s">
        <v>615</v>
      </c>
      <c r="B310" s="16">
        <v>14</v>
      </c>
      <c r="C310" s="16" t="s">
        <v>467</v>
      </c>
      <c r="D310" s="16" t="s">
        <v>592</v>
      </c>
      <c r="E310" s="13" t="s">
        <v>1128</v>
      </c>
      <c r="F310" s="14">
        <v>0</v>
      </c>
      <c r="G310" s="14">
        <v>2263503</v>
      </c>
      <c r="H310" s="14">
        <v>0</v>
      </c>
      <c r="I310" s="14">
        <v>0</v>
      </c>
      <c r="J310" s="14">
        <v>2263503</v>
      </c>
      <c r="K310" s="31">
        <v>0</v>
      </c>
      <c r="L310" s="14">
        <v>2263503</v>
      </c>
      <c r="M310" s="15">
        <v>0</v>
      </c>
      <c r="N310" s="32"/>
      <c r="O310" s="33">
        <v>0</v>
      </c>
      <c r="P310" s="15">
        <v>2263503</v>
      </c>
      <c r="Q310" s="34">
        <v>0</v>
      </c>
      <c r="R310" s="34">
        <v>0</v>
      </c>
      <c r="S310" s="14">
        <v>2263503</v>
      </c>
      <c r="T310" s="14"/>
      <c r="U310" s="14">
        <v>2263503</v>
      </c>
      <c r="V310" s="14">
        <v>0</v>
      </c>
      <c r="W310" s="14">
        <v>0</v>
      </c>
      <c r="X310" s="14">
        <v>0</v>
      </c>
      <c r="Y310" s="14">
        <v>0</v>
      </c>
      <c r="Z310" s="14">
        <v>8757</v>
      </c>
      <c r="AA310" s="20">
        <v>45030</v>
      </c>
      <c r="AB310">
        <v>50.266555629580282</v>
      </c>
      <c r="AC310">
        <v>554</v>
      </c>
    </row>
    <row r="311" spans="1:29" x14ac:dyDescent="0.25">
      <c r="A311" s="16" t="s">
        <v>616</v>
      </c>
      <c r="B311" s="16">
        <v>17</v>
      </c>
      <c r="C311" s="17" t="s">
        <v>617</v>
      </c>
      <c r="D311" s="16" t="s">
        <v>592</v>
      </c>
      <c r="E311" s="13" t="s">
        <v>1128</v>
      </c>
      <c r="F311" s="14">
        <v>2848943</v>
      </c>
      <c r="G311" s="14">
        <v>10690445</v>
      </c>
      <c r="H311" s="14">
        <v>0</v>
      </c>
      <c r="I311" s="14">
        <v>0</v>
      </c>
      <c r="J311" s="14">
        <v>13539388</v>
      </c>
      <c r="K311" s="31">
        <v>0</v>
      </c>
      <c r="L311" s="14">
        <v>13539388</v>
      </c>
      <c r="M311" s="15">
        <v>2642242</v>
      </c>
      <c r="N311" s="32"/>
      <c r="O311" s="33">
        <v>2642242</v>
      </c>
      <c r="P311" s="15">
        <v>10897146</v>
      </c>
      <c r="Q311" s="34">
        <v>0</v>
      </c>
      <c r="R311" s="34">
        <v>0</v>
      </c>
      <c r="S311" s="14">
        <v>13539388</v>
      </c>
      <c r="T311" s="14"/>
      <c r="U311" s="14">
        <v>13539388</v>
      </c>
      <c r="V311" s="14">
        <v>1884531</v>
      </c>
      <c r="W311" s="14">
        <v>15760</v>
      </c>
      <c r="X311" s="14">
        <v>728333</v>
      </c>
      <c r="Y311" s="14">
        <v>1140438</v>
      </c>
      <c r="Z311" s="14">
        <v>0</v>
      </c>
      <c r="AA311" s="20">
        <v>55676</v>
      </c>
      <c r="AB311">
        <v>243.1817659314606</v>
      </c>
      <c r="AC311">
        <v>47</v>
      </c>
    </row>
    <row r="312" spans="1:29" x14ac:dyDescent="0.25">
      <c r="A312" s="16" t="s">
        <v>618</v>
      </c>
      <c r="B312" s="16">
        <v>17</v>
      </c>
      <c r="C312" s="16" t="s">
        <v>619</v>
      </c>
      <c r="D312" s="16" t="s">
        <v>592</v>
      </c>
      <c r="E312" s="13" t="s">
        <v>1129</v>
      </c>
      <c r="F312" s="14">
        <v>0</v>
      </c>
      <c r="G312" s="14">
        <v>4486969</v>
      </c>
      <c r="H312" s="14">
        <v>0</v>
      </c>
      <c r="I312" s="14">
        <v>4653</v>
      </c>
      <c r="J312" s="14">
        <v>4491622</v>
      </c>
      <c r="K312" s="31">
        <v>0</v>
      </c>
      <c r="L312" s="14">
        <v>4491622</v>
      </c>
      <c r="M312" s="15">
        <v>0</v>
      </c>
      <c r="N312" s="32"/>
      <c r="O312" s="33">
        <v>0</v>
      </c>
      <c r="P312" s="15">
        <v>4486969</v>
      </c>
      <c r="Q312" s="34">
        <v>0</v>
      </c>
      <c r="R312" s="34">
        <v>4653</v>
      </c>
      <c r="S312" s="14">
        <v>4491622</v>
      </c>
      <c r="T312" s="14"/>
      <c r="U312" s="14">
        <v>4491622</v>
      </c>
      <c r="V312" s="14">
        <v>0</v>
      </c>
      <c r="W312" s="14">
        <v>0</v>
      </c>
      <c r="X312" s="14">
        <v>0</v>
      </c>
      <c r="Y312" s="14">
        <v>0</v>
      </c>
      <c r="Z312" s="14">
        <v>0</v>
      </c>
      <c r="AA312" s="20">
        <v>41431</v>
      </c>
      <c r="AB312">
        <v>108.41210687649345</v>
      </c>
      <c r="AC312">
        <v>227</v>
      </c>
    </row>
    <row r="313" spans="1:29" x14ac:dyDescent="0.25">
      <c r="A313" s="16" t="s">
        <v>620</v>
      </c>
      <c r="B313" s="16">
        <v>19</v>
      </c>
      <c r="C313" s="16" t="s">
        <v>621</v>
      </c>
      <c r="D313" s="16" t="s">
        <v>592</v>
      </c>
      <c r="E313" s="13" t="s">
        <v>1128</v>
      </c>
      <c r="F313" s="14">
        <v>1823117</v>
      </c>
      <c r="G313" s="14">
        <v>7414252</v>
      </c>
      <c r="H313" s="14">
        <v>0</v>
      </c>
      <c r="I313" s="14">
        <v>0</v>
      </c>
      <c r="J313" s="14">
        <v>9237369</v>
      </c>
      <c r="K313" s="31">
        <v>0</v>
      </c>
      <c r="L313" s="14">
        <v>9237369</v>
      </c>
      <c r="M313" s="15">
        <v>1685320</v>
      </c>
      <c r="N313" s="32"/>
      <c r="O313" s="33">
        <v>1685320</v>
      </c>
      <c r="P313" s="15">
        <v>7552049</v>
      </c>
      <c r="Q313" s="34">
        <v>0</v>
      </c>
      <c r="R313" s="34">
        <v>0</v>
      </c>
      <c r="S313" s="14">
        <v>9237369</v>
      </c>
      <c r="T313" s="14"/>
      <c r="U313" s="14">
        <v>9237369</v>
      </c>
      <c r="V313" s="14">
        <v>0</v>
      </c>
      <c r="W313" s="14">
        <v>0</v>
      </c>
      <c r="X313" s="14">
        <v>0</v>
      </c>
      <c r="Y313" s="14">
        <v>0</v>
      </c>
      <c r="Z313" s="14">
        <v>0</v>
      </c>
      <c r="AA313" s="20">
        <v>51390</v>
      </c>
      <c r="AB313">
        <v>179.75032107413892</v>
      </c>
      <c r="AC313">
        <v>89</v>
      </c>
    </row>
    <row r="314" spans="1:29" x14ac:dyDescent="0.25">
      <c r="A314" s="16" t="s">
        <v>622</v>
      </c>
      <c r="B314" s="16">
        <v>17</v>
      </c>
      <c r="C314" s="16" t="s">
        <v>623</v>
      </c>
      <c r="D314" s="16" t="s">
        <v>592</v>
      </c>
      <c r="E314" s="13" t="s">
        <v>1128</v>
      </c>
      <c r="F314" s="14">
        <v>0</v>
      </c>
      <c r="G314" s="14">
        <v>5858579</v>
      </c>
      <c r="H314" s="14">
        <v>0</v>
      </c>
      <c r="I314" s="14">
        <v>0</v>
      </c>
      <c r="J314" s="14">
        <v>5858579</v>
      </c>
      <c r="K314" s="31">
        <v>0</v>
      </c>
      <c r="L314" s="14">
        <v>5858579</v>
      </c>
      <c r="M314" s="15">
        <v>0</v>
      </c>
      <c r="N314" s="32"/>
      <c r="O314" s="33">
        <v>0</v>
      </c>
      <c r="P314" s="15">
        <v>5858579</v>
      </c>
      <c r="Q314" s="34">
        <v>0</v>
      </c>
      <c r="R314" s="34">
        <v>0</v>
      </c>
      <c r="S314" s="14">
        <v>5858579</v>
      </c>
      <c r="T314" s="14"/>
      <c r="U314" s="14">
        <v>5858579</v>
      </c>
      <c r="V314" s="14">
        <v>0</v>
      </c>
      <c r="W314" s="14">
        <v>0</v>
      </c>
      <c r="X314" s="14">
        <v>0</v>
      </c>
      <c r="Y314" s="14">
        <v>0</v>
      </c>
      <c r="Z314" s="14">
        <v>18425</v>
      </c>
      <c r="AA314" s="20">
        <v>56837</v>
      </c>
      <c r="AB314">
        <v>103.07685134683393</v>
      </c>
      <c r="AC314">
        <v>252</v>
      </c>
    </row>
    <row r="315" spans="1:29" x14ac:dyDescent="0.25">
      <c r="A315" s="16" t="s">
        <v>624</v>
      </c>
      <c r="B315" s="16">
        <v>14</v>
      </c>
      <c r="C315" s="16" t="s">
        <v>625</v>
      </c>
      <c r="D315" s="16" t="s">
        <v>592</v>
      </c>
      <c r="E315" s="13" t="s">
        <v>1128</v>
      </c>
      <c r="F315" s="14">
        <v>0</v>
      </c>
      <c r="G315" s="14">
        <v>1644744</v>
      </c>
      <c r="H315" s="14">
        <v>0</v>
      </c>
      <c r="I315" s="14">
        <v>0</v>
      </c>
      <c r="J315" s="14">
        <v>1644744</v>
      </c>
      <c r="K315" s="31">
        <v>0</v>
      </c>
      <c r="L315" s="14">
        <v>1644744</v>
      </c>
      <c r="M315" s="15">
        <v>0</v>
      </c>
      <c r="N315" s="32"/>
      <c r="O315" s="33">
        <v>0</v>
      </c>
      <c r="P315" s="15">
        <v>1644744</v>
      </c>
      <c r="Q315" s="34">
        <v>0</v>
      </c>
      <c r="R315" s="34">
        <v>0</v>
      </c>
      <c r="S315" s="14">
        <v>1644744</v>
      </c>
      <c r="T315" s="14"/>
      <c r="U315" s="14">
        <v>1644744</v>
      </c>
      <c r="V315" s="14">
        <v>0</v>
      </c>
      <c r="W315" s="14">
        <v>0</v>
      </c>
      <c r="X315" s="14">
        <v>0</v>
      </c>
      <c r="Y315" s="14">
        <v>0</v>
      </c>
      <c r="Z315" s="14">
        <v>5596</v>
      </c>
      <c r="AA315" s="20">
        <v>22884</v>
      </c>
      <c r="AB315">
        <v>71.87309910854745</v>
      </c>
      <c r="AC315">
        <v>488</v>
      </c>
    </row>
    <row r="316" spans="1:29" x14ac:dyDescent="0.25">
      <c r="A316" s="16" t="s">
        <v>626</v>
      </c>
      <c r="B316" s="16">
        <v>19</v>
      </c>
      <c r="C316" s="16" t="s">
        <v>627</v>
      </c>
      <c r="D316" s="16" t="s">
        <v>592</v>
      </c>
      <c r="E316" s="13" t="s">
        <v>1128</v>
      </c>
      <c r="F316" s="14">
        <v>0</v>
      </c>
      <c r="G316" s="14">
        <v>9264790</v>
      </c>
      <c r="H316" s="14">
        <v>6046</v>
      </c>
      <c r="I316" s="14">
        <v>0</v>
      </c>
      <c r="J316" s="14">
        <v>9270836</v>
      </c>
      <c r="K316" s="31">
        <v>0</v>
      </c>
      <c r="L316" s="14">
        <v>9270836</v>
      </c>
      <c r="M316" s="15">
        <v>0</v>
      </c>
      <c r="N316" s="32"/>
      <c r="O316" s="33">
        <v>0</v>
      </c>
      <c r="P316" s="15">
        <v>9264790</v>
      </c>
      <c r="Q316" s="34">
        <v>6046</v>
      </c>
      <c r="R316" s="34">
        <v>0</v>
      </c>
      <c r="S316" s="14">
        <v>9270836</v>
      </c>
      <c r="T316" s="14"/>
      <c r="U316" s="14">
        <v>9270836</v>
      </c>
      <c r="V316" s="14">
        <v>0</v>
      </c>
      <c r="W316" s="14">
        <v>0</v>
      </c>
      <c r="X316" s="14">
        <v>0</v>
      </c>
      <c r="Y316" s="14">
        <v>0</v>
      </c>
      <c r="Z316" s="14">
        <v>0</v>
      </c>
      <c r="AA316" s="20">
        <v>44173</v>
      </c>
      <c r="AB316">
        <v>209.8756253820207</v>
      </c>
      <c r="AC316">
        <v>65</v>
      </c>
    </row>
    <row r="317" spans="1:29" x14ac:dyDescent="0.25">
      <c r="A317" s="16" t="s">
        <v>628</v>
      </c>
      <c r="B317" s="16">
        <v>19</v>
      </c>
      <c r="C317" s="16" t="s">
        <v>629</v>
      </c>
      <c r="D317" s="16" t="s">
        <v>592</v>
      </c>
      <c r="E317" s="13" t="s">
        <v>1128</v>
      </c>
      <c r="F317" s="14">
        <v>0</v>
      </c>
      <c r="G317" s="14">
        <v>3872278</v>
      </c>
      <c r="H317" s="14">
        <v>0</v>
      </c>
      <c r="I317" s="14">
        <v>0</v>
      </c>
      <c r="J317" s="14">
        <v>3872278</v>
      </c>
      <c r="K317" s="31">
        <v>0</v>
      </c>
      <c r="L317" s="14">
        <v>3872278</v>
      </c>
      <c r="M317" s="15">
        <v>0</v>
      </c>
      <c r="N317" s="32"/>
      <c r="O317" s="33">
        <v>0</v>
      </c>
      <c r="P317" s="15">
        <v>3872278</v>
      </c>
      <c r="Q317" s="34">
        <v>0</v>
      </c>
      <c r="R317" s="34">
        <v>0</v>
      </c>
      <c r="S317" s="14">
        <v>3872278</v>
      </c>
      <c r="T317" s="14"/>
      <c r="U317" s="14">
        <v>3872278</v>
      </c>
      <c r="V317" s="14">
        <v>0</v>
      </c>
      <c r="W317" s="14">
        <v>0</v>
      </c>
      <c r="X317" s="14">
        <v>0</v>
      </c>
      <c r="Y317" s="14">
        <v>0</v>
      </c>
      <c r="Z317" s="14">
        <v>0</v>
      </c>
      <c r="AA317" s="20">
        <v>9176</v>
      </c>
      <c r="AB317">
        <v>422.00065387968613</v>
      </c>
      <c r="AC317">
        <v>25</v>
      </c>
    </row>
    <row r="318" spans="1:29" x14ac:dyDescent="0.25">
      <c r="A318" s="16" t="s">
        <v>630</v>
      </c>
      <c r="B318" s="16">
        <v>16</v>
      </c>
      <c r="C318" s="16" t="s">
        <v>631</v>
      </c>
      <c r="D318" s="16" t="s">
        <v>592</v>
      </c>
      <c r="E318" s="13" t="s">
        <v>1128</v>
      </c>
      <c r="F318" s="14">
        <v>0</v>
      </c>
      <c r="G318" s="14">
        <v>5163941</v>
      </c>
      <c r="H318" s="14">
        <v>26751</v>
      </c>
      <c r="I318" s="14">
        <v>987</v>
      </c>
      <c r="J318" s="14">
        <v>5191679</v>
      </c>
      <c r="K318" s="31">
        <v>0</v>
      </c>
      <c r="L318" s="14">
        <v>5191679</v>
      </c>
      <c r="M318" s="15">
        <v>0</v>
      </c>
      <c r="N318" s="32"/>
      <c r="O318" s="33">
        <v>0</v>
      </c>
      <c r="P318" s="15">
        <v>5163941</v>
      </c>
      <c r="Q318" s="34">
        <v>26751</v>
      </c>
      <c r="R318" s="34">
        <v>987</v>
      </c>
      <c r="S318" s="14">
        <v>5191679</v>
      </c>
      <c r="T318" s="14"/>
      <c r="U318" s="14">
        <v>5191679</v>
      </c>
      <c r="V318" s="14">
        <v>0</v>
      </c>
      <c r="W318" s="14">
        <v>0</v>
      </c>
      <c r="X318" s="14">
        <v>0</v>
      </c>
      <c r="Y318" s="14">
        <v>0</v>
      </c>
      <c r="Z318" s="14">
        <v>10536</v>
      </c>
      <c r="AA318" s="20">
        <v>45685</v>
      </c>
      <c r="AB318">
        <v>113.64077924920652</v>
      </c>
      <c r="AC318">
        <v>203</v>
      </c>
    </row>
    <row r="319" spans="1:29" x14ac:dyDescent="0.25">
      <c r="A319" s="16" t="s">
        <v>632</v>
      </c>
      <c r="B319" s="16">
        <v>18</v>
      </c>
      <c r="C319" s="16" t="s">
        <v>633</v>
      </c>
      <c r="D319" s="16" t="s">
        <v>592</v>
      </c>
      <c r="E319" s="13" t="s">
        <v>1128</v>
      </c>
      <c r="F319" s="14">
        <v>0</v>
      </c>
      <c r="G319" s="14">
        <v>2715291</v>
      </c>
      <c r="H319" s="14">
        <v>0</v>
      </c>
      <c r="I319" s="14">
        <v>0</v>
      </c>
      <c r="J319" s="14">
        <v>2715291</v>
      </c>
      <c r="K319" s="31">
        <v>0</v>
      </c>
      <c r="L319" s="14">
        <v>2715291</v>
      </c>
      <c r="M319" s="15">
        <v>0</v>
      </c>
      <c r="N319" s="32"/>
      <c r="O319" s="33">
        <v>0</v>
      </c>
      <c r="P319" s="15">
        <v>2715291</v>
      </c>
      <c r="Q319" s="34">
        <v>0</v>
      </c>
      <c r="R319" s="34">
        <v>0</v>
      </c>
      <c r="S319" s="14">
        <v>2715291</v>
      </c>
      <c r="T319" s="14"/>
      <c r="U319" s="14">
        <v>2715291</v>
      </c>
      <c r="V319" s="14">
        <v>0</v>
      </c>
      <c r="W319" s="14">
        <v>0</v>
      </c>
      <c r="X319" s="14">
        <v>0</v>
      </c>
      <c r="Y319" s="14">
        <v>0</v>
      </c>
      <c r="Z319" s="14">
        <v>0</v>
      </c>
      <c r="AA319" s="20">
        <v>24052</v>
      </c>
      <c r="AB319">
        <v>112.8925245301846</v>
      </c>
      <c r="AC319">
        <v>205</v>
      </c>
    </row>
    <row r="320" spans="1:29" x14ac:dyDescent="0.25">
      <c r="A320" s="16" t="s">
        <v>634</v>
      </c>
      <c r="B320" s="16">
        <v>18</v>
      </c>
      <c r="C320" s="16" t="s">
        <v>635</v>
      </c>
      <c r="D320" s="16" t="s">
        <v>592</v>
      </c>
      <c r="E320" s="13" t="s">
        <v>1128</v>
      </c>
      <c r="F320" s="14">
        <v>75935</v>
      </c>
      <c r="G320" s="14">
        <v>749356</v>
      </c>
      <c r="H320" s="14">
        <v>0</v>
      </c>
      <c r="I320" s="14">
        <v>0</v>
      </c>
      <c r="J320" s="14">
        <v>825291</v>
      </c>
      <c r="K320" s="31">
        <v>0</v>
      </c>
      <c r="L320" s="14">
        <v>825291</v>
      </c>
      <c r="M320" s="15">
        <v>65950</v>
      </c>
      <c r="N320" s="32"/>
      <c r="O320" s="33">
        <v>65950</v>
      </c>
      <c r="P320" s="15">
        <v>759341</v>
      </c>
      <c r="Q320" s="34">
        <v>0</v>
      </c>
      <c r="R320" s="34">
        <v>0</v>
      </c>
      <c r="S320" s="14">
        <v>825291</v>
      </c>
      <c r="T320" s="14"/>
      <c r="U320" s="14">
        <v>825291</v>
      </c>
      <c r="V320" s="14">
        <v>0</v>
      </c>
      <c r="W320" s="14">
        <v>0</v>
      </c>
      <c r="X320" s="14">
        <v>0</v>
      </c>
      <c r="Y320" s="14">
        <v>0</v>
      </c>
      <c r="Z320" s="14">
        <v>0</v>
      </c>
      <c r="AA320" s="20">
        <v>15779</v>
      </c>
      <c r="AB320">
        <v>52.303124405855883</v>
      </c>
      <c r="AC320">
        <v>553</v>
      </c>
    </row>
    <row r="321" spans="1:29" x14ac:dyDescent="0.25">
      <c r="A321" s="16" t="s">
        <v>636</v>
      </c>
      <c r="B321" s="16">
        <v>14</v>
      </c>
      <c r="C321" s="16" t="s">
        <v>637</v>
      </c>
      <c r="D321" s="16" t="s">
        <v>592</v>
      </c>
      <c r="E321" s="13" t="s">
        <v>1128</v>
      </c>
      <c r="F321" s="14">
        <v>10061</v>
      </c>
      <c r="G321" s="14">
        <v>705590</v>
      </c>
      <c r="H321" s="14">
        <v>0</v>
      </c>
      <c r="I321" s="14">
        <v>0</v>
      </c>
      <c r="J321" s="14">
        <v>715651</v>
      </c>
      <c r="K321" s="31">
        <v>0</v>
      </c>
      <c r="L321" s="14">
        <v>715651</v>
      </c>
      <c r="M321" s="15">
        <v>2896</v>
      </c>
      <c r="N321" s="32"/>
      <c r="O321" s="33">
        <v>2896</v>
      </c>
      <c r="P321" s="15">
        <v>712755</v>
      </c>
      <c r="Q321" s="34">
        <v>0</v>
      </c>
      <c r="R321" s="34">
        <v>0</v>
      </c>
      <c r="S321" s="14">
        <v>715651</v>
      </c>
      <c r="T321" s="14"/>
      <c r="U321" s="14">
        <v>715651</v>
      </c>
      <c r="V321" s="14">
        <v>0</v>
      </c>
      <c r="W321" s="14">
        <v>0</v>
      </c>
      <c r="X321" s="14">
        <v>0</v>
      </c>
      <c r="Y321" s="14">
        <v>0</v>
      </c>
      <c r="Z321" s="14">
        <v>0</v>
      </c>
      <c r="AA321" s="20">
        <v>8228</v>
      </c>
      <c r="AB321">
        <v>86.977515799708314</v>
      </c>
      <c r="AC321">
        <v>373</v>
      </c>
    </row>
    <row r="322" spans="1:29" x14ac:dyDescent="0.25">
      <c r="A322" s="16" t="s">
        <v>638</v>
      </c>
      <c r="B322" s="16">
        <v>19</v>
      </c>
      <c r="C322" s="16" t="s">
        <v>639</v>
      </c>
      <c r="D322" s="16" t="s">
        <v>592</v>
      </c>
      <c r="E322" s="13" t="s">
        <v>1129</v>
      </c>
      <c r="F322" s="14">
        <v>0</v>
      </c>
      <c r="G322" s="14">
        <v>23234069</v>
      </c>
      <c r="H322" s="14">
        <v>0</v>
      </c>
      <c r="I322" s="14">
        <v>0</v>
      </c>
      <c r="J322" s="14">
        <v>23234069</v>
      </c>
      <c r="K322" s="31">
        <v>0</v>
      </c>
      <c r="L322" s="14">
        <v>23234069</v>
      </c>
      <c r="M322" s="15">
        <v>0</v>
      </c>
      <c r="N322" s="32"/>
      <c r="O322" s="33">
        <v>0</v>
      </c>
      <c r="P322" s="15">
        <v>23234069</v>
      </c>
      <c r="Q322" s="34">
        <v>0</v>
      </c>
      <c r="R322" s="34">
        <v>0</v>
      </c>
      <c r="S322" s="14">
        <v>23234069</v>
      </c>
      <c r="T322" s="14"/>
      <c r="U322" s="14">
        <v>23234069</v>
      </c>
      <c r="V322" s="14">
        <v>0</v>
      </c>
      <c r="W322" s="14">
        <v>0</v>
      </c>
      <c r="X322" s="14">
        <v>0</v>
      </c>
      <c r="Y322" s="14">
        <v>0</v>
      </c>
      <c r="Z322" s="14">
        <v>36514</v>
      </c>
      <c r="AA322" s="20">
        <v>100145</v>
      </c>
      <c r="AB322">
        <v>232.00428378850665</v>
      </c>
      <c r="AC322">
        <v>50</v>
      </c>
    </row>
    <row r="323" spans="1:29" x14ac:dyDescent="0.25">
      <c r="A323" s="16" t="s">
        <v>640</v>
      </c>
      <c r="B323" s="16">
        <v>11</v>
      </c>
      <c r="C323" s="16" t="s">
        <v>641</v>
      </c>
      <c r="D323" s="16" t="s">
        <v>642</v>
      </c>
      <c r="E323" s="13" t="s">
        <v>1128</v>
      </c>
      <c r="F323" s="14">
        <v>0</v>
      </c>
      <c r="G323" s="14">
        <v>196033</v>
      </c>
      <c r="H323" s="14">
        <v>0</v>
      </c>
      <c r="I323" s="14">
        <v>0</v>
      </c>
      <c r="J323" s="14">
        <v>196033</v>
      </c>
      <c r="K323" s="31">
        <v>0</v>
      </c>
      <c r="L323" s="14">
        <v>196033</v>
      </c>
      <c r="M323" s="15">
        <v>0</v>
      </c>
      <c r="N323" s="32"/>
      <c r="O323" s="33">
        <v>0</v>
      </c>
      <c r="P323" s="15">
        <v>196033</v>
      </c>
      <c r="Q323" s="34">
        <v>0</v>
      </c>
      <c r="R323" s="34">
        <v>0</v>
      </c>
      <c r="S323" s="14">
        <v>196033</v>
      </c>
      <c r="T323" s="14"/>
      <c r="U323" s="14">
        <v>196033</v>
      </c>
      <c r="V323" s="14">
        <v>0</v>
      </c>
      <c r="W323" s="14">
        <v>0</v>
      </c>
      <c r="X323" s="14">
        <v>0</v>
      </c>
      <c r="Y323" s="14">
        <v>0</v>
      </c>
      <c r="Z323" s="14">
        <v>0</v>
      </c>
      <c r="AA323" s="20">
        <v>483</v>
      </c>
      <c r="AB323">
        <v>405.86542443064184</v>
      </c>
      <c r="AC323">
        <v>27</v>
      </c>
    </row>
    <row r="324" spans="1:29" x14ac:dyDescent="0.25">
      <c r="A324" s="16" t="s">
        <v>643</v>
      </c>
      <c r="B324" s="16">
        <v>12</v>
      </c>
      <c r="C324" s="16" t="s">
        <v>644</v>
      </c>
      <c r="D324" s="16" t="s">
        <v>642</v>
      </c>
      <c r="E324" s="13" t="s">
        <v>1128</v>
      </c>
      <c r="F324" s="14">
        <v>325</v>
      </c>
      <c r="G324" s="14">
        <v>131270</v>
      </c>
      <c r="H324" s="14">
        <v>0</v>
      </c>
      <c r="I324" s="14">
        <v>0</v>
      </c>
      <c r="J324" s="14">
        <v>131595</v>
      </c>
      <c r="K324" s="31">
        <v>0</v>
      </c>
      <c r="L324" s="14">
        <v>131595</v>
      </c>
      <c r="M324" s="15">
        <v>0</v>
      </c>
      <c r="N324" s="32"/>
      <c r="O324" s="33">
        <v>0</v>
      </c>
      <c r="P324" s="15">
        <v>131595</v>
      </c>
      <c r="Q324" s="34">
        <v>0</v>
      </c>
      <c r="R324" s="34">
        <v>0</v>
      </c>
      <c r="S324" s="14">
        <v>131595</v>
      </c>
      <c r="T324" s="14"/>
      <c r="U324" s="14">
        <v>131595</v>
      </c>
      <c r="V324" s="14">
        <v>0</v>
      </c>
      <c r="W324" s="14">
        <v>0</v>
      </c>
      <c r="X324" s="14">
        <v>0</v>
      </c>
      <c r="Y324" s="14">
        <v>0</v>
      </c>
      <c r="Z324" s="14">
        <v>0</v>
      </c>
      <c r="AA324" s="20">
        <v>1775</v>
      </c>
      <c r="AB324">
        <v>74.138028169014078</v>
      </c>
      <c r="AC324">
        <v>462</v>
      </c>
    </row>
    <row r="325" spans="1:29" x14ac:dyDescent="0.25">
      <c r="A325" s="16" t="s">
        <v>645</v>
      </c>
      <c r="B325" s="16">
        <v>11</v>
      </c>
      <c r="C325" s="16" t="s">
        <v>646</v>
      </c>
      <c r="D325" s="16" t="s">
        <v>642</v>
      </c>
      <c r="E325" s="13" t="s">
        <v>1128</v>
      </c>
      <c r="F325" s="14">
        <v>6011029</v>
      </c>
      <c r="G325" s="14">
        <v>7481815</v>
      </c>
      <c r="H325" s="14">
        <v>0</v>
      </c>
      <c r="I325" s="14">
        <v>0</v>
      </c>
      <c r="J325" s="14">
        <v>13492844</v>
      </c>
      <c r="K325" s="34">
        <v>0</v>
      </c>
      <c r="L325" s="14">
        <v>13492844</v>
      </c>
      <c r="M325" s="15">
        <v>5720162</v>
      </c>
      <c r="N325" s="32"/>
      <c r="O325" s="33">
        <v>5720162</v>
      </c>
      <c r="P325" s="15">
        <v>7772682</v>
      </c>
      <c r="Q325" s="34">
        <v>0</v>
      </c>
      <c r="R325" s="34">
        <v>0</v>
      </c>
      <c r="S325" s="14">
        <v>13492844</v>
      </c>
      <c r="T325" s="14"/>
      <c r="U325" s="14">
        <v>13492844</v>
      </c>
      <c r="V325" s="14">
        <v>221766</v>
      </c>
      <c r="W325" s="14">
        <v>0</v>
      </c>
      <c r="X325" s="14">
        <v>67196</v>
      </c>
      <c r="Y325" s="14">
        <v>154570</v>
      </c>
      <c r="Z325" s="14">
        <v>0</v>
      </c>
      <c r="AA325" s="20">
        <v>15408</v>
      </c>
      <c r="AB325">
        <v>875.70379023883697</v>
      </c>
      <c r="AC325">
        <v>7</v>
      </c>
    </row>
    <row r="326" spans="1:29" x14ac:dyDescent="0.25">
      <c r="A326" s="16" t="s">
        <v>647</v>
      </c>
      <c r="B326" s="16">
        <v>13</v>
      </c>
      <c r="C326" s="16" t="s">
        <v>648</v>
      </c>
      <c r="D326" s="16" t="s">
        <v>642</v>
      </c>
      <c r="E326" s="13" t="s">
        <v>1128</v>
      </c>
      <c r="F326" s="14">
        <v>0</v>
      </c>
      <c r="G326" s="14">
        <v>325117</v>
      </c>
      <c r="H326" s="14">
        <v>0</v>
      </c>
      <c r="I326" s="14">
        <v>0</v>
      </c>
      <c r="J326" s="14">
        <v>325117</v>
      </c>
      <c r="K326" s="31">
        <v>0</v>
      </c>
      <c r="L326" s="14">
        <v>325117</v>
      </c>
      <c r="M326" s="15">
        <v>0</v>
      </c>
      <c r="N326" s="32"/>
      <c r="O326" s="33">
        <v>0</v>
      </c>
      <c r="P326" s="15">
        <v>325117</v>
      </c>
      <c r="Q326" s="34">
        <v>0</v>
      </c>
      <c r="R326" s="34">
        <v>0</v>
      </c>
      <c r="S326" s="14">
        <v>325117</v>
      </c>
      <c r="T326" s="14"/>
      <c r="U326" s="14">
        <v>325117</v>
      </c>
      <c r="V326" s="14">
        <v>0</v>
      </c>
      <c r="W326" s="14">
        <v>0</v>
      </c>
      <c r="X326" s="14">
        <v>0</v>
      </c>
      <c r="Y326" s="14">
        <v>0</v>
      </c>
      <c r="Z326" s="14">
        <v>0</v>
      </c>
      <c r="AA326" s="20">
        <v>4351</v>
      </c>
      <c r="AB326">
        <v>74.722362675247069</v>
      </c>
      <c r="AC326">
        <v>458</v>
      </c>
    </row>
    <row r="327" spans="1:29" x14ac:dyDescent="0.25">
      <c r="A327" s="16" t="s">
        <v>649</v>
      </c>
      <c r="B327" s="16">
        <v>30</v>
      </c>
      <c r="C327" s="16" t="s">
        <v>650</v>
      </c>
      <c r="D327" s="16" t="s">
        <v>642</v>
      </c>
      <c r="E327" s="13" t="s">
        <v>1128</v>
      </c>
      <c r="F327" s="14">
        <v>0</v>
      </c>
      <c r="G327" s="14">
        <v>146125</v>
      </c>
      <c r="H327" s="14">
        <v>0</v>
      </c>
      <c r="I327" s="14">
        <v>0</v>
      </c>
      <c r="J327" s="14">
        <v>146125</v>
      </c>
      <c r="K327" s="31">
        <v>0</v>
      </c>
      <c r="L327" s="14">
        <v>146125</v>
      </c>
      <c r="M327" s="15">
        <v>0</v>
      </c>
      <c r="N327" s="32"/>
      <c r="O327" s="33">
        <v>0</v>
      </c>
      <c r="P327" s="15">
        <v>146125</v>
      </c>
      <c r="Q327" s="34">
        <v>0</v>
      </c>
      <c r="R327" s="34">
        <v>0</v>
      </c>
      <c r="S327" s="14">
        <v>146125</v>
      </c>
      <c r="T327" s="14"/>
      <c r="U327" s="14">
        <v>146125</v>
      </c>
      <c r="V327" s="14">
        <v>0</v>
      </c>
      <c r="W327" s="14">
        <v>0</v>
      </c>
      <c r="X327" s="14">
        <v>0</v>
      </c>
      <c r="Y327" s="14">
        <v>0</v>
      </c>
      <c r="Z327" s="14">
        <v>0</v>
      </c>
      <c r="AA327" s="20">
        <v>1783</v>
      </c>
      <c r="AB327">
        <v>81.954570947840722</v>
      </c>
      <c r="AC327">
        <v>415</v>
      </c>
    </row>
    <row r="328" spans="1:29" x14ac:dyDescent="0.25">
      <c r="A328" s="16" t="s">
        <v>651</v>
      </c>
      <c r="B328" s="16">
        <v>30</v>
      </c>
      <c r="C328" s="16" t="s">
        <v>652</v>
      </c>
      <c r="D328" s="16" t="s">
        <v>642</v>
      </c>
      <c r="E328" s="13" t="s">
        <v>1128</v>
      </c>
      <c r="F328" s="14">
        <v>0</v>
      </c>
      <c r="G328" s="14">
        <v>423499</v>
      </c>
      <c r="H328" s="14">
        <v>0</v>
      </c>
      <c r="I328" s="14">
        <v>0</v>
      </c>
      <c r="J328" s="14">
        <v>423499</v>
      </c>
      <c r="K328" s="31">
        <v>0</v>
      </c>
      <c r="L328" s="14">
        <v>423499</v>
      </c>
      <c r="M328" s="15">
        <v>0</v>
      </c>
      <c r="N328" s="32"/>
      <c r="O328" s="33">
        <v>0</v>
      </c>
      <c r="P328" s="15">
        <v>423499</v>
      </c>
      <c r="Q328" s="34">
        <v>0</v>
      </c>
      <c r="R328" s="34">
        <v>0</v>
      </c>
      <c r="S328" s="14">
        <v>423499</v>
      </c>
      <c r="T328" s="14"/>
      <c r="U328" s="14">
        <v>423499</v>
      </c>
      <c r="V328" s="14">
        <v>0</v>
      </c>
      <c r="W328" s="14">
        <v>0</v>
      </c>
      <c r="X328" s="14">
        <v>0</v>
      </c>
      <c r="Y328" s="14">
        <v>0</v>
      </c>
      <c r="Z328" s="14">
        <v>0</v>
      </c>
      <c r="AA328" s="20">
        <v>5545</v>
      </c>
      <c r="AB328">
        <v>76.374932371505864</v>
      </c>
      <c r="AC328">
        <v>452</v>
      </c>
    </row>
    <row r="329" spans="1:29" x14ac:dyDescent="0.25">
      <c r="A329" s="16" t="s">
        <v>653</v>
      </c>
      <c r="B329" s="16">
        <v>30</v>
      </c>
      <c r="C329" s="16" t="s">
        <v>654</v>
      </c>
      <c r="D329" s="16" t="s">
        <v>642</v>
      </c>
      <c r="E329" s="13" t="s">
        <v>1128</v>
      </c>
      <c r="F329" s="14">
        <v>0</v>
      </c>
      <c r="G329" s="14">
        <v>355290</v>
      </c>
      <c r="H329" s="14">
        <v>0</v>
      </c>
      <c r="I329" s="14">
        <v>0</v>
      </c>
      <c r="J329" s="14">
        <v>355290</v>
      </c>
      <c r="K329" s="31">
        <v>0</v>
      </c>
      <c r="L329" s="14">
        <v>355290</v>
      </c>
      <c r="M329" s="15">
        <v>0</v>
      </c>
      <c r="N329" s="32"/>
      <c r="O329" s="33">
        <v>0</v>
      </c>
      <c r="P329" s="15">
        <v>355290</v>
      </c>
      <c r="Q329" s="34">
        <v>0</v>
      </c>
      <c r="R329" s="34">
        <v>0</v>
      </c>
      <c r="S329" s="14">
        <v>355290</v>
      </c>
      <c r="T329" s="14"/>
      <c r="U329" s="14">
        <v>355290</v>
      </c>
      <c r="V329" s="14">
        <v>0</v>
      </c>
      <c r="W329" s="14">
        <v>0</v>
      </c>
      <c r="X329" s="14">
        <v>0</v>
      </c>
      <c r="Y329" s="14">
        <v>0</v>
      </c>
      <c r="Z329" s="14">
        <v>0</v>
      </c>
      <c r="AA329" s="20">
        <v>4148</v>
      </c>
      <c r="AB329">
        <v>85.653326904532307</v>
      </c>
      <c r="AC329">
        <v>389</v>
      </c>
    </row>
    <row r="330" spans="1:29" x14ac:dyDescent="0.25">
      <c r="A330" s="16" t="s">
        <v>655</v>
      </c>
      <c r="B330" s="16">
        <v>30</v>
      </c>
      <c r="C330" s="16" t="s">
        <v>656</v>
      </c>
      <c r="D330" s="16" t="s">
        <v>642</v>
      </c>
      <c r="E330" s="13" t="s">
        <v>1128</v>
      </c>
      <c r="F330" s="14">
        <v>0</v>
      </c>
      <c r="G330" s="14">
        <v>296018</v>
      </c>
      <c r="H330" s="14">
        <v>0</v>
      </c>
      <c r="I330" s="14">
        <v>0</v>
      </c>
      <c r="J330" s="14">
        <v>296018</v>
      </c>
      <c r="K330" s="31">
        <v>0</v>
      </c>
      <c r="L330" s="14">
        <v>296018</v>
      </c>
      <c r="M330" s="15">
        <v>0</v>
      </c>
      <c r="N330" s="32"/>
      <c r="O330" s="33">
        <v>0</v>
      </c>
      <c r="P330" s="15">
        <v>296018</v>
      </c>
      <c r="Q330" s="34">
        <v>0</v>
      </c>
      <c r="R330" s="34">
        <v>0</v>
      </c>
      <c r="S330" s="14">
        <v>296018</v>
      </c>
      <c r="T330" s="14"/>
      <c r="U330" s="14">
        <v>296018</v>
      </c>
      <c r="V330" s="14">
        <v>0</v>
      </c>
      <c r="W330" s="14">
        <v>0</v>
      </c>
      <c r="X330" s="14">
        <v>0</v>
      </c>
      <c r="Y330" s="14">
        <v>0</v>
      </c>
      <c r="Z330" s="14">
        <v>0</v>
      </c>
      <c r="AA330" s="20">
        <v>4666</v>
      </c>
      <c r="AB330">
        <v>63.441491641663092</v>
      </c>
      <c r="AC330">
        <v>529</v>
      </c>
    </row>
    <row r="331" spans="1:29" x14ac:dyDescent="0.25">
      <c r="A331" s="16" t="s">
        <v>657</v>
      </c>
      <c r="B331" s="16">
        <v>11</v>
      </c>
      <c r="C331" s="16" t="s">
        <v>658</v>
      </c>
      <c r="D331" s="16" t="s">
        <v>642</v>
      </c>
      <c r="E331" s="13" t="s">
        <v>1128</v>
      </c>
      <c r="F331" s="14">
        <v>0</v>
      </c>
      <c r="G331" s="14">
        <v>1952550</v>
      </c>
      <c r="H331" s="14">
        <v>0</v>
      </c>
      <c r="I331" s="14">
        <v>28388</v>
      </c>
      <c r="J331" s="14">
        <v>1980938</v>
      </c>
      <c r="K331" s="31">
        <v>0</v>
      </c>
      <c r="L331" s="14">
        <v>1980938</v>
      </c>
      <c r="M331" s="15">
        <v>0</v>
      </c>
      <c r="N331" s="32"/>
      <c r="O331" s="33">
        <v>0</v>
      </c>
      <c r="P331" s="15">
        <v>1952550</v>
      </c>
      <c r="Q331" s="34">
        <v>0</v>
      </c>
      <c r="R331" s="34">
        <v>28388</v>
      </c>
      <c r="S331" s="14">
        <v>1980938</v>
      </c>
      <c r="T331" s="14"/>
      <c r="U331" s="14">
        <v>1980938</v>
      </c>
      <c r="V331" s="14">
        <v>0</v>
      </c>
      <c r="W331" s="14">
        <v>0</v>
      </c>
      <c r="X331" s="14">
        <v>0</v>
      </c>
      <c r="Y331" s="14">
        <v>0</v>
      </c>
      <c r="Z331" s="14">
        <v>0</v>
      </c>
      <c r="AA331" s="20">
        <v>9822</v>
      </c>
      <c r="AB331">
        <v>201.68377112604358</v>
      </c>
      <c r="AC331">
        <v>71</v>
      </c>
    </row>
    <row r="332" spans="1:29" x14ac:dyDescent="0.25">
      <c r="A332" s="16" t="s">
        <v>659</v>
      </c>
      <c r="B332" s="16">
        <v>11</v>
      </c>
      <c r="C332" s="16" t="s">
        <v>660</v>
      </c>
      <c r="D332" s="16" t="s">
        <v>642</v>
      </c>
      <c r="E332" s="13" t="s">
        <v>1128</v>
      </c>
      <c r="F332" s="14">
        <v>0</v>
      </c>
      <c r="G332" s="14">
        <v>455315</v>
      </c>
      <c r="H332" s="14">
        <v>0</v>
      </c>
      <c r="I332" s="14">
        <v>0</v>
      </c>
      <c r="J332" s="14">
        <v>455315</v>
      </c>
      <c r="K332" s="31">
        <v>0</v>
      </c>
      <c r="L332" s="14">
        <v>455315</v>
      </c>
      <c r="M332" s="15">
        <v>0</v>
      </c>
      <c r="N332" s="32"/>
      <c r="O332" s="33">
        <v>0</v>
      </c>
      <c r="P332" s="15">
        <v>455315</v>
      </c>
      <c r="Q332" s="34">
        <v>0</v>
      </c>
      <c r="R332" s="34">
        <v>0</v>
      </c>
      <c r="S332" s="14">
        <v>455315</v>
      </c>
      <c r="T332" s="14"/>
      <c r="U332" s="14">
        <v>455315</v>
      </c>
      <c r="V332" s="14">
        <v>0</v>
      </c>
      <c r="W332" s="14">
        <v>0</v>
      </c>
      <c r="X332" s="14">
        <v>0</v>
      </c>
      <c r="Y332" s="14">
        <v>0</v>
      </c>
      <c r="Z332" s="14">
        <v>0</v>
      </c>
      <c r="AA332" s="20">
        <v>719</v>
      </c>
      <c r="AB332">
        <v>633.26147426981925</v>
      </c>
      <c r="AC332">
        <v>10</v>
      </c>
    </row>
    <row r="333" spans="1:29" x14ac:dyDescent="0.25">
      <c r="A333" s="16" t="s">
        <v>661</v>
      </c>
      <c r="B333" s="16">
        <v>11</v>
      </c>
      <c r="C333" s="16" t="s">
        <v>662</v>
      </c>
      <c r="D333" s="16" t="s">
        <v>642</v>
      </c>
      <c r="E333" s="13" t="s">
        <v>1128</v>
      </c>
      <c r="F333" s="14">
        <v>0</v>
      </c>
      <c r="G333" s="14">
        <v>1464615</v>
      </c>
      <c r="H333" s="14">
        <v>0</v>
      </c>
      <c r="I333" s="14">
        <v>0</v>
      </c>
      <c r="J333" s="14">
        <v>1464615</v>
      </c>
      <c r="K333" s="31">
        <v>0</v>
      </c>
      <c r="L333" s="14">
        <v>1464615</v>
      </c>
      <c r="M333" s="15">
        <v>0</v>
      </c>
      <c r="N333" s="32"/>
      <c r="O333" s="33">
        <v>0</v>
      </c>
      <c r="P333" s="15">
        <v>1464615</v>
      </c>
      <c r="Q333" s="34">
        <v>0</v>
      </c>
      <c r="R333" s="34">
        <v>0</v>
      </c>
      <c r="S333" s="14">
        <v>1464615</v>
      </c>
      <c r="T333" s="14"/>
      <c r="U333" s="14">
        <v>1464615</v>
      </c>
      <c r="V333" s="14">
        <v>0</v>
      </c>
      <c r="W333" s="14">
        <v>0</v>
      </c>
      <c r="X333" s="14">
        <v>0</v>
      </c>
      <c r="Y333" s="14">
        <v>0</v>
      </c>
      <c r="Z333" s="14">
        <v>0</v>
      </c>
      <c r="AA333" s="20">
        <v>12157</v>
      </c>
      <c r="AB333">
        <v>120.47503495928272</v>
      </c>
      <c r="AC333">
        <v>178</v>
      </c>
    </row>
    <row r="334" spans="1:29" x14ac:dyDescent="0.25">
      <c r="A334" s="16" t="s">
        <v>663</v>
      </c>
      <c r="B334" s="16">
        <v>12</v>
      </c>
      <c r="C334" s="16" t="s">
        <v>664</v>
      </c>
      <c r="D334" s="16" t="s">
        <v>642</v>
      </c>
      <c r="E334" s="13" t="s">
        <v>1128</v>
      </c>
      <c r="F334" s="14">
        <v>0</v>
      </c>
      <c r="G334" s="14">
        <v>142206</v>
      </c>
      <c r="H334" s="14">
        <v>0</v>
      </c>
      <c r="I334" s="14">
        <v>0</v>
      </c>
      <c r="J334" s="14">
        <v>142206</v>
      </c>
      <c r="K334" s="31">
        <v>0</v>
      </c>
      <c r="L334" s="14">
        <v>142206</v>
      </c>
      <c r="M334" s="15">
        <v>0</v>
      </c>
      <c r="N334" s="32"/>
      <c r="O334" s="33">
        <v>0</v>
      </c>
      <c r="P334" s="15">
        <v>142206</v>
      </c>
      <c r="Q334" s="34">
        <v>0</v>
      </c>
      <c r="R334" s="34">
        <v>0</v>
      </c>
      <c r="S334" s="14">
        <v>142206</v>
      </c>
      <c r="T334" s="14"/>
      <c r="U334" s="14">
        <v>142206</v>
      </c>
      <c r="V334" s="14">
        <v>20816</v>
      </c>
      <c r="W334" s="14">
        <v>3773</v>
      </c>
      <c r="X334" s="14">
        <v>8475</v>
      </c>
      <c r="Y334" s="14">
        <v>8568</v>
      </c>
      <c r="Z334" s="14">
        <v>444</v>
      </c>
      <c r="AA334" s="20">
        <v>1912</v>
      </c>
      <c r="AB334">
        <v>74.375523012552307</v>
      </c>
      <c r="AC334">
        <v>461</v>
      </c>
    </row>
    <row r="335" spans="1:29" x14ac:dyDescent="0.25">
      <c r="A335" s="16" t="s">
        <v>665</v>
      </c>
      <c r="B335" s="16">
        <v>13</v>
      </c>
      <c r="C335" s="16" t="s">
        <v>666</v>
      </c>
      <c r="D335" s="16" t="s">
        <v>642</v>
      </c>
      <c r="E335" s="13" t="s">
        <v>1128</v>
      </c>
      <c r="F335" s="14">
        <v>0</v>
      </c>
      <c r="G335" s="14">
        <v>454580</v>
      </c>
      <c r="H335" s="14">
        <v>0</v>
      </c>
      <c r="I335" s="14">
        <v>0</v>
      </c>
      <c r="J335" s="14">
        <v>454580</v>
      </c>
      <c r="K335" s="31">
        <v>0</v>
      </c>
      <c r="L335" s="14">
        <v>454580</v>
      </c>
      <c r="M335" s="15">
        <v>0</v>
      </c>
      <c r="N335" s="32"/>
      <c r="O335" s="33">
        <v>0</v>
      </c>
      <c r="P335" s="15">
        <v>454580</v>
      </c>
      <c r="Q335" s="34">
        <v>0</v>
      </c>
      <c r="R335" s="34">
        <v>0</v>
      </c>
      <c r="S335" s="14">
        <v>454580</v>
      </c>
      <c r="T335" s="14"/>
      <c r="U335" s="14">
        <v>454580</v>
      </c>
      <c r="V335" s="14">
        <v>0</v>
      </c>
      <c r="W335" s="14">
        <v>0</v>
      </c>
      <c r="X335" s="14">
        <v>0</v>
      </c>
      <c r="Y335" s="14">
        <v>0</v>
      </c>
      <c r="Z335" s="14">
        <v>0</v>
      </c>
      <c r="AA335" s="20">
        <v>5736</v>
      </c>
      <c r="AB335">
        <v>79.250348675034871</v>
      </c>
      <c r="AC335">
        <v>430</v>
      </c>
    </row>
    <row r="336" spans="1:29" x14ac:dyDescent="0.25">
      <c r="A336" s="16" t="s">
        <v>667</v>
      </c>
      <c r="B336" s="16">
        <v>30</v>
      </c>
      <c r="C336" s="16" t="s">
        <v>668</v>
      </c>
      <c r="D336" s="16" t="s">
        <v>642</v>
      </c>
      <c r="E336" s="13" t="s">
        <v>1128</v>
      </c>
      <c r="F336" s="14">
        <v>6845</v>
      </c>
      <c r="G336" s="14">
        <v>130363</v>
      </c>
      <c r="H336" s="14">
        <v>0</v>
      </c>
      <c r="I336" s="14">
        <v>0</v>
      </c>
      <c r="J336" s="14">
        <v>137208</v>
      </c>
      <c r="K336" s="31">
        <v>0</v>
      </c>
      <c r="L336" s="14">
        <v>137208</v>
      </c>
      <c r="M336" s="15">
        <v>5339</v>
      </c>
      <c r="N336" s="32"/>
      <c r="O336" s="33">
        <v>5339</v>
      </c>
      <c r="P336" s="15">
        <v>131869</v>
      </c>
      <c r="Q336" s="34">
        <v>0</v>
      </c>
      <c r="R336" s="34">
        <v>0</v>
      </c>
      <c r="S336" s="14">
        <v>137208</v>
      </c>
      <c r="T336" s="14"/>
      <c r="U336" s="14">
        <v>137208</v>
      </c>
      <c r="V336" s="14">
        <v>28117</v>
      </c>
      <c r="W336" s="14">
        <v>4360</v>
      </c>
      <c r="X336" s="14">
        <v>16359</v>
      </c>
      <c r="Y336" s="14">
        <v>7398</v>
      </c>
      <c r="Z336" s="14">
        <v>0</v>
      </c>
      <c r="AA336" s="20">
        <v>1354</v>
      </c>
      <c r="AB336">
        <v>101.33530280649926</v>
      </c>
      <c r="AC336">
        <v>260</v>
      </c>
    </row>
    <row r="337" spans="1:29" x14ac:dyDescent="0.25">
      <c r="A337" s="16" t="s">
        <v>669</v>
      </c>
      <c r="B337" s="16">
        <v>11</v>
      </c>
      <c r="C337" s="16" t="s">
        <v>670</v>
      </c>
      <c r="D337" s="16" t="s">
        <v>642</v>
      </c>
      <c r="E337" s="13" t="s">
        <v>1128</v>
      </c>
      <c r="F337" s="14">
        <v>57081</v>
      </c>
      <c r="G337" s="14">
        <v>1193835</v>
      </c>
      <c r="H337" s="14">
        <v>0</v>
      </c>
      <c r="I337" s="14">
        <v>0</v>
      </c>
      <c r="J337" s="14">
        <v>1250916</v>
      </c>
      <c r="K337" s="31">
        <v>0</v>
      </c>
      <c r="L337" s="14">
        <v>1250916</v>
      </c>
      <c r="M337" s="15">
        <v>43500</v>
      </c>
      <c r="N337" s="32"/>
      <c r="O337" s="33">
        <v>43500</v>
      </c>
      <c r="P337" s="15">
        <v>1207416</v>
      </c>
      <c r="Q337" s="34">
        <v>0</v>
      </c>
      <c r="R337" s="34">
        <v>0</v>
      </c>
      <c r="S337" s="14">
        <v>1250916</v>
      </c>
      <c r="T337" s="14"/>
      <c r="U337" s="14">
        <v>1250916</v>
      </c>
      <c r="V337" s="14">
        <v>202572</v>
      </c>
      <c r="W337" s="14">
        <v>28478</v>
      </c>
      <c r="X337" s="14">
        <v>73630</v>
      </c>
      <c r="Y337" s="14">
        <v>100464</v>
      </c>
      <c r="Z337" s="14">
        <v>0</v>
      </c>
      <c r="AA337" s="20">
        <v>11682</v>
      </c>
      <c r="AB337">
        <v>107.08063687724704</v>
      </c>
      <c r="AC337">
        <v>229</v>
      </c>
    </row>
    <row r="338" spans="1:29" x14ac:dyDescent="0.25">
      <c r="A338" s="16" t="s">
        <v>671</v>
      </c>
      <c r="B338" s="16">
        <v>11</v>
      </c>
      <c r="C338" s="16" t="s">
        <v>672</v>
      </c>
      <c r="D338" s="16" t="s">
        <v>642</v>
      </c>
      <c r="E338" s="13" t="s">
        <v>1128</v>
      </c>
      <c r="F338" s="14">
        <v>0</v>
      </c>
      <c r="G338" s="14">
        <v>7418109</v>
      </c>
      <c r="H338" s="14">
        <v>18206</v>
      </c>
      <c r="I338" s="14">
        <v>0</v>
      </c>
      <c r="J338" s="14">
        <v>7436315</v>
      </c>
      <c r="K338" s="31">
        <v>0</v>
      </c>
      <c r="L338" s="14">
        <v>7436315</v>
      </c>
      <c r="M338" s="15">
        <v>0</v>
      </c>
      <c r="N338" s="32"/>
      <c r="O338" s="33">
        <v>0</v>
      </c>
      <c r="P338" s="15">
        <v>7418109</v>
      </c>
      <c r="Q338" s="34">
        <v>18206</v>
      </c>
      <c r="R338" s="34">
        <v>0</v>
      </c>
      <c r="S338" s="14">
        <v>7436315</v>
      </c>
      <c r="T338" s="14"/>
      <c r="U338" s="14">
        <v>7436315</v>
      </c>
      <c r="V338" s="14">
        <v>1366551</v>
      </c>
      <c r="W338" s="14">
        <v>261654</v>
      </c>
      <c r="X338" s="14">
        <v>689531</v>
      </c>
      <c r="Y338" s="14">
        <v>415366</v>
      </c>
      <c r="Z338" s="14">
        <v>9252</v>
      </c>
      <c r="AA338" s="20">
        <v>34624</v>
      </c>
      <c r="AB338">
        <v>214.77342305914974</v>
      </c>
      <c r="AC338">
        <v>61</v>
      </c>
    </row>
    <row r="339" spans="1:29" x14ac:dyDescent="0.25">
      <c r="A339" s="16" t="s">
        <v>673</v>
      </c>
      <c r="B339" s="16">
        <v>13</v>
      </c>
      <c r="C339" s="16" t="s">
        <v>674</v>
      </c>
      <c r="D339" s="16" t="s">
        <v>642</v>
      </c>
      <c r="E339" s="13" t="s">
        <v>1128</v>
      </c>
      <c r="F339" s="14">
        <v>0</v>
      </c>
      <c r="G339" s="14">
        <v>354559</v>
      </c>
      <c r="H339" s="14">
        <v>0</v>
      </c>
      <c r="I339" s="14">
        <v>0</v>
      </c>
      <c r="J339" s="14">
        <v>354559</v>
      </c>
      <c r="K339" s="31">
        <v>0</v>
      </c>
      <c r="L339" s="14">
        <v>354559</v>
      </c>
      <c r="M339" s="15">
        <v>0</v>
      </c>
      <c r="N339" s="32"/>
      <c r="O339" s="33">
        <v>0</v>
      </c>
      <c r="P339" s="15">
        <v>354559</v>
      </c>
      <c r="Q339" s="34">
        <v>0</v>
      </c>
      <c r="R339" s="34">
        <v>0</v>
      </c>
      <c r="S339" s="14">
        <v>354559</v>
      </c>
      <c r="T339" s="14"/>
      <c r="U339" s="14">
        <v>354559</v>
      </c>
      <c r="V339" s="14">
        <v>0</v>
      </c>
      <c r="W339" s="14">
        <v>0</v>
      </c>
      <c r="X339" s="14">
        <v>0</v>
      </c>
      <c r="Y339" s="14">
        <v>0</v>
      </c>
      <c r="Z339" s="14">
        <v>0</v>
      </c>
      <c r="AA339" s="20">
        <v>4714</v>
      </c>
      <c r="AB339">
        <v>75.214043275350022</v>
      </c>
      <c r="AC339">
        <v>456</v>
      </c>
    </row>
    <row r="340" spans="1:29" x14ac:dyDescent="0.25">
      <c r="A340" s="16" t="s">
        <v>675</v>
      </c>
      <c r="B340" s="16">
        <v>13</v>
      </c>
      <c r="C340" s="16" t="s">
        <v>676</v>
      </c>
      <c r="D340" s="16" t="s">
        <v>642</v>
      </c>
      <c r="E340" s="13" t="s">
        <v>1128</v>
      </c>
      <c r="F340" s="14">
        <v>0</v>
      </c>
      <c r="G340" s="14">
        <v>1985357</v>
      </c>
      <c r="H340" s="14">
        <v>0</v>
      </c>
      <c r="I340" s="14">
        <v>5076</v>
      </c>
      <c r="J340" s="14">
        <v>1990433</v>
      </c>
      <c r="K340" s="31">
        <v>0</v>
      </c>
      <c r="L340" s="14">
        <v>1990433</v>
      </c>
      <c r="M340" s="15">
        <v>0</v>
      </c>
      <c r="N340" s="32"/>
      <c r="O340" s="33">
        <v>0</v>
      </c>
      <c r="P340" s="15">
        <v>1985357</v>
      </c>
      <c r="Q340" s="34">
        <v>0</v>
      </c>
      <c r="R340" s="34">
        <v>5076</v>
      </c>
      <c r="S340" s="14">
        <v>1990433</v>
      </c>
      <c r="T340" s="14"/>
      <c r="U340" s="14">
        <v>1990433</v>
      </c>
      <c r="V340" s="14">
        <v>0</v>
      </c>
      <c r="W340" s="14">
        <v>0</v>
      </c>
      <c r="X340" s="14">
        <v>0</v>
      </c>
      <c r="Y340" s="14">
        <v>0</v>
      </c>
      <c r="Z340" s="14">
        <v>0</v>
      </c>
      <c r="AA340" s="20">
        <v>16731</v>
      </c>
      <c r="AB340">
        <v>118.96676827446058</v>
      </c>
      <c r="AC340">
        <v>184</v>
      </c>
    </row>
    <row r="341" spans="1:29" x14ac:dyDescent="0.25">
      <c r="A341" s="16" t="s">
        <v>677</v>
      </c>
      <c r="B341" s="16">
        <v>30</v>
      </c>
      <c r="C341" s="16" t="s">
        <v>678</v>
      </c>
      <c r="D341" s="16" t="s">
        <v>642</v>
      </c>
      <c r="E341" s="13" t="s">
        <v>1128</v>
      </c>
      <c r="F341" s="14">
        <v>0</v>
      </c>
      <c r="G341" s="14">
        <v>7912436</v>
      </c>
      <c r="H341" s="14">
        <v>5921</v>
      </c>
      <c r="I341" s="14">
        <v>0</v>
      </c>
      <c r="J341" s="14">
        <v>7918357</v>
      </c>
      <c r="K341" s="31">
        <v>0</v>
      </c>
      <c r="L341" s="14">
        <v>7918357</v>
      </c>
      <c r="M341" s="15">
        <v>0</v>
      </c>
      <c r="N341" s="32"/>
      <c r="O341" s="33">
        <v>0</v>
      </c>
      <c r="P341" s="15">
        <v>7912436</v>
      </c>
      <c r="Q341" s="34">
        <v>5921</v>
      </c>
      <c r="R341" s="34">
        <v>0</v>
      </c>
      <c r="S341" s="14">
        <v>7918357</v>
      </c>
      <c r="T341" s="14"/>
      <c r="U341" s="14">
        <v>7918357</v>
      </c>
      <c r="V341" s="14">
        <v>0</v>
      </c>
      <c r="W341" s="14">
        <v>0</v>
      </c>
      <c r="X341" s="14">
        <v>0</v>
      </c>
      <c r="Y341" s="14">
        <v>0</v>
      </c>
      <c r="Z341" s="14">
        <v>15713</v>
      </c>
      <c r="AA341" s="20">
        <v>51952</v>
      </c>
      <c r="AB341">
        <v>152.41678857406836</v>
      </c>
      <c r="AC341">
        <v>120</v>
      </c>
    </row>
    <row r="342" spans="1:29" x14ac:dyDescent="0.25">
      <c r="A342" s="16" t="s">
        <v>679</v>
      </c>
      <c r="B342" s="16">
        <v>11</v>
      </c>
      <c r="C342" s="16" t="s">
        <v>680</v>
      </c>
      <c r="D342" s="16" t="s">
        <v>642</v>
      </c>
      <c r="E342" s="13" t="s">
        <v>1128</v>
      </c>
      <c r="F342" s="14">
        <v>0</v>
      </c>
      <c r="G342" s="14">
        <v>107023</v>
      </c>
      <c r="H342" s="14">
        <v>0</v>
      </c>
      <c r="I342" s="14">
        <v>0</v>
      </c>
      <c r="J342" s="14">
        <v>107023</v>
      </c>
      <c r="K342" s="31">
        <v>0</v>
      </c>
      <c r="L342" s="14">
        <v>107023</v>
      </c>
      <c r="M342" s="15">
        <v>0</v>
      </c>
      <c r="N342" s="32"/>
      <c r="O342" s="33">
        <v>0</v>
      </c>
      <c r="P342" s="15">
        <v>107023</v>
      </c>
      <c r="Q342" s="34">
        <v>0</v>
      </c>
      <c r="R342" s="34">
        <v>0</v>
      </c>
      <c r="S342" s="14">
        <v>107023</v>
      </c>
      <c r="T342" s="14"/>
      <c r="U342" s="14">
        <v>107023</v>
      </c>
      <c r="V342" s="14">
        <v>0</v>
      </c>
      <c r="W342" s="14">
        <v>0</v>
      </c>
      <c r="X342" s="14">
        <v>0</v>
      </c>
      <c r="Y342" s="14">
        <v>0</v>
      </c>
      <c r="Z342" s="14">
        <v>0</v>
      </c>
      <c r="AA342" s="20">
        <v>789</v>
      </c>
      <c r="AB342">
        <v>135.64385297845374</v>
      </c>
      <c r="AC342">
        <v>140</v>
      </c>
    </row>
    <row r="343" spans="1:29" x14ac:dyDescent="0.25">
      <c r="A343" s="16" t="s">
        <v>681</v>
      </c>
      <c r="B343" s="16">
        <v>13</v>
      </c>
      <c r="C343" s="16" t="s">
        <v>682</v>
      </c>
      <c r="D343" s="16" t="s">
        <v>642</v>
      </c>
      <c r="E343" s="13" t="s">
        <v>1128</v>
      </c>
      <c r="F343" s="14">
        <v>323925</v>
      </c>
      <c r="G343" s="14">
        <v>1501706</v>
      </c>
      <c r="H343" s="14">
        <v>0</v>
      </c>
      <c r="I343" s="14">
        <v>0</v>
      </c>
      <c r="J343" s="14">
        <v>1825631</v>
      </c>
      <c r="K343" s="31">
        <v>0</v>
      </c>
      <c r="L343" s="14">
        <v>1825631</v>
      </c>
      <c r="M343" s="15">
        <v>297665</v>
      </c>
      <c r="N343" s="32"/>
      <c r="O343" s="33">
        <v>297665</v>
      </c>
      <c r="P343" s="15">
        <v>1527966</v>
      </c>
      <c r="Q343" s="34">
        <v>0</v>
      </c>
      <c r="R343" s="34">
        <v>0</v>
      </c>
      <c r="S343" s="14">
        <v>1825631</v>
      </c>
      <c r="T343" s="14"/>
      <c r="U343" s="14">
        <v>1825631</v>
      </c>
      <c r="V343" s="14">
        <v>0</v>
      </c>
      <c r="W343" s="14">
        <v>0</v>
      </c>
      <c r="X343" s="14">
        <v>0</v>
      </c>
      <c r="Y343" s="14">
        <v>0</v>
      </c>
      <c r="Z343" s="14">
        <v>0</v>
      </c>
      <c r="AA343" s="20">
        <v>9632</v>
      </c>
      <c r="AB343">
        <v>189.53810215946845</v>
      </c>
      <c r="AC343">
        <v>78</v>
      </c>
    </row>
    <row r="344" spans="1:29" x14ac:dyDescent="0.25">
      <c r="A344" s="16" t="s">
        <v>683</v>
      </c>
      <c r="B344" s="16">
        <v>13</v>
      </c>
      <c r="C344" s="16" t="s">
        <v>684</v>
      </c>
      <c r="D344" s="16" t="s">
        <v>642</v>
      </c>
      <c r="E344" s="13" t="s">
        <v>1128</v>
      </c>
      <c r="F344" s="14">
        <v>8230</v>
      </c>
      <c r="G344" s="14">
        <v>706243</v>
      </c>
      <c r="H344" s="14">
        <v>0</v>
      </c>
      <c r="I344" s="14">
        <v>0</v>
      </c>
      <c r="J344" s="14">
        <v>714473</v>
      </c>
      <c r="K344" s="31">
        <v>0</v>
      </c>
      <c r="L344" s="14">
        <v>714473</v>
      </c>
      <c r="M344" s="15">
        <v>1125</v>
      </c>
      <c r="N344" s="32"/>
      <c r="O344" s="33">
        <v>1125</v>
      </c>
      <c r="P344" s="15">
        <v>713348</v>
      </c>
      <c r="Q344" s="34">
        <v>0</v>
      </c>
      <c r="R344" s="34">
        <v>0</v>
      </c>
      <c r="S344" s="14">
        <v>714473</v>
      </c>
      <c r="T344" s="14"/>
      <c r="U344" s="14">
        <v>714473</v>
      </c>
      <c r="V344" s="14">
        <v>85061</v>
      </c>
      <c r="W344" s="14">
        <v>0</v>
      </c>
      <c r="X344" s="14">
        <v>44878</v>
      </c>
      <c r="Y344" s="14">
        <v>40183</v>
      </c>
      <c r="Z344" s="14">
        <v>0</v>
      </c>
      <c r="AA344" s="20">
        <v>6977</v>
      </c>
      <c r="AB344">
        <v>102.40404185179877</v>
      </c>
      <c r="AC344">
        <v>257</v>
      </c>
    </row>
    <row r="345" spans="1:29" x14ac:dyDescent="0.25">
      <c r="A345" s="16" t="s">
        <v>685</v>
      </c>
      <c r="B345" s="16">
        <v>13</v>
      </c>
      <c r="C345" s="16" t="s">
        <v>686</v>
      </c>
      <c r="D345" s="16" t="s">
        <v>642</v>
      </c>
      <c r="E345" s="13" t="s">
        <v>1128</v>
      </c>
      <c r="F345" s="14">
        <v>0</v>
      </c>
      <c r="G345" s="14">
        <v>585662</v>
      </c>
      <c r="H345" s="14">
        <v>0</v>
      </c>
      <c r="I345" s="14">
        <v>0</v>
      </c>
      <c r="J345" s="14">
        <v>585662</v>
      </c>
      <c r="K345" s="31">
        <v>0</v>
      </c>
      <c r="L345" s="14">
        <v>585662</v>
      </c>
      <c r="M345" s="15">
        <v>0</v>
      </c>
      <c r="N345" s="32"/>
      <c r="O345" s="33">
        <v>0</v>
      </c>
      <c r="P345" s="15">
        <v>585662</v>
      </c>
      <c r="Q345" s="34">
        <v>0</v>
      </c>
      <c r="R345" s="34">
        <v>0</v>
      </c>
      <c r="S345" s="14">
        <v>585662</v>
      </c>
      <c r="T345" s="14"/>
      <c r="U345" s="14">
        <v>585662</v>
      </c>
      <c r="V345" s="14">
        <v>0</v>
      </c>
      <c r="W345" s="14">
        <v>0</v>
      </c>
      <c r="X345" s="14">
        <v>0</v>
      </c>
      <c r="Y345" s="14">
        <v>0</v>
      </c>
      <c r="Z345" s="14">
        <v>0</v>
      </c>
      <c r="AA345" s="20">
        <v>5782</v>
      </c>
      <c r="AB345">
        <v>101.29055690072639</v>
      </c>
      <c r="AC345">
        <v>261</v>
      </c>
    </row>
    <row r="346" spans="1:29" x14ac:dyDescent="0.25">
      <c r="A346" s="16" t="s">
        <v>687</v>
      </c>
      <c r="B346" s="16">
        <v>11</v>
      </c>
      <c r="C346" s="16" t="s">
        <v>688</v>
      </c>
      <c r="D346" s="16" t="s">
        <v>642</v>
      </c>
      <c r="E346" s="13" t="s">
        <v>1128</v>
      </c>
      <c r="F346" s="14">
        <v>0</v>
      </c>
      <c r="G346" s="14">
        <v>37346</v>
      </c>
      <c r="H346" s="14">
        <v>0</v>
      </c>
      <c r="I346" s="14">
        <v>0</v>
      </c>
      <c r="J346" s="14">
        <v>37346</v>
      </c>
      <c r="K346" s="31">
        <v>0</v>
      </c>
      <c r="L346" s="14">
        <v>37346</v>
      </c>
      <c r="M346" s="15">
        <v>0</v>
      </c>
      <c r="N346" s="32"/>
      <c r="O346" s="33">
        <v>0</v>
      </c>
      <c r="P346" s="15">
        <v>37346</v>
      </c>
      <c r="Q346" s="34">
        <v>0</v>
      </c>
      <c r="R346" s="34">
        <v>0</v>
      </c>
      <c r="S346" s="14">
        <v>37346</v>
      </c>
      <c r="T346" s="14"/>
      <c r="U346" s="14">
        <v>37346</v>
      </c>
      <c r="V346" s="14">
        <v>0</v>
      </c>
      <c r="W346" s="14">
        <v>0</v>
      </c>
      <c r="X346" s="14">
        <v>0</v>
      </c>
      <c r="Y346" s="14">
        <v>0</v>
      </c>
      <c r="Z346" s="14">
        <v>0</v>
      </c>
      <c r="AA346" s="20">
        <v>180</v>
      </c>
      <c r="AB346">
        <v>207.47777777777779</v>
      </c>
      <c r="AC346">
        <v>68</v>
      </c>
    </row>
    <row r="347" spans="1:29" x14ac:dyDescent="0.25">
      <c r="A347" s="16" t="s">
        <v>689</v>
      </c>
      <c r="B347" s="16">
        <v>11</v>
      </c>
      <c r="C347" s="16" t="s">
        <v>690</v>
      </c>
      <c r="D347" s="16" t="s">
        <v>642</v>
      </c>
      <c r="E347" s="13" t="s">
        <v>1128</v>
      </c>
      <c r="F347" s="14">
        <v>376210</v>
      </c>
      <c r="G347" s="14">
        <v>3911923</v>
      </c>
      <c r="H347" s="14">
        <v>0</v>
      </c>
      <c r="I347" s="14">
        <v>0</v>
      </c>
      <c r="J347" s="14">
        <v>4288133</v>
      </c>
      <c r="K347" s="31">
        <v>0</v>
      </c>
      <c r="L347" s="14">
        <v>4288133</v>
      </c>
      <c r="M347" s="15">
        <v>324823</v>
      </c>
      <c r="N347" s="32"/>
      <c r="O347" s="33">
        <v>324823</v>
      </c>
      <c r="P347" s="15">
        <v>3963310</v>
      </c>
      <c r="Q347" s="34">
        <v>0</v>
      </c>
      <c r="R347" s="34">
        <v>0</v>
      </c>
      <c r="S347" s="14">
        <v>4288133</v>
      </c>
      <c r="T347" s="14"/>
      <c r="U347" s="14">
        <v>4288133</v>
      </c>
      <c r="V347" s="14">
        <v>0</v>
      </c>
      <c r="W347" s="14">
        <v>0</v>
      </c>
      <c r="X347" s="14">
        <v>0</v>
      </c>
      <c r="Y347" s="14">
        <v>0</v>
      </c>
      <c r="Z347" s="14">
        <v>0</v>
      </c>
      <c r="AA347" s="20">
        <v>30241</v>
      </c>
      <c r="AB347">
        <v>141.79865083826593</v>
      </c>
      <c r="AC347">
        <v>133</v>
      </c>
    </row>
    <row r="348" spans="1:29" x14ac:dyDescent="0.25">
      <c r="A348" s="16" t="s">
        <v>691</v>
      </c>
      <c r="B348" s="16">
        <v>12</v>
      </c>
      <c r="C348" s="16" t="s">
        <v>692</v>
      </c>
      <c r="D348" s="16" t="s">
        <v>642</v>
      </c>
      <c r="E348" s="13" t="s">
        <v>1128</v>
      </c>
      <c r="F348" s="14">
        <v>0</v>
      </c>
      <c r="G348" s="14">
        <v>3853949</v>
      </c>
      <c r="H348" s="14">
        <v>14704</v>
      </c>
      <c r="I348" s="14">
        <v>0</v>
      </c>
      <c r="J348" s="14">
        <v>3868653</v>
      </c>
      <c r="K348" s="31">
        <v>0</v>
      </c>
      <c r="L348" s="14">
        <v>3868653</v>
      </c>
      <c r="M348" s="15">
        <v>0</v>
      </c>
      <c r="N348" s="32"/>
      <c r="O348" s="33">
        <v>0</v>
      </c>
      <c r="P348" s="15">
        <v>3853949</v>
      </c>
      <c r="Q348" s="34">
        <v>14704</v>
      </c>
      <c r="R348" s="34">
        <v>0</v>
      </c>
      <c r="S348" s="14">
        <v>3868653</v>
      </c>
      <c r="T348" s="14"/>
      <c r="U348" s="14">
        <v>3868653</v>
      </c>
      <c r="V348" s="14">
        <v>0</v>
      </c>
      <c r="W348" s="14">
        <v>0</v>
      </c>
      <c r="X348" s="14">
        <v>0</v>
      </c>
      <c r="Y348" s="14">
        <v>0</v>
      </c>
      <c r="Z348" s="14">
        <v>10522</v>
      </c>
      <c r="AA348" s="20">
        <v>39325</v>
      </c>
      <c r="AB348">
        <v>98.376427209154485</v>
      </c>
      <c r="AC348">
        <v>284</v>
      </c>
    </row>
    <row r="349" spans="1:29" x14ac:dyDescent="0.25">
      <c r="A349" s="16" t="s">
        <v>693</v>
      </c>
      <c r="B349" s="16">
        <v>30</v>
      </c>
      <c r="C349" s="16" t="s">
        <v>694</v>
      </c>
      <c r="D349" s="16" t="s">
        <v>642</v>
      </c>
      <c r="E349" s="13" t="s">
        <v>1128</v>
      </c>
      <c r="F349" s="14">
        <v>0</v>
      </c>
      <c r="G349" s="14">
        <v>390257</v>
      </c>
      <c r="H349" s="14">
        <v>0</v>
      </c>
      <c r="I349" s="14">
        <v>0</v>
      </c>
      <c r="J349" s="14">
        <v>390257</v>
      </c>
      <c r="K349" s="31">
        <v>0</v>
      </c>
      <c r="L349" s="14">
        <v>390257</v>
      </c>
      <c r="M349" s="15">
        <v>0</v>
      </c>
      <c r="N349" s="32"/>
      <c r="O349" s="33">
        <v>0</v>
      </c>
      <c r="P349" s="15">
        <v>390257</v>
      </c>
      <c r="Q349" s="34">
        <v>0</v>
      </c>
      <c r="R349" s="34">
        <v>0</v>
      </c>
      <c r="S349" s="14">
        <v>390257</v>
      </c>
      <c r="T349" s="14"/>
      <c r="U349" s="14">
        <v>390257</v>
      </c>
      <c r="V349" s="14">
        <v>0</v>
      </c>
      <c r="W349" s="14">
        <v>0</v>
      </c>
      <c r="X349" s="14">
        <v>0</v>
      </c>
      <c r="Y349" s="14">
        <v>0</v>
      </c>
      <c r="Z349" s="14">
        <v>1898</v>
      </c>
      <c r="AA349" s="20">
        <v>5806</v>
      </c>
      <c r="AB349">
        <v>67.216155700998968</v>
      </c>
      <c r="AC349">
        <v>513</v>
      </c>
    </row>
    <row r="350" spans="1:29" x14ac:dyDescent="0.25">
      <c r="A350" s="16" t="s">
        <v>695</v>
      </c>
      <c r="B350" s="16">
        <v>13</v>
      </c>
      <c r="C350" s="16" t="s">
        <v>696</v>
      </c>
      <c r="D350" s="16" t="s">
        <v>642</v>
      </c>
      <c r="E350" s="13" t="s">
        <v>1128</v>
      </c>
      <c r="F350" s="14">
        <v>0</v>
      </c>
      <c r="G350" s="14">
        <v>2268949</v>
      </c>
      <c r="H350" s="14">
        <v>0</v>
      </c>
      <c r="I350" s="14">
        <v>0</v>
      </c>
      <c r="J350" s="14">
        <v>2268949</v>
      </c>
      <c r="K350" s="31">
        <v>0</v>
      </c>
      <c r="L350" s="14">
        <v>2268949</v>
      </c>
      <c r="M350" s="15">
        <v>0</v>
      </c>
      <c r="N350" s="32"/>
      <c r="O350" s="33">
        <v>0</v>
      </c>
      <c r="P350" s="15">
        <v>2268949</v>
      </c>
      <c r="Q350" s="34">
        <v>0</v>
      </c>
      <c r="R350" s="34">
        <v>0</v>
      </c>
      <c r="S350" s="14">
        <v>2268949</v>
      </c>
      <c r="T350" s="14"/>
      <c r="U350" s="14">
        <v>2268949</v>
      </c>
      <c r="V350" s="14">
        <v>0</v>
      </c>
      <c r="W350" s="14">
        <v>0</v>
      </c>
      <c r="X350" s="14">
        <v>0</v>
      </c>
      <c r="Y350" s="14">
        <v>0</v>
      </c>
      <c r="Z350" s="14">
        <v>10583</v>
      </c>
      <c r="AA350" s="20">
        <v>39640</v>
      </c>
      <c r="AB350">
        <v>57.238874873864781</v>
      </c>
      <c r="AC350">
        <v>544</v>
      </c>
    </row>
    <row r="351" spans="1:29" x14ac:dyDescent="0.25">
      <c r="A351" s="16" t="s">
        <v>697</v>
      </c>
      <c r="B351" s="16">
        <v>12</v>
      </c>
      <c r="C351" s="16" t="s">
        <v>698</v>
      </c>
      <c r="D351" s="16" t="s">
        <v>642</v>
      </c>
      <c r="E351" s="13" t="s">
        <v>1128</v>
      </c>
      <c r="F351" s="14">
        <v>0</v>
      </c>
      <c r="G351" s="14">
        <v>1451158</v>
      </c>
      <c r="H351" s="14">
        <v>0</v>
      </c>
      <c r="I351" s="14">
        <v>0</v>
      </c>
      <c r="J351" s="14">
        <v>1451158</v>
      </c>
      <c r="K351" s="31">
        <v>0</v>
      </c>
      <c r="L351" s="14">
        <v>1451158</v>
      </c>
      <c r="M351" s="15">
        <v>0</v>
      </c>
      <c r="N351" s="32"/>
      <c r="O351" s="33">
        <v>0</v>
      </c>
      <c r="P351" s="15">
        <v>1451158</v>
      </c>
      <c r="Q351" s="34">
        <v>0</v>
      </c>
      <c r="R351" s="34">
        <v>0</v>
      </c>
      <c r="S351" s="14">
        <v>1451158</v>
      </c>
      <c r="T351" s="14"/>
      <c r="U351" s="14">
        <v>1451158</v>
      </c>
      <c r="V351" s="14">
        <v>0</v>
      </c>
      <c r="W351" s="14">
        <v>0</v>
      </c>
      <c r="X351" s="14">
        <v>0</v>
      </c>
      <c r="Y351" s="14">
        <v>0</v>
      </c>
      <c r="Z351" s="14">
        <v>0</v>
      </c>
      <c r="AA351" s="20">
        <v>8640</v>
      </c>
      <c r="AB351">
        <v>167.95810185185186</v>
      </c>
      <c r="AC351">
        <v>99</v>
      </c>
    </row>
    <row r="352" spans="1:29" x14ac:dyDescent="0.25">
      <c r="A352" s="16" t="s">
        <v>699</v>
      </c>
      <c r="B352" s="16">
        <v>13</v>
      </c>
      <c r="C352" s="16" t="s">
        <v>700</v>
      </c>
      <c r="D352" s="16" t="s">
        <v>642</v>
      </c>
      <c r="E352" s="13" t="s">
        <v>1128</v>
      </c>
      <c r="F352" s="14">
        <v>4999</v>
      </c>
      <c r="G352" s="14">
        <v>1436079</v>
      </c>
      <c r="H352" s="14">
        <v>0</v>
      </c>
      <c r="I352" s="14">
        <v>0</v>
      </c>
      <c r="J352" s="14">
        <v>1441078</v>
      </c>
      <c r="K352" s="31">
        <v>0</v>
      </c>
      <c r="L352" s="14">
        <v>1441078</v>
      </c>
      <c r="M352" s="15">
        <v>0</v>
      </c>
      <c r="N352" s="32"/>
      <c r="O352" s="33">
        <v>0</v>
      </c>
      <c r="P352" s="15">
        <v>1441078</v>
      </c>
      <c r="Q352" s="34">
        <v>0</v>
      </c>
      <c r="R352" s="34">
        <v>0</v>
      </c>
      <c r="S352" s="14">
        <v>1441078</v>
      </c>
      <c r="T352" s="14"/>
      <c r="U352" s="14">
        <v>1441078</v>
      </c>
      <c r="V352" s="14">
        <v>0</v>
      </c>
      <c r="W352" s="14">
        <v>0</v>
      </c>
      <c r="X352" s="14">
        <v>0</v>
      </c>
      <c r="Y352" s="14">
        <v>0</v>
      </c>
      <c r="Z352" s="14">
        <v>6657</v>
      </c>
      <c r="AA352" s="20">
        <v>19332</v>
      </c>
      <c r="AB352">
        <v>74.543658183322989</v>
      </c>
      <c r="AC352">
        <v>459</v>
      </c>
    </row>
    <row r="353" spans="1:29" x14ac:dyDescent="0.25">
      <c r="A353" s="16" t="s">
        <v>701</v>
      </c>
      <c r="B353" s="16">
        <v>13</v>
      </c>
      <c r="C353" s="16" t="s">
        <v>702</v>
      </c>
      <c r="D353" s="16" t="s">
        <v>642</v>
      </c>
      <c r="E353" s="13" t="s">
        <v>1128</v>
      </c>
      <c r="F353" s="14">
        <v>0</v>
      </c>
      <c r="G353" s="14">
        <v>6044933</v>
      </c>
      <c r="H353" s="14">
        <v>0</v>
      </c>
      <c r="I353" s="14">
        <v>7755</v>
      </c>
      <c r="J353" s="14">
        <v>6052688</v>
      </c>
      <c r="K353" s="31">
        <v>0</v>
      </c>
      <c r="L353" s="14">
        <v>6052688</v>
      </c>
      <c r="M353" s="15">
        <v>0</v>
      </c>
      <c r="N353" s="32"/>
      <c r="O353" s="33">
        <v>0</v>
      </c>
      <c r="P353" s="15">
        <v>6044933</v>
      </c>
      <c r="Q353" s="34">
        <v>0</v>
      </c>
      <c r="R353" s="34">
        <v>7755</v>
      </c>
      <c r="S353" s="14">
        <v>6052688</v>
      </c>
      <c r="T353" s="14"/>
      <c r="U353" s="14">
        <v>6052688</v>
      </c>
      <c r="V353" s="14">
        <v>0</v>
      </c>
      <c r="W353" s="14">
        <v>0</v>
      </c>
      <c r="X353" s="14">
        <v>0</v>
      </c>
      <c r="Y353" s="14">
        <v>0</v>
      </c>
      <c r="Z353" s="14">
        <v>0</v>
      </c>
      <c r="AA353" s="20">
        <v>65305</v>
      </c>
      <c r="AB353">
        <v>92.683377995559297</v>
      </c>
      <c r="AC353">
        <v>329</v>
      </c>
    </row>
    <row r="354" spans="1:29" x14ac:dyDescent="0.25">
      <c r="A354" s="16" t="s">
        <v>703</v>
      </c>
      <c r="B354" s="16">
        <v>12</v>
      </c>
      <c r="C354" s="16" t="s">
        <v>704</v>
      </c>
      <c r="D354" s="16" t="s">
        <v>642</v>
      </c>
      <c r="E354" s="13" t="s">
        <v>1128</v>
      </c>
      <c r="F354" s="14">
        <v>0</v>
      </c>
      <c r="G354" s="14">
        <v>821546</v>
      </c>
      <c r="H354" s="14">
        <v>20207</v>
      </c>
      <c r="I354" s="14">
        <v>0</v>
      </c>
      <c r="J354" s="14">
        <v>841753</v>
      </c>
      <c r="K354" s="31">
        <v>0</v>
      </c>
      <c r="L354" s="14">
        <v>841753</v>
      </c>
      <c r="M354" s="15">
        <v>0</v>
      </c>
      <c r="N354" s="32"/>
      <c r="O354" s="33">
        <v>0</v>
      </c>
      <c r="P354" s="15">
        <v>821546</v>
      </c>
      <c r="Q354" s="34">
        <v>20207</v>
      </c>
      <c r="R354" s="34">
        <v>0</v>
      </c>
      <c r="S354" s="14">
        <v>841753</v>
      </c>
      <c r="T354" s="14"/>
      <c r="U354" s="14">
        <v>841753</v>
      </c>
      <c r="V354" s="14">
        <v>0</v>
      </c>
      <c r="W354" s="14">
        <v>0</v>
      </c>
      <c r="X354" s="14">
        <v>0</v>
      </c>
      <c r="Y354" s="14">
        <v>0</v>
      </c>
      <c r="Z354" s="14">
        <v>1978</v>
      </c>
      <c r="AA354" s="20">
        <v>10397</v>
      </c>
      <c r="AB354">
        <v>80.961142637299218</v>
      </c>
      <c r="AC354">
        <v>423</v>
      </c>
    </row>
    <row r="355" spans="1:29" x14ac:dyDescent="0.25">
      <c r="A355" s="16" t="s">
        <v>705</v>
      </c>
      <c r="B355" s="16">
        <v>13</v>
      </c>
      <c r="C355" s="16" t="s">
        <v>706</v>
      </c>
      <c r="D355" s="16" t="s">
        <v>642</v>
      </c>
      <c r="E355" s="13" t="s">
        <v>1128</v>
      </c>
      <c r="F355" s="14">
        <v>0</v>
      </c>
      <c r="G355" s="14">
        <v>291039</v>
      </c>
      <c r="H355" s="14">
        <v>0</v>
      </c>
      <c r="I355" s="14">
        <v>0</v>
      </c>
      <c r="J355" s="14">
        <v>291039</v>
      </c>
      <c r="K355" s="31">
        <v>0</v>
      </c>
      <c r="L355" s="14">
        <v>291039</v>
      </c>
      <c r="M355" s="15">
        <v>0</v>
      </c>
      <c r="N355" s="32"/>
      <c r="O355" s="33">
        <v>0</v>
      </c>
      <c r="P355" s="15">
        <v>291039</v>
      </c>
      <c r="Q355" s="34">
        <v>0</v>
      </c>
      <c r="R355" s="34">
        <v>0</v>
      </c>
      <c r="S355" s="14">
        <v>291039</v>
      </c>
      <c r="T355" s="14"/>
      <c r="U355" s="14">
        <v>291039</v>
      </c>
      <c r="V355" s="14">
        <v>0</v>
      </c>
      <c r="W355" s="14">
        <v>0</v>
      </c>
      <c r="X355" s="14">
        <v>0</v>
      </c>
      <c r="Y355" s="14">
        <v>0</v>
      </c>
      <c r="Z355" s="14">
        <v>0</v>
      </c>
      <c r="AA355" s="20">
        <v>3239</v>
      </c>
      <c r="AB355">
        <v>89.854584748379125</v>
      </c>
      <c r="AC355">
        <v>349</v>
      </c>
    </row>
    <row r="356" spans="1:29" x14ac:dyDescent="0.25">
      <c r="A356" s="16" t="s">
        <v>707</v>
      </c>
      <c r="B356" s="16">
        <v>11</v>
      </c>
      <c r="C356" s="16" t="s">
        <v>708</v>
      </c>
      <c r="D356" s="16" t="s">
        <v>642</v>
      </c>
      <c r="E356" s="13" t="s">
        <v>1128</v>
      </c>
      <c r="F356" s="14">
        <v>168897</v>
      </c>
      <c r="G356" s="14">
        <v>4828557</v>
      </c>
      <c r="H356" s="14">
        <v>0</v>
      </c>
      <c r="I356" s="14">
        <v>0</v>
      </c>
      <c r="J356" s="14">
        <v>4997454</v>
      </c>
      <c r="K356" s="31">
        <v>0</v>
      </c>
      <c r="L356" s="14">
        <v>4997454</v>
      </c>
      <c r="M356" s="15">
        <v>116221</v>
      </c>
      <c r="N356" s="32"/>
      <c r="O356" s="33">
        <v>116221</v>
      </c>
      <c r="P356" s="15">
        <v>4881233</v>
      </c>
      <c r="Q356" s="34">
        <v>0</v>
      </c>
      <c r="R356" s="34">
        <v>0</v>
      </c>
      <c r="S356" s="14">
        <v>4997454</v>
      </c>
      <c r="T356" s="14"/>
      <c r="U356" s="14">
        <v>4997454</v>
      </c>
      <c r="V356" s="14">
        <v>0</v>
      </c>
      <c r="W356" s="14">
        <v>0</v>
      </c>
      <c r="X356" s="14">
        <v>0</v>
      </c>
      <c r="Y356" s="14">
        <v>0</v>
      </c>
      <c r="Z356" s="14">
        <v>41668</v>
      </c>
      <c r="AA356" s="20">
        <v>27384</v>
      </c>
      <c r="AB356">
        <v>182.49539877300614</v>
      </c>
      <c r="AC356">
        <v>87</v>
      </c>
    </row>
    <row r="357" spans="1:29" x14ac:dyDescent="0.25">
      <c r="A357" s="16" t="s">
        <v>709</v>
      </c>
      <c r="B357" s="16">
        <v>11</v>
      </c>
      <c r="C357" s="16" t="s">
        <v>710</v>
      </c>
      <c r="D357" s="16" t="s">
        <v>642</v>
      </c>
      <c r="E357" s="13" t="s">
        <v>1128</v>
      </c>
      <c r="F357" s="14">
        <v>0</v>
      </c>
      <c r="G357" s="14">
        <v>477866</v>
      </c>
      <c r="H357" s="14">
        <v>0</v>
      </c>
      <c r="I357" s="14">
        <v>0</v>
      </c>
      <c r="J357" s="14">
        <v>477866</v>
      </c>
      <c r="K357" s="31">
        <v>0</v>
      </c>
      <c r="L357" s="14">
        <v>477866</v>
      </c>
      <c r="M357" s="15">
        <v>0</v>
      </c>
      <c r="N357" s="32"/>
      <c r="O357" s="33">
        <v>0</v>
      </c>
      <c r="P357" s="15">
        <v>477866</v>
      </c>
      <c r="Q357" s="34">
        <v>0</v>
      </c>
      <c r="R357" s="34">
        <v>0</v>
      </c>
      <c r="S357" s="14">
        <v>477866</v>
      </c>
      <c r="T357" s="14"/>
      <c r="U357" s="14">
        <v>477866</v>
      </c>
      <c r="V357" s="14">
        <v>0</v>
      </c>
      <c r="W357" s="14">
        <v>0</v>
      </c>
      <c r="X357" s="14">
        <v>0</v>
      </c>
      <c r="Y357" s="14">
        <v>0</v>
      </c>
      <c r="Z357" s="14">
        <v>0</v>
      </c>
      <c r="AA357" s="20">
        <v>4596</v>
      </c>
      <c r="AB357">
        <v>103.97432550043516</v>
      </c>
      <c r="AC357">
        <v>246</v>
      </c>
    </row>
    <row r="358" spans="1:29" x14ac:dyDescent="0.25">
      <c r="A358" s="16" t="s">
        <v>711</v>
      </c>
      <c r="B358" s="16">
        <v>11</v>
      </c>
      <c r="C358" s="16" t="s">
        <v>712</v>
      </c>
      <c r="D358" s="16" t="s">
        <v>642</v>
      </c>
      <c r="E358" s="13" t="s">
        <v>1128</v>
      </c>
      <c r="F358" s="14">
        <v>0</v>
      </c>
      <c r="G358" s="14">
        <v>1490459</v>
      </c>
      <c r="H358" s="14">
        <v>0</v>
      </c>
      <c r="I358" s="14">
        <v>0</v>
      </c>
      <c r="J358" s="14">
        <v>1490459</v>
      </c>
      <c r="K358" s="31">
        <v>0</v>
      </c>
      <c r="L358" s="14">
        <v>1490459</v>
      </c>
      <c r="M358" s="15">
        <v>0</v>
      </c>
      <c r="N358" s="32"/>
      <c r="O358" s="33">
        <v>0</v>
      </c>
      <c r="P358" s="15">
        <v>1490459</v>
      </c>
      <c r="Q358" s="34">
        <v>0</v>
      </c>
      <c r="R358" s="34">
        <v>0</v>
      </c>
      <c r="S358" s="14">
        <v>1490459</v>
      </c>
      <c r="T358" s="14"/>
      <c r="U358" s="14">
        <v>1490459</v>
      </c>
      <c r="V358" s="14">
        <v>0</v>
      </c>
      <c r="W358" s="14">
        <v>0</v>
      </c>
      <c r="X358" s="14">
        <v>0</v>
      </c>
      <c r="Y358" s="14">
        <v>0</v>
      </c>
      <c r="Z358" s="14">
        <v>4859</v>
      </c>
      <c r="AA358" s="20">
        <v>17451</v>
      </c>
      <c r="AB358">
        <v>85.408228754799154</v>
      </c>
      <c r="AC358">
        <v>390</v>
      </c>
    </row>
    <row r="359" spans="1:29" x14ac:dyDescent="0.25">
      <c r="A359" s="16" t="s">
        <v>713</v>
      </c>
      <c r="B359" s="16">
        <v>11</v>
      </c>
      <c r="C359" s="16" t="s">
        <v>714</v>
      </c>
      <c r="D359" s="16" t="s">
        <v>642</v>
      </c>
      <c r="E359" s="13" t="s">
        <v>1128</v>
      </c>
      <c r="F359" s="14">
        <v>0</v>
      </c>
      <c r="G359" s="14">
        <v>2528544</v>
      </c>
      <c r="H359" s="14">
        <v>0</v>
      </c>
      <c r="I359" s="14">
        <v>0</v>
      </c>
      <c r="J359" s="14">
        <v>2528544</v>
      </c>
      <c r="K359" s="31">
        <v>0</v>
      </c>
      <c r="L359" s="14">
        <v>2528544</v>
      </c>
      <c r="M359" s="15">
        <v>0</v>
      </c>
      <c r="N359" s="32"/>
      <c r="O359" s="33">
        <v>0</v>
      </c>
      <c r="P359" s="15">
        <v>2528544</v>
      </c>
      <c r="Q359" s="34">
        <v>0</v>
      </c>
      <c r="R359" s="34">
        <v>0</v>
      </c>
      <c r="S359" s="14">
        <v>2528544</v>
      </c>
      <c r="T359" s="14"/>
      <c r="U359" s="14">
        <v>2528544</v>
      </c>
      <c r="V359" s="14">
        <v>0</v>
      </c>
      <c r="W359" s="14">
        <v>0</v>
      </c>
      <c r="X359" s="14">
        <v>0</v>
      </c>
      <c r="Y359" s="14">
        <v>0</v>
      </c>
      <c r="Z359" s="14">
        <v>9841</v>
      </c>
      <c r="AA359" s="20">
        <v>26542</v>
      </c>
      <c r="AB359">
        <v>95.265767462889002</v>
      </c>
      <c r="AC359">
        <v>309</v>
      </c>
    </row>
    <row r="360" spans="1:29" x14ac:dyDescent="0.25">
      <c r="A360" s="16" t="s">
        <v>715</v>
      </c>
      <c r="B360" s="16">
        <v>13</v>
      </c>
      <c r="C360" s="16" t="s">
        <v>716</v>
      </c>
      <c r="D360" s="16" t="s">
        <v>642</v>
      </c>
      <c r="E360" s="13" t="s">
        <v>1128</v>
      </c>
      <c r="F360" s="14">
        <v>0</v>
      </c>
      <c r="G360" s="14">
        <v>542848</v>
      </c>
      <c r="H360" s="14">
        <v>0</v>
      </c>
      <c r="I360" s="14">
        <v>0</v>
      </c>
      <c r="J360" s="14">
        <v>542848</v>
      </c>
      <c r="K360" s="31">
        <v>0</v>
      </c>
      <c r="L360" s="14">
        <v>542848</v>
      </c>
      <c r="M360" s="15">
        <v>0</v>
      </c>
      <c r="N360" s="32"/>
      <c r="O360" s="33">
        <v>0</v>
      </c>
      <c r="P360" s="15">
        <v>542848</v>
      </c>
      <c r="Q360" s="34">
        <v>0</v>
      </c>
      <c r="R360" s="34">
        <v>0</v>
      </c>
      <c r="S360" s="14">
        <v>542848</v>
      </c>
      <c r="T360" s="14"/>
      <c r="U360" s="14">
        <v>542848</v>
      </c>
      <c r="V360" s="14">
        <v>0</v>
      </c>
      <c r="W360" s="14">
        <v>0</v>
      </c>
      <c r="X360" s="14">
        <v>0</v>
      </c>
      <c r="Y360" s="14">
        <v>0</v>
      </c>
      <c r="Z360" s="14">
        <v>0</v>
      </c>
      <c r="AA360" s="20">
        <v>5722</v>
      </c>
      <c r="AB360">
        <v>94.870325061167421</v>
      </c>
      <c r="AC360">
        <v>315</v>
      </c>
    </row>
    <row r="361" spans="1:29" x14ac:dyDescent="0.25">
      <c r="A361" s="16" t="s">
        <v>717</v>
      </c>
      <c r="B361" s="16">
        <v>13</v>
      </c>
      <c r="C361" s="16" t="s">
        <v>718</v>
      </c>
      <c r="D361" s="16" t="s">
        <v>642</v>
      </c>
      <c r="E361" s="13" t="s">
        <v>1128</v>
      </c>
      <c r="F361" s="14">
        <v>0</v>
      </c>
      <c r="G361" s="14">
        <v>1884339</v>
      </c>
      <c r="H361" s="14">
        <v>0</v>
      </c>
      <c r="I361" s="14">
        <v>0</v>
      </c>
      <c r="J361" s="14">
        <v>1884339</v>
      </c>
      <c r="K361" s="31">
        <v>0</v>
      </c>
      <c r="L361" s="14">
        <v>1884339</v>
      </c>
      <c r="M361" s="15">
        <v>0</v>
      </c>
      <c r="N361" s="32"/>
      <c r="O361" s="33">
        <v>0</v>
      </c>
      <c r="P361" s="15">
        <v>1884339</v>
      </c>
      <c r="Q361" s="34">
        <v>0</v>
      </c>
      <c r="R361" s="34">
        <v>0</v>
      </c>
      <c r="S361" s="14">
        <v>1884339</v>
      </c>
      <c r="T361" s="14"/>
      <c r="U361" s="14">
        <v>1884339</v>
      </c>
      <c r="V361" s="14">
        <v>0</v>
      </c>
      <c r="W361" s="14">
        <v>0</v>
      </c>
      <c r="X361" s="14">
        <v>0</v>
      </c>
      <c r="Y361" s="14">
        <v>0</v>
      </c>
      <c r="Z361" s="14">
        <v>8601</v>
      </c>
      <c r="AA361" s="20">
        <v>19664</v>
      </c>
      <c r="AB361">
        <v>95.826840927583405</v>
      </c>
      <c r="AC361">
        <v>305</v>
      </c>
    </row>
    <row r="362" spans="1:29" x14ac:dyDescent="0.25">
      <c r="A362" s="16" t="s">
        <v>719</v>
      </c>
      <c r="B362" s="16">
        <v>11</v>
      </c>
      <c r="C362" s="16" t="s">
        <v>720</v>
      </c>
      <c r="D362" s="16" t="s">
        <v>642</v>
      </c>
      <c r="E362" s="13" t="s">
        <v>1128</v>
      </c>
      <c r="F362" s="14">
        <v>0</v>
      </c>
      <c r="G362" s="14">
        <v>2011681</v>
      </c>
      <c r="H362" s="14">
        <v>0</v>
      </c>
      <c r="I362" s="14">
        <v>0</v>
      </c>
      <c r="J362" s="14">
        <v>2011681</v>
      </c>
      <c r="K362" s="31">
        <v>0</v>
      </c>
      <c r="L362" s="14">
        <v>2011681</v>
      </c>
      <c r="M362" s="15">
        <v>0</v>
      </c>
      <c r="N362" s="32"/>
      <c r="O362" s="33">
        <v>0</v>
      </c>
      <c r="P362" s="15">
        <v>2011681</v>
      </c>
      <c r="Q362" s="34">
        <v>0</v>
      </c>
      <c r="R362" s="34">
        <v>0</v>
      </c>
      <c r="S362" s="14">
        <v>2011681</v>
      </c>
      <c r="T362" s="14"/>
      <c r="U362" s="14">
        <v>2011681</v>
      </c>
      <c r="V362" s="14">
        <v>0</v>
      </c>
      <c r="W362" s="14">
        <v>0</v>
      </c>
      <c r="X362" s="14">
        <v>0</v>
      </c>
      <c r="Y362" s="14">
        <v>0</v>
      </c>
      <c r="Z362" s="14">
        <v>0</v>
      </c>
      <c r="AA362" s="20">
        <v>11966</v>
      </c>
      <c r="AB362">
        <v>168.11641317065016</v>
      </c>
      <c r="AC362">
        <v>98</v>
      </c>
    </row>
    <row r="363" spans="1:29" x14ac:dyDescent="0.25">
      <c r="A363" s="16" t="s">
        <v>721</v>
      </c>
      <c r="B363" s="16">
        <v>12</v>
      </c>
      <c r="C363" s="16" t="s">
        <v>722</v>
      </c>
      <c r="D363" s="16" t="s">
        <v>642</v>
      </c>
      <c r="E363" s="13" t="s">
        <v>1128</v>
      </c>
      <c r="F363" s="14">
        <v>0</v>
      </c>
      <c r="G363" s="14">
        <v>81849</v>
      </c>
      <c r="H363" s="14">
        <v>0</v>
      </c>
      <c r="I363" s="14">
        <v>0</v>
      </c>
      <c r="J363" s="14">
        <v>81849</v>
      </c>
      <c r="K363" s="31">
        <v>0</v>
      </c>
      <c r="L363" s="14">
        <v>81849</v>
      </c>
      <c r="M363" s="15">
        <v>0</v>
      </c>
      <c r="N363" s="32"/>
      <c r="O363" s="33">
        <v>0</v>
      </c>
      <c r="P363" s="15">
        <v>81849</v>
      </c>
      <c r="Q363" s="34">
        <v>0</v>
      </c>
      <c r="R363" s="34">
        <v>0</v>
      </c>
      <c r="S363" s="14">
        <v>81849</v>
      </c>
      <c r="T363" s="14"/>
      <c r="U363" s="14">
        <v>81849</v>
      </c>
      <c r="V363" s="14">
        <v>0</v>
      </c>
      <c r="W363" s="14">
        <v>0</v>
      </c>
      <c r="X363" s="14">
        <v>0</v>
      </c>
      <c r="Y363" s="14">
        <v>0</v>
      </c>
      <c r="Z363" s="14">
        <v>0</v>
      </c>
      <c r="AA363" s="20">
        <v>836</v>
      </c>
      <c r="AB363">
        <v>97.905502392344502</v>
      </c>
      <c r="AC363">
        <v>289</v>
      </c>
    </row>
    <row r="364" spans="1:29" x14ac:dyDescent="0.25">
      <c r="A364" s="16" t="s">
        <v>723</v>
      </c>
      <c r="B364" s="16">
        <v>13</v>
      </c>
      <c r="C364" s="16" t="s">
        <v>724</v>
      </c>
      <c r="D364" s="16" t="s">
        <v>642</v>
      </c>
      <c r="E364" s="13" t="s">
        <v>1128</v>
      </c>
      <c r="F364" s="14">
        <v>0</v>
      </c>
      <c r="G364" s="14">
        <v>660673</v>
      </c>
      <c r="H364" s="14">
        <v>0</v>
      </c>
      <c r="I364" s="14">
        <v>0</v>
      </c>
      <c r="J364" s="14">
        <v>660673</v>
      </c>
      <c r="K364" s="31">
        <v>0</v>
      </c>
      <c r="L364" s="14">
        <v>660673</v>
      </c>
      <c r="M364" s="15">
        <v>0</v>
      </c>
      <c r="N364" s="32"/>
      <c r="O364" s="33">
        <v>0</v>
      </c>
      <c r="P364" s="15">
        <v>660673</v>
      </c>
      <c r="Q364" s="34">
        <v>0</v>
      </c>
      <c r="R364" s="34">
        <v>0</v>
      </c>
      <c r="S364" s="14">
        <v>660673</v>
      </c>
      <c r="T364" s="14"/>
      <c r="U364" s="14">
        <v>660673</v>
      </c>
      <c r="V364" s="14">
        <v>0</v>
      </c>
      <c r="W364" s="14">
        <v>0</v>
      </c>
      <c r="X364" s="14">
        <v>0</v>
      </c>
      <c r="Y364" s="14">
        <v>0</v>
      </c>
      <c r="Z364" s="14">
        <v>0</v>
      </c>
      <c r="AA364" s="20">
        <v>6714</v>
      </c>
      <c r="AB364">
        <v>98.402293714626154</v>
      </c>
      <c r="AC364">
        <v>283</v>
      </c>
    </row>
    <row r="365" spans="1:29" x14ac:dyDescent="0.25">
      <c r="A365" s="16" t="s">
        <v>725</v>
      </c>
      <c r="B365" s="16">
        <v>13</v>
      </c>
      <c r="C365" s="16" t="s">
        <v>726</v>
      </c>
      <c r="D365" s="16" t="s">
        <v>642</v>
      </c>
      <c r="E365" s="13" t="s">
        <v>1128</v>
      </c>
      <c r="F365" s="14">
        <v>0</v>
      </c>
      <c r="G365" s="14">
        <v>160827</v>
      </c>
      <c r="H365" s="14">
        <v>0</v>
      </c>
      <c r="I365" s="14">
        <v>0</v>
      </c>
      <c r="J365" s="14">
        <v>160827</v>
      </c>
      <c r="K365" s="31">
        <v>0</v>
      </c>
      <c r="L365" s="14">
        <v>160827</v>
      </c>
      <c r="M365" s="15">
        <v>0</v>
      </c>
      <c r="N365" s="32"/>
      <c r="O365" s="33">
        <v>0</v>
      </c>
      <c r="P365" s="15">
        <v>160827</v>
      </c>
      <c r="Q365" s="34">
        <v>0</v>
      </c>
      <c r="R365" s="34">
        <v>0</v>
      </c>
      <c r="S365" s="14">
        <v>160827</v>
      </c>
      <c r="T365" s="14"/>
      <c r="U365" s="14">
        <v>160827</v>
      </c>
      <c r="V365" s="14">
        <v>0</v>
      </c>
      <c r="W365" s="14">
        <v>0</v>
      </c>
      <c r="X365" s="14">
        <v>0</v>
      </c>
      <c r="Y365" s="14">
        <v>0</v>
      </c>
      <c r="Z365" s="14">
        <v>0</v>
      </c>
      <c r="AA365" s="20">
        <v>1338</v>
      </c>
      <c r="AB365">
        <v>120.19955156950672</v>
      </c>
      <c r="AC365">
        <v>180</v>
      </c>
    </row>
    <row r="366" spans="1:29" x14ac:dyDescent="0.25">
      <c r="A366" s="16" t="s">
        <v>727</v>
      </c>
      <c r="B366" s="16">
        <v>30</v>
      </c>
      <c r="C366" s="16" t="s">
        <v>728</v>
      </c>
      <c r="D366" s="16" t="s">
        <v>642</v>
      </c>
      <c r="E366" s="13" t="s">
        <v>1128</v>
      </c>
      <c r="F366" s="14">
        <v>0</v>
      </c>
      <c r="G366" s="14">
        <v>196340</v>
      </c>
      <c r="H366" s="14">
        <v>0</v>
      </c>
      <c r="I366" s="14">
        <v>0</v>
      </c>
      <c r="J366" s="14">
        <v>196340</v>
      </c>
      <c r="K366" s="31">
        <v>0</v>
      </c>
      <c r="L366" s="14">
        <v>196340</v>
      </c>
      <c r="M366" s="15">
        <v>0</v>
      </c>
      <c r="N366" s="32"/>
      <c r="O366" s="33">
        <v>0</v>
      </c>
      <c r="P366" s="15">
        <v>196340</v>
      </c>
      <c r="Q366" s="34">
        <v>0</v>
      </c>
      <c r="R366" s="34">
        <v>0</v>
      </c>
      <c r="S366" s="14">
        <v>196340</v>
      </c>
      <c r="T366" s="14"/>
      <c r="U366" s="14">
        <v>196340</v>
      </c>
      <c r="V366" s="14">
        <v>0</v>
      </c>
      <c r="W366" s="14">
        <v>0</v>
      </c>
      <c r="X366" s="14">
        <v>0</v>
      </c>
      <c r="Y366" s="14">
        <v>0</v>
      </c>
      <c r="Z366" s="14">
        <v>0</v>
      </c>
      <c r="AA366" s="20">
        <v>1765</v>
      </c>
      <c r="AB366">
        <v>111.24079320113314</v>
      </c>
      <c r="AC366">
        <v>212</v>
      </c>
    </row>
    <row r="367" spans="1:29" x14ac:dyDescent="0.25">
      <c r="A367" s="16" t="s">
        <v>729</v>
      </c>
      <c r="B367" s="16">
        <v>11</v>
      </c>
      <c r="C367" s="16" t="s">
        <v>730</v>
      </c>
      <c r="D367" s="16" t="s">
        <v>642</v>
      </c>
      <c r="E367" s="13" t="s">
        <v>1128</v>
      </c>
      <c r="F367" s="14">
        <v>0</v>
      </c>
      <c r="G367" s="14">
        <v>381641</v>
      </c>
      <c r="H367" s="14">
        <v>0</v>
      </c>
      <c r="I367" s="14">
        <v>0</v>
      </c>
      <c r="J367" s="14">
        <v>381641</v>
      </c>
      <c r="K367" s="31">
        <v>0</v>
      </c>
      <c r="L367" s="14">
        <v>381641</v>
      </c>
      <c r="M367" s="15">
        <v>0</v>
      </c>
      <c r="N367" s="32"/>
      <c r="O367" s="33">
        <v>0</v>
      </c>
      <c r="P367" s="15">
        <v>381641</v>
      </c>
      <c r="Q367" s="34">
        <v>0</v>
      </c>
      <c r="R367" s="34">
        <v>0</v>
      </c>
      <c r="S367" s="14">
        <v>381641</v>
      </c>
      <c r="T367" s="14"/>
      <c r="U367" s="14">
        <v>381641</v>
      </c>
      <c r="V367" s="14">
        <v>0</v>
      </c>
      <c r="W367" s="14">
        <v>0</v>
      </c>
      <c r="X367" s="14">
        <v>0</v>
      </c>
      <c r="Y367" s="14">
        <v>0</v>
      </c>
      <c r="Z367" s="14">
        <v>0</v>
      </c>
      <c r="AA367" s="20">
        <v>4053</v>
      </c>
      <c r="AB367">
        <v>94.162595608191467</v>
      </c>
      <c r="AC367">
        <v>321</v>
      </c>
    </row>
    <row r="368" spans="1:29" x14ac:dyDescent="0.25">
      <c r="A368" s="16" t="s">
        <v>731</v>
      </c>
      <c r="B368" s="16">
        <v>11</v>
      </c>
      <c r="C368" s="16" t="s">
        <v>732</v>
      </c>
      <c r="D368" s="16" t="s">
        <v>642</v>
      </c>
      <c r="E368" s="13" t="s">
        <v>1128</v>
      </c>
      <c r="F368" s="14">
        <v>3422</v>
      </c>
      <c r="G368" s="14">
        <v>82481</v>
      </c>
      <c r="H368" s="14">
        <v>0</v>
      </c>
      <c r="I368" s="14">
        <v>0</v>
      </c>
      <c r="J368" s="14">
        <v>85903</v>
      </c>
      <c r="K368" s="31">
        <v>0</v>
      </c>
      <c r="L368" s="14">
        <v>85903</v>
      </c>
      <c r="M368" s="15">
        <v>2502</v>
      </c>
      <c r="N368" s="32"/>
      <c r="O368" s="33">
        <v>2502</v>
      </c>
      <c r="P368" s="15">
        <v>83401</v>
      </c>
      <c r="Q368" s="34">
        <v>0</v>
      </c>
      <c r="R368" s="34">
        <v>0</v>
      </c>
      <c r="S368" s="14">
        <v>85903</v>
      </c>
      <c r="T368" s="14"/>
      <c r="U368" s="14">
        <v>85903</v>
      </c>
      <c r="V368" s="14">
        <v>0</v>
      </c>
      <c r="W368" s="14">
        <v>0</v>
      </c>
      <c r="X368" s="14">
        <v>0</v>
      </c>
      <c r="Y368" s="14">
        <v>0</v>
      </c>
      <c r="Z368" s="14">
        <v>0</v>
      </c>
      <c r="AA368" s="20">
        <v>993</v>
      </c>
      <c r="AB368">
        <v>86.508559919436053</v>
      </c>
      <c r="AC368">
        <v>379</v>
      </c>
    </row>
    <row r="369" spans="1:29" x14ac:dyDescent="0.25">
      <c r="A369" s="16" t="s">
        <v>733</v>
      </c>
      <c r="B369" s="16">
        <v>30</v>
      </c>
      <c r="C369" s="16" t="s">
        <v>734</v>
      </c>
      <c r="D369" s="16" t="s">
        <v>642</v>
      </c>
      <c r="E369" s="13" t="s">
        <v>1128</v>
      </c>
      <c r="F369" s="14">
        <v>54858</v>
      </c>
      <c r="G369" s="14">
        <v>281260</v>
      </c>
      <c r="H369" s="14">
        <v>0</v>
      </c>
      <c r="I369" s="14">
        <v>0</v>
      </c>
      <c r="J369" s="14">
        <v>336118</v>
      </c>
      <c r="K369" s="31">
        <v>0</v>
      </c>
      <c r="L369" s="14">
        <v>336118</v>
      </c>
      <c r="M369" s="15">
        <v>50151</v>
      </c>
      <c r="N369" s="32"/>
      <c r="O369" s="33">
        <v>50151</v>
      </c>
      <c r="P369" s="15">
        <v>285967</v>
      </c>
      <c r="Q369" s="34">
        <v>0</v>
      </c>
      <c r="R369" s="34">
        <v>0</v>
      </c>
      <c r="S369" s="14">
        <v>336118</v>
      </c>
      <c r="T369" s="14"/>
      <c r="U369" s="14">
        <v>336118</v>
      </c>
      <c r="V369" s="14">
        <v>0</v>
      </c>
      <c r="W369" s="14">
        <v>0</v>
      </c>
      <c r="X369" s="14">
        <v>0</v>
      </c>
      <c r="Y369" s="14">
        <v>0</v>
      </c>
      <c r="Z369" s="14">
        <v>0</v>
      </c>
      <c r="AA369" s="20">
        <v>1682</v>
      </c>
      <c r="AB369">
        <v>199.83234244946493</v>
      </c>
      <c r="AC369">
        <v>72</v>
      </c>
    </row>
    <row r="370" spans="1:29" x14ac:dyDescent="0.25">
      <c r="A370" s="16" t="s">
        <v>735</v>
      </c>
      <c r="B370" s="16">
        <v>30</v>
      </c>
      <c r="C370" s="16" t="s">
        <v>736</v>
      </c>
      <c r="D370" s="16" t="s">
        <v>642</v>
      </c>
      <c r="E370" s="13" t="s">
        <v>1128</v>
      </c>
      <c r="F370" s="14">
        <v>0</v>
      </c>
      <c r="G370" s="14">
        <v>303368</v>
      </c>
      <c r="H370" s="14">
        <v>0</v>
      </c>
      <c r="I370" s="14">
        <v>0</v>
      </c>
      <c r="J370" s="14">
        <v>303368</v>
      </c>
      <c r="K370" s="31">
        <v>0</v>
      </c>
      <c r="L370" s="14">
        <v>303368</v>
      </c>
      <c r="M370" s="15">
        <v>0</v>
      </c>
      <c r="N370" s="32"/>
      <c r="O370" s="33">
        <v>0</v>
      </c>
      <c r="P370" s="15">
        <v>303368</v>
      </c>
      <c r="Q370" s="34">
        <v>0</v>
      </c>
      <c r="R370" s="34">
        <v>0</v>
      </c>
      <c r="S370" s="14">
        <v>303368</v>
      </c>
      <c r="T370" s="14"/>
      <c r="U370" s="14">
        <v>303368</v>
      </c>
      <c r="V370" s="14">
        <v>0</v>
      </c>
      <c r="W370" s="14">
        <v>0</v>
      </c>
      <c r="X370" s="14">
        <v>0</v>
      </c>
      <c r="Y370" s="14">
        <v>0</v>
      </c>
      <c r="Z370" s="14">
        <v>0</v>
      </c>
      <c r="AA370" s="20">
        <v>2904</v>
      </c>
      <c r="AB370">
        <v>104.46556473829202</v>
      </c>
      <c r="AC370">
        <v>243</v>
      </c>
    </row>
    <row r="371" spans="1:29" x14ac:dyDescent="0.25">
      <c r="A371" s="16" t="s">
        <v>737</v>
      </c>
      <c r="B371" s="16">
        <v>30</v>
      </c>
      <c r="C371" s="16" t="s">
        <v>738</v>
      </c>
      <c r="D371" s="16" t="s">
        <v>642</v>
      </c>
      <c r="E371" s="13" t="s">
        <v>1128</v>
      </c>
      <c r="F371" s="14">
        <v>0</v>
      </c>
      <c r="G371" s="14">
        <v>399325</v>
      </c>
      <c r="H371" s="14">
        <v>0</v>
      </c>
      <c r="I371" s="14">
        <v>0</v>
      </c>
      <c r="J371" s="14">
        <v>399325</v>
      </c>
      <c r="K371" s="31">
        <v>0</v>
      </c>
      <c r="L371" s="14">
        <v>399325</v>
      </c>
      <c r="M371" s="15">
        <v>0</v>
      </c>
      <c r="N371" s="32"/>
      <c r="O371" s="33">
        <v>0</v>
      </c>
      <c r="P371" s="15">
        <v>399325</v>
      </c>
      <c r="Q371" s="34">
        <v>0</v>
      </c>
      <c r="R371" s="34">
        <v>0</v>
      </c>
      <c r="S371" s="14">
        <v>399325</v>
      </c>
      <c r="T371" s="14"/>
      <c r="U371" s="14">
        <v>399325</v>
      </c>
      <c r="V371" s="14">
        <v>0</v>
      </c>
      <c r="W371" s="14">
        <v>0</v>
      </c>
      <c r="X371" s="14">
        <v>0</v>
      </c>
      <c r="Y371" s="14">
        <v>0</v>
      </c>
      <c r="Z371" s="14">
        <v>2028</v>
      </c>
      <c r="AA371" s="20">
        <v>4521</v>
      </c>
      <c r="AB371">
        <v>88.326697633266974</v>
      </c>
      <c r="AC371">
        <v>364</v>
      </c>
    </row>
    <row r="372" spans="1:29" x14ac:dyDescent="0.25">
      <c r="A372" s="16" t="s">
        <v>739</v>
      </c>
      <c r="B372" s="16">
        <v>13</v>
      </c>
      <c r="C372" s="16" t="s">
        <v>740</v>
      </c>
      <c r="D372" s="16" t="s">
        <v>642</v>
      </c>
      <c r="E372" s="13" t="s">
        <v>1128</v>
      </c>
      <c r="F372" s="14">
        <v>0</v>
      </c>
      <c r="G372" s="14">
        <v>666446</v>
      </c>
      <c r="H372" s="14">
        <v>0</v>
      </c>
      <c r="I372" s="14">
        <v>0</v>
      </c>
      <c r="J372" s="14">
        <v>666446</v>
      </c>
      <c r="K372" s="31">
        <v>0</v>
      </c>
      <c r="L372" s="14">
        <v>666446</v>
      </c>
      <c r="M372" s="15">
        <v>0</v>
      </c>
      <c r="N372" s="32"/>
      <c r="O372" s="33">
        <v>0</v>
      </c>
      <c r="P372" s="15">
        <v>666446</v>
      </c>
      <c r="Q372" s="34">
        <v>0</v>
      </c>
      <c r="R372" s="34">
        <v>0</v>
      </c>
      <c r="S372" s="14">
        <v>666446</v>
      </c>
      <c r="T372" s="14"/>
      <c r="U372" s="14">
        <v>666446</v>
      </c>
      <c r="V372" s="14">
        <v>0</v>
      </c>
      <c r="W372" s="14">
        <v>0</v>
      </c>
      <c r="X372" s="14">
        <v>0</v>
      </c>
      <c r="Y372" s="14">
        <v>0</v>
      </c>
      <c r="Z372" s="14">
        <v>0</v>
      </c>
      <c r="AA372" s="20">
        <v>5305</v>
      </c>
      <c r="AB372">
        <v>125.62601319509896</v>
      </c>
      <c r="AC372">
        <v>163</v>
      </c>
    </row>
    <row r="373" spans="1:29" x14ac:dyDescent="0.25">
      <c r="A373" s="16" t="s">
        <v>741</v>
      </c>
      <c r="B373" s="16">
        <v>12</v>
      </c>
      <c r="C373" s="16" t="s">
        <v>742</v>
      </c>
      <c r="D373" s="16" t="s">
        <v>642</v>
      </c>
      <c r="E373" s="13" t="s">
        <v>1128</v>
      </c>
      <c r="F373" s="14">
        <v>0</v>
      </c>
      <c r="G373" s="14">
        <v>511391</v>
      </c>
      <c r="H373" s="14">
        <v>7090</v>
      </c>
      <c r="I373" s="14">
        <v>0</v>
      </c>
      <c r="J373" s="14">
        <v>518481</v>
      </c>
      <c r="K373" s="31">
        <v>0</v>
      </c>
      <c r="L373" s="14">
        <v>518481</v>
      </c>
      <c r="M373" s="15">
        <v>0</v>
      </c>
      <c r="N373" s="32"/>
      <c r="O373" s="33">
        <v>0</v>
      </c>
      <c r="P373" s="15">
        <v>511391</v>
      </c>
      <c r="Q373" s="34">
        <v>7090</v>
      </c>
      <c r="R373" s="34">
        <v>0</v>
      </c>
      <c r="S373" s="14">
        <v>518481</v>
      </c>
      <c r="T373" s="14"/>
      <c r="U373" s="14">
        <v>518481</v>
      </c>
      <c r="V373" s="14">
        <v>0</v>
      </c>
      <c r="W373" s="14">
        <v>0</v>
      </c>
      <c r="X373" s="14">
        <v>0</v>
      </c>
      <c r="Y373" s="14">
        <v>0</v>
      </c>
      <c r="Z373" s="14">
        <v>0</v>
      </c>
      <c r="AA373" s="20">
        <v>7077</v>
      </c>
      <c r="AB373">
        <v>73.262823230182278</v>
      </c>
      <c r="AC373">
        <v>468</v>
      </c>
    </row>
    <row r="374" spans="1:29" x14ac:dyDescent="0.25">
      <c r="A374" s="16" t="s">
        <v>743</v>
      </c>
      <c r="B374" s="16">
        <v>30</v>
      </c>
      <c r="C374" s="16" t="s">
        <v>744</v>
      </c>
      <c r="D374" s="16" t="s">
        <v>642</v>
      </c>
      <c r="E374" s="13" t="s">
        <v>1128</v>
      </c>
      <c r="F374" s="14">
        <v>0</v>
      </c>
      <c r="G374" s="14">
        <v>3503725</v>
      </c>
      <c r="H374" s="14">
        <v>11839</v>
      </c>
      <c r="I374" s="14">
        <v>8789</v>
      </c>
      <c r="J374" s="14">
        <v>3524353</v>
      </c>
      <c r="K374" s="31">
        <v>0</v>
      </c>
      <c r="L374" s="14">
        <v>3524353</v>
      </c>
      <c r="M374" s="15">
        <v>0</v>
      </c>
      <c r="N374" s="32"/>
      <c r="O374" s="33">
        <v>0</v>
      </c>
      <c r="P374" s="15">
        <v>3503725</v>
      </c>
      <c r="Q374" s="34">
        <v>11839</v>
      </c>
      <c r="R374" s="34">
        <v>8789</v>
      </c>
      <c r="S374" s="14">
        <v>3524353</v>
      </c>
      <c r="T374" s="14"/>
      <c r="U374" s="14">
        <v>3524353</v>
      </c>
      <c r="V374" s="14">
        <v>0</v>
      </c>
      <c r="W374" s="14">
        <v>0</v>
      </c>
      <c r="X374" s="14">
        <v>0</v>
      </c>
      <c r="Y374" s="14">
        <v>0</v>
      </c>
      <c r="Z374" s="14">
        <v>8304</v>
      </c>
      <c r="AA374" s="20">
        <v>25554</v>
      </c>
      <c r="AB374">
        <v>137.91786021757846</v>
      </c>
      <c r="AC374">
        <v>137</v>
      </c>
    </row>
    <row r="375" spans="1:29" x14ac:dyDescent="0.25">
      <c r="A375" s="16" t="s">
        <v>745</v>
      </c>
      <c r="B375" s="16">
        <v>11</v>
      </c>
      <c r="C375" s="16" t="s">
        <v>746</v>
      </c>
      <c r="D375" s="16" t="s">
        <v>642</v>
      </c>
      <c r="E375" s="13" t="s">
        <v>1128</v>
      </c>
      <c r="F375" s="14">
        <v>0</v>
      </c>
      <c r="G375" s="14">
        <v>796169</v>
      </c>
      <c r="H375" s="14">
        <v>0</v>
      </c>
      <c r="I375" s="14">
        <v>0</v>
      </c>
      <c r="J375" s="14">
        <v>796169</v>
      </c>
      <c r="K375" s="31">
        <v>0</v>
      </c>
      <c r="L375" s="14">
        <v>796169</v>
      </c>
      <c r="M375" s="15">
        <v>0</v>
      </c>
      <c r="N375" s="32"/>
      <c r="O375" s="33">
        <v>0</v>
      </c>
      <c r="P375" s="15">
        <v>796169</v>
      </c>
      <c r="Q375" s="34">
        <v>0</v>
      </c>
      <c r="R375" s="34">
        <v>0</v>
      </c>
      <c r="S375" s="14">
        <v>796169</v>
      </c>
      <c r="T375" s="14"/>
      <c r="U375" s="14">
        <v>796169</v>
      </c>
      <c r="V375" s="14">
        <v>0</v>
      </c>
      <c r="W375" s="14">
        <v>0</v>
      </c>
      <c r="X375" s="14">
        <v>0</v>
      </c>
      <c r="Y375" s="14">
        <v>0</v>
      </c>
      <c r="Z375" s="14">
        <v>0</v>
      </c>
      <c r="AA375" s="20">
        <v>7881</v>
      </c>
      <c r="AB375">
        <v>101.02385484075624</v>
      </c>
      <c r="AC375">
        <v>264</v>
      </c>
    </row>
    <row r="376" spans="1:29" x14ac:dyDescent="0.25">
      <c r="A376" s="16" t="s">
        <v>747</v>
      </c>
      <c r="B376" s="16">
        <v>25</v>
      </c>
      <c r="C376" s="16" t="s">
        <v>748</v>
      </c>
      <c r="D376" s="16" t="s">
        <v>749</v>
      </c>
      <c r="E376" s="13" t="s">
        <v>1128</v>
      </c>
      <c r="F376" s="14">
        <v>28947</v>
      </c>
      <c r="G376" s="14">
        <v>878020</v>
      </c>
      <c r="H376" s="14">
        <v>0</v>
      </c>
      <c r="I376" s="14">
        <v>6533</v>
      </c>
      <c r="J376" s="14">
        <v>913500</v>
      </c>
      <c r="K376" s="31">
        <v>0</v>
      </c>
      <c r="L376" s="14">
        <v>913500</v>
      </c>
      <c r="M376" s="15">
        <v>19433</v>
      </c>
      <c r="N376" s="32"/>
      <c r="O376" s="33">
        <v>19433</v>
      </c>
      <c r="P376" s="15">
        <v>887534</v>
      </c>
      <c r="Q376" s="34">
        <v>0</v>
      </c>
      <c r="R376" s="34">
        <v>6533</v>
      </c>
      <c r="S376" s="14">
        <v>913500</v>
      </c>
      <c r="T376" s="14"/>
      <c r="U376" s="14">
        <v>913500</v>
      </c>
      <c r="V376" s="14">
        <v>85806</v>
      </c>
      <c r="W376" s="14">
        <v>0</v>
      </c>
      <c r="X376" s="14">
        <v>52593</v>
      </c>
      <c r="Y376" s="14">
        <v>33213</v>
      </c>
      <c r="Z376" s="14">
        <v>0</v>
      </c>
      <c r="AA376" s="20">
        <v>8919</v>
      </c>
      <c r="AB376">
        <v>102.42179616548941</v>
      </c>
      <c r="AC376">
        <v>256</v>
      </c>
    </row>
    <row r="377" spans="1:29" x14ac:dyDescent="0.25">
      <c r="A377" s="16" t="s">
        <v>750</v>
      </c>
      <c r="B377" s="16">
        <v>25</v>
      </c>
      <c r="C377" s="16" t="s">
        <v>751</v>
      </c>
      <c r="D377" s="16" t="s">
        <v>749</v>
      </c>
      <c r="E377" s="13" t="s">
        <v>1128</v>
      </c>
      <c r="F377" s="14">
        <v>0</v>
      </c>
      <c r="G377" s="14">
        <v>240871</v>
      </c>
      <c r="H377" s="14">
        <v>0</v>
      </c>
      <c r="I377" s="14">
        <v>0</v>
      </c>
      <c r="J377" s="14">
        <v>240871</v>
      </c>
      <c r="K377" s="31">
        <v>0</v>
      </c>
      <c r="L377" s="14">
        <v>240871</v>
      </c>
      <c r="M377" s="15">
        <v>0</v>
      </c>
      <c r="N377" s="32"/>
      <c r="O377" s="33">
        <v>0</v>
      </c>
      <c r="P377" s="15">
        <v>240871</v>
      </c>
      <c r="Q377" s="34">
        <v>0</v>
      </c>
      <c r="R377" s="34">
        <v>0</v>
      </c>
      <c r="S377" s="14">
        <v>240871</v>
      </c>
      <c r="T377" s="14"/>
      <c r="U377" s="14">
        <v>240871</v>
      </c>
      <c r="V377" s="14">
        <v>0</v>
      </c>
      <c r="W377" s="14">
        <v>0</v>
      </c>
      <c r="X377" s="14">
        <v>0</v>
      </c>
      <c r="Y377" s="14">
        <v>0</v>
      </c>
      <c r="Z377" s="14">
        <v>0</v>
      </c>
      <c r="AA377" s="20">
        <v>4237</v>
      </c>
      <c r="AB377">
        <v>56.849421760679725</v>
      </c>
      <c r="AC377">
        <v>545</v>
      </c>
    </row>
    <row r="378" spans="1:29" x14ac:dyDescent="0.25">
      <c r="A378" s="16" t="s">
        <v>752</v>
      </c>
      <c r="B378" s="16">
        <v>26</v>
      </c>
      <c r="C378" s="16" t="s">
        <v>753</v>
      </c>
      <c r="D378" s="16" t="s">
        <v>749</v>
      </c>
      <c r="E378" s="13" t="s">
        <v>1128</v>
      </c>
      <c r="F378" s="14">
        <v>0</v>
      </c>
      <c r="G378" s="14">
        <v>962902</v>
      </c>
      <c r="H378" s="14">
        <v>3766</v>
      </c>
      <c r="I378" s="14">
        <v>0</v>
      </c>
      <c r="J378" s="14">
        <v>966668</v>
      </c>
      <c r="K378" s="31">
        <v>0</v>
      </c>
      <c r="L378" s="14">
        <v>966668</v>
      </c>
      <c r="M378" s="15">
        <v>0</v>
      </c>
      <c r="N378" s="32"/>
      <c r="O378" s="33">
        <v>0</v>
      </c>
      <c r="P378" s="15">
        <v>962902</v>
      </c>
      <c r="Q378" s="34">
        <v>3766</v>
      </c>
      <c r="R378" s="34">
        <v>0</v>
      </c>
      <c r="S378" s="14">
        <v>966668</v>
      </c>
      <c r="T378" s="14"/>
      <c r="U378" s="14">
        <v>966668</v>
      </c>
      <c r="V378" s="14">
        <v>0</v>
      </c>
      <c r="W378" s="14">
        <v>0</v>
      </c>
      <c r="X378" s="14">
        <v>0</v>
      </c>
      <c r="Y378" s="14">
        <v>0</v>
      </c>
      <c r="Z378" s="14">
        <v>0</v>
      </c>
      <c r="AA378" s="20">
        <v>7654</v>
      </c>
      <c r="AB378">
        <v>126.29579304938594</v>
      </c>
      <c r="AC378">
        <v>162</v>
      </c>
    </row>
    <row r="379" spans="1:29" x14ac:dyDescent="0.25">
      <c r="A379" s="16" t="s">
        <v>754</v>
      </c>
      <c r="B379" s="16">
        <v>21</v>
      </c>
      <c r="C379" s="16" t="s">
        <v>755</v>
      </c>
      <c r="D379" s="16" t="s">
        <v>749</v>
      </c>
      <c r="E379" s="13" t="s">
        <v>1128</v>
      </c>
      <c r="F379" s="14">
        <v>0</v>
      </c>
      <c r="G379" s="14">
        <v>569796</v>
      </c>
      <c r="H379" s="14">
        <v>0</v>
      </c>
      <c r="I379" s="14">
        <v>2303</v>
      </c>
      <c r="J379" s="14">
        <v>572099</v>
      </c>
      <c r="K379" s="31">
        <v>0</v>
      </c>
      <c r="L379" s="14">
        <v>572099</v>
      </c>
      <c r="M379" s="15">
        <v>0</v>
      </c>
      <c r="N379" s="32"/>
      <c r="O379" s="33">
        <v>0</v>
      </c>
      <c r="P379" s="15">
        <v>569796</v>
      </c>
      <c r="Q379" s="34">
        <v>0</v>
      </c>
      <c r="R379" s="34">
        <v>2303</v>
      </c>
      <c r="S379" s="14">
        <v>572099</v>
      </c>
      <c r="T379" s="14"/>
      <c r="U379" s="14">
        <v>572099</v>
      </c>
      <c r="V379" s="14">
        <v>0</v>
      </c>
      <c r="W379" s="14">
        <v>0</v>
      </c>
      <c r="X379" s="14">
        <v>0</v>
      </c>
      <c r="Y379" s="14">
        <v>0</v>
      </c>
      <c r="Z379" s="14">
        <v>0</v>
      </c>
      <c r="AA379" s="20">
        <v>8635</v>
      </c>
      <c r="AB379">
        <v>66.253503184713381</v>
      </c>
      <c r="AC379">
        <v>521</v>
      </c>
    </row>
    <row r="380" spans="1:29" x14ac:dyDescent="0.25">
      <c r="A380" s="16" t="s">
        <v>756</v>
      </c>
      <c r="B380" s="16">
        <v>27</v>
      </c>
      <c r="C380" s="16" t="s">
        <v>757</v>
      </c>
      <c r="D380" s="16" t="s">
        <v>749</v>
      </c>
      <c r="E380" s="13" t="s">
        <v>1128</v>
      </c>
      <c r="F380" s="14">
        <v>0</v>
      </c>
      <c r="G380" s="14">
        <v>836467</v>
      </c>
      <c r="H380" s="14">
        <v>0</v>
      </c>
      <c r="I380" s="14">
        <v>0</v>
      </c>
      <c r="J380" s="14">
        <v>836467</v>
      </c>
      <c r="K380" s="31">
        <v>0</v>
      </c>
      <c r="L380" s="14">
        <v>836467</v>
      </c>
      <c r="M380" s="15">
        <v>0</v>
      </c>
      <c r="N380" s="32"/>
      <c r="O380" s="33">
        <v>0</v>
      </c>
      <c r="P380" s="15">
        <v>836467</v>
      </c>
      <c r="Q380" s="34">
        <v>0</v>
      </c>
      <c r="R380" s="34">
        <v>0</v>
      </c>
      <c r="S380" s="14">
        <v>836467</v>
      </c>
      <c r="T380" s="14"/>
      <c r="U380" s="14">
        <v>836467</v>
      </c>
      <c r="V380" s="14">
        <v>0</v>
      </c>
      <c r="W380" s="14">
        <v>0</v>
      </c>
      <c r="X380" s="14">
        <v>0</v>
      </c>
      <c r="Y380" s="14">
        <v>0</v>
      </c>
      <c r="Z380" s="14">
        <v>0</v>
      </c>
      <c r="AA380" s="20">
        <v>10117</v>
      </c>
      <c r="AB380">
        <v>82.679351586438671</v>
      </c>
      <c r="AC380">
        <v>413</v>
      </c>
    </row>
    <row r="381" spans="1:29" x14ac:dyDescent="0.25">
      <c r="A381" s="16" t="s">
        <v>758</v>
      </c>
      <c r="B381" s="16">
        <v>25</v>
      </c>
      <c r="C381" s="16" t="s">
        <v>759</v>
      </c>
      <c r="D381" s="16" t="s">
        <v>749</v>
      </c>
      <c r="E381" s="13" t="s">
        <v>1128</v>
      </c>
      <c r="F381" s="14">
        <v>0</v>
      </c>
      <c r="G381" s="14">
        <v>146071</v>
      </c>
      <c r="H381" s="14">
        <v>0</v>
      </c>
      <c r="I381" s="14">
        <v>0</v>
      </c>
      <c r="J381" s="14">
        <v>146071</v>
      </c>
      <c r="K381" s="31">
        <v>0</v>
      </c>
      <c r="L381" s="14">
        <v>146071</v>
      </c>
      <c r="M381" s="15">
        <v>0</v>
      </c>
      <c r="N381" s="32"/>
      <c r="O381" s="33">
        <v>0</v>
      </c>
      <c r="P381" s="15">
        <v>146071</v>
      </c>
      <c r="Q381" s="34">
        <v>0</v>
      </c>
      <c r="R381" s="34">
        <v>0</v>
      </c>
      <c r="S381" s="14">
        <v>146071</v>
      </c>
      <c r="T381" s="14"/>
      <c r="U381" s="14">
        <v>146071</v>
      </c>
      <c r="V381" s="14">
        <v>0</v>
      </c>
      <c r="W381" s="14">
        <v>0</v>
      </c>
      <c r="X381" s="14">
        <v>0</v>
      </c>
      <c r="Y381" s="14">
        <v>0</v>
      </c>
      <c r="Z381" s="14">
        <v>0</v>
      </c>
      <c r="AA381" s="20">
        <v>1624</v>
      </c>
      <c r="AB381">
        <v>89.945197044334975</v>
      </c>
      <c r="AC381">
        <v>348</v>
      </c>
    </row>
    <row r="382" spans="1:29" x14ac:dyDescent="0.25">
      <c r="A382" s="16" t="s">
        <v>760</v>
      </c>
      <c r="B382" s="16">
        <v>25</v>
      </c>
      <c r="C382" s="16" t="s">
        <v>761</v>
      </c>
      <c r="D382" s="16" t="s">
        <v>749</v>
      </c>
      <c r="E382" s="13" t="s">
        <v>1128</v>
      </c>
      <c r="F382" s="14">
        <v>0</v>
      </c>
      <c r="G382" s="14">
        <v>878151</v>
      </c>
      <c r="H382" s="14">
        <v>13805</v>
      </c>
      <c r="I382" s="14">
        <v>0</v>
      </c>
      <c r="J382" s="14">
        <v>891956</v>
      </c>
      <c r="K382" s="31">
        <v>0</v>
      </c>
      <c r="L382" s="14">
        <v>891956</v>
      </c>
      <c r="M382" s="15">
        <v>0</v>
      </c>
      <c r="N382" s="32"/>
      <c r="O382" s="33">
        <v>0</v>
      </c>
      <c r="P382" s="15">
        <v>878151</v>
      </c>
      <c r="Q382" s="34">
        <v>13805</v>
      </c>
      <c r="R382" s="34">
        <v>0</v>
      </c>
      <c r="S382" s="14">
        <v>891956</v>
      </c>
      <c r="T382" s="14"/>
      <c r="U382" s="14">
        <v>891956</v>
      </c>
      <c r="V382" s="14">
        <v>0</v>
      </c>
      <c r="W382" s="14">
        <v>0</v>
      </c>
      <c r="X382" s="14">
        <v>0</v>
      </c>
      <c r="Y382" s="14">
        <v>0</v>
      </c>
      <c r="Z382" s="14">
        <v>0</v>
      </c>
      <c r="AA382" s="20">
        <v>7670</v>
      </c>
      <c r="AB382">
        <v>116.29152542372881</v>
      </c>
      <c r="AC382">
        <v>192</v>
      </c>
    </row>
    <row r="383" spans="1:29" x14ac:dyDescent="0.25">
      <c r="A383" s="16" t="s">
        <v>762</v>
      </c>
      <c r="B383" s="16">
        <v>25</v>
      </c>
      <c r="C383" s="16" t="s">
        <v>763</v>
      </c>
      <c r="D383" s="16" t="s">
        <v>749</v>
      </c>
      <c r="E383" s="13" t="s">
        <v>1128</v>
      </c>
      <c r="F383" s="14">
        <v>0</v>
      </c>
      <c r="G383" s="14">
        <v>1805216</v>
      </c>
      <c r="H383" s="14">
        <v>6771</v>
      </c>
      <c r="I383" s="14">
        <v>0</v>
      </c>
      <c r="J383" s="14">
        <v>1811987</v>
      </c>
      <c r="K383" s="31">
        <v>0</v>
      </c>
      <c r="L383" s="14">
        <v>1811987</v>
      </c>
      <c r="M383" s="15">
        <v>0</v>
      </c>
      <c r="N383" s="32"/>
      <c r="O383" s="33">
        <v>0</v>
      </c>
      <c r="P383" s="15">
        <v>1805216</v>
      </c>
      <c r="Q383" s="34">
        <v>6771</v>
      </c>
      <c r="R383" s="34">
        <v>0</v>
      </c>
      <c r="S383" s="14">
        <v>1811987</v>
      </c>
      <c r="T383" s="14"/>
      <c r="U383" s="14">
        <v>1811987</v>
      </c>
      <c r="V383" s="14">
        <v>0</v>
      </c>
      <c r="W383" s="14">
        <v>0</v>
      </c>
      <c r="X383" s="14">
        <v>0</v>
      </c>
      <c r="Y383" s="14">
        <v>0</v>
      </c>
      <c r="Z383" s="14">
        <v>0</v>
      </c>
      <c r="AA383" s="20">
        <v>16446</v>
      </c>
      <c r="AB383">
        <v>110.17797640763712</v>
      </c>
      <c r="AC383">
        <v>217</v>
      </c>
    </row>
    <row r="384" spans="1:29" x14ac:dyDescent="0.25">
      <c r="A384" s="16" t="s">
        <v>764</v>
      </c>
      <c r="B384" s="16">
        <v>25</v>
      </c>
      <c r="C384" s="16" t="s">
        <v>765</v>
      </c>
      <c r="D384" s="16" t="s">
        <v>749</v>
      </c>
      <c r="E384" s="13" t="s">
        <v>1128</v>
      </c>
      <c r="F384" s="14">
        <v>80366</v>
      </c>
      <c r="G384" s="14">
        <v>1184256</v>
      </c>
      <c r="H384" s="14">
        <v>0</v>
      </c>
      <c r="I384" s="14">
        <v>0</v>
      </c>
      <c r="J384" s="14">
        <v>1264622</v>
      </c>
      <c r="K384" s="31">
        <v>0</v>
      </c>
      <c r="L384" s="14">
        <v>1264622</v>
      </c>
      <c r="M384" s="15">
        <v>66029</v>
      </c>
      <c r="N384" s="32"/>
      <c r="O384" s="33">
        <v>66029</v>
      </c>
      <c r="P384" s="15">
        <v>1198593</v>
      </c>
      <c r="Q384" s="34">
        <v>0</v>
      </c>
      <c r="R384" s="34">
        <v>0</v>
      </c>
      <c r="S384" s="14">
        <v>1264622</v>
      </c>
      <c r="T384" s="14"/>
      <c r="U384" s="14">
        <v>1264622</v>
      </c>
      <c r="V384" s="14">
        <v>0</v>
      </c>
      <c r="W384" s="14">
        <v>0</v>
      </c>
      <c r="X384" s="14">
        <v>0</v>
      </c>
      <c r="Y384" s="14">
        <v>0</v>
      </c>
      <c r="Z384" s="14">
        <v>0</v>
      </c>
      <c r="AA384" s="20">
        <v>17725</v>
      </c>
      <c r="AB384">
        <v>71.346798307475311</v>
      </c>
      <c r="AC384">
        <v>492</v>
      </c>
    </row>
    <row r="385" spans="1:29" x14ac:dyDescent="0.25">
      <c r="A385" s="16" t="s">
        <v>766</v>
      </c>
      <c r="B385" s="16">
        <v>27</v>
      </c>
      <c r="C385" s="16" t="s">
        <v>767</v>
      </c>
      <c r="D385" s="16" t="s">
        <v>749</v>
      </c>
      <c r="E385" s="13" t="s">
        <v>1128</v>
      </c>
      <c r="F385" s="14">
        <v>0</v>
      </c>
      <c r="G385" s="14">
        <v>2819976</v>
      </c>
      <c r="H385" s="14">
        <v>0</v>
      </c>
      <c r="I385" s="14">
        <v>0</v>
      </c>
      <c r="J385" s="14">
        <v>2819976</v>
      </c>
      <c r="K385" s="31">
        <v>0</v>
      </c>
      <c r="L385" s="14">
        <v>2819976</v>
      </c>
      <c r="M385" s="15">
        <v>0</v>
      </c>
      <c r="N385" s="32"/>
      <c r="O385" s="33">
        <v>0</v>
      </c>
      <c r="P385" s="15">
        <v>2819976</v>
      </c>
      <c r="Q385" s="34">
        <v>0</v>
      </c>
      <c r="R385" s="34">
        <v>0</v>
      </c>
      <c r="S385" s="14">
        <v>2819976</v>
      </c>
      <c r="T385" s="14"/>
      <c r="U385" s="14">
        <v>2819976</v>
      </c>
      <c r="V385" s="14">
        <v>0</v>
      </c>
      <c r="W385" s="14">
        <v>0</v>
      </c>
      <c r="X385" s="14">
        <v>0</v>
      </c>
      <c r="Y385" s="14">
        <v>0</v>
      </c>
      <c r="Z385" s="14">
        <v>0</v>
      </c>
      <c r="AA385" s="20">
        <v>10921</v>
      </c>
      <c r="AB385">
        <v>258.21591429356283</v>
      </c>
      <c r="AC385">
        <v>43</v>
      </c>
    </row>
    <row r="386" spans="1:29" x14ac:dyDescent="0.25">
      <c r="A386" s="16" t="s">
        <v>768</v>
      </c>
      <c r="B386" s="16">
        <v>27</v>
      </c>
      <c r="C386" s="16" t="s">
        <v>769</v>
      </c>
      <c r="D386" s="16" t="s">
        <v>749</v>
      </c>
      <c r="E386" s="13" t="s">
        <v>1128</v>
      </c>
      <c r="F386" s="14">
        <v>0</v>
      </c>
      <c r="G386" s="14">
        <v>1028158</v>
      </c>
      <c r="H386" s="14">
        <v>0</v>
      </c>
      <c r="I386" s="14">
        <v>0</v>
      </c>
      <c r="J386" s="14">
        <v>1028158</v>
      </c>
      <c r="K386" s="31">
        <v>0</v>
      </c>
      <c r="L386" s="14">
        <v>1028158</v>
      </c>
      <c r="M386" s="15">
        <v>0</v>
      </c>
      <c r="N386" s="32"/>
      <c r="O386" s="33">
        <v>0</v>
      </c>
      <c r="P386" s="15">
        <v>1028158</v>
      </c>
      <c r="Q386" s="34">
        <v>0</v>
      </c>
      <c r="R386" s="34">
        <v>0</v>
      </c>
      <c r="S386" s="14">
        <v>1028158</v>
      </c>
      <c r="T386" s="14"/>
      <c r="U386" s="14">
        <v>1028158</v>
      </c>
      <c r="V386" s="14">
        <v>0</v>
      </c>
      <c r="W386" s="14">
        <v>0</v>
      </c>
      <c r="X386" s="14">
        <v>0</v>
      </c>
      <c r="Y386" s="14">
        <v>0</v>
      </c>
      <c r="Z386" s="14">
        <v>0</v>
      </c>
      <c r="AA386" s="20">
        <v>11496</v>
      </c>
      <c r="AB386">
        <v>89.436151704940855</v>
      </c>
      <c r="AC386">
        <v>352</v>
      </c>
    </row>
    <row r="387" spans="1:29" x14ac:dyDescent="0.25">
      <c r="A387" s="16" t="s">
        <v>770</v>
      </c>
      <c r="B387" s="16">
        <v>27</v>
      </c>
      <c r="C387" s="16" t="s">
        <v>771</v>
      </c>
      <c r="D387" s="16" t="s">
        <v>749</v>
      </c>
      <c r="E387" s="13" t="s">
        <v>1128</v>
      </c>
      <c r="F387" s="14">
        <v>0</v>
      </c>
      <c r="G387" s="14">
        <v>2293230</v>
      </c>
      <c r="H387" s="14">
        <v>0</v>
      </c>
      <c r="I387" s="14">
        <v>0</v>
      </c>
      <c r="J387" s="14">
        <v>2293230</v>
      </c>
      <c r="K387" s="31">
        <v>0</v>
      </c>
      <c r="L387" s="14">
        <v>2293230</v>
      </c>
      <c r="M387" s="15">
        <v>0</v>
      </c>
      <c r="N387" s="32"/>
      <c r="O387" s="33">
        <v>0</v>
      </c>
      <c r="P387" s="15">
        <v>2293230</v>
      </c>
      <c r="Q387" s="34">
        <v>0</v>
      </c>
      <c r="R387" s="34">
        <v>0</v>
      </c>
      <c r="S387" s="14">
        <v>2293230</v>
      </c>
      <c r="T387" s="14"/>
      <c r="U387" s="14">
        <v>2293230</v>
      </c>
      <c r="V387" s="14">
        <v>259017</v>
      </c>
      <c r="W387" s="14">
        <v>51751</v>
      </c>
      <c r="X387" s="14">
        <v>100630</v>
      </c>
      <c r="Y387" s="14">
        <v>106636</v>
      </c>
      <c r="Z387" s="14">
        <v>4394</v>
      </c>
      <c r="AA387" s="20">
        <v>14252</v>
      </c>
      <c r="AB387">
        <v>160.90583777715409</v>
      </c>
      <c r="AC387">
        <v>105</v>
      </c>
    </row>
    <row r="388" spans="1:29" x14ac:dyDescent="0.25">
      <c r="A388" s="16" t="s">
        <v>772</v>
      </c>
      <c r="B388" s="16">
        <v>27</v>
      </c>
      <c r="C388" s="16" t="s">
        <v>773</v>
      </c>
      <c r="D388" s="16" t="s">
        <v>749</v>
      </c>
      <c r="E388" s="13" t="s">
        <v>1128</v>
      </c>
      <c r="F388" s="14">
        <v>0</v>
      </c>
      <c r="G388" s="14">
        <v>447281</v>
      </c>
      <c r="H388" s="14">
        <v>6887</v>
      </c>
      <c r="I388" s="14">
        <v>0</v>
      </c>
      <c r="J388" s="14">
        <v>454168</v>
      </c>
      <c r="K388" s="31">
        <v>0</v>
      </c>
      <c r="L388" s="14">
        <v>454168</v>
      </c>
      <c r="M388" s="15">
        <v>0</v>
      </c>
      <c r="N388" s="32"/>
      <c r="O388" s="33">
        <v>0</v>
      </c>
      <c r="P388" s="15">
        <v>447281</v>
      </c>
      <c r="Q388" s="34">
        <v>6887</v>
      </c>
      <c r="R388" s="34">
        <v>0</v>
      </c>
      <c r="S388" s="14">
        <v>454168</v>
      </c>
      <c r="T388" s="14"/>
      <c r="U388" s="14">
        <v>454168</v>
      </c>
      <c r="V388" s="14">
        <v>0</v>
      </c>
      <c r="W388" s="14">
        <v>0</v>
      </c>
      <c r="X388" s="14">
        <v>0</v>
      </c>
      <c r="Y388" s="14">
        <v>0</v>
      </c>
      <c r="Z388" s="14">
        <v>0</v>
      </c>
      <c r="AA388" s="20">
        <v>3760</v>
      </c>
      <c r="AB388">
        <v>120.78936170212766</v>
      </c>
      <c r="AC388">
        <v>176</v>
      </c>
    </row>
    <row r="389" spans="1:29" x14ac:dyDescent="0.25">
      <c r="A389" s="16" t="s">
        <v>774</v>
      </c>
      <c r="B389" s="16">
        <v>26</v>
      </c>
      <c r="C389" s="16" t="s">
        <v>775</v>
      </c>
      <c r="D389" s="16" t="s">
        <v>749</v>
      </c>
      <c r="E389" s="13" t="s">
        <v>1128</v>
      </c>
      <c r="F389" s="14">
        <v>0</v>
      </c>
      <c r="G389" s="14">
        <v>1869211</v>
      </c>
      <c r="H389" s="14">
        <v>24782</v>
      </c>
      <c r="I389" s="14">
        <v>192794</v>
      </c>
      <c r="J389" s="14">
        <v>2086787</v>
      </c>
      <c r="K389" s="31">
        <v>0</v>
      </c>
      <c r="L389" s="14">
        <v>2086787</v>
      </c>
      <c r="M389" s="15">
        <v>0</v>
      </c>
      <c r="N389" s="32"/>
      <c r="O389" s="33">
        <v>0</v>
      </c>
      <c r="P389" s="15">
        <v>1869211</v>
      </c>
      <c r="Q389" s="34">
        <v>24782</v>
      </c>
      <c r="R389" s="34">
        <v>192794</v>
      </c>
      <c r="S389" s="14">
        <v>2086787</v>
      </c>
      <c r="T389" s="14"/>
      <c r="U389" s="14">
        <v>2086787</v>
      </c>
      <c r="V389" s="14">
        <v>0</v>
      </c>
      <c r="W389" s="14">
        <v>0</v>
      </c>
      <c r="X389" s="14">
        <v>0</v>
      </c>
      <c r="Y389" s="14">
        <v>0</v>
      </c>
      <c r="Z389" s="14">
        <v>0</v>
      </c>
      <c r="AA389" s="20">
        <v>20716</v>
      </c>
      <c r="AB389">
        <v>100.73310484649546</v>
      </c>
      <c r="AC389">
        <v>268</v>
      </c>
    </row>
    <row r="390" spans="1:29" x14ac:dyDescent="0.25">
      <c r="A390" s="16" t="s">
        <v>776</v>
      </c>
      <c r="B390" s="16">
        <v>26</v>
      </c>
      <c r="C390" s="16" t="s">
        <v>777</v>
      </c>
      <c r="D390" s="16" t="s">
        <v>749</v>
      </c>
      <c r="E390" s="13" t="s">
        <v>1128</v>
      </c>
      <c r="F390" s="14">
        <v>0</v>
      </c>
      <c r="G390" s="14">
        <v>557994</v>
      </c>
      <c r="H390" s="14">
        <v>173696</v>
      </c>
      <c r="I390" s="14">
        <v>45261</v>
      </c>
      <c r="J390" s="14">
        <v>776951</v>
      </c>
      <c r="K390" s="31">
        <v>0</v>
      </c>
      <c r="L390" s="14">
        <v>776951</v>
      </c>
      <c r="M390" s="15">
        <v>0</v>
      </c>
      <c r="N390" s="32"/>
      <c r="O390" s="33">
        <v>0</v>
      </c>
      <c r="P390" s="15">
        <v>557994</v>
      </c>
      <c r="Q390" s="34">
        <v>173696</v>
      </c>
      <c r="R390" s="34">
        <v>45261</v>
      </c>
      <c r="S390" s="14">
        <v>776951</v>
      </c>
      <c r="T390" s="14"/>
      <c r="U390" s="14">
        <v>776951</v>
      </c>
      <c r="V390" s="14">
        <v>0</v>
      </c>
      <c r="W390" s="14">
        <v>0</v>
      </c>
      <c r="X390" s="14">
        <v>0</v>
      </c>
      <c r="Y390" s="14">
        <v>0</v>
      </c>
      <c r="Z390" s="14">
        <v>0</v>
      </c>
      <c r="AA390" s="20">
        <v>9896</v>
      </c>
      <c r="AB390">
        <v>78.51162085691189</v>
      </c>
      <c r="AC390">
        <v>436</v>
      </c>
    </row>
    <row r="391" spans="1:29" x14ac:dyDescent="0.25">
      <c r="A391" s="16" t="s">
        <v>778</v>
      </c>
      <c r="B391" s="16">
        <v>26</v>
      </c>
      <c r="C391" s="16" t="s">
        <v>779</v>
      </c>
      <c r="D391" s="16" t="s">
        <v>749</v>
      </c>
      <c r="E391" s="13" t="s">
        <v>1128</v>
      </c>
      <c r="F391" s="14">
        <v>0</v>
      </c>
      <c r="G391" s="14">
        <v>880151</v>
      </c>
      <c r="H391" s="14">
        <v>28287</v>
      </c>
      <c r="I391" s="14">
        <v>0</v>
      </c>
      <c r="J391" s="14">
        <v>908438</v>
      </c>
      <c r="K391" s="31">
        <v>0</v>
      </c>
      <c r="L391" s="14">
        <v>908438</v>
      </c>
      <c r="M391" s="15">
        <v>0</v>
      </c>
      <c r="N391" s="32"/>
      <c r="O391" s="33">
        <v>0</v>
      </c>
      <c r="P391" s="15">
        <v>880151</v>
      </c>
      <c r="Q391" s="34">
        <v>28287</v>
      </c>
      <c r="R391" s="34">
        <v>0</v>
      </c>
      <c r="S391" s="14">
        <v>908438</v>
      </c>
      <c r="T391" s="14"/>
      <c r="U391" s="14">
        <v>908438</v>
      </c>
      <c r="V391" s="14">
        <v>0</v>
      </c>
      <c r="W391" s="14">
        <v>0</v>
      </c>
      <c r="X391" s="14">
        <v>0</v>
      </c>
      <c r="Y391" s="14">
        <v>0</v>
      </c>
      <c r="Z391" s="14">
        <v>0</v>
      </c>
      <c r="AA391" s="20">
        <v>10111</v>
      </c>
      <c r="AB391">
        <v>89.846503807734152</v>
      </c>
      <c r="AC391">
        <v>350</v>
      </c>
    </row>
    <row r="392" spans="1:29" x14ac:dyDescent="0.25">
      <c r="A392" s="16" t="s">
        <v>780</v>
      </c>
      <c r="B392" s="16">
        <v>27</v>
      </c>
      <c r="C392" s="16" t="s">
        <v>781</v>
      </c>
      <c r="D392" s="16" t="s">
        <v>749</v>
      </c>
      <c r="E392" s="13" t="s">
        <v>1128</v>
      </c>
      <c r="F392" s="14">
        <v>0</v>
      </c>
      <c r="G392" s="14">
        <v>808529</v>
      </c>
      <c r="H392" s="14">
        <v>0</v>
      </c>
      <c r="I392" s="14">
        <v>0</v>
      </c>
      <c r="J392" s="14">
        <v>808529</v>
      </c>
      <c r="K392" s="31">
        <v>0</v>
      </c>
      <c r="L392" s="14">
        <v>808529</v>
      </c>
      <c r="M392" s="15">
        <v>0</v>
      </c>
      <c r="N392" s="32"/>
      <c r="O392" s="33">
        <v>0</v>
      </c>
      <c r="P392" s="15">
        <v>808529</v>
      </c>
      <c r="Q392" s="34">
        <v>0</v>
      </c>
      <c r="R392" s="34">
        <v>0</v>
      </c>
      <c r="S392" s="14">
        <v>808529</v>
      </c>
      <c r="T392" s="14"/>
      <c r="U392" s="14">
        <v>808529</v>
      </c>
      <c r="V392" s="14">
        <v>0</v>
      </c>
      <c r="W392" s="14">
        <v>0</v>
      </c>
      <c r="X392" s="14">
        <v>0</v>
      </c>
      <c r="Y392" s="14">
        <v>0</v>
      </c>
      <c r="Z392" s="14">
        <v>0</v>
      </c>
      <c r="AA392" s="20">
        <v>17654</v>
      </c>
      <c r="AB392">
        <v>45.7986292058457</v>
      </c>
      <c r="AC392">
        <v>559</v>
      </c>
    </row>
    <row r="393" spans="1:29" x14ac:dyDescent="0.25">
      <c r="A393" s="16" t="s">
        <v>782</v>
      </c>
      <c r="B393" s="16">
        <v>25</v>
      </c>
      <c r="C393" s="16" t="s">
        <v>783</v>
      </c>
      <c r="D393" s="16" t="s">
        <v>749</v>
      </c>
      <c r="E393" s="13" t="s">
        <v>1128</v>
      </c>
      <c r="F393" s="14">
        <v>0</v>
      </c>
      <c r="G393" s="14">
        <v>501147</v>
      </c>
      <c r="H393" s="14">
        <v>0</v>
      </c>
      <c r="I393" s="14">
        <v>0</v>
      </c>
      <c r="J393" s="14">
        <v>501147</v>
      </c>
      <c r="K393" s="31">
        <v>0</v>
      </c>
      <c r="L393" s="14">
        <v>501147</v>
      </c>
      <c r="M393" s="15">
        <v>0</v>
      </c>
      <c r="N393" s="32"/>
      <c r="O393" s="33">
        <v>0</v>
      </c>
      <c r="P393" s="15">
        <v>501147</v>
      </c>
      <c r="Q393" s="34">
        <v>0</v>
      </c>
      <c r="R393" s="34">
        <v>0</v>
      </c>
      <c r="S393" s="14">
        <v>501147</v>
      </c>
      <c r="T393" s="14"/>
      <c r="U393" s="14">
        <v>501147</v>
      </c>
      <c r="V393" s="14">
        <v>0</v>
      </c>
      <c r="W393" s="14">
        <v>0</v>
      </c>
      <c r="X393" s="14">
        <v>0</v>
      </c>
      <c r="Y393" s="14">
        <v>0</v>
      </c>
      <c r="Z393" s="14">
        <v>0</v>
      </c>
      <c r="AA393" s="20">
        <v>4847</v>
      </c>
      <c r="AB393">
        <v>103.39323292758407</v>
      </c>
      <c r="AC393">
        <v>249</v>
      </c>
    </row>
    <row r="394" spans="1:29" x14ac:dyDescent="0.25">
      <c r="A394" s="16" t="s">
        <v>784</v>
      </c>
      <c r="B394" s="16">
        <v>25</v>
      </c>
      <c r="C394" s="16" t="s">
        <v>785</v>
      </c>
      <c r="D394" s="16" t="s">
        <v>749</v>
      </c>
      <c r="E394" s="13" t="s">
        <v>1128</v>
      </c>
      <c r="F394" s="14">
        <v>0</v>
      </c>
      <c r="G394" s="14">
        <v>459000</v>
      </c>
      <c r="H394" s="14">
        <v>0</v>
      </c>
      <c r="I394" s="14">
        <v>28059</v>
      </c>
      <c r="J394" s="14">
        <v>487059</v>
      </c>
      <c r="K394" s="31">
        <v>0</v>
      </c>
      <c r="L394" s="14">
        <v>487059</v>
      </c>
      <c r="M394" s="15">
        <v>0</v>
      </c>
      <c r="N394" s="32"/>
      <c r="O394" s="33">
        <v>0</v>
      </c>
      <c r="P394" s="15">
        <v>459000</v>
      </c>
      <c r="Q394" s="34">
        <v>0</v>
      </c>
      <c r="R394" s="34">
        <v>28059</v>
      </c>
      <c r="S394" s="14">
        <v>487059</v>
      </c>
      <c r="T394" s="14"/>
      <c r="U394" s="14">
        <v>487059</v>
      </c>
      <c r="V394" s="14">
        <v>0</v>
      </c>
      <c r="W394" s="14">
        <v>0</v>
      </c>
      <c r="X394" s="14">
        <v>0</v>
      </c>
      <c r="Y394" s="14">
        <v>0</v>
      </c>
      <c r="Z394" s="14">
        <v>0</v>
      </c>
      <c r="AA394" s="20">
        <v>5662</v>
      </c>
      <c r="AB394">
        <v>86.022430236665485</v>
      </c>
      <c r="AC394">
        <v>385</v>
      </c>
    </row>
    <row r="395" spans="1:29" x14ac:dyDescent="0.25">
      <c r="A395" s="16" t="s">
        <v>786</v>
      </c>
      <c r="B395" s="16">
        <v>25</v>
      </c>
      <c r="C395" s="16" t="s">
        <v>787</v>
      </c>
      <c r="D395" s="16" t="s">
        <v>749</v>
      </c>
      <c r="E395" s="13" t="s">
        <v>1128</v>
      </c>
      <c r="F395" s="14">
        <v>0</v>
      </c>
      <c r="G395" s="14">
        <v>283343</v>
      </c>
      <c r="H395" s="14">
        <v>0</v>
      </c>
      <c r="I395" s="14">
        <v>0</v>
      </c>
      <c r="J395" s="14">
        <v>283343</v>
      </c>
      <c r="K395" s="31">
        <v>0</v>
      </c>
      <c r="L395" s="14">
        <v>283343</v>
      </c>
      <c r="M395" s="15">
        <v>0</v>
      </c>
      <c r="N395" s="32"/>
      <c r="O395" s="33">
        <v>0</v>
      </c>
      <c r="P395" s="15">
        <v>283343</v>
      </c>
      <c r="Q395" s="34">
        <v>0</v>
      </c>
      <c r="R395" s="34">
        <v>0</v>
      </c>
      <c r="S395" s="14">
        <v>283343</v>
      </c>
      <c r="T395" s="14"/>
      <c r="U395" s="14">
        <v>283343</v>
      </c>
      <c r="V395" s="14">
        <v>0</v>
      </c>
      <c r="W395" s="14">
        <v>0</v>
      </c>
      <c r="X395" s="14">
        <v>0</v>
      </c>
      <c r="Y395" s="14">
        <v>0</v>
      </c>
      <c r="Z395" s="14">
        <v>0</v>
      </c>
      <c r="AA395" s="20">
        <v>3478</v>
      </c>
      <c r="AB395">
        <v>81.467222541690631</v>
      </c>
      <c r="AC395">
        <v>419</v>
      </c>
    </row>
    <row r="396" spans="1:29" x14ac:dyDescent="0.25">
      <c r="A396" s="16" t="s">
        <v>788</v>
      </c>
      <c r="B396" s="16">
        <v>26</v>
      </c>
      <c r="C396" s="16" t="s">
        <v>789</v>
      </c>
      <c r="D396" s="16" t="s">
        <v>749</v>
      </c>
      <c r="E396" s="13" t="s">
        <v>1128</v>
      </c>
      <c r="F396" s="14">
        <v>0</v>
      </c>
      <c r="G396" s="14">
        <v>2144367</v>
      </c>
      <c r="H396" s="14">
        <v>0</v>
      </c>
      <c r="I396" s="14">
        <v>1692</v>
      </c>
      <c r="J396" s="14">
        <v>2146059</v>
      </c>
      <c r="K396" s="31">
        <v>0</v>
      </c>
      <c r="L396" s="14">
        <v>2146059</v>
      </c>
      <c r="M396" s="15">
        <v>0</v>
      </c>
      <c r="N396" s="32"/>
      <c r="O396" s="33">
        <v>0</v>
      </c>
      <c r="P396" s="15">
        <v>2144367</v>
      </c>
      <c r="Q396" s="34">
        <v>0</v>
      </c>
      <c r="R396" s="34">
        <v>1692</v>
      </c>
      <c r="S396" s="14">
        <v>2146059</v>
      </c>
      <c r="T396" s="14"/>
      <c r="U396" s="14">
        <v>2146059</v>
      </c>
      <c r="V396" s="14">
        <v>0</v>
      </c>
      <c r="W396" s="14">
        <v>0</v>
      </c>
      <c r="X396" s="14">
        <v>0</v>
      </c>
      <c r="Y396" s="14">
        <v>0</v>
      </c>
      <c r="Z396" s="14">
        <v>6034</v>
      </c>
      <c r="AA396" s="20">
        <v>21058</v>
      </c>
      <c r="AB396">
        <v>101.91181498717827</v>
      </c>
      <c r="AC396">
        <v>258</v>
      </c>
    </row>
    <row r="397" spans="1:29" x14ac:dyDescent="0.25">
      <c r="A397" s="16" t="s">
        <v>790</v>
      </c>
      <c r="B397" s="16">
        <v>25</v>
      </c>
      <c r="C397" s="16" t="s">
        <v>791</v>
      </c>
      <c r="D397" s="16" t="s">
        <v>749</v>
      </c>
      <c r="E397" s="13" t="s">
        <v>1128</v>
      </c>
      <c r="F397" s="14">
        <v>173943</v>
      </c>
      <c r="G397" s="14">
        <v>3105998</v>
      </c>
      <c r="H397" s="14">
        <v>0</v>
      </c>
      <c r="I397" s="14">
        <v>0</v>
      </c>
      <c r="J397" s="14">
        <v>3279941</v>
      </c>
      <c r="K397" s="31">
        <v>0</v>
      </c>
      <c r="L397" s="14">
        <v>3279941</v>
      </c>
      <c r="M397" s="15">
        <v>137683</v>
      </c>
      <c r="N397" s="32"/>
      <c r="O397" s="33">
        <v>137683</v>
      </c>
      <c r="P397" s="15">
        <v>3142258</v>
      </c>
      <c r="Q397" s="34">
        <v>0</v>
      </c>
      <c r="R397" s="34">
        <v>0</v>
      </c>
      <c r="S397" s="14">
        <v>3279941</v>
      </c>
      <c r="T397" s="14"/>
      <c r="U397" s="14">
        <v>3279941</v>
      </c>
      <c r="V397" s="14">
        <v>0</v>
      </c>
      <c r="W397" s="14">
        <v>0</v>
      </c>
      <c r="X397" s="14">
        <v>0</v>
      </c>
      <c r="Y397" s="14">
        <v>0</v>
      </c>
      <c r="Z397" s="14">
        <v>0</v>
      </c>
      <c r="AA397" s="20">
        <v>22156</v>
      </c>
      <c r="AB397">
        <v>148.03849972919301</v>
      </c>
      <c r="AC397">
        <v>125</v>
      </c>
    </row>
    <row r="398" spans="1:29" x14ac:dyDescent="0.25">
      <c r="A398" s="16" t="s">
        <v>792</v>
      </c>
      <c r="B398" s="16">
        <v>26</v>
      </c>
      <c r="C398" s="16" t="s">
        <v>793</v>
      </c>
      <c r="D398" s="16" t="s">
        <v>749</v>
      </c>
      <c r="E398" s="13" t="s">
        <v>1128</v>
      </c>
      <c r="F398" s="14">
        <v>0</v>
      </c>
      <c r="G398" s="14">
        <v>613886</v>
      </c>
      <c r="H398" s="14">
        <v>0</v>
      </c>
      <c r="I398" s="14">
        <v>0</v>
      </c>
      <c r="J398" s="14">
        <v>613886</v>
      </c>
      <c r="K398" s="31">
        <v>0</v>
      </c>
      <c r="L398" s="14">
        <v>613886</v>
      </c>
      <c r="M398" s="15">
        <v>0</v>
      </c>
      <c r="N398" s="32"/>
      <c r="O398" s="33">
        <v>0</v>
      </c>
      <c r="P398" s="15">
        <v>613886</v>
      </c>
      <c r="Q398" s="34">
        <v>0</v>
      </c>
      <c r="R398" s="34">
        <v>0</v>
      </c>
      <c r="S398" s="14">
        <v>613886</v>
      </c>
      <c r="T398" s="14"/>
      <c r="U398" s="14">
        <v>613886</v>
      </c>
      <c r="V398" s="14">
        <v>0</v>
      </c>
      <c r="W398" s="14">
        <v>0</v>
      </c>
      <c r="X398" s="14">
        <v>0</v>
      </c>
      <c r="Y398" s="14">
        <v>0</v>
      </c>
      <c r="Z398" s="14">
        <v>0</v>
      </c>
      <c r="AA398" s="20">
        <v>6255</v>
      </c>
      <c r="AB398">
        <v>98.143245403677057</v>
      </c>
      <c r="AC398">
        <v>287</v>
      </c>
    </row>
    <row r="399" spans="1:29" x14ac:dyDescent="0.25">
      <c r="A399" s="16" t="s">
        <v>794</v>
      </c>
      <c r="B399" s="16">
        <v>25</v>
      </c>
      <c r="C399" s="16" t="s">
        <v>795</v>
      </c>
      <c r="D399" s="16" t="s">
        <v>749</v>
      </c>
      <c r="E399" s="13" t="s">
        <v>1128</v>
      </c>
      <c r="F399" s="14">
        <v>0</v>
      </c>
      <c r="G399" s="14">
        <v>2868599</v>
      </c>
      <c r="H399" s="14">
        <v>0</v>
      </c>
      <c r="I399" s="14">
        <v>0</v>
      </c>
      <c r="J399" s="14">
        <v>2868599</v>
      </c>
      <c r="K399" s="31">
        <v>0</v>
      </c>
      <c r="L399" s="14">
        <v>2868599</v>
      </c>
      <c r="M399" s="15">
        <v>0</v>
      </c>
      <c r="N399" s="32"/>
      <c r="O399" s="33">
        <v>0</v>
      </c>
      <c r="P399" s="15">
        <v>2868599</v>
      </c>
      <c r="Q399" s="34">
        <v>0</v>
      </c>
      <c r="R399" s="34">
        <v>0</v>
      </c>
      <c r="S399" s="14">
        <v>2868599</v>
      </c>
      <c r="T399" s="14"/>
      <c r="U399" s="14">
        <v>2868599</v>
      </c>
      <c r="V399" s="14">
        <v>392806</v>
      </c>
      <c r="W399" s="14">
        <v>198731</v>
      </c>
      <c r="X399" s="14">
        <v>0</v>
      </c>
      <c r="Y399" s="14">
        <v>194075</v>
      </c>
      <c r="Z399" s="14">
        <v>0</v>
      </c>
      <c r="AA399" s="20">
        <v>19261</v>
      </c>
      <c r="AB399">
        <v>148.93302528425315</v>
      </c>
      <c r="AC399">
        <v>123</v>
      </c>
    </row>
    <row r="400" spans="1:29" x14ac:dyDescent="0.25">
      <c r="A400" s="16" t="s">
        <v>796</v>
      </c>
      <c r="B400" s="16">
        <v>25</v>
      </c>
      <c r="C400" s="16" t="s">
        <v>797</v>
      </c>
      <c r="D400" s="16" t="s">
        <v>749</v>
      </c>
      <c r="E400" s="13" t="s">
        <v>1128</v>
      </c>
      <c r="F400" s="14">
        <v>0</v>
      </c>
      <c r="G400" s="14">
        <v>417293</v>
      </c>
      <c r="H400" s="14">
        <v>0</v>
      </c>
      <c r="I400" s="14">
        <v>0</v>
      </c>
      <c r="J400" s="14">
        <v>417293</v>
      </c>
      <c r="K400" s="31">
        <v>0</v>
      </c>
      <c r="L400" s="14">
        <v>417293</v>
      </c>
      <c r="M400" s="15">
        <v>0</v>
      </c>
      <c r="N400" s="32"/>
      <c r="O400" s="33">
        <v>0</v>
      </c>
      <c r="P400" s="15">
        <v>417293</v>
      </c>
      <c r="Q400" s="34">
        <v>0</v>
      </c>
      <c r="R400" s="34">
        <v>0</v>
      </c>
      <c r="S400" s="14">
        <v>417293</v>
      </c>
      <c r="T400" s="14"/>
      <c r="U400" s="14">
        <v>417293</v>
      </c>
      <c r="V400" s="14">
        <v>0</v>
      </c>
      <c r="W400" s="14">
        <v>0</v>
      </c>
      <c r="X400" s="14">
        <v>0</v>
      </c>
      <c r="Y400" s="14">
        <v>0</v>
      </c>
      <c r="Z400" s="14">
        <v>0</v>
      </c>
      <c r="AA400" s="20">
        <v>4223</v>
      </c>
      <c r="AB400">
        <v>98.814349988160075</v>
      </c>
      <c r="AC400">
        <v>280</v>
      </c>
    </row>
    <row r="401" spans="1:29" x14ac:dyDescent="0.25">
      <c r="A401" s="16" t="s">
        <v>798</v>
      </c>
      <c r="B401" s="16">
        <v>25</v>
      </c>
      <c r="C401" s="16" t="s">
        <v>799</v>
      </c>
      <c r="D401" s="16" t="s">
        <v>749</v>
      </c>
      <c r="E401" s="13" t="s">
        <v>1128</v>
      </c>
      <c r="F401" s="14">
        <v>0</v>
      </c>
      <c r="G401" s="14">
        <v>338657</v>
      </c>
      <c r="H401" s="14">
        <v>0</v>
      </c>
      <c r="I401" s="14">
        <v>0</v>
      </c>
      <c r="J401" s="14">
        <v>338657</v>
      </c>
      <c r="K401" s="31">
        <v>0</v>
      </c>
      <c r="L401" s="14">
        <v>338657</v>
      </c>
      <c r="M401" s="15">
        <v>0</v>
      </c>
      <c r="N401" s="32"/>
      <c r="O401" s="33">
        <v>0</v>
      </c>
      <c r="P401" s="15">
        <v>338657</v>
      </c>
      <c r="Q401" s="34">
        <v>0</v>
      </c>
      <c r="R401" s="34">
        <v>0</v>
      </c>
      <c r="S401" s="14">
        <v>338657</v>
      </c>
      <c r="T401" s="14"/>
      <c r="U401" s="14">
        <v>338657</v>
      </c>
      <c r="V401" s="14">
        <v>0</v>
      </c>
      <c r="W401" s="14">
        <v>0</v>
      </c>
      <c r="X401" s="14">
        <v>0</v>
      </c>
      <c r="Y401" s="14">
        <v>0</v>
      </c>
      <c r="Z401" s="14">
        <v>0</v>
      </c>
      <c r="AA401" s="20">
        <v>5852</v>
      </c>
      <c r="AB401">
        <v>57.870300751879697</v>
      </c>
      <c r="AC401">
        <v>543</v>
      </c>
    </row>
    <row r="402" spans="1:29" x14ac:dyDescent="0.25">
      <c r="A402" s="16" t="s">
        <v>800</v>
      </c>
      <c r="B402" s="16">
        <v>24</v>
      </c>
      <c r="C402" s="16" t="s">
        <v>801</v>
      </c>
      <c r="D402" s="16" t="s">
        <v>749</v>
      </c>
      <c r="E402" s="13" t="s">
        <v>1128</v>
      </c>
      <c r="F402" s="14">
        <v>0</v>
      </c>
      <c r="G402" s="14">
        <v>1966231</v>
      </c>
      <c r="H402" s="14">
        <v>66707</v>
      </c>
      <c r="I402" s="14">
        <v>9165</v>
      </c>
      <c r="J402" s="14">
        <v>2042103</v>
      </c>
      <c r="K402" s="31">
        <v>0</v>
      </c>
      <c r="L402" s="14">
        <v>2042103</v>
      </c>
      <c r="M402" s="15">
        <v>0</v>
      </c>
      <c r="N402" s="32"/>
      <c r="O402" s="33">
        <v>0</v>
      </c>
      <c r="P402" s="15">
        <v>1966231</v>
      </c>
      <c r="Q402" s="34">
        <v>66707</v>
      </c>
      <c r="R402" s="34">
        <v>9165</v>
      </c>
      <c r="S402" s="14">
        <v>2042103</v>
      </c>
      <c r="T402" s="14"/>
      <c r="U402" s="14">
        <v>2042103</v>
      </c>
      <c r="V402" s="14">
        <v>0</v>
      </c>
      <c r="W402" s="14">
        <v>0</v>
      </c>
      <c r="X402" s="14">
        <v>0</v>
      </c>
      <c r="Y402" s="14">
        <v>0</v>
      </c>
      <c r="Z402" s="14">
        <v>0</v>
      </c>
      <c r="AA402" s="20">
        <v>28926</v>
      </c>
      <c r="AB402">
        <v>70.597490147272353</v>
      </c>
      <c r="AC402">
        <v>495</v>
      </c>
    </row>
    <row r="403" spans="1:29" x14ac:dyDescent="0.25">
      <c r="A403" s="16" t="s">
        <v>802</v>
      </c>
      <c r="B403" s="16">
        <v>25</v>
      </c>
      <c r="C403" s="16" t="s">
        <v>803</v>
      </c>
      <c r="D403" s="16" t="s">
        <v>749</v>
      </c>
      <c r="E403" s="13" t="s">
        <v>1128</v>
      </c>
      <c r="F403" s="14">
        <v>0</v>
      </c>
      <c r="G403" s="14">
        <v>401383</v>
      </c>
      <c r="H403" s="14">
        <v>0</v>
      </c>
      <c r="I403" s="14">
        <v>0</v>
      </c>
      <c r="J403" s="14">
        <v>401383</v>
      </c>
      <c r="K403" s="31">
        <v>0</v>
      </c>
      <c r="L403" s="14">
        <v>401383</v>
      </c>
      <c r="M403" s="15">
        <v>0</v>
      </c>
      <c r="N403" s="32"/>
      <c r="O403" s="33">
        <v>0</v>
      </c>
      <c r="P403" s="15">
        <v>401383</v>
      </c>
      <c r="Q403" s="34">
        <v>0</v>
      </c>
      <c r="R403" s="34">
        <v>0</v>
      </c>
      <c r="S403" s="14">
        <v>401383</v>
      </c>
      <c r="T403" s="14"/>
      <c r="U403" s="14">
        <v>401383</v>
      </c>
      <c r="V403" s="14">
        <v>43428</v>
      </c>
      <c r="W403" s="14">
        <v>9856</v>
      </c>
      <c r="X403" s="14">
        <v>17633</v>
      </c>
      <c r="Y403" s="14">
        <v>15939</v>
      </c>
      <c r="Z403" s="14">
        <v>0</v>
      </c>
      <c r="AA403" s="20">
        <v>3131</v>
      </c>
      <c r="AB403">
        <v>128.19642286809326</v>
      </c>
      <c r="AC403">
        <v>156</v>
      </c>
    </row>
    <row r="404" spans="1:29" x14ac:dyDescent="0.25">
      <c r="A404" s="16" t="s">
        <v>804</v>
      </c>
      <c r="B404" s="16">
        <v>26</v>
      </c>
      <c r="C404" s="16" t="s">
        <v>805</v>
      </c>
      <c r="D404" s="16" t="s">
        <v>749</v>
      </c>
      <c r="E404" s="13" t="s">
        <v>1128</v>
      </c>
      <c r="F404" s="14">
        <v>0</v>
      </c>
      <c r="G404" s="14">
        <v>4495023</v>
      </c>
      <c r="H404" s="14">
        <v>0</v>
      </c>
      <c r="I404" s="14">
        <v>55178</v>
      </c>
      <c r="J404" s="14">
        <v>4550201</v>
      </c>
      <c r="K404" s="31">
        <v>0</v>
      </c>
      <c r="L404" s="14">
        <v>4550201</v>
      </c>
      <c r="M404" s="15">
        <v>0</v>
      </c>
      <c r="N404" s="32"/>
      <c r="O404" s="33">
        <v>0</v>
      </c>
      <c r="P404" s="15">
        <v>4495023</v>
      </c>
      <c r="Q404" s="34">
        <v>0</v>
      </c>
      <c r="R404" s="34">
        <v>55178</v>
      </c>
      <c r="S404" s="14">
        <v>4550201</v>
      </c>
      <c r="T404" s="14"/>
      <c r="U404" s="14">
        <v>4550201</v>
      </c>
      <c r="V404" s="14">
        <v>0</v>
      </c>
      <c r="W404" s="14">
        <v>0</v>
      </c>
      <c r="X404" s="14">
        <v>0</v>
      </c>
      <c r="Y404" s="14">
        <v>0</v>
      </c>
      <c r="Z404" s="14">
        <v>18948</v>
      </c>
      <c r="AA404" s="20">
        <v>51561</v>
      </c>
      <c r="AB404">
        <v>88.248889664669036</v>
      </c>
      <c r="AC404">
        <v>365</v>
      </c>
    </row>
    <row r="405" spans="1:29" x14ac:dyDescent="0.25">
      <c r="A405" s="16" t="s">
        <v>806</v>
      </c>
      <c r="B405" s="16">
        <v>21</v>
      </c>
      <c r="C405" s="16" t="s">
        <v>807</v>
      </c>
      <c r="D405" s="16" t="s">
        <v>749</v>
      </c>
      <c r="E405" s="13" t="s">
        <v>1128</v>
      </c>
      <c r="F405" s="14">
        <v>0</v>
      </c>
      <c r="G405" s="14">
        <v>1354573</v>
      </c>
      <c r="H405" s="14">
        <v>0</v>
      </c>
      <c r="I405" s="14">
        <v>0</v>
      </c>
      <c r="J405" s="14">
        <v>1354573</v>
      </c>
      <c r="K405" s="31">
        <v>0</v>
      </c>
      <c r="L405" s="14">
        <v>1354573</v>
      </c>
      <c r="M405" s="15">
        <v>0</v>
      </c>
      <c r="N405" s="32"/>
      <c r="O405" s="33">
        <v>0</v>
      </c>
      <c r="P405" s="15">
        <v>1354573</v>
      </c>
      <c r="Q405" s="34">
        <v>0</v>
      </c>
      <c r="R405" s="34">
        <v>0</v>
      </c>
      <c r="S405" s="14">
        <v>1354573</v>
      </c>
      <c r="T405" s="14"/>
      <c r="U405" s="14">
        <v>1354573</v>
      </c>
      <c r="V405" s="14">
        <v>0</v>
      </c>
      <c r="W405" s="14">
        <v>0</v>
      </c>
      <c r="X405" s="14">
        <v>0</v>
      </c>
      <c r="Y405" s="14">
        <v>0</v>
      </c>
      <c r="Z405" s="14">
        <v>0</v>
      </c>
      <c r="AA405" s="20">
        <v>8430</v>
      </c>
      <c r="AB405">
        <v>160.68481613285883</v>
      </c>
      <c r="AC405">
        <v>107</v>
      </c>
    </row>
    <row r="406" spans="1:29" x14ac:dyDescent="0.25">
      <c r="A406" s="16" t="s">
        <v>808</v>
      </c>
      <c r="B406" s="16">
        <v>40</v>
      </c>
      <c r="C406" s="16" t="s">
        <v>809</v>
      </c>
      <c r="D406" s="16" t="s">
        <v>749</v>
      </c>
      <c r="E406" s="13" t="s">
        <v>1128</v>
      </c>
      <c r="F406" s="14">
        <v>0</v>
      </c>
      <c r="G406" s="14">
        <v>1214373</v>
      </c>
      <c r="H406" s="14">
        <v>0</v>
      </c>
      <c r="I406" s="14">
        <v>0</v>
      </c>
      <c r="J406" s="14">
        <v>1214373</v>
      </c>
      <c r="K406" s="31">
        <v>0</v>
      </c>
      <c r="L406" s="14">
        <v>1214373</v>
      </c>
      <c r="M406" s="15">
        <v>0</v>
      </c>
      <c r="N406" s="32"/>
      <c r="O406" s="33">
        <v>0</v>
      </c>
      <c r="P406" s="15">
        <v>1214373</v>
      </c>
      <c r="Q406" s="34">
        <v>0</v>
      </c>
      <c r="R406" s="34">
        <v>0</v>
      </c>
      <c r="S406" s="14">
        <v>1214373</v>
      </c>
      <c r="T406" s="14"/>
      <c r="U406" s="14">
        <v>1214373</v>
      </c>
      <c r="V406" s="14">
        <v>0</v>
      </c>
      <c r="W406" s="14">
        <v>0</v>
      </c>
      <c r="X406" s="14">
        <v>0</v>
      </c>
      <c r="Y406" s="14">
        <v>0</v>
      </c>
      <c r="Z406" s="14">
        <v>0</v>
      </c>
      <c r="AA406" s="20">
        <v>14965</v>
      </c>
      <c r="AB406">
        <v>81.147544269963248</v>
      </c>
      <c r="AC406">
        <v>422</v>
      </c>
    </row>
    <row r="407" spans="1:29" x14ac:dyDescent="0.25">
      <c r="A407" s="16" t="s">
        <v>810</v>
      </c>
      <c r="B407" s="16">
        <v>25</v>
      </c>
      <c r="C407" s="16" t="s">
        <v>811</v>
      </c>
      <c r="D407" s="16" t="s">
        <v>749</v>
      </c>
      <c r="E407" s="13" t="s">
        <v>1128</v>
      </c>
      <c r="F407" s="14">
        <v>0</v>
      </c>
      <c r="G407" s="14">
        <v>1830461</v>
      </c>
      <c r="H407" s="14">
        <v>0</v>
      </c>
      <c r="I407" s="14">
        <v>16544</v>
      </c>
      <c r="J407" s="14">
        <v>1847005</v>
      </c>
      <c r="K407" s="31">
        <v>0</v>
      </c>
      <c r="L407" s="14">
        <v>1847005</v>
      </c>
      <c r="M407" s="15">
        <v>0</v>
      </c>
      <c r="N407" s="32"/>
      <c r="O407" s="33">
        <v>0</v>
      </c>
      <c r="P407" s="15">
        <v>1830461</v>
      </c>
      <c r="Q407" s="34">
        <v>0</v>
      </c>
      <c r="R407" s="34">
        <v>16544</v>
      </c>
      <c r="S407" s="14">
        <v>1847005</v>
      </c>
      <c r="T407" s="14"/>
      <c r="U407" s="14">
        <v>1847005</v>
      </c>
      <c r="V407" s="14">
        <v>0</v>
      </c>
      <c r="W407" s="14">
        <v>0</v>
      </c>
      <c r="X407" s="14">
        <v>0</v>
      </c>
      <c r="Y407" s="14">
        <v>0</v>
      </c>
      <c r="Z407" s="14">
        <v>0</v>
      </c>
      <c r="AA407" s="20">
        <v>25378</v>
      </c>
      <c r="AB407">
        <v>72.779769879423128</v>
      </c>
      <c r="AC407">
        <v>476</v>
      </c>
    </row>
    <row r="408" spans="1:29" x14ac:dyDescent="0.25">
      <c r="A408" s="16" t="s">
        <v>812</v>
      </c>
      <c r="B408" s="16">
        <v>40</v>
      </c>
      <c r="C408" s="16" t="s">
        <v>813</v>
      </c>
      <c r="D408" s="16" t="s">
        <v>749</v>
      </c>
      <c r="E408" s="13" t="s">
        <v>1128</v>
      </c>
      <c r="F408" s="14">
        <v>0</v>
      </c>
      <c r="G408" s="14">
        <v>439515</v>
      </c>
      <c r="H408" s="14">
        <v>0</v>
      </c>
      <c r="I408" s="14">
        <v>0</v>
      </c>
      <c r="J408" s="14">
        <v>439515</v>
      </c>
      <c r="K408" s="31">
        <v>0</v>
      </c>
      <c r="L408" s="14">
        <v>439515</v>
      </c>
      <c r="M408" s="15">
        <v>0</v>
      </c>
      <c r="N408" s="32"/>
      <c r="O408" s="33">
        <v>0</v>
      </c>
      <c r="P408" s="15">
        <v>439515</v>
      </c>
      <c r="Q408" s="34">
        <v>0</v>
      </c>
      <c r="R408" s="34">
        <v>0</v>
      </c>
      <c r="S408" s="14">
        <v>439515</v>
      </c>
      <c r="T408" s="14"/>
      <c r="U408" s="14">
        <v>439515</v>
      </c>
      <c r="V408" s="14">
        <v>53346</v>
      </c>
      <c r="W408" s="14">
        <v>0</v>
      </c>
      <c r="X408" s="14">
        <v>26896</v>
      </c>
      <c r="Y408" s="14">
        <v>26450</v>
      </c>
      <c r="Z408" s="14">
        <v>0</v>
      </c>
      <c r="AA408" s="20">
        <v>4135</v>
      </c>
      <c r="AB408">
        <v>106.29141475211608</v>
      </c>
      <c r="AC408">
        <v>233</v>
      </c>
    </row>
    <row r="409" spans="1:29" x14ac:dyDescent="0.25">
      <c r="A409" s="16" t="s">
        <v>814</v>
      </c>
      <c r="B409" s="16">
        <v>25</v>
      </c>
      <c r="C409" s="16" t="s">
        <v>815</v>
      </c>
      <c r="D409" s="16" t="s">
        <v>749</v>
      </c>
      <c r="E409" s="13" t="s">
        <v>1128</v>
      </c>
      <c r="F409" s="14">
        <v>291</v>
      </c>
      <c r="G409" s="14">
        <v>546704</v>
      </c>
      <c r="H409" s="14">
        <v>0</v>
      </c>
      <c r="I409" s="14">
        <v>0</v>
      </c>
      <c r="J409" s="14">
        <v>546995</v>
      </c>
      <c r="K409" s="31">
        <v>0</v>
      </c>
      <c r="L409" s="14">
        <v>546995</v>
      </c>
      <c r="M409" s="15">
        <v>0</v>
      </c>
      <c r="N409" s="32"/>
      <c r="O409" s="33">
        <v>0</v>
      </c>
      <c r="P409" s="15">
        <v>546995</v>
      </c>
      <c r="Q409" s="34">
        <v>0</v>
      </c>
      <c r="R409" s="34">
        <v>0</v>
      </c>
      <c r="S409" s="14">
        <v>546995</v>
      </c>
      <c r="T409" s="14"/>
      <c r="U409" s="14">
        <v>546995</v>
      </c>
      <c r="V409" s="14">
        <v>0</v>
      </c>
      <c r="W409" s="14">
        <v>0</v>
      </c>
      <c r="X409" s="14">
        <v>0</v>
      </c>
      <c r="Y409" s="14">
        <v>0</v>
      </c>
      <c r="Z409" s="14">
        <v>0</v>
      </c>
      <c r="AA409" s="20">
        <v>6276</v>
      </c>
      <c r="AB409">
        <v>87.156628425748892</v>
      </c>
      <c r="AC409">
        <v>372</v>
      </c>
    </row>
    <row r="410" spans="1:29" x14ac:dyDescent="0.25">
      <c r="A410" s="16" t="s">
        <v>816</v>
      </c>
      <c r="B410" s="16">
        <v>26</v>
      </c>
      <c r="C410" s="16" t="s">
        <v>817</v>
      </c>
      <c r="D410" s="16" t="s">
        <v>749</v>
      </c>
      <c r="E410" s="13" t="s">
        <v>1128</v>
      </c>
      <c r="F410" s="14">
        <v>0</v>
      </c>
      <c r="G410" s="14">
        <v>1513674</v>
      </c>
      <c r="H410" s="14">
        <v>76368</v>
      </c>
      <c r="I410" s="14">
        <v>174417</v>
      </c>
      <c r="J410" s="14">
        <v>1764459</v>
      </c>
      <c r="K410" s="31">
        <v>0</v>
      </c>
      <c r="L410" s="14">
        <v>1764459</v>
      </c>
      <c r="M410" s="15">
        <v>0</v>
      </c>
      <c r="N410" s="32"/>
      <c r="O410" s="33">
        <v>0</v>
      </c>
      <c r="P410" s="15">
        <v>1513674</v>
      </c>
      <c r="Q410" s="34">
        <v>76368</v>
      </c>
      <c r="R410" s="34">
        <v>174417</v>
      </c>
      <c r="S410" s="14">
        <v>1764459</v>
      </c>
      <c r="T410" s="14"/>
      <c r="U410" s="14">
        <v>1764459</v>
      </c>
      <c r="V410" s="14">
        <v>0</v>
      </c>
      <c r="W410" s="14">
        <v>0</v>
      </c>
      <c r="X410" s="14">
        <v>0</v>
      </c>
      <c r="Y410" s="14">
        <v>0</v>
      </c>
      <c r="Z410" s="14">
        <v>0</v>
      </c>
      <c r="AA410" s="20">
        <v>25876</v>
      </c>
      <c r="AB410">
        <v>68.189016849590359</v>
      </c>
      <c r="AC410">
        <v>510</v>
      </c>
    </row>
    <row r="411" spans="1:29" x14ac:dyDescent="0.25">
      <c r="A411" s="16" t="s">
        <v>818</v>
      </c>
      <c r="B411" s="16">
        <v>25</v>
      </c>
      <c r="C411" s="16" t="s">
        <v>819</v>
      </c>
      <c r="D411" s="16" t="s">
        <v>749</v>
      </c>
      <c r="E411" s="13" t="s">
        <v>1128</v>
      </c>
      <c r="F411" s="14">
        <v>0</v>
      </c>
      <c r="G411" s="14">
        <v>2100416</v>
      </c>
      <c r="H411" s="14">
        <v>10544</v>
      </c>
      <c r="I411" s="14">
        <v>0</v>
      </c>
      <c r="J411" s="14">
        <v>2110960</v>
      </c>
      <c r="K411" s="31">
        <v>0</v>
      </c>
      <c r="L411" s="14">
        <v>2110960</v>
      </c>
      <c r="M411" s="15">
        <v>0</v>
      </c>
      <c r="N411" s="32"/>
      <c r="O411" s="33">
        <v>0</v>
      </c>
      <c r="P411" s="15">
        <v>2100416</v>
      </c>
      <c r="Q411" s="34">
        <v>10544</v>
      </c>
      <c r="R411" s="34">
        <v>0</v>
      </c>
      <c r="S411" s="14">
        <v>2110960</v>
      </c>
      <c r="T411" s="14"/>
      <c r="U411" s="14">
        <v>2110960</v>
      </c>
      <c r="V411" s="14">
        <v>0</v>
      </c>
      <c r="W411" s="14">
        <v>0</v>
      </c>
      <c r="X411" s="14">
        <v>0</v>
      </c>
      <c r="Y411" s="14">
        <v>0</v>
      </c>
      <c r="Z411" s="14">
        <v>0</v>
      </c>
      <c r="AA411" s="20">
        <v>22551</v>
      </c>
      <c r="AB411">
        <v>93.608265708837749</v>
      </c>
      <c r="AC411">
        <v>324</v>
      </c>
    </row>
    <row r="412" spans="1:29" x14ac:dyDescent="0.25">
      <c r="A412" s="16" t="s">
        <v>820</v>
      </c>
      <c r="B412" s="16">
        <v>25</v>
      </c>
      <c r="C412" s="16" t="s">
        <v>821</v>
      </c>
      <c r="D412" s="16" t="s">
        <v>749</v>
      </c>
      <c r="E412" s="13" t="s">
        <v>1128</v>
      </c>
      <c r="F412" s="14">
        <v>7232</v>
      </c>
      <c r="G412" s="14">
        <v>66474</v>
      </c>
      <c r="H412" s="14">
        <v>0</v>
      </c>
      <c r="I412" s="14">
        <v>0</v>
      </c>
      <c r="J412" s="14">
        <v>73706</v>
      </c>
      <c r="K412" s="31">
        <v>0</v>
      </c>
      <c r="L412" s="14">
        <v>73706</v>
      </c>
      <c r="M412" s="15">
        <v>6328</v>
      </c>
      <c r="N412" s="32"/>
      <c r="O412" s="33">
        <v>6328</v>
      </c>
      <c r="P412" s="15">
        <v>67378</v>
      </c>
      <c r="Q412" s="34">
        <v>0</v>
      </c>
      <c r="R412" s="34">
        <v>0</v>
      </c>
      <c r="S412" s="14">
        <v>73706</v>
      </c>
      <c r="T412" s="14"/>
      <c r="U412" s="14">
        <v>73706</v>
      </c>
      <c r="V412" s="14">
        <v>0</v>
      </c>
      <c r="W412" s="14">
        <v>0</v>
      </c>
      <c r="X412" s="14">
        <v>0</v>
      </c>
      <c r="Y412" s="14">
        <v>0</v>
      </c>
      <c r="Z412" s="14">
        <v>0</v>
      </c>
      <c r="AA412" s="20">
        <v>1470</v>
      </c>
      <c r="AB412">
        <v>50.140136054421767</v>
      </c>
      <c r="AC412">
        <v>555</v>
      </c>
    </row>
    <row r="413" spans="1:29" x14ac:dyDescent="0.25">
      <c r="A413" s="16" t="s">
        <v>822</v>
      </c>
      <c r="B413" s="16">
        <v>25</v>
      </c>
      <c r="C413" s="16" t="s">
        <v>180</v>
      </c>
      <c r="D413" s="16" t="s">
        <v>749</v>
      </c>
      <c r="E413" s="13" t="s">
        <v>1128</v>
      </c>
      <c r="F413" s="14">
        <v>0</v>
      </c>
      <c r="G413" s="14">
        <v>1410359</v>
      </c>
      <c r="H413" s="14">
        <v>15441</v>
      </c>
      <c r="I413" s="14">
        <v>799</v>
      </c>
      <c r="J413" s="14">
        <v>1426599</v>
      </c>
      <c r="K413" s="31">
        <v>0</v>
      </c>
      <c r="L413" s="14">
        <v>1426599</v>
      </c>
      <c r="M413" s="15">
        <v>0</v>
      </c>
      <c r="N413" s="32"/>
      <c r="O413" s="33">
        <v>0</v>
      </c>
      <c r="P413" s="15">
        <v>1410359</v>
      </c>
      <c r="Q413" s="34">
        <v>15441</v>
      </c>
      <c r="R413" s="34">
        <v>799</v>
      </c>
      <c r="S413" s="14">
        <v>1426599</v>
      </c>
      <c r="T413" s="14"/>
      <c r="U413" s="14">
        <v>1426599</v>
      </c>
      <c r="V413" s="14">
        <v>0</v>
      </c>
      <c r="W413" s="14">
        <v>0</v>
      </c>
      <c r="X413" s="14">
        <v>0</v>
      </c>
      <c r="Y413" s="14">
        <v>0</v>
      </c>
      <c r="Z413" s="14">
        <v>0</v>
      </c>
      <c r="AA413" s="20">
        <v>18152</v>
      </c>
      <c r="AB413">
        <v>78.591835610401063</v>
      </c>
      <c r="AC413">
        <v>435</v>
      </c>
    </row>
    <row r="414" spans="1:29" x14ac:dyDescent="0.25">
      <c r="A414" s="16" t="s">
        <v>823</v>
      </c>
      <c r="B414" s="16">
        <v>25</v>
      </c>
      <c r="C414" s="16" t="s">
        <v>824</v>
      </c>
      <c r="D414" s="16" t="s">
        <v>749</v>
      </c>
      <c r="E414" s="13" t="s">
        <v>1128</v>
      </c>
      <c r="F414" s="14">
        <v>0</v>
      </c>
      <c r="G414" s="14">
        <v>549711</v>
      </c>
      <c r="H414" s="14">
        <v>0</v>
      </c>
      <c r="I414" s="14">
        <v>0</v>
      </c>
      <c r="J414" s="14">
        <v>549711</v>
      </c>
      <c r="K414" s="31">
        <v>0</v>
      </c>
      <c r="L414" s="14">
        <v>549711</v>
      </c>
      <c r="M414" s="15">
        <v>0</v>
      </c>
      <c r="N414" s="32"/>
      <c r="O414" s="33">
        <v>0</v>
      </c>
      <c r="P414" s="15">
        <v>549711</v>
      </c>
      <c r="Q414" s="34">
        <v>0</v>
      </c>
      <c r="R414" s="34">
        <v>0</v>
      </c>
      <c r="S414" s="14">
        <v>549711</v>
      </c>
      <c r="T414" s="14"/>
      <c r="U414" s="14">
        <v>549711</v>
      </c>
      <c r="V414" s="14">
        <v>0</v>
      </c>
      <c r="W414" s="14">
        <v>0</v>
      </c>
      <c r="X414" s="14">
        <v>0</v>
      </c>
      <c r="Y414" s="14">
        <v>0</v>
      </c>
      <c r="Z414" s="14">
        <v>0</v>
      </c>
      <c r="AA414" s="20">
        <v>6369</v>
      </c>
      <c r="AB414">
        <v>86.31040979745643</v>
      </c>
      <c r="AC414">
        <v>382</v>
      </c>
    </row>
    <row r="415" spans="1:29" x14ac:dyDescent="0.25">
      <c r="A415" s="16" t="s">
        <v>825</v>
      </c>
      <c r="B415" s="16">
        <v>9</v>
      </c>
      <c r="C415" s="16" t="s">
        <v>826</v>
      </c>
      <c r="D415" s="16" t="s">
        <v>827</v>
      </c>
      <c r="E415" s="13" t="s">
        <v>1128</v>
      </c>
      <c r="F415" s="14">
        <v>0</v>
      </c>
      <c r="G415" s="14">
        <v>84709</v>
      </c>
      <c r="H415" s="14">
        <v>0</v>
      </c>
      <c r="I415" s="14">
        <v>0</v>
      </c>
      <c r="J415" s="14">
        <v>84709</v>
      </c>
      <c r="K415" s="31">
        <v>0</v>
      </c>
      <c r="L415" s="14">
        <v>84709</v>
      </c>
      <c r="M415" s="15">
        <v>0</v>
      </c>
      <c r="N415" s="32"/>
      <c r="O415" s="33">
        <v>0</v>
      </c>
      <c r="P415" s="15">
        <v>84709</v>
      </c>
      <c r="Q415" s="34">
        <v>0</v>
      </c>
      <c r="R415" s="34">
        <v>0</v>
      </c>
      <c r="S415" s="14">
        <v>84709</v>
      </c>
      <c r="T415" s="14"/>
      <c r="U415" s="14">
        <v>84709</v>
      </c>
      <c r="V415" s="14">
        <v>0</v>
      </c>
      <c r="W415" s="14">
        <v>0</v>
      </c>
      <c r="X415" s="14">
        <v>0</v>
      </c>
      <c r="Y415" s="14">
        <v>0</v>
      </c>
      <c r="Z415" s="14">
        <v>0</v>
      </c>
      <c r="AA415" s="20">
        <v>587</v>
      </c>
      <c r="AB415">
        <v>144.30834752981261</v>
      </c>
      <c r="AC415">
        <v>129</v>
      </c>
    </row>
    <row r="416" spans="1:29" x14ac:dyDescent="0.25">
      <c r="A416" s="16" t="s">
        <v>828</v>
      </c>
      <c r="B416" s="16">
        <v>10</v>
      </c>
      <c r="C416" s="16" t="s">
        <v>829</v>
      </c>
      <c r="D416" s="16" t="s">
        <v>827</v>
      </c>
      <c r="E416" s="13" t="s">
        <v>1128</v>
      </c>
      <c r="F416" s="14">
        <v>0</v>
      </c>
      <c r="G416" s="14">
        <v>169935</v>
      </c>
      <c r="H416" s="14">
        <v>0</v>
      </c>
      <c r="I416" s="14">
        <v>0</v>
      </c>
      <c r="J416" s="14">
        <v>169935</v>
      </c>
      <c r="K416" s="31">
        <v>0</v>
      </c>
      <c r="L416" s="14">
        <v>169935</v>
      </c>
      <c r="M416" s="15">
        <v>0</v>
      </c>
      <c r="N416" s="32"/>
      <c r="O416" s="33">
        <v>0</v>
      </c>
      <c r="P416" s="15">
        <v>169935</v>
      </c>
      <c r="Q416" s="34">
        <v>0</v>
      </c>
      <c r="R416" s="34">
        <v>0</v>
      </c>
      <c r="S416" s="14">
        <v>169935</v>
      </c>
      <c r="T416" s="14"/>
      <c r="U416" s="14">
        <v>169935</v>
      </c>
      <c r="V416" s="14">
        <v>0</v>
      </c>
      <c r="W416" s="14">
        <v>0</v>
      </c>
      <c r="X416" s="14">
        <v>0</v>
      </c>
      <c r="Y416" s="14">
        <v>0</v>
      </c>
      <c r="Z416" s="14">
        <v>0</v>
      </c>
      <c r="AA416" s="20">
        <v>977</v>
      </c>
      <c r="AB416">
        <v>173.93551688843399</v>
      </c>
      <c r="AC416">
        <v>92</v>
      </c>
    </row>
    <row r="417" spans="1:29" x14ac:dyDescent="0.25">
      <c r="A417" s="16" t="s">
        <v>830</v>
      </c>
      <c r="B417" s="16">
        <v>9</v>
      </c>
      <c r="C417" s="16" t="s">
        <v>831</v>
      </c>
      <c r="D417" s="16" t="s">
        <v>827</v>
      </c>
      <c r="E417" s="13" t="s">
        <v>1128</v>
      </c>
      <c r="F417" s="14">
        <v>0</v>
      </c>
      <c r="G417" s="14">
        <v>225071</v>
      </c>
      <c r="H417" s="14">
        <v>0</v>
      </c>
      <c r="I417" s="14">
        <v>0</v>
      </c>
      <c r="J417" s="14">
        <v>225071</v>
      </c>
      <c r="K417" s="31">
        <v>0</v>
      </c>
      <c r="L417" s="14">
        <v>225071</v>
      </c>
      <c r="M417" s="15">
        <v>0</v>
      </c>
      <c r="N417" s="32"/>
      <c r="O417" s="33">
        <v>0</v>
      </c>
      <c r="P417" s="15">
        <v>225071</v>
      </c>
      <c r="Q417" s="34">
        <v>0</v>
      </c>
      <c r="R417" s="34">
        <v>0</v>
      </c>
      <c r="S417" s="14">
        <v>225071</v>
      </c>
      <c r="T417" s="14"/>
      <c r="U417" s="14">
        <v>225071</v>
      </c>
      <c r="V417" s="14">
        <v>0</v>
      </c>
      <c r="W417" s="14">
        <v>0</v>
      </c>
      <c r="X417" s="14">
        <v>0</v>
      </c>
      <c r="Y417" s="14">
        <v>0</v>
      </c>
      <c r="Z417" s="14">
        <v>0</v>
      </c>
      <c r="AA417" s="20">
        <v>1205</v>
      </c>
      <c r="AB417">
        <v>186.78091286307054</v>
      </c>
      <c r="AC417">
        <v>83</v>
      </c>
    </row>
    <row r="418" spans="1:29" x14ac:dyDescent="0.25">
      <c r="A418" s="16" t="s">
        <v>832</v>
      </c>
      <c r="B418" s="16">
        <v>9</v>
      </c>
      <c r="C418" s="16" t="s">
        <v>833</v>
      </c>
      <c r="D418" s="16" t="s">
        <v>827</v>
      </c>
      <c r="E418" s="13" t="s">
        <v>1128</v>
      </c>
      <c r="F418" s="14">
        <v>0</v>
      </c>
      <c r="G418" s="14">
        <v>664673</v>
      </c>
      <c r="H418" s="14">
        <v>0</v>
      </c>
      <c r="I418" s="14">
        <v>0</v>
      </c>
      <c r="J418" s="14">
        <v>664673</v>
      </c>
      <c r="K418" s="31">
        <v>0</v>
      </c>
      <c r="L418" s="14">
        <v>664673</v>
      </c>
      <c r="M418" s="15">
        <v>0</v>
      </c>
      <c r="N418" s="32"/>
      <c r="O418" s="33">
        <v>0</v>
      </c>
      <c r="P418" s="15">
        <v>664673</v>
      </c>
      <c r="Q418" s="34">
        <v>0</v>
      </c>
      <c r="R418" s="34">
        <v>0</v>
      </c>
      <c r="S418" s="14">
        <v>664673</v>
      </c>
      <c r="T418" s="14"/>
      <c r="U418" s="14">
        <v>664673</v>
      </c>
      <c r="V418" s="14">
        <v>0</v>
      </c>
      <c r="W418" s="14">
        <v>0</v>
      </c>
      <c r="X418" s="14">
        <v>0</v>
      </c>
      <c r="Y418" s="14">
        <v>0</v>
      </c>
      <c r="Z418" s="14">
        <v>0</v>
      </c>
      <c r="AA418" s="20">
        <v>11312</v>
      </c>
      <c r="AB418">
        <v>58.758221357850069</v>
      </c>
      <c r="AC418">
        <v>539</v>
      </c>
    </row>
    <row r="419" spans="1:29" x14ac:dyDescent="0.25">
      <c r="A419" s="16" t="s">
        <v>834</v>
      </c>
      <c r="B419" s="16">
        <v>9</v>
      </c>
      <c r="C419" s="16" t="s">
        <v>835</v>
      </c>
      <c r="D419" s="16" t="s">
        <v>827</v>
      </c>
      <c r="E419" s="13" t="s">
        <v>1128</v>
      </c>
      <c r="F419" s="14">
        <v>0</v>
      </c>
      <c r="G419" s="14">
        <v>4213875</v>
      </c>
      <c r="H419" s="14">
        <v>42590</v>
      </c>
      <c r="I419" s="14">
        <v>0</v>
      </c>
      <c r="J419" s="14">
        <v>4256465</v>
      </c>
      <c r="K419" s="31">
        <v>0</v>
      </c>
      <c r="L419" s="14">
        <v>4256465</v>
      </c>
      <c r="M419" s="15">
        <v>0</v>
      </c>
      <c r="N419" s="32"/>
      <c r="O419" s="33">
        <v>0</v>
      </c>
      <c r="P419" s="15">
        <v>4213875</v>
      </c>
      <c r="Q419" s="34">
        <v>42590</v>
      </c>
      <c r="R419" s="34">
        <v>0</v>
      </c>
      <c r="S419" s="14">
        <v>4256465</v>
      </c>
      <c r="T419" s="14"/>
      <c r="U419" s="14">
        <v>4256465</v>
      </c>
      <c r="V419" s="14">
        <v>0</v>
      </c>
      <c r="W419" s="14">
        <v>0</v>
      </c>
      <c r="X419" s="14">
        <v>0</v>
      </c>
      <c r="Y419" s="14">
        <v>0</v>
      </c>
      <c r="Z419" s="14">
        <v>0</v>
      </c>
      <c r="AA419" s="20">
        <v>42036</v>
      </c>
      <c r="AB419">
        <v>101.25761252259967</v>
      </c>
      <c r="AC419">
        <v>262</v>
      </c>
    </row>
    <row r="420" spans="1:29" x14ac:dyDescent="0.25">
      <c r="A420" s="16" t="s">
        <v>836</v>
      </c>
      <c r="B420" s="16">
        <v>10</v>
      </c>
      <c r="C420" s="16" t="s">
        <v>837</v>
      </c>
      <c r="D420" s="16" t="s">
        <v>827</v>
      </c>
      <c r="E420" s="13" t="s">
        <v>1128</v>
      </c>
      <c r="F420" s="14">
        <v>0</v>
      </c>
      <c r="G420" s="14">
        <v>5387064</v>
      </c>
      <c r="H420" s="14">
        <v>0</v>
      </c>
      <c r="I420" s="14">
        <v>0</v>
      </c>
      <c r="J420" s="14">
        <v>5387064</v>
      </c>
      <c r="K420" s="31">
        <v>0</v>
      </c>
      <c r="L420" s="14">
        <v>5387064</v>
      </c>
      <c r="M420" s="15">
        <v>0</v>
      </c>
      <c r="N420" s="32"/>
      <c r="O420" s="33">
        <v>0</v>
      </c>
      <c r="P420" s="15">
        <v>5387064</v>
      </c>
      <c r="Q420" s="34">
        <v>0</v>
      </c>
      <c r="R420" s="34">
        <v>0</v>
      </c>
      <c r="S420" s="14">
        <v>5387064</v>
      </c>
      <c r="T420" s="14"/>
      <c r="U420" s="14">
        <v>5387064</v>
      </c>
      <c r="V420" s="14">
        <v>0</v>
      </c>
      <c r="W420" s="14">
        <v>0</v>
      </c>
      <c r="X420" s="14">
        <v>0</v>
      </c>
      <c r="Y420" s="14">
        <v>0</v>
      </c>
      <c r="Z420" s="14">
        <v>26051</v>
      </c>
      <c r="AA420" s="20">
        <v>76100</v>
      </c>
      <c r="AB420">
        <v>70.789277266754269</v>
      </c>
      <c r="AC420">
        <v>494</v>
      </c>
    </row>
    <row r="421" spans="1:29" x14ac:dyDescent="0.25">
      <c r="A421" s="16" t="s">
        <v>838</v>
      </c>
      <c r="B421" s="16">
        <v>10</v>
      </c>
      <c r="C421" s="16" t="s">
        <v>839</v>
      </c>
      <c r="D421" s="16" t="s">
        <v>827</v>
      </c>
      <c r="E421" s="13" t="s">
        <v>1128</v>
      </c>
      <c r="F421" s="14">
        <v>0</v>
      </c>
      <c r="G421" s="14">
        <v>8492807</v>
      </c>
      <c r="H421" s="14">
        <v>0</v>
      </c>
      <c r="I421" s="14">
        <v>0</v>
      </c>
      <c r="J421" s="14">
        <v>8492807</v>
      </c>
      <c r="K421" s="31">
        <v>0</v>
      </c>
      <c r="L421" s="14">
        <v>8492807</v>
      </c>
      <c r="M421" s="15">
        <v>0</v>
      </c>
      <c r="N421" s="32"/>
      <c r="O421" s="33">
        <v>0</v>
      </c>
      <c r="P421" s="15">
        <v>8492807</v>
      </c>
      <c r="Q421" s="34">
        <v>0</v>
      </c>
      <c r="R421" s="34">
        <v>0</v>
      </c>
      <c r="S421" s="14">
        <v>8492807</v>
      </c>
      <c r="T421" s="14"/>
      <c r="U421" s="14">
        <v>8492807</v>
      </c>
      <c r="V421" s="14">
        <v>0</v>
      </c>
      <c r="W421" s="14">
        <v>0</v>
      </c>
      <c r="X421" s="14">
        <v>0</v>
      </c>
      <c r="Y421" s="14">
        <v>0</v>
      </c>
      <c r="Z421" s="14">
        <v>29995</v>
      </c>
      <c r="AA421" s="20">
        <v>94108</v>
      </c>
      <c r="AB421">
        <v>90.245324520763376</v>
      </c>
      <c r="AC421">
        <v>345</v>
      </c>
    </row>
    <row r="422" spans="1:29" x14ac:dyDescent="0.25">
      <c r="A422" s="16" t="s">
        <v>840</v>
      </c>
      <c r="B422" s="16">
        <v>9</v>
      </c>
      <c r="C422" s="16" t="s">
        <v>841</v>
      </c>
      <c r="D422" s="16" t="s">
        <v>827</v>
      </c>
      <c r="E422" s="13" t="s">
        <v>1128</v>
      </c>
      <c r="F422" s="14">
        <v>0</v>
      </c>
      <c r="G422" s="14">
        <v>186382</v>
      </c>
      <c r="H422" s="14">
        <v>16981</v>
      </c>
      <c r="I422" s="14">
        <v>0</v>
      </c>
      <c r="J422" s="14">
        <v>203363</v>
      </c>
      <c r="K422" s="31">
        <v>0</v>
      </c>
      <c r="L422" s="14">
        <v>203363</v>
      </c>
      <c r="M422" s="15">
        <v>0</v>
      </c>
      <c r="N422" s="32"/>
      <c r="O422" s="33">
        <v>0</v>
      </c>
      <c r="P422" s="15">
        <v>186382</v>
      </c>
      <c r="Q422" s="34">
        <v>16981</v>
      </c>
      <c r="R422" s="34">
        <v>0</v>
      </c>
      <c r="S422" s="14">
        <v>203363</v>
      </c>
      <c r="T422" s="14"/>
      <c r="U422" s="14">
        <v>203363</v>
      </c>
      <c r="V422" s="14">
        <v>0</v>
      </c>
      <c r="W422" s="14">
        <v>0</v>
      </c>
      <c r="X422" s="14">
        <v>0</v>
      </c>
      <c r="Y422" s="14">
        <v>0</v>
      </c>
      <c r="Z422" s="14">
        <v>0</v>
      </c>
      <c r="AA422" s="20">
        <v>1603</v>
      </c>
      <c r="AB422">
        <v>126.86400499064254</v>
      </c>
      <c r="AC422">
        <v>161</v>
      </c>
    </row>
    <row r="423" spans="1:29" x14ac:dyDescent="0.25">
      <c r="A423" s="16" t="s">
        <v>842</v>
      </c>
      <c r="B423" s="16">
        <v>9</v>
      </c>
      <c r="C423" s="16" t="s">
        <v>843</v>
      </c>
      <c r="D423" s="16" t="s">
        <v>827</v>
      </c>
      <c r="E423" s="13" t="s">
        <v>1128</v>
      </c>
      <c r="F423" s="14">
        <v>0</v>
      </c>
      <c r="G423" s="14">
        <v>105628</v>
      </c>
      <c r="H423" s="14">
        <v>0</v>
      </c>
      <c r="I423" s="14">
        <v>0</v>
      </c>
      <c r="J423" s="14">
        <v>105628</v>
      </c>
      <c r="K423" s="31">
        <v>0</v>
      </c>
      <c r="L423" s="14">
        <v>105628</v>
      </c>
      <c r="M423" s="15">
        <v>0</v>
      </c>
      <c r="N423" s="32"/>
      <c r="O423" s="33">
        <v>0</v>
      </c>
      <c r="P423" s="15">
        <v>105628</v>
      </c>
      <c r="Q423" s="34">
        <v>0</v>
      </c>
      <c r="R423" s="34">
        <v>0</v>
      </c>
      <c r="S423" s="14">
        <v>105628</v>
      </c>
      <c r="T423" s="14"/>
      <c r="U423" s="14">
        <v>105628</v>
      </c>
      <c r="V423" s="14">
        <v>0</v>
      </c>
      <c r="W423" s="14">
        <v>0</v>
      </c>
      <c r="X423" s="14">
        <v>0</v>
      </c>
      <c r="Y423" s="14">
        <v>0</v>
      </c>
      <c r="Z423" s="14">
        <v>0</v>
      </c>
      <c r="AA423" s="20">
        <v>345</v>
      </c>
      <c r="AB423">
        <v>306.16811594202898</v>
      </c>
      <c r="AC423">
        <v>37</v>
      </c>
    </row>
    <row r="424" spans="1:29" x14ac:dyDescent="0.25">
      <c r="A424" s="16" t="s">
        <v>844</v>
      </c>
      <c r="B424" s="16">
        <v>10</v>
      </c>
      <c r="C424" s="16" t="s">
        <v>845</v>
      </c>
      <c r="D424" s="16" t="s">
        <v>827</v>
      </c>
      <c r="E424" s="13" t="s">
        <v>1128</v>
      </c>
      <c r="F424" s="14">
        <v>0</v>
      </c>
      <c r="G424" s="14">
        <v>117407</v>
      </c>
      <c r="H424" s="14">
        <v>0</v>
      </c>
      <c r="I424" s="14">
        <v>0</v>
      </c>
      <c r="J424" s="14">
        <v>117407</v>
      </c>
      <c r="K424" s="31">
        <v>0</v>
      </c>
      <c r="L424" s="14">
        <v>117407</v>
      </c>
      <c r="M424" s="15">
        <v>0</v>
      </c>
      <c r="N424" s="32"/>
      <c r="O424" s="33">
        <v>0</v>
      </c>
      <c r="P424" s="15">
        <v>117407</v>
      </c>
      <c r="Q424" s="34">
        <v>0</v>
      </c>
      <c r="R424" s="34">
        <v>0</v>
      </c>
      <c r="S424" s="14">
        <v>117407</v>
      </c>
      <c r="T424" s="14"/>
      <c r="U424" s="14">
        <v>117407</v>
      </c>
      <c r="V424" s="14">
        <v>0</v>
      </c>
      <c r="W424" s="14">
        <v>0</v>
      </c>
      <c r="X424" s="14">
        <v>0</v>
      </c>
      <c r="Y424" s="14">
        <v>0</v>
      </c>
      <c r="Z424" s="14">
        <v>0</v>
      </c>
      <c r="AA424" s="20">
        <v>1679</v>
      </c>
      <c r="AB424">
        <v>69.92674210839786</v>
      </c>
      <c r="AC424">
        <v>500</v>
      </c>
    </row>
    <row r="425" spans="1:29" x14ac:dyDescent="0.25">
      <c r="A425" s="16" t="s">
        <v>846</v>
      </c>
      <c r="B425" s="16">
        <v>12</v>
      </c>
      <c r="C425" s="16" t="s">
        <v>847</v>
      </c>
      <c r="D425" s="16" t="s">
        <v>827</v>
      </c>
      <c r="E425" s="13" t="s">
        <v>1128</v>
      </c>
      <c r="F425" s="14">
        <v>0</v>
      </c>
      <c r="G425" s="14">
        <v>3352149</v>
      </c>
      <c r="H425" s="14">
        <v>56290</v>
      </c>
      <c r="I425" s="14">
        <v>0</v>
      </c>
      <c r="J425" s="14">
        <v>3408439</v>
      </c>
      <c r="K425" s="31">
        <v>0</v>
      </c>
      <c r="L425" s="14">
        <v>3408439</v>
      </c>
      <c r="M425" s="15">
        <v>0</v>
      </c>
      <c r="N425" s="32"/>
      <c r="O425" s="33">
        <v>0</v>
      </c>
      <c r="P425" s="15">
        <v>3352149</v>
      </c>
      <c r="Q425" s="34">
        <v>56290</v>
      </c>
      <c r="R425" s="34">
        <v>0</v>
      </c>
      <c r="S425" s="14">
        <v>3408439</v>
      </c>
      <c r="T425" s="14"/>
      <c r="U425" s="14">
        <v>3408439</v>
      </c>
      <c r="V425" s="14">
        <v>0</v>
      </c>
      <c r="W425" s="14">
        <v>0</v>
      </c>
      <c r="X425" s="14">
        <v>0</v>
      </c>
      <c r="Y425" s="14">
        <v>0</v>
      </c>
      <c r="Z425" s="14">
        <v>13026</v>
      </c>
      <c r="AA425" s="20">
        <v>57731</v>
      </c>
      <c r="AB425">
        <v>59.040013164504337</v>
      </c>
      <c r="AC425">
        <v>538</v>
      </c>
    </row>
    <row r="426" spans="1:29" x14ac:dyDescent="0.25">
      <c r="A426" s="16" t="s">
        <v>848</v>
      </c>
      <c r="B426" s="16">
        <v>9</v>
      </c>
      <c r="C426" s="16" t="s">
        <v>849</v>
      </c>
      <c r="D426" s="16" t="s">
        <v>827</v>
      </c>
      <c r="E426" s="13" t="s">
        <v>1128</v>
      </c>
      <c r="F426" s="14">
        <v>0</v>
      </c>
      <c r="G426" s="14">
        <v>11107558</v>
      </c>
      <c r="H426" s="14">
        <v>166282</v>
      </c>
      <c r="I426" s="14">
        <v>0</v>
      </c>
      <c r="J426" s="14">
        <v>11273840</v>
      </c>
      <c r="K426" s="31">
        <v>0</v>
      </c>
      <c r="L426" s="14">
        <v>11273840</v>
      </c>
      <c r="M426" s="15">
        <v>0</v>
      </c>
      <c r="N426" s="32"/>
      <c r="O426" s="33">
        <v>0</v>
      </c>
      <c r="P426" s="15">
        <v>11107558</v>
      </c>
      <c r="Q426" s="34">
        <v>166282</v>
      </c>
      <c r="R426" s="34">
        <v>0</v>
      </c>
      <c r="S426" s="14">
        <v>11273840</v>
      </c>
      <c r="T426" s="14"/>
      <c r="U426" s="14">
        <v>11273840</v>
      </c>
      <c r="V426" s="14">
        <v>0</v>
      </c>
      <c r="W426" s="14">
        <v>0</v>
      </c>
      <c r="X426" s="14">
        <v>0</v>
      </c>
      <c r="Y426" s="14">
        <v>0</v>
      </c>
      <c r="Z426" s="14">
        <v>0</v>
      </c>
      <c r="AA426" s="20">
        <v>29295</v>
      </c>
      <c r="AB426">
        <v>384.83836832223926</v>
      </c>
      <c r="AC426">
        <v>30</v>
      </c>
    </row>
    <row r="427" spans="1:29" x14ac:dyDescent="0.25">
      <c r="A427" s="16" t="s">
        <v>850</v>
      </c>
      <c r="B427" s="16">
        <v>10</v>
      </c>
      <c r="C427" s="16" t="s">
        <v>851</v>
      </c>
      <c r="D427" s="16" t="s">
        <v>827</v>
      </c>
      <c r="E427" s="13" t="s">
        <v>1128</v>
      </c>
      <c r="F427" s="14">
        <v>11846</v>
      </c>
      <c r="G427" s="14">
        <v>283593</v>
      </c>
      <c r="H427" s="14">
        <v>0</v>
      </c>
      <c r="I427" s="14">
        <v>0</v>
      </c>
      <c r="J427" s="14">
        <v>295439</v>
      </c>
      <c r="K427" s="31">
        <v>0</v>
      </c>
      <c r="L427" s="14">
        <v>295439</v>
      </c>
      <c r="M427" s="15">
        <v>8682</v>
      </c>
      <c r="N427" s="32"/>
      <c r="O427" s="33">
        <v>8682</v>
      </c>
      <c r="P427" s="15">
        <v>286757</v>
      </c>
      <c r="Q427" s="34">
        <v>0</v>
      </c>
      <c r="R427" s="34">
        <v>0</v>
      </c>
      <c r="S427" s="14">
        <v>295439</v>
      </c>
      <c r="T427" s="14"/>
      <c r="U427" s="14">
        <v>295439</v>
      </c>
      <c r="V427" s="14">
        <v>29261</v>
      </c>
      <c r="W427" s="14">
        <v>0</v>
      </c>
      <c r="X427" s="14">
        <v>8470</v>
      </c>
      <c r="Y427" s="14">
        <v>20791</v>
      </c>
      <c r="Z427" s="14">
        <v>0</v>
      </c>
      <c r="AA427" s="20">
        <v>2708</v>
      </c>
      <c r="AB427">
        <v>109.09859675036928</v>
      </c>
      <c r="AC427">
        <v>224</v>
      </c>
    </row>
    <row r="428" spans="1:29" x14ac:dyDescent="0.25">
      <c r="A428" s="16" t="s">
        <v>852</v>
      </c>
      <c r="B428" s="16">
        <v>30</v>
      </c>
      <c r="C428" s="16" t="s">
        <v>853</v>
      </c>
      <c r="D428" s="16" t="s">
        <v>827</v>
      </c>
      <c r="E428" s="13" t="s">
        <v>1128</v>
      </c>
      <c r="F428" s="14">
        <v>0</v>
      </c>
      <c r="G428" s="14">
        <v>5157607</v>
      </c>
      <c r="H428" s="14">
        <v>0</v>
      </c>
      <c r="I428" s="14">
        <v>0</v>
      </c>
      <c r="J428" s="14">
        <v>5157607</v>
      </c>
      <c r="K428" s="31">
        <v>0</v>
      </c>
      <c r="L428" s="14">
        <v>5157607</v>
      </c>
      <c r="M428" s="15">
        <v>0</v>
      </c>
      <c r="N428" s="32"/>
      <c r="O428" s="33">
        <v>0</v>
      </c>
      <c r="P428" s="15">
        <v>5157607</v>
      </c>
      <c r="Q428" s="34">
        <v>0</v>
      </c>
      <c r="R428" s="34">
        <v>0</v>
      </c>
      <c r="S428" s="14">
        <v>5157607</v>
      </c>
      <c r="T428" s="14"/>
      <c r="U428" s="14">
        <v>5157607</v>
      </c>
      <c r="V428" s="14">
        <v>0</v>
      </c>
      <c r="W428" s="14">
        <v>0</v>
      </c>
      <c r="X428" s="14">
        <v>0</v>
      </c>
      <c r="Y428" s="14">
        <v>0</v>
      </c>
      <c r="Z428" s="14">
        <v>47327</v>
      </c>
      <c r="AA428" s="20">
        <v>106300</v>
      </c>
      <c r="AB428">
        <v>48.519350893697087</v>
      </c>
      <c r="AC428">
        <v>556</v>
      </c>
    </row>
    <row r="429" spans="1:29" x14ac:dyDescent="0.25">
      <c r="A429" s="16" t="s">
        <v>854</v>
      </c>
      <c r="B429" s="16">
        <v>10</v>
      </c>
      <c r="C429" s="16" t="s">
        <v>855</v>
      </c>
      <c r="D429" s="16" t="s">
        <v>827</v>
      </c>
      <c r="E429" s="13" t="s">
        <v>1128</v>
      </c>
      <c r="F429" s="14">
        <v>0</v>
      </c>
      <c r="G429" s="14">
        <v>168609</v>
      </c>
      <c r="H429" s="14">
        <v>0</v>
      </c>
      <c r="I429" s="14">
        <v>0</v>
      </c>
      <c r="J429" s="14">
        <v>168609</v>
      </c>
      <c r="K429" s="31">
        <v>0</v>
      </c>
      <c r="L429" s="14">
        <v>168609</v>
      </c>
      <c r="M429" s="15">
        <v>0</v>
      </c>
      <c r="N429" s="32"/>
      <c r="O429" s="33">
        <v>0</v>
      </c>
      <c r="P429" s="15">
        <v>168609</v>
      </c>
      <c r="Q429" s="34">
        <v>0</v>
      </c>
      <c r="R429" s="34">
        <v>0</v>
      </c>
      <c r="S429" s="14">
        <v>168609</v>
      </c>
      <c r="T429" s="14"/>
      <c r="U429" s="14">
        <v>168609</v>
      </c>
      <c r="V429" s="14">
        <v>0</v>
      </c>
      <c r="W429" s="14">
        <v>0</v>
      </c>
      <c r="X429" s="14">
        <v>0</v>
      </c>
      <c r="Y429" s="14">
        <v>0</v>
      </c>
      <c r="Z429" s="14">
        <v>0</v>
      </c>
      <c r="AA429" s="20">
        <v>1866</v>
      </c>
      <c r="AB429">
        <v>90.358520900321537</v>
      </c>
      <c r="AC429">
        <v>342</v>
      </c>
    </row>
    <row r="430" spans="1:29" x14ac:dyDescent="0.25">
      <c r="A430" s="16" t="s">
        <v>856</v>
      </c>
      <c r="B430" s="16">
        <v>9</v>
      </c>
      <c r="C430" s="16" t="s">
        <v>857</v>
      </c>
      <c r="D430" s="16" t="s">
        <v>827</v>
      </c>
      <c r="E430" s="13" t="s">
        <v>1128</v>
      </c>
      <c r="F430" s="14">
        <v>0</v>
      </c>
      <c r="G430" s="14">
        <v>1299939</v>
      </c>
      <c r="H430" s="14">
        <v>149117</v>
      </c>
      <c r="I430" s="14">
        <v>0</v>
      </c>
      <c r="J430" s="14">
        <v>1449056</v>
      </c>
      <c r="K430" s="31">
        <v>0</v>
      </c>
      <c r="L430" s="14">
        <v>1449056</v>
      </c>
      <c r="M430" s="15">
        <v>0</v>
      </c>
      <c r="N430" s="32"/>
      <c r="O430" s="33">
        <v>0</v>
      </c>
      <c r="P430" s="15">
        <v>1299939</v>
      </c>
      <c r="Q430" s="34">
        <v>149117</v>
      </c>
      <c r="R430" s="34">
        <v>0</v>
      </c>
      <c r="S430" s="14">
        <v>1449056</v>
      </c>
      <c r="T430" s="14"/>
      <c r="U430" s="14">
        <v>1449056</v>
      </c>
      <c r="V430" s="14">
        <v>0</v>
      </c>
      <c r="W430" s="14">
        <v>0</v>
      </c>
      <c r="X430" s="14">
        <v>0</v>
      </c>
      <c r="Y430" s="14">
        <v>0</v>
      </c>
      <c r="Z430" s="14">
        <v>5235</v>
      </c>
      <c r="AA430" s="20">
        <v>21712</v>
      </c>
      <c r="AB430">
        <v>66.739867354458369</v>
      </c>
      <c r="AC430">
        <v>519</v>
      </c>
    </row>
    <row r="431" spans="1:29" x14ac:dyDescent="0.25">
      <c r="A431" s="16" t="s">
        <v>858</v>
      </c>
      <c r="B431" s="16">
        <v>9</v>
      </c>
      <c r="C431" s="16" t="s">
        <v>859</v>
      </c>
      <c r="D431" s="16" t="s">
        <v>827</v>
      </c>
      <c r="E431" s="13" t="s">
        <v>1128</v>
      </c>
      <c r="F431" s="14">
        <v>0</v>
      </c>
      <c r="G431" s="14">
        <v>675438</v>
      </c>
      <c r="H431" s="14">
        <v>0</v>
      </c>
      <c r="I431" s="14">
        <v>0</v>
      </c>
      <c r="J431" s="14">
        <v>675438</v>
      </c>
      <c r="K431" s="31">
        <v>0</v>
      </c>
      <c r="L431" s="14">
        <v>675438</v>
      </c>
      <c r="M431" s="15">
        <v>0</v>
      </c>
      <c r="N431" s="32"/>
      <c r="O431" s="33">
        <v>0</v>
      </c>
      <c r="P431" s="15">
        <v>675438</v>
      </c>
      <c r="Q431" s="34">
        <v>0</v>
      </c>
      <c r="R431" s="34">
        <v>0</v>
      </c>
      <c r="S431" s="14">
        <v>675438</v>
      </c>
      <c r="T431" s="14"/>
      <c r="U431" s="14">
        <v>675438</v>
      </c>
      <c r="V431" s="14">
        <v>0</v>
      </c>
      <c r="W431" s="14">
        <v>0</v>
      </c>
      <c r="X431" s="14">
        <v>0</v>
      </c>
      <c r="Y431" s="14">
        <v>0</v>
      </c>
      <c r="Z431" s="14">
        <v>0</v>
      </c>
      <c r="AA431" s="20">
        <v>3071</v>
      </c>
      <c r="AB431">
        <v>219.94073591663954</v>
      </c>
      <c r="AC431">
        <v>59</v>
      </c>
    </row>
    <row r="432" spans="1:29" x14ac:dyDescent="0.25">
      <c r="A432" s="16" t="s">
        <v>860</v>
      </c>
      <c r="B432" s="16">
        <v>10</v>
      </c>
      <c r="C432" s="16" t="s">
        <v>861</v>
      </c>
      <c r="D432" s="16" t="s">
        <v>827</v>
      </c>
      <c r="E432" s="13" t="s">
        <v>1128</v>
      </c>
      <c r="F432" s="14">
        <v>0</v>
      </c>
      <c r="G432" s="14">
        <v>3058240</v>
      </c>
      <c r="H432" s="14">
        <v>159227</v>
      </c>
      <c r="I432" s="14">
        <v>0</v>
      </c>
      <c r="J432" s="14">
        <v>3217467</v>
      </c>
      <c r="K432" s="31">
        <v>0</v>
      </c>
      <c r="L432" s="14">
        <v>3217467</v>
      </c>
      <c r="M432" s="15">
        <v>0</v>
      </c>
      <c r="N432" s="32"/>
      <c r="O432" s="33">
        <v>0</v>
      </c>
      <c r="P432" s="15">
        <v>3058240</v>
      </c>
      <c r="Q432" s="34">
        <v>159227</v>
      </c>
      <c r="R432" s="34">
        <v>0</v>
      </c>
      <c r="S432" s="14">
        <v>3217467</v>
      </c>
      <c r="T432" s="14"/>
      <c r="U432" s="14">
        <v>3217467</v>
      </c>
      <c r="V432" s="14">
        <v>0</v>
      </c>
      <c r="W432" s="14">
        <v>0</v>
      </c>
      <c r="X432" s="14">
        <v>0</v>
      </c>
      <c r="Y432" s="14">
        <v>0</v>
      </c>
      <c r="Z432" s="14">
        <v>0</v>
      </c>
      <c r="AA432" s="20">
        <v>43723</v>
      </c>
      <c r="AB432">
        <v>73.587516867552552</v>
      </c>
      <c r="AC432">
        <v>467</v>
      </c>
    </row>
    <row r="433" spans="1:29" x14ac:dyDescent="0.25">
      <c r="A433" s="16" t="s">
        <v>862</v>
      </c>
      <c r="B433" s="16">
        <v>10</v>
      </c>
      <c r="C433" s="16" t="s">
        <v>863</v>
      </c>
      <c r="D433" s="16" t="s">
        <v>827</v>
      </c>
      <c r="E433" s="13" t="s">
        <v>1128</v>
      </c>
      <c r="F433" s="14">
        <v>0</v>
      </c>
      <c r="G433" s="14">
        <v>147440</v>
      </c>
      <c r="H433" s="14">
        <v>0</v>
      </c>
      <c r="I433" s="14">
        <v>0</v>
      </c>
      <c r="J433" s="14">
        <v>147440</v>
      </c>
      <c r="K433" s="31">
        <v>0</v>
      </c>
      <c r="L433" s="14">
        <v>147440</v>
      </c>
      <c r="M433" s="15">
        <v>0</v>
      </c>
      <c r="N433" s="32"/>
      <c r="O433" s="33">
        <v>0</v>
      </c>
      <c r="P433" s="15">
        <v>147440</v>
      </c>
      <c r="Q433" s="34">
        <v>0</v>
      </c>
      <c r="R433" s="34">
        <v>0</v>
      </c>
      <c r="S433" s="14">
        <v>147440</v>
      </c>
      <c r="T433" s="14"/>
      <c r="U433" s="14">
        <v>147440</v>
      </c>
      <c r="V433" s="14">
        <v>0</v>
      </c>
      <c r="W433" s="14">
        <v>0</v>
      </c>
      <c r="X433" s="14">
        <v>0</v>
      </c>
      <c r="Y433" s="14">
        <v>0</v>
      </c>
      <c r="Z433" s="14">
        <v>0</v>
      </c>
      <c r="AA433" s="20">
        <v>249</v>
      </c>
      <c r="AB433">
        <v>592.12851405622484</v>
      </c>
      <c r="AC433">
        <v>11</v>
      </c>
    </row>
    <row r="434" spans="1:29" x14ac:dyDescent="0.25">
      <c r="A434" s="16" t="s">
        <v>864</v>
      </c>
      <c r="B434" s="16">
        <v>9</v>
      </c>
      <c r="C434" s="16" t="s">
        <v>714</v>
      </c>
      <c r="D434" s="16" t="s">
        <v>827</v>
      </c>
      <c r="E434" s="13" t="s">
        <v>1128</v>
      </c>
      <c r="F434" s="14">
        <v>0</v>
      </c>
      <c r="G434" s="14">
        <v>596512</v>
      </c>
      <c r="H434" s="14">
        <v>10289</v>
      </c>
      <c r="I434" s="14">
        <v>0</v>
      </c>
      <c r="J434" s="14">
        <v>606801</v>
      </c>
      <c r="K434" s="31">
        <v>0</v>
      </c>
      <c r="L434" s="14">
        <v>606801</v>
      </c>
      <c r="M434" s="15">
        <v>0</v>
      </c>
      <c r="N434" s="32"/>
      <c r="O434" s="33">
        <v>0</v>
      </c>
      <c r="P434" s="15">
        <v>596512</v>
      </c>
      <c r="Q434" s="34">
        <v>10289</v>
      </c>
      <c r="R434" s="34">
        <v>0</v>
      </c>
      <c r="S434" s="14">
        <v>606801</v>
      </c>
      <c r="T434" s="14"/>
      <c r="U434" s="14">
        <v>606801</v>
      </c>
      <c r="V434" s="14">
        <v>0</v>
      </c>
      <c r="W434" s="14">
        <v>0</v>
      </c>
      <c r="X434" s="14">
        <v>0</v>
      </c>
      <c r="Y434" s="14">
        <v>0</v>
      </c>
      <c r="Z434" s="14">
        <v>0</v>
      </c>
      <c r="AA434" s="20">
        <v>9088</v>
      </c>
      <c r="AB434">
        <v>66.769476232394368</v>
      </c>
      <c r="AC434">
        <v>518</v>
      </c>
    </row>
    <row r="435" spans="1:29" x14ac:dyDescent="0.25">
      <c r="A435" s="16" t="s">
        <v>865</v>
      </c>
      <c r="B435" s="16">
        <v>9</v>
      </c>
      <c r="C435" s="16" t="s">
        <v>866</v>
      </c>
      <c r="D435" s="16" t="s">
        <v>827</v>
      </c>
      <c r="E435" s="13" t="s">
        <v>1128</v>
      </c>
      <c r="F435" s="14">
        <v>0</v>
      </c>
      <c r="G435" s="14">
        <v>143661</v>
      </c>
      <c r="H435" s="14">
        <v>0</v>
      </c>
      <c r="I435" s="14">
        <v>0</v>
      </c>
      <c r="J435" s="14">
        <v>143661</v>
      </c>
      <c r="K435" s="31">
        <v>0</v>
      </c>
      <c r="L435" s="14">
        <v>143661</v>
      </c>
      <c r="M435" s="15">
        <v>0</v>
      </c>
      <c r="N435" s="32"/>
      <c r="O435" s="33">
        <v>0</v>
      </c>
      <c r="P435" s="15">
        <v>143661</v>
      </c>
      <c r="Q435" s="34">
        <v>0</v>
      </c>
      <c r="R435" s="34">
        <v>0</v>
      </c>
      <c r="S435" s="14">
        <v>143661</v>
      </c>
      <c r="T435" s="14"/>
      <c r="U435" s="14">
        <v>143661</v>
      </c>
      <c r="V435" s="14">
        <v>0</v>
      </c>
      <c r="W435" s="14">
        <v>0</v>
      </c>
      <c r="X435" s="14">
        <v>0</v>
      </c>
      <c r="Y435" s="14">
        <v>0</v>
      </c>
      <c r="Z435" s="14">
        <v>0</v>
      </c>
      <c r="AA435" s="20">
        <v>2035</v>
      </c>
      <c r="AB435">
        <v>70.595085995085995</v>
      </c>
      <c r="AC435">
        <v>496</v>
      </c>
    </row>
    <row r="436" spans="1:29" x14ac:dyDescent="0.25">
      <c r="A436" s="16" t="s">
        <v>867</v>
      </c>
      <c r="B436" s="16">
        <v>9</v>
      </c>
      <c r="C436" s="16" t="s">
        <v>868</v>
      </c>
      <c r="D436" s="16" t="s">
        <v>827</v>
      </c>
      <c r="E436" s="13" t="s">
        <v>1128</v>
      </c>
      <c r="F436" s="14">
        <v>0</v>
      </c>
      <c r="G436" s="14">
        <v>207173</v>
      </c>
      <c r="H436" s="14">
        <v>0</v>
      </c>
      <c r="I436" s="14">
        <v>0</v>
      </c>
      <c r="J436" s="14">
        <v>207173</v>
      </c>
      <c r="K436" s="34">
        <v>0</v>
      </c>
      <c r="L436" s="14">
        <v>207173</v>
      </c>
      <c r="M436" s="15">
        <v>0</v>
      </c>
      <c r="N436" s="32"/>
      <c r="O436" s="33">
        <v>0</v>
      </c>
      <c r="P436" s="15">
        <v>207173</v>
      </c>
      <c r="Q436" s="34">
        <v>0</v>
      </c>
      <c r="R436" s="34">
        <v>0</v>
      </c>
      <c r="S436" s="14">
        <v>207173</v>
      </c>
      <c r="T436" s="14"/>
      <c r="U436" s="14">
        <v>207173</v>
      </c>
      <c r="V436" s="14">
        <v>0</v>
      </c>
      <c r="W436" s="14">
        <v>0</v>
      </c>
      <c r="X436" s="14">
        <v>0</v>
      </c>
      <c r="Y436" s="14">
        <v>0</v>
      </c>
      <c r="Z436" s="14">
        <v>0</v>
      </c>
      <c r="AA436" s="20">
        <v>2184</v>
      </c>
      <c r="AB436">
        <v>94.859432234432234</v>
      </c>
      <c r="AC436">
        <v>316</v>
      </c>
    </row>
    <row r="437" spans="1:29" x14ac:dyDescent="0.25">
      <c r="A437" s="16" t="s">
        <v>869</v>
      </c>
      <c r="B437" s="16">
        <v>12</v>
      </c>
      <c r="C437" s="16" t="s">
        <v>870</v>
      </c>
      <c r="D437" s="16" t="s">
        <v>827</v>
      </c>
      <c r="E437" s="13" t="s">
        <v>1128</v>
      </c>
      <c r="F437" s="14">
        <v>0</v>
      </c>
      <c r="G437" s="14">
        <v>447223</v>
      </c>
      <c r="H437" s="14">
        <v>5099</v>
      </c>
      <c r="I437" s="14">
        <v>0</v>
      </c>
      <c r="J437" s="14">
        <v>452322</v>
      </c>
      <c r="K437" s="31">
        <v>0</v>
      </c>
      <c r="L437" s="14">
        <v>452322</v>
      </c>
      <c r="M437" s="15">
        <v>0</v>
      </c>
      <c r="N437" s="32"/>
      <c r="O437" s="33">
        <v>0</v>
      </c>
      <c r="P437" s="15">
        <v>447223</v>
      </c>
      <c r="Q437" s="34">
        <v>5099</v>
      </c>
      <c r="R437" s="34">
        <v>0</v>
      </c>
      <c r="S437" s="14">
        <v>452322</v>
      </c>
      <c r="T437" s="14"/>
      <c r="U437" s="14">
        <v>452322</v>
      </c>
      <c r="V437" s="14">
        <v>0</v>
      </c>
      <c r="W437" s="14">
        <v>0</v>
      </c>
      <c r="X437" s="14">
        <v>0</v>
      </c>
      <c r="Y437" s="14">
        <v>0</v>
      </c>
      <c r="Z437" s="14">
        <v>2140</v>
      </c>
      <c r="AA437" s="20">
        <v>8571</v>
      </c>
      <c r="AB437">
        <v>52.773538676933846</v>
      </c>
      <c r="AC437">
        <v>551</v>
      </c>
    </row>
    <row r="438" spans="1:29" x14ac:dyDescent="0.25">
      <c r="A438" s="16" t="s">
        <v>871</v>
      </c>
      <c r="B438" s="16">
        <v>30</v>
      </c>
      <c r="C438" s="16" t="s">
        <v>872</v>
      </c>
      <c r="D438" s="16" t="s">
        <v>827</v>
      </c>
      <c r="E438" s="13" t="s">
        <v>1128</v>
      </c>
      <c r="F438" s="14">
        <v>0</v>
      </c>
      <c r="G438" s="14">
        <v>1227576</v>
      </c>
      <c r="H438" s="14">
        <v>0</v>
      </c>
      <c r="I438" s="14">
        <v>0</v>
      </c>
      <c r="J438" s="14">
        <v>1227576</v>
      </c>
      <c r="K438" s="31">
        <v>0</v>
      </c>
      <c r="L438" s="14">
        <v>1227576</v>
      </c>
      <c r="M438" s="15">
        <v>0</v>
      </c>
      <c r="N438" s="32"/>
      <c r="O438" s="33">
        <v>0</v>
      </c>
      <c r="P438" s="15">
        <v>1227576</v>
      </c>
      <c r="Q438" s="34">
        <v>0</v>
      </c>
      <c r="R438" s="34">
        <v>0</v>
      </c>
      <c r="S438" s="14">
        <v>1227576</v>
      </c>
      <c r="T438" s="14"/>
      <c r="U438" s="14">
        <v>1227576</v>
      </c>
      <c r="V438" s="14">
        <v>0</v>
      </c>
      <c r="W438" s="14">
        <v>0</v>
      </c>
      <c r="X438" s="14">
        <v>0</v>
      </c>
      <c r="Y438" s="14">
        <v>0</v>
      </c>
      <c r="Z438" s="14">
        <v>0</v>
      </c>
      <c r="AA438" s="20">
        <v>18772</v>
      </c>
      <c r="AB438">
        <v>65.393991050500745</v>
      </c>
      <c r="AC438">
        <v>525</v>
      </c>
    </row>
    <row r="439" spans="1:29" x14ac:dyDescent="0.25">
      <c r="A439" s="16" t="s">
        <v>873</v>
      </c>
      <c r="B439" s="16">
        <v>10</v>
      </c>
      <c r="C439" s="16" t="s">
        <v>874</v>
      </c>
      <c r="D439" s="16" t="s">
        <v>827</v>
      </c>
      <c r="E439" s="13" t="s">
        <v>1128</v>
      </c>
      <c r="F439" s="14">
        <v>0</v>
      </c>
      <c r="G439" s="14">
        <v>571362</v>
      </c>
      <c r="H439" s="14">
        <v>0</v>
      </c>
      <c r="I439" s="14">
        <v>0</v>
      </c>
      <c r="J439" s="14">
        <v>571362</v>
      </c>
      <c r="K439" s="31">
        <v>0</v>
      </c>
      <c r="L439" s="14">
        <v>571362</v>
      </c>
      <c r="M439" s="15">
        <v>0</v>
      </c>
      <c r="N439" s="32"/>
      <c r="O439" s="33">
        <v>0</v>
      </c>
      <c r="P439" s="15">
        <v>571362</v>
      </c>
      <c r="Q439" s="34">
        <v>0</v>
      </c>
      <c r="R439" s="34">
        <v>0</v>
      </c>
      <c r="S439" s="14">
        <v>571362</v>
      </c>
      <c r="T439" s="14"/>
      <c r="U439" s="14">
        <v>571362</v>
      </c>
      <c r="V439" s="14">
        <v>0</v>
      </c>
      <c r="W439" s="14">
        <v>0</v>
      </c>
      <c r="X439" s="14">
        <v>0</v>
      </c>
      <c r="Y439" s="14">
        <v>0</v>
      </c>
      <c r="Z439" s="14">
        <v>0</v>
      </c>
      <c r="AA439" s="20">
        <v>4551</v>
      </c>
      <c r="AB439">
        <v>125.54647330257086</v>
      </c>
      <c r="AC439">
        <v>164</v>
      </c>
    </row>
    <row r="440" spans="1:29" x14ac:dyDescent="0.25">
      <c r="A440" s="16" t="s">
        <v>875</v>
      </c>
      <c r="B440" s="16">
        <v>10</v>
      </c>
      <c r="C440" s="16" t="s">
        <v>876</v>
      </c>
      <c r="D440" s="16" t="s">
        <v>827</v>
      </c>
      <c r="E440" s="13" t="s">
        <v>1128</v>
      </c>
      <c r="F440" s="14">
        <v>0</v>
      </c>
      <c r="G440" s="14">
        <v>160582</v>
      </c>
      <c r="H440" s="14">
        <v>0</v>
      </c>
      <c r="I440" s="14">
        <v>0</v>
      </c>
      <c r="J440" s="14">
        <v>160582</v>
      </c>
      <c r="K440" s="34">
        <v>1011500</v>
      </c>
      <c r="L440" s="14">
        <v>1172082</v>
      </c>
      <c r="M440" s="15">
        <v>0</v>
      </c>
      <c r="N440" s="32"/>
      <c r="O440" s="33">
        <v>0</v>
      </c>
      <c r="P440" s="15">
        <v>160582</v>
      </c>
      <c r="Q440" s="34">
        <v>0</v>
      </c>
      <c r="R440" s="34">
        <v>0</v>
      </c>
      <c r="S440" s="14">
        <v>160582</v>
      </c>
      <c r="T440" s="14"/>
      <c r="U440" s="14">
        <v>160582</v>
      </c>
      <c r="V440" s="14">
        <v>0</v>
      </c>
      <c r="W440" s="14">
        <v>0</v>
      </c>
      <c r="X440" s="14">
        <v>0</v>
      </c>
      <c r="Y440" s="14">
        <v>0</v>
      </c>
      <c r="Z440" s="14">
        <v>0</v>
      </c>
      <c r="AA440" s="20">
        <v>2910</v>
      </c>
      <c r="AB440">
        <v>55.182817869415807</v>
      </c>
      <c r="AC440">
        <v>550</v>
      </c>
    </row>
    <row r="441" spans="1:29" x14ac:dyDescent="0.25">
      <c r="A441" s="16" t="s">
        <v>877</v>
      </c>
      <c r="B441" s="16">
        <v>9</v>
      </c>
      <c r="C441" s="16" t="s">
        <v>878</v>
      </c>
      <c r="D441" s="16" t="s">
        <v>827</v>
      </c>
      <c r="E441" s="13" t="s">
        <v>1128</v>
      </c>
      <c r="F441" s="14">
        <v>0</v>
      </c>
      <c r="G441" s="14">
        <v>206517</v>
      </c>
      <c r="H441" s="14">
        <v>0</v>
      </c>
      <c r="I441" s="14">
        <v>0</v>
      </c>
      <c r="J441" s="14">
        <v>206517</v>
      </c>
      <c r="K441" s="31">
        <v>0</v>
      </c>
      <c r="L441" s="14">
        <v>206517</v>
      </c>
      <c r="M441" s="15">
        <v>0</v>
      </c>
      <c r="N441" s="32"/>
      <c r="O441" s="33">
        <v>0</v>
      </c>
      <c r="P441" s="15">
        <v>206517</v>
      </c>
      <c r="Q441" s="34">
        <v>0</v>
      </c>
      <c r="R441" s="34">
        <v>0</v>
      </c>
      <c r="S441" s="14">
        <v>206517</v>
      </c>
      <c r="T441" s="14"/>
      <c r="U441" s="14">
        <v>206517</v>
      </c>
      <c r="V441" s="14">
        <v>0</v>
      </c>
      <c r="W441" s="14">
        <v>0</v>
      </c>
      <c r="X441" s="14">
        <v>0</v>
      </c>
      <c r="Y441" s="14">
        <v>0</v>
      </c>
      <c r="Z441" s="14">
        <v>0</v>
      </c>
      <c r="AA441" s="20">
        <v>1543</v>
      </c>
      <c r="AB441">
        <v>133.84121840570319</v>
      </c>
      <c r="AC441">
        <v>144</v>
      </c>
    </row>
    <row r="442" spans="1:29" x14ac:dyDescent="0.25">
      <c r="A442" s="16" t="s">
        <v>879</v>
      </c>
      <c r="B442" s="16">
        <v>9</v>
      </c>
      <c r="C442" s="16" t="s">
        <v>880</v>
      </c>
      <c r="D442" s="16" t="s">
        <v>827</v>
      </c>
      <c r="E442" s="13" t="s">
        <v>1128</v>
      </c>
      <c r="F442" s="14">
        <v>0</v>
      </c>
      <c r="G442" s="14">
        <v>247442</v>
      </c>
      <c r="H442" s="14">
        <v>0</v>
      </c>
      <c r="I442" s="14">
        <v>0</v>
      </c>
      <c r="J442" s="14">
        <v>247442</v>
      </c>
      <c r="K442" s="31">
        <v>0</v>
      </c>
      <c r="L442" s="14">
        <v>247442</v>
      </c>
      <c r="M442" s="15">
        <v>0</v>
      </c>
      <c r="N442" s="32"/>
      <c r="O442" s="33">
        <v>0</v>
      </c>
      <c r="P442" s="15">
        <v>247442</v>
      </c>
      <c r="Q442" s="34">
        <v>0</v>
      </c>
      <c r="R442" s="34">
        <v>0</v>
      </c>
      <c r="S442" s="14">
        <v>247442</v>
      </c>
      <c r="T442" s="14"/>
      <c r="U442" s="14">
        <v>247442</v>
      </c>
      <c r="V442" s="14">
        <v>0</v>
      </c>
      <c r="W442" s="14">
        <v>0</v>
      </c>
      <c r="X442" s="14">
        <v>0</v>
      </c>
      <c r="Y442" s="14">
        <v>0</v>
      </c>
      <c r="Z442" s="14">
        <v>0</v>
      </c>
      <c r="AA442" s="20">
        <v>1153</v>
      </c>
      <c r="AB442">
        <v>214.60711188204684</v>
      </c>
      <c r="AC442">
        <v>62</v>
      </c>
    </row>
    <row r="443" spans="1:29" x14ac:dyDescent="0.25">
      <c r="A443" s="16" t="s">
        <v>881</v>
      </c>
      <c r="B443" s="16">
        <v>9</v>
      </c>
      <c r="C443" s="16" t="s">
        <v>882</v>
      </c>
      <c r="D443" s="16" t="s">
        <v>827</v>
      </c>
      <c r="E443" s="13" t="s">
        <v>1128</v>
      </c>
      <c r="F443" s="14">
        <v>0</v>
      </c>
      <c r="G443" s="14">
        <v>330995</v>
      </c>
      <c r="H443" s="14">
        <v>0</v>
      </c>
      <c r="I443" s="14">
        <v>0</v>
      </c>
      <c r="J443" s="14">
        <v>330995</v>
      </c>
      <c r="K443" s="31">
        <v>0</v>
      </c>
      <c r="L443" s="14">
        <v>330995</v>
      </c>
      <c r="M443" s="15">
        <v>0</v>
      </c>
      <c r="N443" s="32"/>
      <c r="O443" s="33">
        <v>0</v>
      </c>
      <c r="P443" s="15">
        <v>330995</v>
      </c>
      <c r="Q443" s="34">
        <v>0</v>
      </c>
      <c r="R443" s="34">
        <v>0</v>
      </c>
      <c r="S443" s="14">
        <v>330995</v>
      </c>
      <c r="T443" s="14"/>
      <c r="U443" s="14">
        <v>330995</v>
      </c>
      <c r="V443" s="14">
        <v>0</v>
      </c>
      <c r="W443" s="14">
        <v>0</v>
      </c>
      <c r="X443" s="14">
        <v>0</v>
      </c>
      <c r="Y443" s="14">
        <v>0</v>
      </c>
      <c r="Z443" s="14">
        <v>0</v>
      </c>
      <c r="AA443" s="20">
        <v>3685</v>
      </c>
      <c r="AB443">
        <v>89.822252374491185</v>
      </c>
      <c r="AC443">
        <v>351</v>
      </c>
    </row>
    <row r="444" spans="1:29" x14ac:dyDescent="0.25">
      <c r="A444" s="16" t="s">
        <v>883</v>
      </c>
      <c r="B444" s="16">
        <v>9</v>
      </c>
      <c r="C444" s="16" t="s">
        <v>884</v>
      </c>
      <c r="D444" s="16" t="s">
        <v>827</v>
      </c>
      <c r="E444" s="13" t="s">
        <v>1128</v>
      </c>
      <c r="F444" s="14">
        <v>0</v>
      </c>
      <c r="G444" s="14">
        <v>2570206</v>
      </c>
      <c r="H444" s="14">
        <v>36666</v>
      </c>
      <c r="I444" s="14">
        <v>0</v>
      </c>
      <c r="J444" s="14">
        <v>2606872</v>
      </c>
      <c r="K444" s="31">
        <v>0</v>
      </c>
      <c r="L444" s="14">
        <v>2606872</v>
      </c>
      <c r="M444" s="15">
        <v>0</v>
      </c>
      <c r="N444" s="32"/>
      <c r="O444" s="33">
        <v>0</v>
      </c>
      <c r="P444" s="15">
        <v>2570206</v>
      </c>
      <c r="Q444" s="34">
        <v>36666</v>
      </c>
      <c r="R444" s="34">
        <v>0</v>
      </c>
      <c r="S444" s="14">
        <v>2606872</v>
      </c>
      <c r="T444" s="14"/>
      <c r="U444" s="14">
        <v>2606872</v>
      </c>
      <c r="V444" s="14">
        <v>0</v>
      </c>
      <c r="W444" s="14">
        <v>0</v>
      </c>
      <c r="X444" s="14">
        <v>0</v>
      </c>
      <c r="Y444" s="14">
        <v>0</v>
      </c>
      <c r="Z444" s="14">
        <v>0</v>
      </c>
      <c r="AA444" s="20">
        <v>27845</v>
      </c>
      <c r="AB444">
        <v>93.620829592386428</v>
      </c>
      <c r="AC444">
        <v>323</v>
      </c>
    </row>
    <row r="445" spans="1:29" x14ac:dyDescent="0.25">
      <c r="A445" s="16" t="s">
        <v>885</v>
      </c>
      <c r="B445" s="16">
        <v>9</v>
      </c>
      <c r="C445" s="16" t="s">
        <v>886</v>
      </c>
      <c r="D445" s="16" t="s">
        <v>827</v>
      </c>
      <c r="E445" s="13" t="s">
        <v>1128</v>
      </c>
      <c r="F445" s="14">
        <v>0</v>
      </c>
      <c r="G445" s="14">
        <v>164430</v>
      </c>
      <c r="H445" s="14">
        <v>0</v>
      </c>
      <c r="I445" s="14">
        <v>0</v>
      </c>
      <c r="J445" s="14">
        <v>164430</v>
      </c>
      <c r="K445" s="31">
        <v>0</v>
      </c>
      <c r="L445" s="14">
        <v>164430</v>
      </c>
      <c r="M445" s="15">
        <v>0</v>
      </c>
      <c r="N445" s="32"/>
      <c r="O445" s="33">
        <v>0</v>
      </c>
      <c r="P445" s="15">
        <v>164430</v>
      </c>
      <c r="Q445" s="34">
        <v>0</v>
      </c>
      <c r="R445" s="34">
        <v>0</v>
      </c>
      <c r="S445" s="14">
        <v>164430</v>
      </c>
      <c r="T445" s="14"/>
      <c r="U445" s="14">
        <v>164430</v>
      </c>
      <c r="V445" s="14">
        <v>0</v>
      </c>
      <c r="W445" s="14">
        <v>0</v>
      </c>
      <c r="X445" s="14">
        <v>0</v>
      </c>
      <c r="Y445" s="14">
        <v>0</v>
      </c>
      <c r="Z445" s="14">
        <v>0</v>
      </c>
      <c r="AA445" s="20">
        <v>1199</v>
      </c>
      <c r="AB445">
        <v>137.13928273561302</v>
      </c>
      <c r="AC445">
        <v>138</v>
      </c>
    </row>
    <row r="446" spans="1:29" x14ac:dyDescent="0.25">
      <c r="A446" s="16" t="s">
        <v>887</v>
      </c>
      <c r="B446" s="16">
        <v>9</v>
      </c>
      <c r="C446" s="16" t="s">
        <v>888</v>
      </c>
      <c r="D446" s="16" t="s">
        <v>827</v>
      </c>
      <c r="E446" s="13" t="s">
        <v>1128</v>
      </c>
      <c r="F446" s="14">
        <v>0</v>
      </c>
      <c r="G446" s="14">
        <v>324612</v>
      </c>
      <c r="H446" s="14">
        <v>0</v>
      </c>
      <c r="I446" s="14">
        <v>0</v>
      </c>
      <c r="J446" s="14">
        <v>324612</v>
      </c>
      <c r="K446" s="31">
        <v>0</v>
      </c>
      <c r="L446" s="14">
        <v>324612</v>
      </c>
      <c r="M446" s="15">
        <v>0</v>
      </c>
      <c r="N446" s="32"/>
      <c r="O446" s="33">
        <v>0</v>
      </c>
      <c r="P446" s="15">
        <v>324612</v>
      </c>
      <c r="Q446" s="34">
        <v>0</v>
      </c>
      <c r="R446" s="34">
        <v>0</v>
      </c>
      <c r="S446" s="14">
        <v>324612</v>
      </c>
      <c r="T446" s="14"/>
      <c r="U446" s="14">
        <v>324612</v>
      </c>
      <c r="V446" s="14">
        <v>0</v>
      </c>
      <c r="W446" s="14">
        <v>0</v>
      </c>
      <c r="X446" s="14">
        <v>0</v>
      </c>
      <c r="Y446" s="14">
        <v>0</v>
      </c>
      <c r="Z446" s="14">
        <v>0</v>
      </c>
      <c r="AA446" s="20">
        <v>3388</v>
      </c>
      <c r="AB446">
        <v>95.812278630460455</v>
      </c>
      <c r="AC446">
        <v>306</v>
      </c>
    </row>
    <row r="447" spans="1:29" x14ac:dyDescent="0.25">
      <c r="A447" s="16" t="s">
        <v>889</v>
      </c>
      <c r="B447" s="16">
        <v>9</v>
      </c>
      <c r="C447" s="16" t="s">
        <v>890</v>
      </c>
      <c r="D447" s="16" t="s">
        <v>827</v>
      </c>
      <c r="E447" s="13" t="s">
        <v>1128</v>
      </c>
      <c r="F447" s="14">
        <v>0</v>
      </c>
      <c r="G447" s="14">
        <v>1021488</v>
      </c>
      <c r="H447" s="14">
        <v>27444</v>
      </c>
      <c r="I447" s="14">
        <v>0</v>
      </c>
      <c r="J447" s="14">
        <v>1048932</v>
      </c>
      <c r="K447" s="31">
        <v>0</v>
      </c>
      <c r="L447" s="14">
        <v>1048932</v>
      </c>
      <c r="M447" s="15">
        <v>0</v>
      </c>
      <c r="N447" s="32"/>
      <c r="O447" s="33">
        <v>0</v>
      </c>
      <c r="P447" s="15">
        <v>1021488</v>
      </c>
      <c r="Q447" s="34">
        <v>27444</v>
      </c>
      <c r="R447" s="34">
        <v>0</v>
      </c>
      <c r="S447" s="14">
        <v>1048932</v>
      </c>
      <c r="T447" s="14"/>
      <c r="U447" s="14">
        <v>1048932</v>
      </c>
      <c r="V447" s="14">
        <v>0</v>
      </c>
      <c r="W447" s="14">
        <v>0</v>
      </c>
      <c r="X447" s="14">
        <v>0</v>
      </c>
      <c r="Y447" s="14">
        <v>0</v>
      </c>
      <c r="Z447" s="14">
        <v>0</v>
      </c>
      <c r="AA447" s="20">
        <v>23655</v>
      </c>
      <c r="AB447">
        <v>44.342929613189604</v>
      </c>
      <c r="AC447">
        <v>560</v>
      </c>
    </row>
    <row r="448" spans="1:29" x14ac:dyDescent="0.25">
      <c r="A448" s="16" t="s">
        <v>891</v>
      </c>
      <c r="B448" s="16">
        <v>39</v>
      </c>
      <c r="C448" s="16" t="s">
        <v>892</v>
      </c>
      <c r="D448" s="16" t="s">
        <v>893</v>
      </c>
      <c r="E448" s="13" t="s">
        <v>1128</v>
      </c>
      <c r="F448" s="14">
        <v>0</v>
      </c>
      <c r="G448" s="14">
        <v>545633</v>
      </c>
      <c r="H448" s="14">
        <v>6516</v>
      </c>
      <c r="I448" s="14">
        <v>0</v>
      </c>
      <c r="J448" s="14">
        <v>552149</v>
      </c>
      <c r="K448" s="31">
        <v>0</v>
      </c>
      <c r="L448" s="14">
        <v>552149</v>
      </c>
      <c r="M448" s="15">
        <v>0</v>
      </c>
      <c r="N448" s="32"/>
      <c r="O448" s="33">
        <v>0</v>
      </c>
      <c r="P448" s="15">
        <v>545633</v>
      </c>
      <c r="Q448" s="34">
        <v>6516</v>
      </c>
      <c r="R448" s="34">
        <v>0</v>
      </c>
      <c r="S448" s="14">
        <v>552149</v>
      </c>
      <c r="T448" s="14"/>
      <c r="U448" s="14">
        <v>552149</v>
      </c>
      <c r="V448" s="14">
        <v>0</v>
      </c>
      <c r="W448" s="14">
        <v>0</v>
      </c>
      <c r="X448" s="14">
        <v>0</v>
      </c>
      <c r="Y448" s="14">
        <v>0</v>
      </c>
      <c r="Z448" s="14">
        <v>0</v>
      </c>
      <c r="AA448" s="20">
        <v>8061</v>
      </c>
      <c r="AB448">
        <v>68.49634040441633</v>
      </c>
      <c r="AC448">
        <v>506</v>
      </c>
    </row>
    <row r="449" spans="1:29" x14ac:dyDescent="0.25">
      <c r="A449" s="16" t="s">
        <v>894</v>
      </c>
      <c r="B449" s="16">
        <v>34</v>
      </c>
      <c r="C449" s="16" t="s">
        <v>895</v>
      </c>
      <c r="D449" s="16" t="s">
        <v>893</v>
      </c>
      <c r="E449" s="13" t="s">
        <v>1128</v>
      </c>
      <c r="F449" s="14">
        <v>236600</v>
      </c>
      <c r="G449" s="14">
        <v>9816253</v>
      </c>
      <c r="H449" s="14">
        <v>0</v>
      </c>
      <c r="I449" s="14">
        <v>0</v>
      </c>
      <c r="J449" s="14">
        <v>10052853</v>
      </c>
      <c r="K449" s="31">
        <v>0</v>
      </c>
      <c r="L449" s="14">
        <v>10052853</v>
      </c>
      <c r="M449" s="15">
        <v>133399</v>
      </c>
      <c r="N449" s="32"/>
      <c r="O449" s="33">
        <v>133399</v>
      </c>
      <c r="P449" s="15">
        <v>9919454</v>
      </c>
      <c r="Q449" s="34">
        <v>0</v>
      </c>
      <c r="R449" s="34">
        <v>0</v>
      </c>
      <c r="S449" s="14">
        <v>10052853</v>
      </c>
      <c r="T449" s="14"/>
      <c r="U449" s="14">
        <v>10052853</v>
      </c>
      <c r="V449" s="14">
        <v>0</v>
      </c>
      <c r="W449" s="14">
        <v>0</v>
      </c>
      <c r="X449" s="14">
        <v>0</v>
      </c>
      <c r="Y449" s="14">
        <v>0</v>
      </c>
      <c r="Z449" s="14">
        <v>0</v>
      </c>
      <c r="AA449" s="20">
        <v>85052</v>
      </c>
      <c r="AB449">
        <v>118.19655034567089</v>
      </c>
      <c r="AC449">
        <v>186</v>
      </c>
    </row>
    <row r="450" spans="1:29" x14ac:dyDescent="0.25">
      <c r="A450" s="16" t="s">
        <v>896</v>
      </c>
      <c r="B450" s="16">
        <v>35</v>
      </c>
      <c r="C450" s="16" t="s">
        <v>897</v>
      </c>
      <c r="D450" s="16" t="s">
        <v>893</v>
      </c>
      <c r="E450" s="13" t="s">
        <v>1128</v>
      </c>
      <c r="F450" s="14">
        <v>0</v>
      </c>
      <c r="G450" s="14">
        <v>692072</v>
      </c>
      <c r="H450" s="14">
        <v>0</v>
      </c>
      <c r="I450" s="14">
        <v>0</v>
      </c>
      <c r="J450" s="14">
        <v>692072</v>
      </c>
      <c r="K450" s="31">
        <v>0</v>
      </c>
      <c r="L450" s="14">
        <v>692072</v>
      </c>
      <c r="M450" s="15">
        <v>0</v>
      </c>
      <c r="N450" s="32"/>
      <c r="O450" s="33">
        <v>0</v>
      </c>
      <c r="P450" s="15">
        <v>692072</v>
      </c>
      <c r="Q450" s="34">
        <v>0</v>
      </c>
      <c r="R450" s="34">
        <v>0</v>
      </c>
      <c r="S450" s="14">
        <v>692072</v>
      </c>
      <c r="T450" s="14"/>
      <c r="U450" s="14">
        <v>692072</v>
      </c>
      <c r="V450" s="14">
        <v>76644</v>
      </c>
      <c r="W450" s="14">
        <v>16713</v>
      </c>
      <c r="X450" s="14">
        <v>20488</v>
      </c>
      <c r="Y450" s="14">
        <v>39443</v>
      </c>
      <c r="Z450" s="14">
        <v>0</v>
      </c>
      <c r="AA450" s="20">
        <v>8293</v>
      </c>
      <c r="AB450">
        <v>83.452550343663333</v>
      </c>
      <c r="AC450">
        <v>409</v>
      </c>
    </row>
    <row r="451" spans="1:29" x14ac:dyDescent="0.25">
      <c r="A451" s="16" t="s">
        <v>898</v>
      </c>
      <c r="B451" s="16">
        <v>38</v>
      </c>
      <c r="C451" s="16" t="s">
        <v>899</v>
      </c>
      <c r="D451" s="16" t="s">
        <v>893</v>
      </c>
      <c r="E451" s="13" t="s">
        <v>1128</v>
      </c>
      <c r="F451" s="14">
        <v>0</v>
      </c>
      <c r="G451" s="14">
        <v>1468278</v>
      </c>
      <c r="H451" s="14">
        <v>0</v>
      </c>
      <c r="I451" s="14">
        <v>0</v>
      </c>
      <c r="J451" s="14">
        <v>1468278</v>
      </c>
      <c r="K451" s="31">
        <v>0</v>
      </c>
      <c r="L451" s="14">
        <v>1468278</v>
      </c>
      <c r="M451" s="15">
        <v>0</v>
      </c>
      <c r="N451" s="32"/>
      <c r="O451" s="33">
        <v>0</v>
      </c>
      <c r="P451" s="15">
        <v>1468278</v>
      </c>
      <c r="Q451" s="34">
        <v>0</v>
      </c>
      <c r="R451" s="34">
        <v>0</v>
      </c>
      <c r="S451" s="14">
        <v>1468278</v>
      </c>
      <c r="T451" s="14"/>
      <c r="U451" s="14">
        <v>1468278</v>
      </c>
      <c r="V451" s="14">
        <v>0</v>
      </c>
      <c r="W451" s="14">
        <v>0</v>
      </c>
      <c r="X451" s="14">
        <v>0</v>
      </c>
      <c r="Y451" s="14">
        <v>0</v>
      </c>
      <c r="Z451" s="14">
        <v>0</v>
      </c>
      <c r="AA451" s="20">
        <v>18753</v>
      </c>
      <c r="AB451">
        <v>78.295632698768202</v>
      </c>
      <c r="AC451">
        <v>439</v>
      </c>
    </row>
    <row r="452" spans="1:29" x14ac:dyDescent="0.25">
      <c r="A452" s="16" t="s">
        <v>900</v>
      </c>
      <c r="B452" s="16">
        <v>40</v>
      </c>
      <c r="C452" s="16" t="s">
        <v>901</v>
      </c>
      <c r="D452" s="16" t="s">
        <v>893</v>
      </c>
      <c r="E452" s="13" t="s">
        <v>1128</v>
      </c>
      <c r="F452" s="14">
        <v>0</v>
      </c>
      <c r="G452" s="14">
        <v>1282063</v>
      </c>
      <c r="H452" s="14">
        <v>4509</v>
      </c>
      <c r="I452" s="14">
        <v>1457</v>
      </c>
      <c r="J452" s="14">
        <v>1288029</v>
      </c>
      <c r="K452" s="31">
        <v>0</v>
      </c>
      <c r="L452" s="14">
        <v>1288029</v>
      </c>
      <c r="M452" s="15">
        <v>0</v>
      </c>
      <c r="N452" s="32"/>
      <c r="O452" s="33">
        <v>0</v>
      </c>
      <c r="P452" s="15">
        <v>1282063</v>
      </c>
      <c r="Q452" s="34">
        <v>4509</v>
      </c>
      <c r="R452" s="34">
        <v>1457</v>
      </c>
      <c r="S452" s="14">
        <v>1288029</v>
      </c>
      <c r="T452" s="14"/>
      <c r="U452" s="14">
        <v>1288029</v>
      </c>
      <c r="V452" s="14">
        <v>0</v>
      </c>
      <c r="W452" s="14">
        <v>0</v>
      </c>
      <c r="X452" s="14">
        <v>0</v>
      </c>
      <c r="Y452" s="14">
        <v>0</v>
      </c>
      <c r="Z452" s="14">
        <v>0</v>
      </c>
      <c r="AA452" s="20">
        <v>14474</v>
      </c>
      <c r="AB452">
        <v>88.989152963935339</v>
      </c>
      <c r="AC452">
        <v>360</v>
      </c>
    </row>
    <row r="453" spans="1:29" x14ac:dyDescent="0.25">
      <c r="A453" s="16" t="s">
        <v>902</v>
      </c>
      <c r="B453" s="16">
        <v>35</v>
      </c>
      <c r="C453" s="16" t="s">
        <v>903</v>
      </c>
      <c r="D453" s="16" t="s">
        <v>893</v>
      </c>
      <c r="E453" s="13" t="s">
        <v>1128</v>
      </c>
      <c r="F453" s="14">
        <v>0</v>
      </c>
      <c r="G453" s="14">
        <v>598563</v>
      </c>
      <c r="H453" s="14">
        <v>0</v>
      </c>
      <c r="I453" s="14">
        <v>1128</v>
      </c>
      <c r="J453" s="14">
        <v>599691</v>
      </c>
      <c r="K453" s="31">
        <v>0</v>
      </c>
      <c r="L453" s="14">
        <v>599691</v>
      </c>
      <c r="M453" s="15">
        <v>0</v>
      </c>
      <c r="N453" s="32"/>
      <c r="O453" s="33">
        <v>0</v>
      </c>
      <c r="P453" s="15">
        <v>598563</v>
      </c>
      <c r="Q453" s="34">
        <v>0</v>
      </c>
      <c r="R453" s="34">
        <v>1128</v>
      </c>
      <c r="S453" s="14">
        <v>599691</v>
      </c>
      <c r="T453" s="14"/>
      <c r="U453" s="14">
        <v>599691</v>
      </c>
      <c r="V453" s="14">
        <v>0</v>
      </c>
      <c r="W453" s="14">
        <v>0</v>
      </c>
      <c r="X453" s="14">
        <v>0</v>
      </c>
      <c r="Y453" s="14">
        <v>0</v>
      </c>
      <c r="Z453" s="14">
        <v>0</v>
      </c>
      <c r="AA453" s="20">
        <v>8395</v>
      </c>
      <c r="AB453">
        <v>71.434306134603929</v>
      </c>
      <c r="AC453">
        <v>491</v>
      </c>
    </row>
    <row r="454" spans="1:29" x14ac:dyDescent="0.25">
      <c r="A454" s="16" t="s">
        <v>904</v>
      </c>
      <c r="B454" s="16">
        <v>36</v>
      </c>
      <c r="C454" s="16" t="s">
        <v>905</v>
      </c>
      <c r="D454" s="16" t="s">
        <v>893</v>
      </c>
      <c r="E454" s="13" t="s">
        <v>1140</v>
      </c>
      <c r="F454" s="14">
        <v>2497018</v>
      </c>
      <c r="G454" s="14">
        <v>10048464</v>
      </c>
      <c r="H454" s="14">
        <v>0</v>
      </c>
      <c r="I454" s="14">
        <v>0</v>
      </c>
      <c r="J454" s="14">
        <v>12545482</v>
      </c>
      <c r="K454" s="31">
        <v>0</v>
      </c>
      <c r="L454" s="14">
        <v>12545482</v>
      </c>
      <c r="M454" s="15">
        <v>2309311</v>
      </c>
      <c r="N454" s="32"/>
      <c r="O454" s="33">
        <v>2309311</v>
      </c>
      <c r="P454" s="15">
        <v>10236171</v>
      </c>
      <c r="Q454" s="34">
        <v>0</v>
      </c>
      <c r="R454" s="34">
        <v>0</v>
      </c>
      <c r="S454" s="14">
        <v>12545482</v>
      </c>
      <c r="T454" s="14"/>
      <c r="U454" s="14">
        <v>12545482</v>
      </c>
      <c r="V454" s="14">
        <v>0</v>
      </c>
      <c r="W454" s="14">
        <v>0</v>
      </c>
      <c r="X454" s="14">
        <v>0</v>
      </c>
      <c r="Y454" s="14">
        <v>0</v>
      </c>
      <c r="Z454" s="14">
        <v>0</v>
      </c>
      <c r="AA454" s="20">
        <v>69703</v>
      </c>
      <c r="AB454">
        <v>179.98482131328637</v>
      </c>
      <c r="AC454">
        <v>88</v>
      </c>
    </row>
    <row r="455" spans="1:29" x14ac:dyDescent="0.25">
      <c r="A455" s="16" t="s">
        <v>906</v>
      </c>
      <c r="B455" s="16">
        <v>35</v>
      </c>
      <c r="C455" s="16" t="s">
        <v>907</v>
      </c>
      <c r="D455" s="16" t="s">
        <v>893</v>
      </c>
      <c r="E455" s="13" t="s">
        <v>1129</v>
      </c>
      <c r="F455" s="14">
        <v>6909891</v>
      </c>
      <c r="G455" s="14">
        <v>26075560</v>
      </c>
      <c r="H455" s="14">
        <v>6088</v>
      </c>
      <c r="I455" s="14">
        <v>329</v>
      </c>
      <c r="J455" s="14">
        <v>32991868</v>
      </c>
      <c r="K455" s="34">
        <v>0</v>
      </c>
      <c r="L455" s="14">
        <v>32991868</v>
      </c>
      <c r="M455" s="15">
        <v>6407140</v>
      </c>
      <c r="N455" s="32"/>
      <c r="O455" s="33">
        <v>6407140</v>
      </c>
      <c r="P455" s="15">
        <v>26578311</v>
      </c>
      <c r="Q455" s="34">
        <v>6088</v>
      </c>
      <c r="R455" s="34">
        <v>329</v>
      </c>
      <c r="S455" s="14">
        <v>32991868</v>
      </c>
      <c r="T455" s="14"/>
      <c r="U455" s="14">
        <v>32991868</v>
      </c>
      <c r="V455" s="14">
        <v>0</v>
      </c>
      <c r="W455" s="14">
        <v>0</v>
      </c>
      <c r="X455" s="14">
        <v>0</v>
      </c>
      <c r="Y455" s="14">
        <v>0</v>
      </c>
      <c r="Z455" s="14">
        <v>0</v>
      </c>
      <c r="AA455" s="20">
        <v>145233</v>
      </c>
      <c r="AB455">
        <v>227.1650933327825</v>
      </c>
      <c r="AC455">
        <v>52</v>
      </c>
    </row>
    <row r="456" spans="1:29" x14ac:dyDescent="0.25">
      <c r="A456" s="16" t="s">
        <v>908</v>
      </c>
      <c r="B456" s="16">
        <v>40</v>
      </c>
      <c r="C456" s="16" t="s">
        <v>909</v>
      </c>
      <c r="D456" s="16" t="s">
        <v>893</v>
      </c>
      <c r="E456" s="13" t="s">
        <v>1128</v>
      </c>
      <c r="F456" s="14">
        <v>4458</v>
      </c>
      <c r="G456" s="14">
        <v>1019352</v>
      </c>
      <c r="H456" s="14">
        <v>22681</v>
      </c>
      <c r="I456" s="14">
        <v>0</v>
      </c>
      <c r="J456" s="14">
        <v>1046491</v>
      </c>
      <c r="K456" s="31">
        <v>0</v>
      </c>
      <c r="L456" s="14">
        <v>1046491</v>
      </c>
      <c r="M456" s="15">
        <v>0</v>
      </c>
      <c r="N456" s="32"/>
      <c r="O456" s="33">
        <v>0</v>
      </c>
      <c r="P456" s="15">
        <v>1023810</v>
      </c>
      <c r="Q456" s="34">
        <v>22681</v>
      </c>
      <c r="R456" s="34">
        <v>0</v>
      </c>
      <c r="S456" s="14">
        <v>1046491</v>
      </c>
      <c r="T456" s="14"/>
      <c r="U456" s="14">
        <v>1046491</v>
      </c>
      <c r="V456" s="14">
        <v>0</v>
      </c>
      <c r="W456" s="14">
        <v>0</v>
      </c>
      <c r="X456" s="14">
        <v>0</v>
      </c>
      <c r="Y456" s="14">
        <v>0</v>
      </c>
      <c r="Z456" s="14">
        <v>0</v>
      </c>
      <c r="AA456" s="20">
        <v>10986</v>
      </c>
      <c r="AB456">
        <v>95.256781358092113</v>
      </c>
      <c r="AC456">
        <v>310</v>
      </c>
    </row>
    <row r="457" spans="1:29" x14ac:dyDescent="0.25">
      <c r="A457" s="16" t="s">
        <v>910</v>
      </c>
      <c r="B457" s="16">
        <v>35</v>
      </c>
      <c r="C457" s="16" t="s">
        <v>911</v>
      </c>
      <c r="D457" s="16" t="s">
        <v>893</v>
      </c>
      <c r="E457" s="13" t="s">
        <v>1128</v>
      </c>
      <c r="F457" s="14">
        <v>18667</v>
      </c>
      <c r="G457" s="14">
        <v>324295</v>
      </c>
      <c r="H457" s="14">
        <v>0</v>
      </c>
      <c r="I457" s="14">
        <v>0</v>
      </c>
      <c r="J457" s="14">
        <v>342962</v>
      </c>
      <c r="K457" s="31">
        <v>0</v>
      </c>
      <c r="L457" s="14">
        <v>342962</v>
      </c>
      <c r="M457" s="15">
        <v>14863</v>
      </c>
      <c r="N457" s="32"/>
      <c r="O457" s="33">
        <v>14863</v>
      </c>
      <c r="P457" s="15">
        <v>328099</v>
      </c>
      <c r="Q457" s="34">
        <v>0</v>
      </c>
      <c r="R457" s="34">
        <v>0</v>
      </c>
      <c r="S457" s="14">
        <v>342962</v>
      </c>
      <c r="T457" s="14"/>
      <c r="U457" s="14">
        <v>342962</v>
      </c>
      <c r="V457" s="14">
        <v>0</v>
      </c>
      <c r="W457" s="14">
        <v>0</v>
      </c>
      <c r="X457" s="14">
        <v>0</v>
      </c>
      <c r="Y457" s="14">
        <v>0</v>
      </c>
      <c r="Z457" s="14">
        <v>0</v>
      </c>
      <c r="AA457" s="20">
        <v>5843</v>
      </c>
      <c r="AB457">
        <v>58.696217696388842</v>
      </c>
      <c r="AC457">
        <v>540</v>
      </c>
    </row>
    <row r="458" spans="1:29" x14ac:dyDescent="0.25">
      <c r="A458" s="16" t="s">
        <v>912</v>
      </c>
      <c r="B458" s="16">
        <v>39</v>
      </c>
      <c r="C458" s="16" t="s">
        <v>913</v>
      </c>
      <c r="D458" s="16" t="s">
        <v>893</v>
      </c>
      <c r="E458" s="13" t="s">
        <v>1128</v>
      </c>
      <c r="F458" s="14">
        <v>0</v>
      </c>
      <c r="G458" s="14">
        <v>1600509</v>
      </c>
      <c r="H458" s="14">
        <v>41796</v>
      </c>
      <c r="I458" s="14">
        <v>0</v>
      </c>
      <c r="J458" s="14">
        <v>1642305</v>
      </c>
      <c r="K458" s="31">
        <v>0</v>
      </c>
      <c r="L458" s="14">
        <v>1642305</v>
      </c>
      <c r="M458" s="15">
        <v>0</v>
      </c>
      <c r="N458" s="32"/>
      <c r="O458" s="33">
        <v>0</v>
      </c>
      <c r="P458" s="15">
        <v>1600509</v>
      </c>
      <c r="Q458" s="34">
        <v>41796</v>
      </c>
      <c r="R458" s="34">
        <v>0</v>
      </c>
      <c r="S458" s="14">
        <v>1642305</v>
      </c>
      <c r="T458" s="14"/>
      <c r="U458" s="14">
        <v>1642305</v>
      </c>
      <c r="V458" s="14">
        <v>0</v>
      </c>
      <c r="W458" s="14">
        <v>0</v>
      </c>
      <c r="X458" s="14">
        <v>0</v>
      </c>
      <c r="Y458" s="14">
        <v>0</v>
      </c>
      <c r="Z458" s="14">
        <v>0</v>
      </c>
      <c r="AA458" s="20">
        <v>12198</v>
      </c>
      <c r="AB458">
        <v>134.63723561239547</v>
      </c>
      <c r="AC458">
        <v>141</v>
      </c>
    </row>
    <row r="459" spans="1:29" x14ac:dyDescent="0.25">
      <c r="A459" s="16" t="s">
        <v>914</v>
      </c>
      <c r="B459" s="16">
        <v>40</v>
      </c>
      <c r="C459" s="16" t="s">
        <v>915</v>
      </c>
      <c r="D459" s="16" t="s">
        <v>893</v>
      </c>
      <c r="E459" s="13" t="s">
        <v>1128</v>
      </c>
      <c r="F459" s="14">
        <v>0</v>
      </c>
      <c r="G459" s="14">
        <v>1304214</v>
      </c>
      <c r="H459" s="14">
        <v>0</v>
      </c>
      <c r="I459" s="14">
        <v>0</v>
      </c>
      <c r="J459" s="14">
        <v>1304214</v>
      </c>
      <c r="K459" s="31">
        <v>0</v>
      </c>
      <c r="L459" s="14">
        <v>1304214</v>
      </c>
      <c r="M459" s="15">
        <v>0</v>
      </c>
      <c r="N459" s="32"/>
      <c r="O459" s="33">
        <v>0</v>
      </c>
      <c r="P459" s="15">
        <v>1304214</v>
      </c>
      <c r="Q459" s="34">
        <v>0</v>
      </c>
      <c r="R459" s="34">
        <v>0</v>
      </c>
      <c r="S459" s="14">
        <v>1304214</v>
      </c>
      <c r="T459" s="14"/>
      <c r="U459" s="14">
        <v>1304214</v>
      </c>
      <c r="V459" s="14">
        <v>0</v>
      </c>
      <c r="W459" s="14">
        <v>0</v>
      </c>
      <c r="X459" s="14">
        <v>0</v>
      </c>
      <c r="Y459" s="14">
        <v>0</v>
      </c>
      <c r="Z459" s="14">
        <v>0</v>
      </c>
      <c r="AA459" s="20">
        <v>10792</v>
      </c>
      <c r="AB459">
        <v>120.85007412898443</v>
      </c>
      <c r="AC459">
        <v>175</v>
      </c>
    </row>
    <row r="460" spans="1:29" x14ac:dyDescent="0.25">
      <c r="A460" s="16" t="s">
        <v>916</v>
      </c>
      <c r="B460" s="16">
        <v>39</v>
      </c>
      <c r="C460" s="16" t="s">
        <v>917</v>
      </c>
      <c r="D460" s="16" t="s">
        <v>893</v>
      </c>
      <c r="E460" s="13" t="s">
        <v>1128</v>
      </c>
      <c r="F460" s="14">
        <v>0</v>
      </c>
      <c r="G460" s="14">
        <v>902358</v>
      </c>
      <c r="H460" s="14">
        <v>4385</v>
      </c>
      <c r="I460" s="14">
        <v>0</v>
      </c>
      <c r="J460" s="14">
        <v>906743</v>
      </c>
      <c r="K460" s="31">
        <v>0</v>
      </c>
      <c r="L460" s="14">
        <v>906743</v>
      </c>
      <c r="M460" s="15">
        <v>0</v>
      </c>
      <c r="N460" s="32"/>
      <c r="O460" s="33">
        <v>0</v>
      </c>
      <c r="P460" s="15">
        <v>902358</v>
      </c>
      <c r="Q460" s="34">
        <v>4385</v>
      </c>
      <c r="R460" s="34">
        <v>0</v>
      </c>
      <c r="S460" s="14">
        <v>906743</v>
      </c>
      <c r="T460" s="14"/>
      <c r="U460" s="14">
        <v>906743</v>
      </c>
      <c r="V460" s="14">
        <v>0</v>
      </c>
      <c r="W460" s="14">
        <v>0</v>
      </c>
      <c r="X460" s="14">
        <v>0</v>
      </c>
      <c r="Y460" s="14">
        <v>0</v>
      </c>
      <c r="Z460" s="14">
        <v>0</v>
      </c>
      <c r="AA460" s="20">
        <v>11762</v>
      </c>
      <c r="AB460">
        <v>77.090885903757865</v>
      </c>
      <c r="AC460">
        <v>449</v>
      </c>
    </row>
    <row r="461" spans="1:29" x14ac:dyDescent="0.25">
      <c r="A461" s="16" t="s">
        <v>918</v>
      </c>
      <c r="B461" s="16">
        <v>40</v>
      </c>
      <c r="C461" s="16" t="s">
        <v>919</v>
      </c>
      <c r="D461" s="16" t="s">
        <v>893</v>
      </c>
      <c r="E461" s="13" t="s">
        <v>1128</v>
      </c>
      <c r="F461" s="14">
        <v>0</v>
      </c>
      <c r="G461" s="14">
        <v>4320474</v>
      </c>
      <c r="H461" s="14">
        <v>15407</v>
      </c>
      <c r="I461" s="14">
        <v>22795</v>
      </c>
      <c r="J461" s="14">
        <v>4358676</v>
      </c>
      <c r="K461" s="31">
        <v>0</v>
      </c>
      <c r="L461" s="14">
        <v>4358676</v>
      </c>
      <c r="M461" s="15">
        <v>0</v>
      </c>
      <c r="N461" s="32"/>
      <c r="O461" s="33">
        <v>0</v>
      </c>
      <c r="P461" s="15">
        <v>4320474</v>
      </c>
      <c r="Q461" s="34">
        <v>15407</v>
      </c>
      <c r="R461" s="34">
        <v>22795</v>
      </c>
      <c r="S461" s="14">
        <v>4358676</v>
      </c>
      <c r="T461" s="14"/>
      <c r="U461" s="14">
        <v>4358676</v>
      </c>
      <c r="V461" s="14">
        <v>0</v>
      </c>
      <c r="W461" s="14">
        <v>0</v>
      </c>
      <c r="X461" s="14">
        <v>0</v>
      </c>
      <c r="Y461" s="14">
        <v>0</v>
      </c>
      <c r="Z461" s="14">
        <v>0</v>
      </c>
      <c r="AA461" s="20">
        <v>53369</v>
      </c>
      <c r="AB461">
        <v>81.670557814461574</v>
      </c>
      <c r="AC461">
        <v>418</v>
      </c>
    </row>
    <row r="462" spans="1:29" x14ac:dyDescent="0.25">
      <c r="A462" s="16" t="s">
        <v>920</v>
      </c>
      <c r="B462" s="16">
        <v>26</v>
      </c>
      <c r="C462" s="16" t="s">
        <v>921</v>
      </c>
      <c r="D462" s="16" t="s">
        <v>893</v>
      </c>
      <c r="E462" s="13" t="s">
        <v>1128</v>
      </c>
      <c r="F462" s="14">
        <v>0</v>
      </c>
      <c r="G462" s="14">
        <v>2322938</v>
      </c>
      <c r="H462" s="14">
        <v>81090</v>
      </c>
      <c r="I462" s="14">
        <v>757687</v>
      </c>
      <c r="J462" s="14">
        <v>3161715</v>
      </c>
      <c r="K462" s="31">
        <v>0</v>
      </c>
      <c r="L462" s="14">
        <v>3161715</v>
      </c>
      <c r="M462" s="15">
        <v>0</v>
      </c>
      <c r="N462" s="32"/>
      <c r="O462" s="33">
        <v>0</v>
      </c>
      <c r="P462" s="15">
        <v>2322938</v>
      </c>
      <c r="Q462" s="34">
        <v>81090</v>
      </c>
      <c r="R462" s="34">
        <v>757687</v>
      </c>
      <c r="S462" s="14">
        <v>3161715</v>
      </c>
      <c r="T462" s="14"/>
      <c r="U462" s="14">
        <v>3161715</v>
      </c>
      <c r="V462" s="14">
        <v>0</v>
      </c>
      <c r="W462" s="14">
        <v>0</v>
      </c>
      <c r="X462" s="14">
        <v>0</v>
      </c>
      <c r="Y462" s="14">
        <v>0</v>
      </c>
      <c r="Z462" s="14">
        <v>0</v>
      </c>
      <c r="AA462" s="20">
        <v>26331</v>
      </c>
      <c r="AB462">
        <v>120.07576620713228</v>
      </c>
      <c r="AC462">
        <v>181</v>
      </c>
    </row>
    <row r="463" spans="1:29" x14ac:dyDescent="0.25">
      <c r="A463" s="16" t="s">
        <v>922</v>
      </c>
      <c r="B463" s="16">
        <v>40</v>
      </c>
      <c r="C463" s="16" t="s">
        <v>923</v>
      </c>
      <c r="D463" s="16" t="s">
        <v>893</v>
      </c>
      <c r="E463" s="13" t="s">
        <v>1128</v>
      </c>
      <c r="F463" s="14">
        <v>989</v>
      </c>
      <c r="G463" s="14">
        <v>819488</v>
      </c>
      <c r="H463" s="14">
        <v>0</v>
      </c>
      <c r="I463" s="14">
        <v>6674</v>
      </c>
      <c r="J463" s="14">
        <v>827151</v>
      </c>
      <c r="K463" s="31">
        <v>0</v>
      </c>
      <c r="L463" s="14">
        <v>827151</v>
      </c>
      <c r="M463" s="15">
        <v>0</v>
      </c>
      <c r="N463" s="32"/>
      <c r="O463" s="33">
        <v>0</v>
      </c>
      <c r="P463" s="15">
        <v>820477</v>
      </c>
      <c r="Q463" s="34">
        <v>0</v>
      </c>
      <c r="R463" s="34">
        <v>6674</v>
      </c>
      <c r="S463" s="14">
        <v>827151</v>
      </c>
      <c r="T463" s="14"/>
      <c r="U463" s="14">
        <v>827151</v>
      </c>
      <c r="V463" s="14">
        <v>0</v>
      </c>
      <c r="W463" s="14">
        <v>0</v>
      </c>
      <c r="X463" s="14">
        <v>0</v>
      </c>
      <c r="Y463" s="14">
        <v>0</v>
      </c>
      <c r="Z463" s="14">
        <v>0</v>
      </c>
      <c r="AA463" s="20">
        <v>12581</v>
      </c>
      <c r="AB463">
        <v>65.746045624354181</v>
      </c>
      <c r="AC463">
        <v>523</v>
      </c>
    </row>
    <row r="464" spans="1:29" x14ac:dyDescent="0.25">
      <c r="A464" s="16" t="s">
        <v>924</v>
      </c>
      <c r="B464" s="16">
        <v>3</v>
      </c>
      <c r="C464" s="16" t="s">
        <v>925</v>
      </c>
      <c r="D464" s="16" t="s">
        <v>926</v>
      </c>
      <c r="E464" s="13" t="s">
        <v>1128</v>
      </c>
      <c r="F464" s="14">
        <v>0</v>
      </c>
      <c r="G464" s="14">
        <v>327413</v>
      </c>
      <c r="H464" s="14">
        <v>57622</v>
      </c>
      <c r="I464" s="14">
        <v>188</v>
      </c>
      <c r="J464" s="14">
        <v>385223</v>
      </c>
      <c r="K464" s="31">
        <v>0</v>
      </c>
      <c r="L464" s="14">
        <v>385223</v>
      </c>
      <c r="M464" s="15">
        <v>0</v>
      </c>
      <c r="N464" s="32"/>
      <c r="O464" s="33">
        <v>0</v>
      </c>
      <c r="P464" s="15">
        <v>327413</v>
      </c>
      <c r="Q464" s="34">
        <v>57622</v>
      </c>
      <c r="R464" s="34">
        <v>188</v>
      </c>
      <c r="S464" s="14">
        <v>385223</v>
      </c>
      <c r="T464" s="14"/>
      <c r="U464" s="14">
        <v>385223</v>
      </c>
      <c r="V464" s="14">
        <v>0</v>
      </c>
      <c r="W464" s="14">
        <v>0</v>
      </c>
      <c r="X464" s="14">
        <v>0</v>
      </c>
      <c r="Y464" s="14">
        <v>0</v>
      </c>
      <c r="Z464" s="14">
        <v>0</v>
      </c>
      <c r="AA464" s="20">
        <v>3359</v>
      </c>
      <c r="AB464">
        <v>114.68383447454599</v>
      </c>
      <c r="AC464">
        <v>197</v>
      </c>
    </row>
    <row r="465" spans="1:29" x14ac:dyDescent="0.25">
      <c r="A465" s="16" t="s">
        <v>927</v>
      </c>
      <c r="B465" s="16">
        <v>3</v>
      </c>
      <c r="C465" s="16" t="s">
        <v>928</v>
      </c>
      <c r="D465" s="16" t="s">
        <v>926</v>
      </c>
      <c r="E465" s="13" t="s">
        <v>1128</v>
      </c>
      <c r="F465" s="14">
        <v>6185</v>
      </c>
      <c r="G465" s="14">
        <v>120368</v>
      </c>
      <c r="H465" s="14">
        <v>0</v>
      </c>
      <c r="I465" s="14">
        <v>0</v>
      </c>
      <c r="J465" s="14">
        <v>126553</v>
      </c>
      <c r="K465" s="31">
        <v>0</v>
      </c>
      <c r="L465" s="14">
        <v>126553</v>
      </c>
      <c r="M465" s="15">
        <v>4800</v>
      </c>
      <c r="N465" s="32"/>
      <c r="O465" s="33">
        <v>4800</v>
      </c>
      <c r="P465" s="15">
        <v>121753</v>
      </c>
      <c r="Q465" s="34">
        <v>0</v>
      </c>
      <c r="R465" s="34">
        <v>0</v>
      </c>
      <c r="S465" s="14">
        <v>126553</v>
      </c>
      <c r="T465" s="14"/>
      <c r="U465" s="14">
        <v>126553</v>
      </c>
      <c r="V465" s="14">
        <v>18587</v>
      </c>
      <c r="W465" s="14">
        <v>0</v>
      </c>
      <c r="X465" s="14">
        <v>8824</v>
      </c>
      <c r="Y465" s="14">
        <v>9763</v>
      </c>
      <c r="Z465" s="14">
        <v>0</v>
      </c>
      <c r="AA465" s="20">
        <v>1308</v>
      </c>
      <c r="AB465">
        <v>96.753058103975533</v>
      </c>
      <c r="AC465">
        <v>298</v>
      </c>
    </row>
    <row r="466" spans="1:29" x14ac:dyDescent="0.25">
      <c r="A466" s="16" t="s">
        <v>929</v>
      </c>
      <c r="B466" s="16">
        <v>3</v>
      </c>
      <c r="C466" s="16" t="s">
        <v>930</v>
      </c>
      <c r="D466" s="16" t="s">
        <v>926</v>
      </c>
      <c r="E466" s="13" t="s">
        <v>1128</v>
      </c>
      <c r="F466" s="14">
        <v>0</v>
      </c>
      <c r="G466" s="14">
        <v>114917</v>
      </c>
      <c r="H466" s="14">
        <v>4609</v>
      </c>
      <c r="I466" s="14">
        <v>0</v>
      </c>
      <c r="J466" s="14">
        <v>119526</v>
      </c>
      <c r="K466" s="31">
        <v>0</v>
      </c>
      <c r="L466" s="14">
        <v>119526</v>
      </c>
      <c r="M466" s="15">
        <v>0</v>
      </c>
      <c r="N466" s="32"/>
      <c r="O466" s="33">
        <v>0</v>
      </c>
      <c r="P466" s="15">
        <v>114917</v>
      </c>
      <c r="Q466" s="34">
        <v>4609</v>
      </c>
      <c r="R466" s="34">
        <v>0</v>
      </c>
      <c r="S466" s="14">
        <v>119526</v>
      </c>
      <c r="T466" s="14"/>
      <c r="U466" s="14">
        <v>119526</v>
      </c>
      <c r="V466" s="14">
        <v>0</v>
      </c>
      <c r="W466" s="14">
        <v>0</v>
      </c>
      <c r="X466" s="14">
        <v>0</v>
      </c>
      <c r="Y466" s="14">
        <v>0</v>
      </c>
      <c r="Z466" s="14">
        <v>0</v>
      </c>
      <c r="AA466" s="20">
        <v>968</v>
      </c>
      <c r="AB466">
        <v>123.47727272727273</v>
      </c>
      <c r="AC466">
        <v>168</v>
      </c>
    </row>
    <row r="467" spans="1:29" x14ac:dyDescent="0.25">
      <c r="A467" s="16" t="s">
        <v>931</v>
      </c>
      <c r="B467" s="16">
        <v>3</v>
      </c>
      <c r="C467" s="16" t="s">
        <v>932</v>
      </c>
      <c r="D467" s="16" t="s">
        <v>926</v>
      </c>
      <c r="E467" s="13" t="s">
        <v>1128</v>
      </c>
      <c r="F467" s="14">
        <v>0</v>
      </c>
      <c r="G467" s="14">
        <v>7195361</v>
      </c>
      <c r="H467" s="14">
        <v>35841</v>
      </c>
      <c r="I467" s="14">
        <v>0</v>
      </c>
      <c r="J467" s="14">
        <v>7231202</v>
      </c>
      <c r="K467" s="31">
        <v>0</v>
      </c>
      <c r="L467" s="14">
        <v>7231202</v>
      </c>
      <c r="M467" s="15">
        <v>0</v>
      </c>
      <c r="N467" s="32"/>
      <c r="O467" s="33">
        <v>0</v>
      </c>
      <c r="P467" s="15">
        <v>7195361</v>
      </c>
      <c r="Q467" s="34">
        <v>35841</v>
      </c>
      <c r="R467" s="34">
        <v>0</v>
      </c>
      <c r="S467" s="14">
        <v>7231202</v>
      </c>
      <c r="T467" s="14"/>
      <c r="U467" s="14">
        <v>7231202</v>
      </c>
      <c r="V467" s="14">
        <v>0</v>
      </c>
      <c r="W467" s="14">
        <v>0</v>
      </c>
      <c r="X467" s="14">
        <v>0</v>
      </c>
      <c r="Y467" s="14">
        <v>0</v>
      </c>
      <c r="Z467" s="14">
        <v>0</v>
      </c>
      <c r="AA467" s="20">
        <v>1672</v>
      </c>
      <c r="AB467">
        <v>4324.8815789473683</v>
      </c>
      <c r="AC467">
        <v>1</v>
      </c>
    </row>
    <row r="468" spans="1:29" x14ac:dyDescent="0.25">
      <c r="A468" s="16" t="s">
        <v>933</v>
      </c>
      <c r="B468" s="16">
        <v>3</v>
      </c>
      <c r="C468" s="16" t="s">
        <v>934</v>
      </c>
      <c r="D468" s="16" t="s">
        <v>926</v>
      </c>
      <c r="E468" s="13" t="s">
        <v>1128</v>
      </c>
      <c r="F468" s="14">
        <v>0</v>
      </c>
      <c r="G468" s="14">
        <v>272718</v>
      </c>
      <c r="H468" s="14">
        <v>0</v>
      </c>
      <c r="I468" s="14">
        <v>0</v>
      </c>
      <c r="J468" s="14">
        <v>272718</v>
      </c>
      <c r="K468" s="31">
        <v>0</v>
      </c>
      <c r="L468" s="14">
        <v>272718</v>
      </c>
      <c r="M468" s="15">
        <v>0</v>
      </c>
      <c r="N468" s="32"/>
      <c r="O468" s="33">
        <v>0</v>
      </c>
      <c r="P468" s="15">
        <v>272718</v>
      </c>
      <c r="Q468" s="34">
        <v>0</v>
      </c>
      <c r="R468" s="34">
        <v>0</v>
      </c>
      <c r="S468" s="14">
        <v>272718</v>
      </c>
      <c r="T468" s="14"/>
      <c r="U468" s="14">
        <v>272718</v>
      </c>
      <c r="V468" s="14">
        <v>0</v>
      </c>
      <c r="W468" s="14">
        <v>0</v>
      </c>
      <c r="X468" s="14">
        <v>0</v>
      </c>
      <c r="Y468" s="14">
        <v>0</v>
      </c>
      <c r="Z468" s="14">
        <v>0</v>
      </c>
      <c r="AA468" s="20">
        <v>1716</v>
      </c>
      <c r="AB468">
        <v>158.92657342657341</v>
      </c>
      <c r="AC468">
        <v>111</v>
      </c>
    </row>
    <row r="469" spans="1:29" x14ac:dyDescent="0.25">
      <c r="A469" s="16" t="s">
        <v>935</v>
      </c>
      <c r="B469" s="16">
        <v>3</v>
      </c>
      <c r="C469" s="16" t="s">
        <v>936</v>
      </c>
      <c r="D469" s="16" t="s">
        <v>926</v>
      </c>
      <c r="E469" s="13" t="s">
        <v>1128</v>
      </c>
      <c r="F469" s="14">
        <v>0</v>
      </c>
      <c r="G469" s="14">
        <v>230610</v>
      </c>
      <c r="H469" s="14">
        <v>0</v>
      </c>
      <c r="I469" s="14">
        <v>0</v>
      </c>
      <c r="J469" s="14">
        <v>230610</v>
      </c>
      <c r="K469" s="31">
        <v>0</v>
      </c>
      <c r="L469" s="14">
        <v>230610</v>
      </c>
      <c r="M469" s="15">
        <v>0</v>
      </c>
      <c r="N469" s="32"/>
      <c r="O469" s="33">
        <v>0</v>
      </c>
      <c r="P469" s="15">
        <v>230610</v>
      </c>
      <c r="Q469" s="34">
        <v>0</v>
      </c>
      <c r="R469" s="34">
        <v>0</v>
      </c>
      <c r="S469" s="14">
        <v>230610</v>
      </c>
      <c r="T469" s="14"/>
      <c r="U469" s="14">
        <v>230610</v>
      </c>
      <c r="V469" s="14">
        <v>0</v>
      </c>
      <c r="W469" s="14">
        <v>0</v>
      </c>
      <c r="X469" s="14">
        <v>0</v>
      </c>
      <c r="Y469" s="14">
        <v>0</v>
      </c>
      <c r="Z469" s="14">
        <v>0</v>
      </c>
      <c r="AA469" s="20">
        <v>1788</v>
      </c>
      <c r="AB469">
        <v>128.97651006711411</v>
      </c>
      <c r="AC469">
        <v>154</v>
      </c>
    </row>
    <row r="470" spans="1:29" x14ac:dyDescent="0.25">
      <c r="A470" s="16" t="s">
        <v>937</v>
      </c>
      <c r="B470" s="16">
        <v>3</v>
      </c>
      <c r="C470" s="16" t="s">
        <v>938</v>
      </c>
      <c r="D470" s="16" t="s">
        <v>926</v>
      </c>
      <c r="E470" s="13" t="s">
        <v>1128</v>
      </c>
      <c r="F470" s="14">
        <v>709959</v>
      </c>
      <c r="G470" s="14">
        <v>1124895</v>
      </c>
      <c r="H470" s="14">
        <v>0</v>
      </c>
      <c r="I470" s="14">
        <v>0</v>
      </c>
      <c r="J470" s="14">
        <v>1834854</v>
      </c>
      <c r="K470" s="34">
        <v>475000</v>
      </c>
      <c r="L470" s="14">
        <v>2309854</v>
      </c>
      <c r="M470" s="15">
        <v>673280</v>
      </c>
      <c r="N470" s="32"/>
      <c r="O470" s="33">
        <v>673280</v>
      </c>
      <c r="P470" s="15">
        <v>1161574</v>
      </c>
      <c r="Q470" s="34">
        <v>0</v>
      </c>
      <c r="R470" s="34">
        <v>0</v>
      </c>
      <c r="S470" s="14">
        <v>1834854</v>
      </c>
      <c r="T470" s="14"/>
      <c r="U470" s="14">
        <v>1834854</v>
      </c>
      <c r="V470" s="14">
        <v>48525</v>
      </c>
      <c r="W470" s="14">
        <v>14993</v>
      </c>
      <c r="X470" s="14">
        <v>0</v>
      </c>
      <c r="Y470" s="14">
        <v>33532</v>
      </c>
      <c r="Z470" s="14">
        <v>0</v>
      </c>
      <c r="AA470" s="20">
        <v>4757</v>
      </c>
      <c r="AB470">
        <v>385.71662812697076</v>
      </c>
      <c r="AC470">
        <v>28</v>
      </c>
    </row>
    <row r="471" spans="1:29" x14ac:dyDescent="0.25">
      <c r="A471" s="16" t="s">
        <v>939</v>
      </c>
      <c r="B471" s="16">
        <v>3</v>
      </c>
      <c r="C471" s="16" t="s">
        <v>940</v>
      </c>
      <c r="D471" s="16" t="s">
        <v>926</v>
      </c>
      <c r="E471" s="13" t="s">
        <v>1128</v>
      </c>
      <c r="F471" s="14">
        <v>0</v>
      </c>
      <c r="G471" s="14">
        <v>5295132</v>
      </c>
      <c r="H471" s="14">
        <v>0</v>
      </c>
      <c r="I471" s="14">
        <v>0</v>
      </c>
      <c r="J471" s="14">
        <v>5295132</v>
      </c>
      <c r="K471" s="31">
        <v>0</v>
      </c>
      <c r="L471" s="14">
        <v>5295132</v>
      </c>
      <c r="M471" s="15">
        <v>0</v>
      </c>
      <c r="N471" s="32"/>
      <c r="O471" s="33">
        <v>0</v>
      </c>
      <c r="P471" s="15">
        <v>5295132</v>
      </c>
      <c r="Q471" s="34">
        <v>0</v>
      </c>
      <c r="R471" s="34">
        <v>0</v>
      </c>
      <c r="S471" s="14">
        <v>5295132</v>
      </c>
      <c r="T471" s="14"/>
      <c r="U471" s="14">
        <v>5295132</v>
      </c>
      <c r="V471" s="14">
        <v>0</v>
      </c>
      <c r="W471" s="14">
        <v>0</v>
      </c>
      <c r="X471" s="14">
        <v>0</v>
      </c>
      <c r="Y471" s="14">
        <v>0</v>
      </c>
      <c r="Z471" s="14">
        <v>0</v>
      </c>
      <c r="AA471" s="20">
        <v>12418</v>
      </c>
      <c r="AB471">
        <v>426.40779513609277</v>
      </c>
      <c r="AC471">
        <v>24</v>
      </c>
    </row>
    <row r="472" spans="1:29" x14ac:dyDescent="0.25">
      <c r="A472" s="16" t="s">
        <v>941</v>
      </c>
      <c r="B472" s="16">
        <v>3</v>
      </c>
      <c r="C472" s="16" t="s">
        <v>942</v>
      </c>
      <c r="D472" s="16" t="s">
        <v>926</v>
      </c>
      <c r="E472" s="13" t="s">
        <v>1128</v>
      </c>
      <c r="F472" s="14">
        <v>0</v>
      </c>
      <c r="G472" s="14">
        <v>429050</v>
      </c>
      <c r="H472" s="14">
        <v>15076</v>
      </c>
      <c r="I472" s="14">
        <v>0</v>
      </c>
      <c r="J472" s="14">
        <v>444126</v>
      </c>
      <c r="K472" s="31">
        <v>0</v>
      </c>
      <c r="L472" s="14">
        <v>444126</v>
      </c>
      <c r="M472" s="15">
        <v>0</v>
      </c>
      <c r="N472" s="32"/>
      <c r="O472" s="33">
        <v>0</v>
      </c>
      <c r="P472" s="15">
        <v>429050</v>
      </c>
      <c r="Q472" s="34">
        <v>15076</v>
      </c>
      <c r="R472" s="34">
        <v>0</v>
      </c>
      <c r="S472" s="14">
        <v>444126</v>
      </c>
      <c r="T472" s="14"/>
      <c r="U472" s="14">
        <v>444126</v>
      </c>
      <c r="V472" s="14">
        <v>0</v>
      </c>
      <c r="W472" s="14">
        <v>0</v>
      </c>
      <c r="X472" s="14">
        <v>0</v>
      </c>
      <c r="Y472" s="14">
        <v>0</v>
      </c>
      <c r="Z472" s="14">
        <v>0</v>
      </c>
      <c r="AA472" s="20">
        <v>3981</v>
      </c>
      <c r="AB472">
        <v>111.56141672946495</v>
      </c>
      <c r="AC472">
        <v>210</v>
      </c>
    </row>
    <row r="473" spans="1:29" x14ac:dyDescent="0.25">
      <c r="A473" s="16" t="s">
        <v>943</v>
      </c>
      <c r="B473" s="16">
        <v>3</v>
      </c>
      <c r="C473" s="16" t="s">
        <v>944</v>
      </c>
      <c r="D473" s="16" t="s">
        <v>926</v>
      </c>
      <c r="E473" s="13" t="s">
        <v>1128</v>
      </c>
      <c r="F473" s="14">
        <v>0</v>
      </c>
      <c r="G473" s="14">
        <v>670966</v>
      </c>
      <c r="H473" s="14">
        <v>18963</v>
      </c>
      <c r="I473" s="14">
        <v>0</v>
      </c>
      <c r="J473" s="14">
        <v>689929</v>
      </c>
      <c r="K473" s="31">
        <v>0</v>
      </c>
      <c r="L473" s="14">
        <v>689929</v>
      </c>
      <c r="M473" s="15">
        <v>0</v>
      </c>
      <c r="N473" s="32"/>
      <c r="O473" s="33">
        <v>0</v>
      </c>
      <c r="P473" s="15">
        <v>670966</v>
      </c>
      <c r="Q473" s="34">
        <v>18963</v>
      </c>
      <c r="R473" s="34">
        <v>0</v>
      </c>
      <c r="S473" s="14">
        <v>689929</v>
      </c>
      <c r="T473" s="14"/>
      <c r="U473" s="14">
        <v>689929</v>
      </c>
      <c r="V473" s="14">
        <v>0</v>
      </c>
      <c r="W473" s="14">
        <v>0</v>
      </c>
      <c r="X473" s="14">
        <v>0</v>
      </c>
      <c r="Y473" s="14">
        <v>0</v>
      </c>
      <c r="Z473" s="14">
        <v>2888</v>
      </c>
      <c r="AA473" s="20">
        <v>8799</v>
      </c>
      <c r="AB473">
        <v>78.409932946925792</v>
      </c>
      <c r="AC473">
        <v>438</v>
      </c>
    </row>
    <row r="474" spans="1:29" x14ac:dyDescent="0.25">
      <c r="A474" s="16" t="s">
        <v>945</v>
      </c>
      <c r="B474" s="16">
        <v>3</v>
      </c>
      <c r="C474" s="16" t="s">
        <v>946</v>
      </c>
      <c r="D474" s="16" t="s">
        <v>926</v>
      </c>
      <c r="E474" s="13" t="s">
        <v>1128</v>
      </c>
      <c r="F474" s="14">
        <v>0</v>
      </c>
      <c r="G474" s="14">
        <v>309100</v>
      </c>
      <c r="H474" s="14">
        <v>9664</v>
      </c>
      <c r="I474" s="14">
        <v>2867</v>
      </c>
      <c r="J474" s="14">
        <v>321631</v>
      </c>
      <c r="K474" s="31">
        <v>0</v>
      </c>
      <c r="L474" s="14">
        <v>321631</v>
      </c>
      <c r="M474" s="15">
        <v>0</v>
      </c>
      <c r="N474" s="32"/>
      <c r="O474" s="33">
        <v>0</v>
      </c>
      <c r="P474" s="15">
        <v>309100</v>
      </c>
      <c r="Q474" s="34">
        <v>9664</v>
      </c>
      <c r="R474" s="34">
        <v>2867</v>
      </c>
      <c r="S474" s="14">
        <v>321631</v>
      </c>
      <c r="T474" s="14"/>
      <c r="U474" s="14">
        <v>321631</v>
      </c>
      <c r="V474" s="14">
        <v>0</v>
      </c>
      <c r="W474" s="14">
        <v>0</v>
      </c>
      <c r="X474" s="14">
        <v>0</v>
      </c>
      <c r="Y474" s="14">
        <v>0</v>
      </c>
      <c r="Z474" s="14">
        <v>0</v>
      </c>
      <c r="AA474" s="20">
        <v>2448</v>
      </c>
      <c r="AB474">
        <v>131.38521241830065</v>
      </c>
      <c r="AC474">
        <v>147</v>
      </c>
    </row>
    <row r="475" spans="1:29" x14ac:dyDescent="0.25">
      <c r="A475" s="16" t="s">
        <v>947</v>
      </c>
      <c r="B475" s="16">
        <v>3</v>
      </c>
      <c r="C475" s="16" t="s">
        <v>948</v>
      </c>
      <c r="D475" s="16" t="s">
        <v>926</v>
      </c>
      <c r="E475" s="13" t="s">
        <v>1128</v>
      </c>
      <c r="F475" s="14">
        <v>176580</v>
      </c>
      <c r="G475" s="14">
        <v>1219359</v>
      </c>
      <c r="H475" s="14">
        <v>0</v>
      </c>
      <c r="I475" s="14">
        <v>0</v>
      </c>
      <c r="J475" s="14">
        <v>1395939</v>
      </c>
      <c r="K475" s="34">
        <v>0</v>
      </c>
      <c r="L475" s="14">
        <v>1395939</v>
      </c>
      <c r="M475" s="15">
        <v>158403</v>
      </c>
      <c r="N475" s="32"/>
      <c r="O475" s="33">
        <v>158403</v>
      </c>
      <c r="P475" s="15">
        <v>1237536</v>
      </c>
      <c r="Q475" s="34">
        <v>0</v>
      </c>
      <c r="R475" s="34">
        <v>0</v>
      </c>
      <c r="S475" s="14">
        <v>1395939</v>
      </c>
      <c r="T475" s="14"/>
      <c r="U475" s="14">
        <v>1395939</v>
      </c>
      <c r="V475" s="14">
        <v>56366</v>
      </c>
      <c r="W475" s="14">
        <v>0</v>
      </c>
      <c r="X475" s="14">
        <v>16290</v>
      </c>
      <c r="Y475" s="14">
        <v>40076</v>
      </c>
      <c r="Z475" s="14">
        <v>0</v>
      </c>
      <c r="AA475" s="20">
        <v>4706</v>
      </c>
      <c r="AB475">
        <v>296.62962175945603</v>
      </c>
      <c r="AC475">
        <v>38</v>
      </c>
    </row>
    <row r="476" spans="1:29" x14ac:dyDescent="0.25">
      <c r="A476" s="16" t="s">
        <v>949</v>
      </c>
      <c r="B476" s="16">
        <v>3</v>
      </c>
      <c r="C476" s="16" t="s">
        <v>950</v>
      </c>
      <c r="D476" s="16" t="s">
        <v>926</v>
      </c>
      <c r="E476" s="13" t="s">
        <v>1128</v>
      </c>
      <c r="F476" s="14">
        <v>0</v>
      </c>
      <c r="G476" s="14">
        <v>807374</v>
      </c>
      <c r="H476" s="14">
        <v>0</v>
      </c>
      <c r="I476" s="14">
        <v>0</v>
      </c>
      <c r="J476" s="14">
        <v>807374</v>
      </c>
      <c r="K476" s="31">
        <v>0</v>
      </c>
      <c r="L476" s="14">
        <v>807374</v>
      </c>
      <c r="M476" s="15">
        <v>0</v>
      </c>
      <c r="N476" s="32"/>
      <c r="O476" s="33">
        <v>0</v>
      </c>
      <c r="P476" s="15">
        <v>807374</v>
      </c>
      <c r="Q476" s="34">
        <v>0</v>
      </c>
      <c r="R476" s="34">
        <v>0</v>
      </c>
      <c r="S476" s="14">
        <v>807374</v>
      </c>
      <c r="T476" s="14"/>
      <c r="U476" s="14">
        <v>807374</v>
      </c>
      <c r="V476" s="14">
        <v>0</v>
      </c>
      <c r="W476" s="14">
        <v>0</v>
      </c>
      <c r="X476" s="14">
        <v>0</v>
      </c>
      <c r="Y476" s="14">
        <v>0</v>
      </c>
      <c r="Z476" s="14">
        <v>0</v>
      </c>
      <c r="AA476" s="20">
        <v>7674</v>
      </c>
      <c r="AB476">
        <v>105.2090174615585</v>
      </c>
      <c r="AC476">
        <v>238</v>
      </c>
    </row>
    <row r="477" spans="1:29" x14ac:dyDescent="0.25">
      <c r="A477" s="16" t="s">
        <v>951</v>
      </c>
      <c r="B477" s="16">
        <v>3</v>
      </c>
      <c r="C477" s="16" t="s">
        <v>952</v>
      </c>
      <c r="D477" s="16" t="s">
        <v>926</v>
      </c>
      <c r="E477" s="13" t="s">
        <v>1128</v>
      </c>
      <c r="F477" s="14">
        <v>0</v>
      </c>
      <c r="G477" s="14">
        <v>444774</v>
      </c>
      <c r="H477" s="14">
        <v>0</v>
      </c>
      <c r="I477" s="14">
        <v>0</v>
      </c>
      <c r="J477" s="14">
        <v>444774</v>
      </c>
      <c r="K477" s="31">
        <v>0</v>
      </c>
      <c r="L477" s="14">
        <v>444774</v>
      </c>
      <c r="M477" s="15">
        <v>0</v>
      </c>
      <c r="N477" s="32"/>
      <c r="O477" s="33">
        <v>0</v>
      </c>
      <c r="P477" s="15">
        <v>444774</v>
      </c>
      <c r="Q477" s="34">
        <v>0</v>
      </c>
      <c r="R477" s="34">
        <v>0</v>
      </c>
      <c r="S477" s="14">
        <v>444774</v>
      </c>
      <c r="T477" s="14"/>
      <c r="U477" s="14">
        <v>444774</v>
      </c>
      <c r="V477" s="14">
        <v>0</v>
      </c>
      <c r="W477" s="14">
        <v>0</v>
      </c>
      <c r="X477" s="14">
        <v>0</v>
      </c>
      <c r="Y477" s="14">
        <v>0</v>
      </c>
      <c r="Z477" s="14">
        <v>0</v>
      </c>
      <c r="AA477" s="20">
        <v>3355</v>
      </c>
      <c r="AB477">
        <v>132.57049180327868</v>
      </c>
      <c r="AC477">
        <v>145</v>
      </c>
    </row>
    <row r="478" spans="1:29" x14ac:dyDescent="0.25">
      <c r="A478" s="16" t="s">
        <v>953</v>
      </c>
      <c r="B478" s="16">
        <v>3</v>
      </c>
      <c r="C478" s="16" t="s">
        <v>954</v>
      </c>
      <c r="D478" s="16" t="s">
        <v>926</v>
      </c>
      <c r="E478" s="13" t="s">
        <v>1128</v>
      </c>
      <c r="F478" s="14">
        <v>7228</v>
      </c>
      <c r="G478" s="14">
        <v>241834</v>
      </c>
      <c r="H478" s="14">
        <v>0</v>
      </c>
      <c r="I478" s="14">
        <v>0</v>
      </c>
      <c r="J478" s="14">
        <v>249062</v>
      </c>
      <c r="K478" s="31">
        <v>0</v>
      </c>
      <c r="L478" s="14">
        <v>249062</v>
      </c>
      <c r="M478" s="15">
        <v>4635</v>
      </c>
      <c r="N478" s="32"/>
      <c r="O478" s="33">
        <v>4635</v>
      </c>
      <c r="P478" s="15">
        <v>244427</v>
      </c>
      <c r="Q478" s="34">
        <v>0</v>
      </c>
      <c r="R478" s="34">
        <v>0</v>
      </c>
      <c r="S478" s="14">
        <v>249062</v>
      </c>
      <c r="T478" s="14"/>
      <c r="U478" s="14">
        <v>249062</v>
      </c>
      <c r="V478" s="14">
        <v>23878</v>
      </c>
      <c r="W478" s="14">
        <v>11311</v>
      </c>
      <c r="X478" s="14">
        <v>0</v>
      </c>
      <c r="Y478" s="14">
        <v>12567</v>
      </c>
      <c r="Z478" s="14">
        <v>0</v>
      </c>
      <c r="AA478" s="20">
        <v>3436</v>
      </c>
      <c r="AB478">
        <v>72.486030267753208</v>
      </c>
      <c r="AC478">
        <v>480</v>
      </c>
    </row>
    <row r="479" spans="1:29" x14ac:dyDescent="0.25">
      <c r="A479" s="16" t="s">
        <v>955</v>
      </c>
      <c r="B479" s="16">
        <v>23</v>
      </c>
      <c r="C479" s="16" t="s">
        <v>956</v>
      </c>
      <c r="D479" s="16" t="s">
        <v>957</v>
      </c>
      <c r="E479" s="13" t="s">
        <v>1128</v>
      </c>
      <c r="F479" s="14">
        <v>0</v>
      </c>
      <c r="G479" s="14">
        <v>866281</v>
      </c>
      <c r="H479" s="14">
        <v>0</v>
      </c>
      <c r="I479" s="14">
        <v>0</v>
      </c>
      <c r="J479" s="14">
        <v>866281</v>
      </c>
      <c r="K479" s="31">
        <v>0</v>
      </c>
      <c r="L479" s="14">
        <v>866281</v>
      </c>
      <c r="M479" s="15">
        <v>0</v>
      </c>
      <c r="N479" s="32"/>
      <c r="O479" s="33">
        <v>0</v>
      </c>
      <c r="P479" s="15">
        <v>866281</v>
      </c>
      <c r="Q479" s="34">
        <v>0</v>
      </c>
      <c r="R479" s="34">
        <v>0</v>
      </c>
      <c r="S479" s="14">
        <v>866281</v>
      </c>
      <c r="T479" s="14"/>
      <c r="U479" s="14">
        <v>866281</v>
      </c>
      <c r="V479" s="14">
        <v>0</v>
      </c>
      <c r="W479" s="14">
        <v>0</v>
      </c>
      <c r="X479" s="14">
        <v>0</v>
      </c>
      <c r="Y479" s="14">
        <v>0</v>
      </c>
      <c r="Z479" s="14">
        <v>0</v>
      </c>
      <c r="AA479" s="20">
        <v>7968</v>
      </c>
      <c r="AB479">
        <v>108.72000502008032</v>
      </c>
      <c r="AC479">
        <v>225</v>
      </c>
    </row>
    <row r="480" spans="1:29" x14ac:dyDescent="0.25">
      <c r="A480" s="16" t="s">
        <v>958</v>
      </c>
      <c r="B480" s="16">
        <v>21</v>
      </c>
      <c r="C480" s="16" t="s">
        <v>959</v>
      </c>
      <c r="D480" s="16" t="s">
        <v>957</v>
      </c>
      <c r="E480" s="13" t="s">
        <v>1128</v>
      </c>
      <c r="F480" s="14">
        <v>0</v>
      </c>
      <c r="G480" s="14">
        <v>1798308</v>
      </c>
      <c r="H480" s="14">
        <v>0</v>
      </c>
      <c r="I480" s="14">
        <v>0</v>
      </c>
      <c r="J480" s="14">
        <v>1798308</v>
      </c>
      <c r="K480" s="31">
        <v>0</v>
      </c>
      <c r="L480" s="14">
        <v>1798308</v>
      </c>
      <c r="M480" s="15">
        <v>0</v>
      </c>
      <c r="N480" s="32"/>
      <c r="O480" s="33">
        <v>0</v>
      </c>
      <c r="P480" s="15">
        <v>1798308</v>
      </c>
      <c r="Q480" s="34">
        <v>0</v>
      </c>
      <c r="R480" s="34">
        <v>0</v>
      </c>
      <c r="S480" s="14">
        <v>1798308</v>
      </c>
      <c r="T480" s="14"/>
      <c r="U480" s="14">
        <v>1798308</v>
      </c>
      <c r="V480" s="14">
        <v>0</v>
      </c>
      <c r="W480" s="14">
        <v>0</v>
      </c>
      <c r="X480" s="14">
        <v>0</v>
      </c>
      <c r="Y480" s="14">
        <v>0</v>
      </c>
      <c r="Z480" s="14">
        <v>0</v>
      </c>
      <c r="AA480" s="20">
        <v>27038</v>
      </c>
      <c r="AB480">
        <v>66.510392780531106</v>
      </c>
      <c r="AC480">
        <v>520</v>
      </c>
    </row>
    <row r="481" spans="1:29" x14ac:dyDescent="0.25">
      <c r="A481" s="16" t="s">
        <v>960</v>
      </c>
      <c r="B481" s="16">
        <v>25</v>
      </c>
      <c r="C481" s="16" t="s">
        <v>961</v>
      </c>
      <c r="D481" s="16" t="s">
        <v>957</v>
      </c>
      <c r="E481" s="13" t="s">
        <v>1128</v>
      </c>
      <c r="F481" s="14">
        <v>0</v>
      </c>
      <c r="G481" s="14">
        <v>662172</v>
      </c>
      <c r="H481" s="14">
        <v>0</v>
      </c>
      <c r="I481" s="14">
        <v>0</v>
      </c>
      <c r="J481" s="14">
        <v>662172</v>
      </c>
      <c r="K481" s="31">
        <v>0</v>
      </c>
      <c r="L481" s="14">
        <v>662172</v>
      </c>
      <c r="M481" s="15">
        <v>0</v>
      </c>
      <c r="N481" s="32"/>
      <c r="O481" s="33">
        <v>0</v>
      </c>
      <c r="P481" s="15">
        <v>662172</v>
      </c>
      <c r="Q481" s="34">
        <v>0</v>
      </c>
      <c r="R481" s="34">
        <v>0</v>
      </c>
      <c r="S481" s="14">
        <v>662172</v>
      </c>
      <c r="T481" s="14"/>
      <c r="U481" s="14">
        <v>662172</v>
      </c>
      <c r="V481" s="14">
        <v>0</v>
      </c>
      <c r="W481" s="14">
        <v>0</v>
      </c>
      <c r="X481" s="14">
        <v>0</v>
      </c>
      <c r="Y481" s="14">
        <v>0</v>
      </c>
      <c r="Z481" s="14">
        <v>0</v>
      </c>
      <c r="AA481" s="20">
        <v>7594</v>
      </c>
      <c r="AB481">
        <v>87.196734263892552</v>
      </c>
      <c r="AC481">
        <v>371</v>
      </c>
    </row>
    <row r="482" spans="1:29" x14ac:dyDescent="0.25">
      <c r="A482" s="16" t="s">
        <v>962</v>
      </c>
      <c r="B482" s="16">
        <v>23</v>
      </c>
      <c r="C482" s="16" t="s">
        <v>963</v>
      </c>
      <c r="D482" s="16" t="s">
        <v>957</v>
      </c>
      <c r="E482" s="13" t="s">
        <v>1128</v>
      </c>
      <c r="F482" s="14">
        <v>62545</v>
      </c>
      <c r="G482" s="14">
        <v>1056165</v>
      </c>
      <c r="H482" s="14">
        <v>0</v>
      </c>
      <c r="I482" s="14">
        <v>0</v>
      </c>
      <c r="J482" s="14">
        <v>1118710</v>
      </c>
      <c r="K482" s="31">
        <v>0</v>
      </c>
      <c r="L482" s="14">
        <v>1118710</v>
      </c>
      <c r="M482" s="15">
        <v>50091</v>
      </c>
      <c r="N482" s="32"/>
      <c r="O482" s="33">
        <v>50091</v>
      </c>
      <c r="P482" s="15">
        <v>1068619</v>
      </c>
      <c r="Q482" s="34">
        <v>0</v>
      </c>
      <c r="R482" s="34">
        <v>0</v>
      </c>
      <c r="S482" s="14">
        <v>1118710</v>
      </c>
      <c r="T482" s="14"/>
      <c r="U482" s="14">
        <v>1118710</v>
      </c>
      <c r="V482" s="14">
        <v>256441</v>
      </c>
      <c r="W482" s="14">
        <v>0</v>
      </c>
      <c r="X482" s="14">
        <v>136115</v>
      </c>
      <c r="Y482" s="14">
        <v>120326</v>
      </c>
      <c r="Z482" s="14">
        <v>0</v>
      </c>
      <c r="AA482" s="20">
        <v>10180</v>
      </c>
      <c r="AB482">
        <v>109.89292730844794</v>
      </c>
      <c r="AC482">
        <v>220</v>
      </c>
    </row>
    <row r="483" spans="1:29" x14ac:dyDescent="0.25">
      <c r="A483" s="16" t="s">
        <v>964</v>
      </c>
      <c r="B483" s="16">
        <v>16</v>
      </c>
      <c r="C483" s="16" t="s">
        <v>965</v>
      </c>
      <c r="D483" s="16" t="s">
        <v>957</v>
      </c>
      <c r="E483" s="13" t="s">
        <v>1128</v>
      </c>
      <c r="F483" s="14">
        <v>0</v>
      </c>
      <c r="G483" s="14">
        <v>3017684</v>
      </c>
      <c r="H483" s="14">
        <v>10807</v>
      </c>
      <c r="I483" s="14">
        <v>0</v>
      </c>
      <c r="J483" s="14">
        <v>3028491</v>
      </c>
      <c r="K483" s="31">
        <v>0</v>
      </c>
      <c r="L483" s="14">
        <v>3028491</v>
      </c>
      <c r="M483" s="15">
        <v>0</v>
      </c>
      <c r="N483" s="32"/>
      <c r="O483" s="33">
        <v>0</v>
      </c>
      <c r="P483" s="15">
        <v>3017684</v>
      </c>
      <c r="Q483" s="34">
        <v>10807</v>
      </c>
      <c r="R483" s="34">
        <v>0</v>
      </c>
      <c r="S483" s="14">
        <v>3028491</v>
      </c>
      <c r="T483" s="14"/>
      <c r="U483" s="14">
        <v>3028491</v>
      </c>
      <c r="V483" s="14">
        <v>0</v>
      </c>
      <c r="W483" s="14">
        <v>0</v>
      </c>
      <c r="X483" s="14">
        <v>0</v>
      </c>
      <c r="Y483" s="14">
        <v>0</v>
      </c>
      <c r="Z483" s="14">
        <v>0</v>
      </c>
      <c r="AA483" s="20">
        <v>14499</v>
      </c>
      <c r="AB483">
        <v>208.87585350713843</v>
      </c>
      <c r="AC483">
        <v>66</v>
      </c>
    </row>
    <row r="484" spans="1:29" x14ac:dyDescent="0.25">
      <c r="A484" s="16" t="s">
        <v>966</v>
      </c>
      <c r="B484" s="16">
        <v>23</v>
      </c>
      <c r="C484" s="16" t="s">
        <v>967</v>
      </c>
      <c r="D484" s="16" t="s">
        <v>957</v>
      </c>
      <c r="E484" s="13" t="s">
        <v>1128</v>
      </c>
      <c r="F484" s="14">
        <v>0</v>
      </c>
      <c r="G484" s="14">
        <v>5900179</v>
      </c>
      <c r="H484" s="14">
        <v>4082</v>
      </c>
      <c r="I484" s="14">
        <v>0</v>
      </c>
      <c r="J484" s="14">
        <v>5904261</v>
      </c>
      <c r="K484" s="31">
        <v>0</v>
      </c>
      <c r="L484" s="14">
        <v>5904261</v>
      </c>
      <c r="M484" s="15">
        <v>0</v>
      </c>
      <c r="N484" s="32"/>
      <c r="O484" s="33">
        <v>0</v>
      </c>
      <c r="P484" s="15">
        <v>5900179</v>
      </c>
      <c r="Q484" s="34">
        <v>4082</v>
      </c>
      <c r="R484" s="34">
        <v>0</v>
      </c>
      <c r="S484" s="14">
        <v>5904261</v>
      </c>
      <c r="T484" s="14"/>
      <c r="U484" s="14">
        <v>5904261</v>
      </c>
      <c r="V484" s="14">
        <v>0</v>
      </c>
      <c r="W484" s="14">
        <v>0</v>
      </c>
      <c r="X484" s="14">
        <v>0</v>
      </c>
      <c r="Y484" s="14">
        <v>0</v>
      </c>
      <c r="Z484" s="14">
        <v>11859</v>
      </c>
      <c r="AA484" s="20">
        <v>43968</v>
      </c>
      <c r="AB484">
        <v>134.28541211790392</v>
      </c>
      <c r="AC484">
        <v>142</v>
      </c>
    </row>
    <row r="485" spans="1:29" x14ac:dyDescent="0.25">
      <c r="A485" s="16" t="s">
        <v>968</v>
      </c>
      <c r="B485" s="16">
        <v>21</v>
      </c>
      <c r="C485" s="16" t="s">
        <v>969</v>
      </c>
      <c r="D485" s="16" t="s">
        <v>957</v>
      </c>
      <c r="E485" s="13" t="s">
        <v>1128</v>
      </c>
      <c r="F485" s="14">
        <v>0</v>
      </c>
      <c r="G485" s="14">
        <v>64992</v>
      </c>
      <c r="H485" s="14">
        <v>0</v>
      </c>
      <c r="I485" s="14">
        <v>0</v>
      </c>
      <c r="J485" s="14">
        <v>64992</v>
      </c>
      <c r="K485" s="31">
        <v>0</v>
      </c>
      <c r="L485" s="14">
        <v>64992</v>
      </c>
      <c r="M485" s="15">
        <v>0</v>
      </c>
      <c r="N485" s="32"/>
      <c r="O485" s="33">
        <v>0</v>
      </c>
      <c r="P485" s="15">
        <v>64992</v>
      </c>
      <c r="Q485" s="34">
        <v>0</v>
      </c>
      <c r="R485" s="34">
        <v>0</v>
      </c>
      <c r="S485" s="14">
        <v>64992</v>
      </c>
      <c r="T485" s="14"/>
      <c r="U485" s="14">
        <v>64992</v>
      </c>
      <c r="V485" s="14">
        <v>0</v>
      </c>
      <c r="W485" s="14">
        <v>0</v>
      </c>
      <c r="X485" s="14">
        <v>0</v>
      </c>
      <c r="Y485" s="14">
        <v>0</v>
      </c>
      <c r="Z485" s="14">
        <v>0</v>
      </c>
      <c r="AA485" s="20">
        <v>903</v>
      </c>
      <c r="AB485">
        <v>71.973421926910305</v>
      </c>
      <c r="AC485">
        <v>487</v>
      </c>
    </row>
    <row r="486" spans="1:29" x14ac:dyDescent="0.25">
      <c r="A486" s="16" t="s">
        <v>970</v>
      </c>
      <c r="B486" s="16">
        <v>17</v>
      </c>
      <c r="C486" s="16" t="s">
        <v>456</v>
      </c>
      <c r="D486" s="16" t="s">
        <v>957</v>
      </c>
      <c r="E486" s="13" t="s">
        <v>1128</v>
      </c>
      <c r="F486" s="14">
        <v>0</v>
      </c>
      <c r="G486" s="14">
        <v>4585178</v>
      </c>
      <c r="H486" s="14">
        <v>70219</v>
      </c>
      <c r="I486" s="14">
        <v>0</v>
      </c>
      <c r="J486" s="14">
        <v>4655397</v>
      </c>
      <c r="K486" s="31">
        <v>0</v>
      </c>
      <c r="L486" s="14">
        <v>4655397</v>
      </c>
      <c r="M486" s="15">
        <v>0</v>
      </c>
      <c r="N486" s="32"/>
      <c r="O486" s="33">
        <v>0</v>
      </c>
      <c r="P486" s="15">
        <v>4585178</v>
      </c>
      <c r="Q486" s="34">
        <v>70219</v>
      </c>
      <c r="R486" s="34">
        <v>0</v>
      </c>
      <c r="S486" s="14">
        <v>4655397</v>
      </c>
      <c r="T486" s="14"/>
      <c r="U486" s="14">
        <v>4655397</v>
      </c>
      <c r="V486" s="14">
        <v>0</v>
      </c>
      <c r="W486" s="14">
        <v>0</v>
      </c>
      <c r="X486" s="14">
        <v>0</v>
      </c>
      <c r="Y486" s="14">
        <v>0</v>
      </c>
      <c r="Z486" s="14">
        <v>16774</v>
      </c>
      <c r="AA486" s="20">
        <v>65642</v>
      </c>
      <c r="AB486">
        <v>70.921010938118883</v>
      </c>
      <c r="AC486">
        <v>493</v>
      </c>
    </row>
    <row r="487" spans="1:29" x14ac:dyDescent="0.25">
      <c r="A487" s="16" t="s">
        <v>971</v>
      </c>
      <c r="B487" s="16">
        <v>22</v>
      </c>
      <c r="C487" s="16" t="s">
        <v>972</v>
      </c>
      <c r="D487" s="16" t="s">
        <v>957</v>
      </c>
      <c r="E487" s="13" t="s">
        <v>1128</v>
      </c>
      <c r="F487" s="14">
        <v>0</v>
      </c>
      <c r="G487" s="14">
        <v>637053</v>
      </c>
      <c r="H487" s="14">
        <v>0</v>
      </c>
      <c r="I487" s="14">
        <v>0</v>
      </c>
      <c r="J487" s="14">
        <v>637053</v>
      </c>
      <c r="K487" s="31">
        <v>0</v>
      </c>
      <c r="L487" s="14">
        <v>637053</v>
      </c>
      <c r="M487" s="15">
        <v>0</v>
      </c>
      <c r="N487" s="32"/>
      <c r="O487" s="33">
        <v>0</v>
      </c>
      <c r="P487" s="15">
        <v>637053</v>
      </c>
      <c r="Q487" s="34">
        <v>0</v>
      </c>
      <c r="R487" s="34">
        <v>0</v>
      </c>
      <c r="S487" s="14">
        <v>637053</v>
      </c>
      <c r="T487" s="14"/>
      <c r="U487" s="14">
        <v>637053</v>
      </c>
      <c r="V487" s="14">
        <v>0</v>
      </c>
      <c r="W487" s="14">
        <v>0</v>
      </c>
      <c r="X487" s="14">
        <v>0</v>
      </c>
      <c r="Y487" s="14">
        <v>0</v>
      </c>
      <c r="Z487" s="14">
        <v>0</v>
      </c>
      <c r="AA487" s="20">
        <v>7007</v>
      </c>
      <c r="AB487">
        <v>90.916654773797632</v>
      </c>
      <c r="AC487">
        <v>341</v>
      </c>
    </row>
    <row r="488" spans="1:29" x14ac:dyDescent="0.25">
      <c r="A488" s="16" t="s">
        <v>973</v>
      </c>
      <c r="B488" s="16">
        <v>16</v>
      </c>
      <c r="C488" s="16" t="s">
        <v>974</v>
      </c>
      <c r="D488" s="16" t="s">
        <v>957</v>
      </c>
      <c r="E488" s="13" t="s">
        <v>1128</v>
      </c>
      <c r="F488" s="14">
        <v>0</v>
      </c>
      <c r="G488" s="14">
        <v>3252088</v>
      </c>
      <c r="H488" s="14">
        <v>13576</v>
      </c>
      <c r="I488" s="14">
        <v>0</v>
      </c>
      <c r="J488" s="14">
        <v>3265664</v>
      </c>
      <c r="K488" s="31">
        <v>0</v>
      </c>
      <c r="L488" s="14">
        <v>3265664</v>
      </c>
      <c r="M488" s="15">
        <v>0</v>
      </c>
      <c r="N488" s="32"/>
      <c r="O488" s="33">
        <v>0</v>
      </c>
      <c r="P488" s="15">
        <v>3252088</v>
      </c>
      <c r="Q488" s="34">
        <v>13576</v>
      </c>
      <c r="R488" s="34">
        <v>0</v>
      </c>
      <c r="S488" s="14">
        <v>3265664</v>
      </c>
      <c r="T488" s="14"/>
      <c r="U488" s="14">
        <v>3265664</v>
      </c>
      <c r="V488" s="14">
        <v>0</v>
      </c>
      <c r="W488" s="14">
        <v>0</v>
      </c>
      <c r="X488" s="14">
        <v>0</v>
      </c>
      <c r="Y488" s="14">
        <v>0</v>
      </c>
      <c r="Z488" s="14">
        <v>11317</v>
      </c>
      <c r="AA488" s="20">
        <v>39950</v>
      </c>
      <c r="AB488">
        <v>81.743779724655823</v>
      </c>
      <c r="AC488">
        <v>416</v>
      </c>
    </row>
    <row r="489" spans="1:29" x14ac:dyDescent="0.25">
      <c r="A489" s="16" t="s">
        <v>975</v>
      </c>
      <c r="B489" s="16">
        <v>16</v>
      </c>
      <c r="C489" s="16" t="s">
        <v>976</v>
      </c>
      <c r="D489" s="16" t="s">
        <v>957</v>
      </c>
      <c r="E489" s="13" t="s">
        <v>1128</v>
      </c>
      <c r="F489" s="14">
        <v>224121</v>
      </c>
      <c r="G489" s="14">
        <v>1384854</v>
      </c>
      <c r="H489" s="14">
        <v>0</v>
      </c>
      <c r="I489" s="14">
        <v>0</v>
      </c>
      <c r="J489" s="14">
        <v>1608975</v>
      </c>
      <c r="K489" s="34">
        <v>0</v>
      </c>
      <c r="L489" s="14">
        <v>1608975</v>
      </c>
      <c r="M489" s="15">
        <v>202619</v>
      </c>
      <c r="N489" s="32"/>
      <c r="O489" s="33">
        <v>202619</v>
      </c>
      <c r="P489" s="15">
        <v>1406356</v>
      </c>
      <c r="Q489" s="34">
        <v>0</v>
      </c>
      <c r="R489" s="34">
        <v>0</v>
      </c>
      <c r="S489" s="14">
        <v>1608975</v>
      </c>
      <c r="T489" s="14"/>
      <c r="U489" s="14">
        <v>1608975</v>
      </c>
      <c r="V489" s="14">
        <v>0</v>
      </c>
      <c r="W489" s="14">
        <v>0</v>
      </c>
      <c r="X489" s="14">
        <v>0</v>
      </c>
      <c r="Y489" s="14">
        <v>0</v>
      </c>
      <c r="Z489" s="14">
        <v>0</v>
      </c>
      <c r="AA489" s="20">
        <v>10121</v>
      </c>
      <c r="AB489">
        <v>158.97391562098608</v>
      </c>
      <c r="AC489">
        <v>110</v>
      </c>
    </row>
    <row r="490" spans="1:29" x14ac:dyDescent="0.25">
      <c r="A490" s="16" t="s">
        <v>977</v>
      </c>
      <c r="B490" s="16">
        <v>16</v>
      </c>
      <c r="C490" s="16" t="s">
        <v>978</v>
      </c>
      <c r="D490" s="16" t="s">
        <v>957</v>
      </c>
      <c r="E490" s="13" t="s">
        <v>1128</v>
      </c>
      <c r="F490" s="14">
        <v>0</v>
      </c>
      <c r="G490" s="14">
        <v>65836</v>
      </c>
      <c r="H490" s="14">
        <v>0</v>
      </c>
      <c r="I490" s="14">
        <v>0</v>
      </c>
      <c r="J490" s="14">
        <v>65836</v>
      </c>
      <c r="K490" s="31">
        <v>0</v>
      </c>
      <c r="L490" s="14">
        <v>65836</v>
      </c>
      <c r="M490" s="15">
        <v>0</v>
      </c>
      <c r="N490" s="32"/>
      <c r="O490" s="33">
        <v>0</v>
      </c>
      <c r="P490" s="15">
        <v>65836</v>
      </c>
      <c r="Q490" s="34">
        <v>0</v>
      </c>
      <c r="R490" s="34">
        <v>0</v>
      </c>
      <c r="S490" s="14">
        <v>65836</v>
      </c>
      <c r="T490" s="14"/>
      <c r="U490" s="14">
        <v>65836</v>
      </c>
      <c r="V490" s="14">
        <v>0</v>
      </c>
      <c r="W490" s="14">
        <v>0</v>
      </c>
      <c r="X490" s="14">
        <v>0</v>
      </c>
      <c r="Y490" s="14">
        <v>0</v>
      </c>
      <c r="Z490" s="14">
        <v>0</v>
      </c>
      <c r="AA490" s="20">
        <v>408</v>
      </c>
      <c r="AB490">
        <v>161.36274509803923</v>
      </c>
      <c r="AC490">
        <v>102</v>
      </c>
    </row>
    <row r="491" spans="1:29" x14ac:dyDescent="0.25">
      <c r="A491" s="16" t="s">
        <v>979</v>
      </c>
      <c r="B491" s="16">
        <v>16</v>
      </c>
      <c r="C491" s="16" t="s">
        <v>980</v>
      </c>
      <c r="D491" s="16" t="s">
        <v>957</v>
      </c>
      <c r="E491" s="13" t="s">
        <v>1128</v>
      </c>
      <c r="F491" s="14">
        <v>0</v>
      </c>
      <c r="G491" s="14">
        <v>1379037</v>
      </c>
      <c r="H491" s="14">
        <v>0</v>
      </c>
      <c r="I491" s="14">
        <v>0</v>
      </c>
      <c r="J491" s="14">
        <v>1379037</v>
      </c>
      <c r="K491" s="31">
        <v>0</v>
      </c>
      <c r="L491" s="14">
        <v>1379037</v>
      </c>
      <c r="M491" s="15">
        <v>0</v>
      </c>
      <c r="N491" s="32"/>
      <c r="O491" s="33">
        <v>0</v>
      </c>
      <c r="P491" s="15">
        <v>1379037</v>
      </c>
      <c r="Q491" s="34">
        <v>0</v>
      </c>
      <c r="R491" s="34">
        <v>0</v>
      </c>
      <c r="S491" s="14">
        <v>1379037</v>
      </c>
      <c r="T491" s="14"/>
      <c r="U491" s="14">
        <v>1379037</v>
      </c>
      <c r="V491" s="14">
        <v>0</v>
      </c>
      <c r="W491" s="14">
        <v>0</v>
      </c>
      <c r="X491" s="14">
        <v>0</v>
      </c>
      <c r="Y491" s="14">
        <v>0</v>
      </c>
      <c r="Z491" s="14">
        <v>3559</v>
      </c>
      <c r="AA491" s="20">
        <v>23124</v>
      </c>
      <c r="AB491">
        <v>59.636611312921637</v>
      </c>
      <c r="AC491">
        <v>537</v>
      </c>
    </row>
    <row r="492" spans="1:29" x14ac:dyDescent="0.25">
      <c r="A492" s="16" t="s">
        <v>981</v>
      </c>
      <c r="B492" s="16">
        <v>22</v>
      </c>
      <c r="C492" s="16" t="s">
        <v>982</v>
      </c>
      <c r="D492" s="16" t="s">
        <v>957</v>
      </c>
      <c r="E492" s="13" t="s">
        <v>1128</v>
      </c>
      <c r="F492" s="14">
        <v>0</v>
      </c>
      <c r="G492" s="14">
        <v>1538613</v>
      </c>
      <c r="H492" s="14">
        <v>0</v>
      </c>
      <c r="I492" s="14">
        <v>0</v>
      </c>
      <c r="J492" s="14">
        <v>1538613</v>
      </c>
      <c r="K492" s="31">
        <v>0</v>
      </c>
      <c r="L492" s="14">
        <v>1538613</v>
      </c>
      <c r="M492" s="15">
        <v>0</v>
      </c>
      <c r="N492" s="32"/>
      <c r="O492" s="33">
        <v>0</v>
      </c>
      <c r="P492" s="15">
        <v>1538613</v>
      </c>
      <c r="Q492" s="34">
        <v>0</v>
      </c>
      <c r="R492" s="34">
        <v>0</v>
      </c>
      <c r="S492" s="14">
        <v>1538613</v>
      </c>
      <c r="T492" s="14"/>
      <c r="U492" s="14">
        <v>1538613</v>
      </c>
      <c r="V492" s="14">
        <v>0</v>
      </c>
      <c r="W492" s="14">
        <v>0</v>
      </c>
      <c r="X492" s="14">
        <v>0</v>
      </c>
      <c r="Y492" s="14">
        <v>0</v>
      </c>
      <c r="Z492" s="14">
        <v>0</v>
      </c>
      <c r="AA492" s="20">
        <v>21289</v>
      </c>
      <c r="AB492">
        <v>72.272676029874589</v>
      </c>
      <c r="AC492">
        <v>485</v>
      </c>
    </row>
    <row r="493" spans="1:29" x14ac:dyDescent="0.25">
      <c r="A493" s="16" t="s">
        <v>983</v>
      </c>
      <c r="B493" s="16">
        <v>23</v>
      </c>
      <c r="C493" s="16" t="s">
        <v>984</v>
      </c>
      <c r="D493" s="16" t="s">
        <v>957</v>
      </c>
      <c r="E493" s="13" t="s">
        <v>1128</v>
      </c>
      <c r="F493" s="14">
        <v>0</v>
      </c>
      <c r="G493" s="14">
        <v>251059</v>
      </c>
      <c r="H493" s="14">
        <v>0</v>
      </c>
      <c r="I493" s="14">
        <v>0</v>
      </c>
      <c r="J493" s="14">
        <v>251059</v>
      </c>
      <c r="K493" s="31">
        <v>0</v>
      </c>
      <c r="L493" s="14">
        <v>251059</v>
      </c>
      <c r="M493" s="15">
        <v>0</v>
      </c>
      <c r="N493" s="32"/>
      <c r="O493" s="33">
        <v>0</v>
      </c>
      <c r="P493" s="15">
        <v>251059</v>
      </c>
      <c r="Q493" s="34">
        <v>0</v>
      </c>
      <c r="R493" s="34">
        <v>0</v>
      </c>
      <c r="S493" s="14">
        <v>251059</v>
      </c>
      <c r="T493" s="14"/>
      <c r="U493" s="14">
        <v>251059</v>
      </c>
      <c r="V493" s="14">
        <v>0</v>
      </c>
      <c r="W493" s="14">
        <v>0</v>
      </c>
      <c r="X493" s="14">
        <v>0</v>
      </c>
      <c r="Y493" s="14">
        <v>0</v>
      </c>
      <c r="Z493" s="14">
        <v>0</v>
      </c>
      <c r="AA493" s="20">
        <v>2597</v>
      </c>
      <c r="AB493">
        <v>96.672699268386594</v>
      </c>
      <c r="AC493">
        <v>299</v>
      </c>
    </row>
    <row r="494" spans="1:29" x14ac:dyDescent="0.25">
      <c r="A494" s="16" t="s">
        <v>985</v>
      </c>
      <c r="B494" s="16">
        <v>23</v>
      </c>
      <c r="C494" s="16" t="s">
        <v>986</v>
      </c>
      <c r="D494" s="16" t="s">
        <v>957</v>
      </c>
      <c r="E494" s="13" t="s">
        <v>1128</v>
      </c>
      <c r="F494" s="14">
        <v>0</v>
      </c>
      <c r="G494" s="14">
        <v>662436</v>
      </c>
      <c r="H494" s="14">
        <v>0</v>
      </c>
      <c r="I494" s="14">
        <v>0</v>
      </c>
      <c r="J494" s="14">
        <v>662436</v>
      </c>
      <c r="K494" s="31">
        <v>0</v>
      </c>
      <c r="L494" s="14">
        <v>662436</v>
      </c>
      <c r="M494" s="15">
        <v>0</v>
      </c>
      <c r="N494" s="32"/>
      <c r="O494" s="33">
        <v>0</v>
      </c>
      <c r="P494" s="15">
        <v>662436</v>
      </c>
      <c r="Q494" s="34">
        <v>0</v>
      </c>
      <c r="R494" s="34">
        <v>0</v>
      </c>
      <c r="S494" s="14">
        <v>662436</v>
      </c>
      <c r="T494" s="14"/>
      <c r="U494" s="14">
        <v>662436</v>
      </c>
      <c r="V494" s="14">
        <v>0</v>
      </c>
      <c r="W494" s="14">
        <v>0</v>
      </c>
      <c r="X494" s="14">
        <v>0</v>
      </c>
      <c r="Y494" s="14">
        <v>0</v>
      </c>
      <c r="Z494" s="14">
        <v>0</v>
      </c>
      <c r="AA494" s="20">
        <v>7765</v>
      </c>
      <c r="AB494">
        <v>85.310495814552482</v>
      </c>
      <c r="AC494">
        <v>391</v>
      </c>
    </row>
    <row r="495" spans="1:29" x14ac:dyDescent="0.25">
      <c r="A495" s="16" t="s">
        <v>987</v>
      </c>
      <c r="B495" s="16">
        <v>16</v>
      </c>
      <c r="C495" s="16" t="s">
        <v>988</v>
      </c>
      <c r="D495" s="16" t="s">
        <v>957</v>
      </c>
      <c r="E495" s="13" t="s">
        <v>1128</v>
      </c>
      <c r="F495" s="14">
        <v>0</v>
      </c>
      <c r="G495" s="14">
        <v>76625</v>
      </c>
      <c r="H495" s="14">
        <v>0</v>
      </c>
      <c r="I495" s="14">
        <v>0</v>
      </c>
      <c r="J495" s="14">
        <v>76625</v>
      </c>
      <c r="K495" s="31">
        <v>0</v>
      </c>
      <c r="L495" s="14">
        <v>76625</v>
      </c>
      <c r="M495" s="15">
        <v>0</v>
      </c>
      <c r="N495" s="32"/>
      <c r="O495" s="33">
        <v>0</v>
      </c>
      <c r="P495" s="15">
        <v>76625</v>
      </c>
      <c r="Q495" s="34">
        <v>0</v>
      </c>
      <c r="R495" s="34">
        <v>0</v>
      </c>
      <c r="S495" s="14">
        <v>76625</v>
      </c>
      <c r="T495" s="14"/>
      <c r="U495" s="14">
        <v>76625</v>
      </c>
      <c r="V495" s="14">
        <v>0</v>
      </c>
      <c r="W495" s="14">
        <v>0</v>
      </c>
      <c r="X495" s="14">
        <v>0</v>
      </c>
      <c r="Y495" s="14">
        <v>0</v>
      </c>
      <c r="Z495" s="14">
        <v>0</v>
      </c>
      <c r="AA495" s="20">
        <v>669</v>
      </c>
      <c r="AB495">
        <v>114.53662182361734</v>
      </c>
      <c r="AC495">
        <v>198</v>
      </c>
    </row>
    <row r="496" spans="1:29" x14ac:dyDescent="0.25">
      <c r="A496" s="16" t="s">
        <v>989</v>
      </c>
      <c r="B496" s="16">
        <v>16</v>
      </c>
      <c r="C496" s="16" t="s">
        <v>990</v>
      </c>
      <c r="D496" s="16" t="s">
        <v>957</v>
      </c>
      <c r="E496" s="13" t="s">
        <v>1128</v>
      </c>
      <c r="F496" s="14">
        <v>0</v>
      </c>
      <c r="G496" s="14">
        <v>1404290</v>
      </c>
      <c r="H496" s="14">
        <v>0</v>
      </c>
      <c r="I496" s="14">
        <v>0</v>
      </c>
      <c r="J496" s="14">
        <v>1404290</v>
      </c>
      <c r="K496" s="31">
        <v>0</v>
      </c>
      <c r="L496" s="14">
        <v>1404290</v>
      </c>
      <c r="M496" s="15">
        <v>0</v>
      </c>
      <c r="N496" s="32"/>
      <c r="O496" s="33">
        <v>0</v>
      </c>
      <c r="P496" s="15">
        <v>1404290</v>
      </c>
      <c r="Q496" s="34">
        <v>0</v>
      </c>
      <c r="R496" s="34">
        <v>0</v>
      </c>
      <c r="S496" s="14">
        <v>1404290</v>
      </c>
      <c r="T496" s="14"/>
      <c r="U496" s="14">
        <v>1404290</v>
      </c>
      <c r="V496" s="14">
        <v>0</v>
      </c>
      <c r="W496" s="14">
        <v>0</v>
      </c>
      <c r="X496" s="14">
        <v>0</v>
      </c>
      <c r="Y496" s="14">
        <v>0</v>
      </c>
      <c r="Z496" s="14">
        <v>0</v>
      </c>
      <c r="AA496" s="20">
        <v>12063</v>
      </c>
      <c r="AB496">
        <v>116.41299842493575</v>
      </c>
      <c r="AC496">
        <v>191</v>
      </c>
    </row>
    <row r="497" spans="1:29" x14ac:dyDescent="0.25">
      <c r="A497" s="16" t="s">
        <v>991</v>
      </c>
      <c r="B497" s="16">
        <v>23</v>
      </c>
      <c r="C497" s="16" t="s">
        <v>992</v>
      </c>
      <c r="D497" s="16" t="s">
        <v>957</v>
      </c>
      <c r="E497" s="13" t="s">
        <v>1128</v>
      </c>
      <c r="F497" s="14">
        <v>0</v>
      </c>
      <c r="G497" s="14">
        <v>419294</v>
      </c>
      <c r="H497" s="14">
        <v>0</v>
      </c>
      <c r="I497" s="14">
        <v>0</v>
      </c>
      <c r="J497" s="14">
        <v>419294</v>
      </c>
      <c r="K497" s="31">
        <v>0</v>
      </c>
      <c r="L497" s="14">
        <v>419294</v>
      </c>
      <c r="M497" s="15">
        <v>0</v>
      </c>
      <c r="N497" s="32"/>
      <c r="O497" s="33">
        <v>0</v>
      </c>
      <c r="P497" s="15">
        <v>419294</v>
      </c>
      <c r="Q497" s="34">
        <v>0</v>
      </c>
      <c r="R497" s="34">
        <v>0</v>
      </c>
      <c r="S497" s="14">
        <v>419294</v>
      </c>
      <c r="T497" s="14"/>
      <c r="U497" s="14">
        <v>419294</v>
      </c>
      <c r="V497" s="14">
        <v>0</v>
      </c>
      <c r="W497" s="14">
        <v>0</v>
      </c>
      <c r="X497" s="14">
        <v>0</v>
      </c>
      <c r="Y497" s="14">
        <v>0</v>
      </c>
      <c r="Z497" s="14">
        <v>0</v>
      </c>
      <c r="AA497" s="20">
        <v>4518</v>
      </c>
      <c r="AB497">
        <v>92.805223550243468</v>
      </c>
      <c r="AC497">
        <v>327</v>
      </c>
    </row>
    <row r="498" spans="1:29" x14ac:dyDescent="0.25">
      <c r="A498" s="16" t="s">
        <v>993</v>
      </c>
      <c r="B498" s="16">
        <v>21</v>
      </c>
      <c r="C498" s="16" t="s">
        <v>994</v>
      </c>
      <c r="D498" s="16" t="s">
        <v>957</v>
      </c>
      <c r="E498" s="13" t="s">
        <v>1128</v>
      </c>
      <c r="F498" s="14">
        <v>0</v>
      </c>
      <c r="G498" s="14">
        <v>1321130</v>
      </c>
      <c r="H498" s="14">
        <v>0</v>
      </c>
      <c r="I498" s="14">
        <v>0</v>
      </c>
      <c r="J498" s="14">
        <v>1321130</v>
      </c>
      <c r="K498" s="31">
        <v>0</v>
      </c>
      <c r="L498" s="14">
        <v>1321130</v>
      </c>
      <c r="M498" s="15">
        <v>0</v>
      </c>
      <c r="N498" s="32"/>
      <c r="O498" s="33">
        <v>0</v>
      </c>
      <c r="P498" s="15">
        <v>1321130</v>
      </c>
      <c r="Q498" s="34">
        <v>0</v>
      </c>
      <c r="R498" s="34">
        <v>0</v>
      </c>
      <c r="S498" s="14">
        <v>1321130</v>
      </c>
      <c r="T498" s="14"/>
      <c r="U498" s="14">
        <v>1321130</v>
      </c>
      <c r="V498" s="14">
        <v>0</v>
      </c>
      <c r="W498" s="14">
        <v>0</v>
      </c>
      <c r="X498" s="14">
        <v>0</v>
      </c>
      <c r="Y498" s="14">
        <v>0</v>
      </c>
      <c r="Z498" s="14">
        <v>0</v>
      </c>
      <c r="AA498" s="20">
        <v>15625</v>
      </c>
      <c r="AB498">
        <v>84.552319999999995</v>
      </c>
      <c r="AC498">
        <v>397</v>
      </c>
    </row>
    <row r="499" spans="1:29" x14ac:dyDescent="0.25">
      <c r="A499" s="16" t="s">
        <v>995</v>
      </c>
      <c r="B499" s="16">
        <v>21</v>
      </c>
      <c r="C499" s="16" t="s">
        <v>996</v>
      </c>
      <c r="D499" s="16" t="s">
        <v>957</v>
      </c>
      <c r="E499" s="13" t="s">
        <v>1128</v>
      </c>
      <c r="F499" s="14">
        <v>0</v>
      </c>
      <c r="G499" s="14">
        <v>700092</v>
      </c>
      <c r="H499" s="14">
        <v>0</v>
      </c>
      <c r="I499" s="14">
        <v>0</v>
      </c>
      <c r="J499" s="14">
        <v>700092</v>
      </c>
      <c r="K499" s="31">
        <v>0</v>
      </c>
      <c r="L499" s="14">
        <v>700092</v>
      </c>
      <c r="M499" s="15">
        <v>0</v>
      </c>
      <c r="N499" s="32"/>
      <c r="O499" s="33">
        <v>0</v>
      </c>
      <c r="P499" s="15">
        <v>700092</v>
      </c>
      <c r="Q499" s="34">
        <v>0</v>
      </c>
      <c r="R499" s="34">
        <v>0</v>
      </c>
      <c r="S499" s="14">
        <v>700092</v>
      </c>
      <c r="T499" s="14"/>
      <c r="U499" s="14">
        <v>700092</v>
      </c>
      <c r="V499" s="14">
        <v>0</v>
      </c>
      <c r="W499" s="14">
        <v>0</v>
      </c>
      <c r="X499" s="14">
        <v>0</v>
      </c>
      <c r="Y499" s="14">
        <v>0</v>
      </c>
      <c r="Z499" s="14">
        <v>0</v>
      </c>
      <c r="AA499" s="20">
        <v>6006</v>
      </c>
      <c r="AB499">
        <v>116.56543456543457</v>
      </c>
      <c r="AC499">
        <v>190</v>
      </c>
    </row>
    <row r="500" spans="1:29" x14ac:dyDescent="0.25">
      <c r="A500" s="16" t="s">
        <v>997</v>
      </c>
      <c r="B500" s="16">
        <v>24</v>
      </c>
      <c r="C500" s="16" t="s">
        <v>998</v>
      </c>
      <c r="D500" s="16" t="s">
        <v>999</v>
      </c>
      <c r="E500" s="13" t="s">
        <v>1128</v>
      </c>
      <c r="F500" s="14">
        <v>0</v>
      </c>
      <c r="G500" s="14">
        <v>127232</v>
      </c>
      <c r="H500" s="14">
        <v>0</v>
      </c>
      <c r="I500" s="14">
        <v>0</v>
      </c>
      <c r="J500" s="14">
        <v>127232</v>
      </c>
      <c r="K500" s="31">
        <v>0</v>
      </c>
      <c r="L500" s="14">
        <v>127232</v>
      </c>
      <c r="M500" s="15">
        <v>0</v>
      </c>
      <c r="N500" s="32"/>
      <c r="O500" s="33">
        <v>0</v>
      </c>
      <c r="P500" s="15">
        <v>127232</v>
      </c>
      <c r="Q500" s="34">
        <v>0</v>
      </c>
      <c r="R500" s="34">
        <v>0</v>
      </c>
      <c r="S500" s="14">
        <v>127232</v>
      </c>
      <c r="T500" s="14"/>
      <c r="U500" s="14">
        <v>127232</v>
      </c>
      <c r="V500" s="14">
        <v>0</v>
      </c>
      <c r="W500" s="14">
        <v>0</v>
      </c>
      <c r="X500" s="14">
        <v>0</v>
      </c>
      <c r="Y500" s="14">
        <v>0</v>
      </c>
      <c r="Z500" s="14">
        <v>0</v>
      </c>
      <c r="AA500" s="20">
        <v>563</v>
      </c>
      <c r="AB500">
        <v>225.98934280639432</v>
      </c>
      <c r="AC500">
        <v>55</v>
      </c>
    </row>
    <row r="501" spans="1:29" x14ac:dyDescent="0.25">
      <c r="A501" s="16" t="s">
        <v>1000</v>
      </c>
      <c r="B501" s="16">
        <v>24</v>
      </c>
      <c r="C501" s="16" t="s">
        <v>1001</v>
      </c>
      <c r="D501" s="16" t="s">
        <v>999</v>
      </c>
      <c r="E501" s="13" t="s">
        <v>1128</v>
      </c>
      <c r="F501" s="14">
        <v>0</v>
      </c>
      <c r="G501" s="14">
        <v>435351</v>
      </c>
      <c r="H501" s="14">
        <v>28395</v>
      </c>
      <c r="I501" s="14">
        <v>0</v>
      </c>
      <c r="J501" s="14">
        <v>463746</v>
      </c>
      <c r="K501" s="31">
        <v>0</v>
      </c>
      <c r="L501" s="14">
        <v>463746</v>
      </c>
      <c r="M501" s="15">
        <v>0</v>
      </c>
      <c r="N501" s="32"/>
      <c r="O501" s="33">
        <v>0</v>
      </c>
      <c r="P501" s="15">
        <v>435351</v>
      </c>
      <c r="Q501" s="34">
        <v>28395</v>
      </c>
      <c r="R501" s="34">
        <v>0</v>
      </c>
      <c r="S501" s="14">
        <v>463746</v>
      </c>
      <c r="T501" s="14"/>
      <c r="U501" s="14">
        <v>463746</v>
      </c>
      <c r="V501" s="14">
        <v>0</v>
      </c>
      <c r="W501" s="14">
        <v>0</v>
      </c>
      <c r="X501" s="14">
        <v>0</v>
      </c>
      <c r="Y501" s="14">
        <v>0</v>
      </c>
      <c r="Z501" s="14">
        <v>0</v>
      </c>
      <c r="AA501" s="20">
        <v>5870</v>
      </c>
      <c r="AB501">
        <v>79.002725724020436</v>
      </c>
      <c r="AC501">
        <v>431</v>
      </c>
    </row>
    <row r="502" spans="1:29" x14ac:dyDescent="0.25">
      <c r="A502" s="16" t="s">
        <v>1002</v>
      </c>
      <c r="B502" s="16">
        <v>24</v>
      </c>
      <c r="C502" s="16" t="s">
        <v>1003</v>
      </c>
      <c r="D502" s="16" t="s">
        <v>999</v>
      </c>
      <c r="E502" s="13" t="s">
        <v>1128</v>
      </c>
      <c r="F502" s="14">
        <v>159677</v>
      </c>
      <c r="G502" s="14">
        <v>517170</v>
      </c>
      <c r="H502" s="14">
        <v>0</v>
      </c>
      <c r="I502" s="14">
        <v>0</v>
      </c>
      <c r="J502" s="14">
        <v>676847</v>
      </c>
      <c r="K502" s="31">
        <v>0</v>
      </c>
      <c r="L502" s="14">
        <v>676847</v>
      </c>
      <c r="M502" s="15">
        <v>148882</v>
      </c>
      <c r="N502" s="32"/>
      <c r="O502" s="33">
        <v>148882</v>
      </c>
      <c r="P502" s="15">
        <v>527965</v>
      </c>
      <c r="Q502" s="34">
        <v>0</v>
      </c>
      <c r="R502" s="34">
        <v>0</v>
      </c>
      <c r="S502" s="14">
        <v>676847</v>
      </c>
      <c r="T502" s="14"/>
      <c r="U502" s="14">
        <v>676847</v>
      </c>
      <c r="V502" s="14">
        <v>0</v>
      </c>
      <c r="W502" s="14">
        <v>0</v>
      </c>
      <c r="X502" s="14">
        <v>0</v>
      </c>
      <c r="Y502" s="14">
        <v>0</v>
      </c>
      <c r="Z502" s="14">
        <v>0</v>
      </c>
      <c r="AA502" s="20">
        <v>779</v>
      </c>
      <c r="AB502">
        <v>868.86649550706034</v>
      </c>
      <c r="AC502">
        <v>8</v>
      </c>
    </row>
    <row r="503" spans="1:29" x14ac:dyDescent="0.25">
      <c r="A503" s="16" t="s">
        <v>1004</v>
      </c>
      <c r="B503" s="16">
        <v>24</v>
      </c>
      <c r="C503" s="16" t="s">
        <v>1005</v>
      </c>
      <c r="D503" s="16" t="s">
        <v>999</v>
      </c>
      <c r="E503" s="13" t="s">
        <v>1128</v>
      </c>
      <c r="F503" s="14">
        <v>0</v>
      </c>
      <c r="G503" s="14">
        <v>575475</v>
      </c>
      <c r="H503" s="14">
        <v>41920</v>
      </c>
      <c r="I503" s="14">
        <v>0</v>
      </c>
      <c r="J503" s="14">
        <v>617395</v>
      </c>
      <c r="K503" s="31">
        <v>0</v>
      </c>
      <c r="L503" s="14">
        <v>617395</v>
      </c>
      <c r="M503" s="15">
        <v>0</v>
      </c>
      <c r="N503" s="32"/>
      <c r="O503" s="33">
        <v>0</v>
      </c>
      <c r="P503" s="15">
        <v>575475</v>
      </c>
      <c r="Q503" s="34">
        <v>41920</v>
      </c>
      <c r="R503" s="34">
        <v>0</v>
      </c>
      <c r="S503" s="14">
        <v>617395</v>
      </c>
      <c r="T503" s="14"/>
      <c r="U503" s="14">
        <v>617395</v>
      </c>
      <c r="V503" s="14">
        <v>0</v>
      </c>
      <c r="W503" s="14">
        <v>0</v>
      </c>
      <c r="X503" s="14">
        <v>0</v>
      </c>
      <c r="Y503" s="14">
        <v>0</v>
      </c>
      <c r="Z503" s="14">
        <v>0</v>
      </c>
      <c r="AA503" s="20">
        <v>7932</v>
      </c>
      <c r="AB503">
        <v>77.835980837115486</v>
      </c>
      <c r="AC503">
        <v>442</v>
      </c>
    </row>
    <row r="504" spans="1:29" x14ac:dyDescent="0.25">
      <c r="A504" s="16" t="s">
        <v>1006</v>
      </c>
      <c r="B504" s="16">
        <v>24</v>
      </c>
      <c r="C504" s="16" t="s">
        <v>1007</v>
      </c>
      <c r="D504" s="16" t="s">
        <v>999</v>
      </c>
      <c r="E504" s="13" t="s">
        <v>1128</v>
      </c>
      <c r="F504" s="14">
        <v>0</v>
      </c>
      <c r="G504" s="14">
        <v>455001</v>
      </c>
      <c r="H504" s="14">
        <v>10729</v>
      </c>
      <c r="I504" s="14">
        <v>13066</v>
      </c>
      <c r="J504" s="14">
        <v>478796</v>
      </c>
      <c r="K504" s="31">
        <v>0</v>
      </c>
      <c r="L504" s="14">
        <v>478796</v>
      </c>
      <c r="M504" s="15">
        <v>0</v>
      </c>
      <c r="N504" s="32"/>
      <c r="O504" s="33">
        <v>0</v>
      </c>
      <c r="P504" s="15">
        <v>455001</v>
      </c>
      <c r="Q504" s="34">
        <v>10729</v>
      </c>
      <c r="R504" s="34">
        <v>13066</v>
      </c>
      <c r="S504" s="14">
        <v>478796</v>
      </c>
      <c r="T504" s="14"/>
      <c r="U504" s="14">
        <v>478796</v>
      </c>
      <c r="V504" s="14">
        <v>0</v>
      </c>
      <c r="W504" s="14">
        <v>0</v>
      </c>
      <c r="X504" s="14">
        <v>0</v>
      </c>
      <c r="Y504" s="14">
        <v>0</v>
      </c>
      <c r="Z504" s="14">
        <v>0</v>
      </c>
      <c r="AA504" s="20">
        <v>5301</v>
      </c>
      <c r="AB504">
        <v>90.321826070552731</v>
      </c>
      <c r="AC504">
        <v>344</v>
      </c>
    </row>
    <row r="505" spans="1:29" x14ac:dyDescent="0.25">
      <c r="A505" s="16" t="s">
        <v>1008</v>
      </c>
      <c r="B505" s="16">
        <v>24</v>
      </c>
      <c r="C505" s="16" t="s">
        <v>1009</v>
      </c>
      <c r="D505" s="16" t="s">
        <v>999</v>
      </c>
      <c r="E505" s="13" t="s">
        <v>1128</v>
      </c>
      <c r="F505" s="14">
        <v>0</v>
      </c>
      <c r="G505" s="14">
        <v>607671</v>
      </c>
      <c r="H505" s="14">
        <v>7929</v>
      </c>
      <c r="I505" s="14">
        <v>4089</v>
      </c>
      <c r="J505" s="14">
        <v>619689</v>
      </c>
      <c r="K505" s="31">
        <v>0</v>
      </c>
      <c r="L505" s="14">
        <v>619689</v>
      </c>
      <c r="M505" s="15">
        <v>0</v>
      </c>
      <c r="N505" s="32"/>
      <c r="O505" s="33">
        <v>0</v>
      </c>
      <c r="P505" s="15">
        <v>607671</v>
      </c>
      <c r="Q505" s="34">
        <v>7929</v>
      </c>
      <c r="R505" s="34">
        <v>4089</v>
      </c>
      <c r="S505" s="14">
        <v>619689</v>
      </c>
      <c r="T505" s="14"/>
      <c r="U505" s="14">
        <v>619689</v>
      </c>
      <c r="V505" s="14">
        <v>0</v>
      </c>
      <c r="W505" s="14">
        <v>0</v>
      </c>
      <c r="X505" s="14">
        <v>0</v>
      </c>
      <c r="Y505" s="14">
        <v>0</v>
      </c>
      <c r="Z505" s="14">
        <v>0</v>
      </c>
      <c r="AA505" s="20">
        <v>4721</v>
      </c>
      <c r="AB505">
        <v>131.26223257784369</v>
      </c>
      <c r="AC505">
        <v>148</v>
      </c>
    </row>
    <row r="506" spans="1:29" x14ac:dyDescent="0.25">
      <c r="A506" s="16" t="s">
        <v>1010</v>
      </c>
      <c r="B506" s="16">
        <v>24</v>
      </c>
      <c r="C506" s="16" t="s">
        <v>1011</v>
      </c>
      <c r="D506" s="16" t="s">
        <v>999</v>
      </c>
      <c r="E506" s="13" t="s">
        <v>1128</v>
      </c>
      <c r="F506" s="14">
        <v>0</v>
      </c>
      <c r="G506" s="14">
        <v>261706</v>
      </c>
      <c r="H506" s="14">
        <v>6351</v>
      </c>
      <c r="I506" s="14">
        <v>0</v>
      </c>
      <c r="J506" s="14">
        <v>268057</v>
      </c>
      <c r="K506" s="31">
        <v>0</v>
      </c>
      <c r="L506" s="14">
        <v>268057</v>
      </c>
      <c r="M506" s="15">
        <v>0</v>
      </c>
      <c r="N506" s="32"/>
      <c r="O506" s="33">
        <v>0</v>
      </c>
      <c r="P506" s="15">
        <v>261706</v>
      </c>
      <c r="Q506" s="34">
        <v>6351</v>
      </c>
      <c r="R506" s="34">
        <v>0</v>
      </c>
      <c r="S506" s="14">
        <v>268057</v>
      </c>
      <c r="T506" s="14"/>
      <c r="U506" s="14">
        <v>268057</v>
      </c>
      <c r="V506" s="14">
        <v>0</v>
      </c>
      <c r="W506" s="14">
        <v>0</v>
      </c>
      <c r="X506" s="14">
        <v>0</v>
      </c>
      <c r="Y506" s="14">
        <v>0</v>
      </c>
      <c r="Z506" s="14">
        <v>0</v>
      </c>
      <c r="AA506" s="20">
        <v>3160</v>
      </c>
      <c r="AB506">
        <v>84.828164556962022</v>
      </c>
      <c r="AC506">
        <v>396</v>
      </c>
    </row>
    <row r="507" spans="1:29" x14ac:dyDescent="0.25">
      <c r="A507" s="16" t="s">
        <v>1012</v>
      </c>
      <c r="B507" s="16">
        <v>24</v>
      </c>
      <c r="C507" s="16" t="s">
        <v>1013</v>
      </c>
      <c r="D507" s="16" t="s">
        <v>999</v>
      </c>
      <c r="E507" s="13" t="s">
        <v>1128</v>
      </c>
      <c r="F507" s="14">
        <v>0</v>
      </c>
      <c r="G507" s="14">
        <v>203787</v>
      </c>
      <c r="H507" s="14">
        <v>4084</v>
      </c>
      <c r="I507" s="14">
        <v>0</v>
      </c>
      <c r="J507" s="14">
        <v>207871</v>
      </c>
      <c r="K507" s="31">
        <v>0</v>
      </c>
      <c r="L507" s="14">
        <v>207871</v>
      </c>
      <c r="M507" s="15">
        <v>0</v>
      </c>
      <c r="N507" s="32"/>
      <c r="O507" s="33">
        <v>0</v>
      </c>
      <c r="P507" s="15">
        <v>203787</v>
      </c>
      <c r="Q507" s="34">
        <v>4084</v>
      </c>
      <c r="R507" s="34">
        <v>0</v>
      </c>
      <c r="S507" s="14">
        <v>207871</v>
      </c>
      <c r="T507" s="14"/>
      <c r="U507" s="14">
        <v>207871</v>
      </c>
      <c r="V507" s="14">
        <v>0</v>
      </c>
      <c r="W507" s="14">
        <v>0</v>
      </c>
      <c r="X507" s="14">
        <v>0</v>
      </c>
      <c r="Y507" s="14">
        <v>0</v>
      </c>
      <c r="Z507" s="14">
        <v>0</v>
      </c>
      <c r="AA507" s="20">
        <v>3471</v>
      </c>
      <c r="AB507">
        <v>59.8879285508499</v>
      </c>
      <c r="AC507">
        <v>535</v>
      </c>
    </row>
    <row r="508" spans="1:29" x14ac:dyDescent="0.25">
      <c r="A508" s="16" t="s">
        <v>1014</v>
      </c>
      <c r="B508" s="16">
        <v>24</v>
      </c>
      <c r="C508" s="16" t="s">
        <v>1015</v>
      </c>
      <c r="D508" s="16" t="s">
        <v>999</v>
      </c>
      <c r="E508" s="13" t="s">
        <v>1128</v>
      </c>
      <c r="F508" s="14">
        <v>0</v>
      </c>
      <c r="G508" s="14">
        <v>225924</v>
      </c>
      <c r="H508" s="14">
        <v>0</v>
      </c>
      <c r="I508" s="14">
        <v>0</v>
      </c>
      <c r="J508" s="14">
        <v>225924</v>
      </c>
      <c r="K508" s="31">
        <v>0</v>
      </c>
      <c r="L508" s="14">
        <v>225924</v>
      </c>
      <c r="M508" s="15">
        <v>0</v>
      </c>
      <c r="N508" s="32"/>
      <c r="O508" s="33">
        <v>0</v>
      </c>
      <c r="P508" s="15">
        <v>225924</v>
      </c>
      <c r="Q508" s="34">
        <v>0</v>
      </c>
      <c r="R508" s="34">
        <v>0</v>
      </c>
      <c r="S508" s="14">
        <v>225924</v>
      </c>
      <c r="T508" s="14"/>
      <c r="U508" s="14">
        <v>225924</v>
      </c>
      <c r="V508" s="14">
        <v>0</v>
      </c>
      <c r="W508" s="14">
        <v>0</v>
      </c>
      <c r="X508" s="14">
        <v>0</v>
      </c>
      <c r="Y508" s="14">
        <v>0</v>
      </c>
      <c r="Z508" s="14">
        <v>0</v>
      </c>
      <c r="AA508" s="20">
        <v>3131</v>
      </c>
      <c r="AB508">
        <v>72.157138294474606</v>
      </c>
      <c r="AC508">
        <v>486</v>
      </c>
    </row>
    <row r="509" spans="1:29" x14ac:dyDescent="0.25">
      <c r="A509" s="16" t="s">
        <v>1016</v>
      </c>
      <c r="B509" s="16">
        <v>24</v>
      </c>
      <c r="C509" s="16" t="s">
        <v>1017</v>
      </c>
      <c r="D509" s="16" t="s">
        <v>999</v>
      </c>
      <c r="E509" s="13" t="s">
        <v>1128</v>
      </c>
      <c r="F509" s="14">
        <v>0</v>
      </c>
      <c r="G509" s="14">
        <v>411854</v>
      </c>
      <c r="H509" s="14">
        <v>28491</v>
      </c>
      <c r="I509" s="14">
        <v>0</v>
      </c>
      <c r="J509" s="14">
        <v>440345</v>
      </c>
      <c r="K509" s="31">
        <v>0</v>
      </c>
      <c r="L509" s="14">
        <v>440345</v>
      </c>
      <c r="M509" s="15">
        <v>0</v>
      </c>
      <c r="N509" s="32"/>
      <c r="O509" s="33">
        <v>0</v>
      </c>
      <c r="P509" s="15">
        <v>411854</v>
      </c>
      <c r="Q509" s="34">
        <v>28491</v>
      </c>
      <c r="R509" s="34">
        <v>0</v>
      </c>
      <c r="S509" s="14">
        <v>440345</v>
      </c>
      <c r="T509" s="14"/>
      <c r="U509" s="14">
        <v>440345</v>
      </c>
      <c r="V509" s="14">
        <v>0</v>
      </c>
      <c r="W509" s="14">
        <v>0</v>
      </c>
      <c r="X509" s="14">
        <v>0</v>
      </c>
      <c r="Y509" s="14">
        <v>0</v>
      </c>
      <c r="Z509" s="14">
        <v>0</v>
      </c>
      <c r="AA509" s="20">
        <v>4842</v>
      </c>
      <c r="AB509">
        <v>90.94279223461379</v>
      </c>
      <c r="AC509">
        <v>340</v>
      </c>
    </row>
    <row r="510" spans="1:29" x14ac:dyDescent="0.25">
      <c r="A510" s="16" t="s">
        <v>1018</v>
      </c>
      <c r="B510" s="16">
        <v>24</v>
      </c>
      <c r="C510" s="16" t="s">
        <v>1019</v>
      </c>
      <c r="D510" s="16" t="s">
        <v>999</v>
      </c>
      <c r="E510" s="13" t="s">
        <v>1128</v>
      </c>
      <c r="F510" s="14">
        <v>0</v>
      </c>
      <c r="G510" s="14">
        <v>500403</v>
      </c>
      <c r="H510" s="14">
        <v>29950</v>
      </c>
      <c r="I510" s="14">
        <v>194721</v>
      </c>
      <c r="J510" s="14">
        <v>725074</v>
      </c>
      <c r="K510" s="31">
        <v>0</v>
      </c>
      <c r="L510" s="14">
        <v>725074</v>
      </c>
      <c r="M510" s="15">
        <v>0</v>
      </c>
      <c r="N510" s="32"/>
      <c r="O510" s="33">
        <v>0</v>
      </c>
      <c r="P510" s="15">
        <v>500403</v>
      </c>
      <c r="Q510" s="34">
        <v>29950</v>
      </c>
      <c r="R510" s="34">
        <v>194721</v>
      </c>
      <c r="S510" s="14">
        <v>725074</v>
      </c>
      <c r="T510" s="14"/>
      <c r="U510" s="14">
        <v>725074</v>
      </c>
      <c r="V510" s="14">
        <v>0</v>
      </c>
      <c r="W510" s="14">
        <v>0</v>
      </c>
      <c r="X510" s="14">
        <v>0</v>
      </c>
      <c r="Y510" s="14">
        <v>0</v>
      </c>
      <c r="Z510" s="14">
        <v>0</v>
      </c>
      <c r="AA510" s="20">
        <v>7786</v>
      </c>
      <c r="AB510">
        <v>93.125353198047776</v>
      </c>
      <c r="AC510">
        <v>325</v>
      </c>
    </row>
    <row r="511" spans="1:29" x14ac:dyDescent="0.25">
      <c r="A511" s="16" t="s">
        <v>1020</v>
      </c>
      <c r="B511" s="16">
        <v>24</v>
      </c>
      <c r="C511" s="16" t="s">
        <v>1021</v>
      </c>
      <c r="D511" s="16" t="s">
        <v>999</v>
      </c>
      <c r="E511" s="13" t="s">
        <v>1128</v>
      </c>
      <c r="F511" s="14">
        <v>42574</v>
      </c>
      <c r="G511" s="14">
        <v>910696</v>
      </c>
      <c r="H511" s="14">
        <v>0</v>
      </c>
      <c r="I511" s="14">
        <v>0</v>
      </c>
      <c r="J511" s="14">
        <v>953270</v>
      </c>
      <c r="K511" s="31">
        <v>0</v>
      </c>
      <c r="L511" s="14">
        <v>953270</v>
      </c>
      <c r="M511" s="15">
        <v>32249</v>
      </c>
      <c r="N511" s="32"/>
      <c r="O511" s="33">
        <v>32249</v>
      </c>
      <c r="P511" s="15">
        <v>921021</v>
      </c>
      <c r="Q511" s="34">
        <v>0</v>
      </c>
      <c r="R511" s="34">
        <v>0</v>
      </c>
      <c r="S511" s="14">
        <v>953270</v>
      </c>
      <c r="T511" s="14"/>
      <c r="U511" s="14">
        <v>953270</v>
      </c>
      <c r="V511" s="14">
        <v>0</v>
      </c>
      <c r="W511" s="14">
        <v>0</v>
      </c>
      <c r="X511" s="14">
        <v>0</v>
      </c>
      <c r="Y511" s="14">
        <v>0</v>
      </c>
      <c r="Z511" s="14">
        <v>0</v>
      </c>
      <c r="AA511" s="20">
        <v>14186</v>
      </c>
      <c r="AB511">
        <v>67.197941632595516</v>
      </c>
      <c r="AC511">
        <v>514</v>
      </c>
    </row>
    <row r="512" spans="1:29" x14ac:dyDescent="0.25">
      <c r="A512" s="16" t="s">
        <v>1022</v>
      </c>
      <c r="B512" s="16">
        <v>24</v>
      </c>
      <c r="C512" s="16" t="s">
        <v>1023</v>
      </c>
      <c r="D512" s="16" t="s">
        <v>999</v>
      </c>
      <c r="E512" s="13" t="s">
        <v>1128</v>
      </c>
      <c r="F512" s="14">
        <v>0</v>
      </c>
      <c r="G512" s="14">
        <v>183868</v>
      </c>
      <c r="H512" s="14">
        <v>4576</v>
      </c>
      <c r="I512" s="14">
        <v>0</v>
      </c>
      <c r="J512" s="14">
        <v>188444</v>
      </c>
      <c r="K512" s="31">
        <v>0</v>
      </c>
      <c r="L512" s="14">
        <v>188444</v>
      </c>
      <c r="M512" s="15">
        <v>0</v>
      </c>
      <c r="N512" s="32"/>
      <c r="O512" s="33">
        <v>0</v>
      </c>
      <c r="P512" s="15">
        <v>183868</v>
      </c>
      <c r="Q512" s="34">
        <v>4576</v>
      </c>
      <c r="R512" s="34">
        <v>0</v>
      </c>
      <c r="S512" s="14">
        <v>188444</v>
      </c>
      <c r="T512" s="14"/>
      <c r="U512" s="14">
        <v>188444</v>
      </c>
      <c r="V512" s="14">
        <v>0</v>
      </c>
      <c r="W512" s="14">
        <v>0</v>
      </c>
      <c r="X512" s="14">
        <v>0</v>
      </c>
      <c r="Y512" s="14">
        <v>0</v>
      </c>
      <c r="Z512" s="14">
        <v>0</v>
      </c>
      <c r="AA512" s="20">
        <v>2363</v>
      </c>
      <c r="AB512">
        <v>79.747778247989842</v>
      </c>
      <c r="AC512">
        <v>427</v>
      </c>
    </row>
    <row r="513" spans="1:29" x14ac:dyDescent="0.25">
      <c r="A513" s="16" t="s">
        <v>1024</v>
      </c>
      <c r="B513" s="16">
        <v>24</v>
      </c>
      <c r="C513" s="16" t="s">
        <v>1025</v>
      </c>
      <c r="D513" s="16" t="s">
        <v>999</v>
      </c>
      <c r="E513" s="13" t="s">
        <v>1128</v>
      </c>
      <c r="F513" s="14">
        <v>0</v>
      </c>
      <c r="G513" s="14">
        <v>253520</v>
      </c>
      <c r="H513" s="14">
        <v>123371</v>
      </c>
      <c r="I513" s="14">
        <v>0</v>
      </c>
      <c r="J513" s="14">
        <v>376891</v>
      </c>
      <c r="K513" s="31">
        <v>0</v>
      </c>
      <c r="L513" s="14">
        <v>376891</v>
      </c>
      <c r="M513" s="15">
        <v>0</v>
      </c>
      <c r="N513" s="32"/>
      <c r="O513" s="33">
        <v>0</v>
      </c>
      <c r="P513" s="15">
        <v>253520</v>
      </c>
      <c r="Q513" s="34">
        <v>123371</v>
      </c>
      <c r="R513" s="34">
        <v>0</v>
      </c>
      <c r="S513" s="14">
        <v>376891</v>
      </c>
      <c r="T513" s="14"/>
      <c r="U513" s="14">
        <v>376891</v>
      </c>
      <c r="V513" s="14">
        <v>0</v>
      </c>
      <c r="W513" s="14">
        <v>0</v>
      </c>
      <c r="X513" s="14">
        <v>0</v>
      </c>
      <c r="Y513" s="14">
        <v>0</v>
      </c>
      <c r="Z513" s="14">
        <v>0</v>
      </c>
      <c r="AA513" s="20">
        <v>3648</v>
      </c>
      <c r="AB513">
        <v>103.31441885964912</v>
      </c>
      <c r="AC513">
        <v>250</v>
      </c>
    </row>
    <row r="514" spans="1:29" x14ac:dyDescent="0.25">
      <c r="A514" s="16" t="s">
        <v>1026</v>
      </c>
      <c r="B514" s="16">
        <v>24</v>
      </c>
      <c r="C514" s="16" t="s">
        <v>1027</v>
      </c>
      <c r="D514" s="16" t="s">
        <v>999</v>
      </c>
      <c r="E514" s="13" t="s">
        <v>1128</v>
      </c>
      <c r="F514" s="14">
        <v>0</v>
      </c>
      <c r="G514" s="14">
        <v>1017377</v>
      </c>
      <c r="H514" s="14">
        <v>8539</v>
      </c>
      <c r="I514" s="14">
        <v>0</v>
      </c>
      <c r="J514" s="14">
        <v>1025916</v>
      </c>
      <c r="K514" s="31">
        <v>0</v>
      </c>
      <c r="L514" s="14">
        <v>1025916</v>
      </c>
      <c r="M514" s="15">
        <v>0</v>
      </c>
      <c r="N514" s="32"/>
      <c r="O514" s="33">
        <v>0</v>
      </c>
      <c r="P514" s="15">
        <v>1017377</v>
      </c>
      <c r="Q514" s="34">
        <v>8539</v>
      </c>
      <c r="R514" s="34">
        <v>0</v>
      </c>
      <c r="S514" s="14">
        <v>1025916</v>
      </c>
      <c r="T514" s="14"/>
      <c r="U514" s="14">
        <v>1025916</v>
      </c>
      <c r="V514" s="14">
        <v>0</v>
      </c>
      <c r="W514" s="14">
        <v>0</v>
      </c>
      <c r="X514" s="14">
        <v>0</v>
      </c>
      <c r="Y514" s="14">
        <v>0</v>
      </c>
      <c r="Z514" s="14">
        <v>0</v>
      </c>
      <c r="AA514" s="20">
        <v>8019</v>
      </c>
      <c r="AB514">
        <v>127.93565282454172</v>
      </c>
      <c r="AC514">
        <v>157</v>
      </c>
    </row>
    <row r="515" spans="1:29" x14ac:dyDescent="0.25">
      <c r="A515" s="16" t="s">
        <v>1028</v>
      </c>
      <c r="B515" s="16">
        <v>24</v>
      </c>
      <c r="C515" s="16" t="s">
        <v>1029</v>
      </c>
      <c r="D515" s="16" t="s">
        <v>999</v>
      </c>
      <c r="E515" s="13" t="s">
        <v>1128</v>
      </c>
      <c r="F515" s="14">
        <v>19952</v>
      </c>
      <c r="G515" s="14">
        <v>170326</v>
      </c>
      <c r="H515" s="14">
        <v>7111</v>
      </c>
      <c r="I515" s="14">
        <v>0</v>
      </c>
      <c r="J515" s="14">
        <v>197389</v>
      </c>
      <c r="K515" s="31">
        <v>0</v>
      </c>
      <c r="L515" s="14">
        <v>197389</v>
      </c>
      <c r="M515" s="15">
        <v>17585</v>
      </c>
      <c r="N515" s="32"/>
      <c r="O515" s="33">
        <v>17585</v>
      </c>
      <c r="P515" s="15">
        <v>172693</v>
      </c>
      <c r="Q515" s="34">
        <v>7111</v>
      </c>
      <c r="R515" s="34">
        <v>0</v>
      </c>
      <c r="S515" s="14">
        <v>197389</v>
      </c>
      <c r="T515" s="14"/>
      <c r="U515" s="14">
        <v>197389</v>
      </c>
      <c r="V515" s="14">
        <v>0</v>
      </c>
      <c r="W515" s="14">
        <v>0</v>
      </c>
      <c r="X515" s="14">
        <v>0</v>
      </c>
      <c r="Y515" s="14">
        <v>0</v>
      </c>
      <c r="Z515" s="14">
        <v>0</v>
      </c>
      <c r="AA515" s="20">
        <v>2255</v>
      </c>
      <c r="AB515">
        <v>87.53392461197339</v>
      </c>
      <c r="AC515">
        <v>367</v>
      </c>
    </row>
    <row r="516" spans="1:29" x14ac:dyDescent="0.25">
      <c r="A516" s="16" t="s">
        <v>1030</v>
      </c>
      <c r="B516" s="16">
        <v>24</v>
      </c>
      <c r="C516" s="16" t="s">
        <v>1031</v>
      </c>
      <c r="D516" s="16" t="s">
        <v>999</v>
      </c>
      <c r="E516" s="13" t="s">
        <v>1128</v>
      </c>
      <c r="F516" s="14">
        <v>0</v>
      </c>
      <c r="G516" s="14">
        <v>170438</v>
      </c>
      <c r="H516" s="14">
        <v>87935</v>
      </c>
      <c r="I516" s="14">
        <v>0</v>
      </c>
      <c r="J516" s="14">
        <v>258373</v>
      </c>
      <c r="K516" s="31">
        <v>0</v>
      </c>
      <c r="L516" s="14">
        <v>258373</v>
      </c>
      <c r="M516" s="15">
        <v>0</v>
      </c>
      <c r="N516" s="32"/>
      <c r="O516" s="33">
        <v>0</v>
      </c>
      <c r="P516" s="15">
        <v>170438</v>
      </c>
      <c r="Q516" s="34">
        <v>87935</v>
      </c>
      <c r="R516" s="34">
        <v>0</v>
      </c>
      <c r="S516" s="14">
        <v>258373</v>
      </c>
      <c r="T516" s="14"/>
      <c r="U516" s="14">
        <v>258373</v>
      </c>
      <c r="V516" s="14">
        <v>0</v>
      </c>
      <c r="W516" s="14">
        <v>0</v>
      </c>
      <c r="X516" s="14">
        <v>0</v>
      </c>
      <c r="Y516" s="14">
        <v>0</v>
      </c>
      <c r="Z516" s="14">
        <v>0</v>
      </c>
      <c r="AA516" s="20">
        <v>1823</v>
      </c>
      <c r="AB516">
        <v>141.72956664838179</v>
      </c>
      <c r="AC516">
        <v>134</v>
      </c>
    </row>
    <row r="517" spans="1:29" x14ac:dyDescent="0.25">
      <c r="A517" s="16" t="s">
        <v>1032</v>
      </c>
      <c r="B517" s="16">
        <v>24</v>
      </c>
      <c r="C517" s="16" t="s">
        <v>1033</v>
      </c>
      <c r="D517" s="16" t="s">
        <v>999</v>
      </c>
      <c r="E517" s="13" t="s">
        <v>1128</v>
      </c>
      <c r="F517" s="14">
        <v>0</v>
      </c>
      <c r="G517" s="14">
        <v>1235421</v>
      </c>
      <c r="H517" s="14">
        <v>28476</v>
      </c>
      <c r="I517" s="14">
        <v>29328</v>
      </c>
      <c r="J517" s="14">
        <v>1293225</v>
      </c>
      <c r="K517" s="31">
        <v>0</v>
      </c>
      <c r="L517" s="14">
        <v>1293225</v>
      </c>
      <c r="M517" s="15">
        <v>0</v>
      </c>
      <c r="N517" s="32"/>
      <c r="O517" s="33">
        <v>0</v>
      </c>
      <c r="P517" s="15">
        <v>1235421</v>
      </c>
      <c r="Q517" s="34">
        <v>28476</v>
      </c>
      <c r="R517" s="34">
        <v>29328</v>
      </c>
      <c r="S517" s="14">
        <v>1293225</v>
      </c>
      <c r="T517" s="14"/>
      <c r="U517" s="14">
        <v>1293225</v>
      </c>
      <c r="V517" s="14">
        <v>0</v>
      </c>
      <c r="W517" s="14">
        <v>0</v>
      </c>
      <c r="X517" s="14">
        <v>0</v>
      </c>
      <c r="Y517" s="14">
        <v>0</v>
      </c>
      <c r="Z517" s="14">
        <v>0</v>
      </c>
      <c r="AA517" s="20">
        <v>18575</v>
      </c>
      <c r="AB517">
        <v>69.621803499327058</v>
      </c>
      <c r="AC517">
        <v>501</v>
      </c>
    </row>
    <row r="518" spans="1:29" x14ac:dyDescent="0.25">
      <c r="A518" s="16" t="s">
        <v>1034</v>
      </c>
      <c r="B518" s="16">
        <v>24</v>
      </c>
      <c r="C518" s="16" t="s">
        <v>1035</v>
      </c>
      <c r="D518" s="16" t="s">
        <v>999</v>
      </c>
      <c r="E518" s="13" t="s">
        <v>1128</v>
      </c>
      <c r="F518" s="14">
        <v>6124</v>
      </c>
      <c r="G518" s="14">
        <v>210458</v>
      </c>
      <c r="H518" s="14">
        <v>4439</v>
      </c>
      <c r="I518" s="14">
        <v>0</v>
      </c>
      <c r="J518" s="14">
        <v>221021</v>
      </c>
      <c r="K518" s="31">
        <v>0</v>
      </c>
      <c r="L518" s="14">
        <v>221021</v>
      </c>
      <c r="M518" s="15">
        <v>3873</v>
      </c>
      <c r="N518" s="32"/>
      <c r="O518" s="33">
        <v>3873</v>
      </c>
      <c r="P518" s="15">
        <v>212709</v>
      </c>
      <c r="Q518" s="34">
        <v>4439</v>
      </c>
      <c r="R518" s="34">
        <v>0</v>
      </c>
      <c r="S518" s="14">
        <v>221021</v>
      </c>
      <c r="T518" s="14"/>
      <c r="U518" s="14">
        <v>221021</v>
      </c>
      <c r="V518" s="14">
        <v>0</v>
      </c>
      <c r="W518" s="14">
        <v>0</v>
      </c>
      <c r="X518" s="14">
        <v>0</v>
      </c>
      <c r="Y518" s="14">
        <v>0</v>
      </c>
      <c r="Z518" s="14">
        <v>0</v>
      </c>
      <c r="AA518" s="20">
        <v>3306</v>
      </c>
      <c r="AB518">
        <v>66.854506957047789</v>
      </c>
      <c r="AC518">
        <v>516</v>
      </c>
    </row>
    <row r="519" spans="1:29" x14ac:dyDescent="0.25">
      <c r="A519" s="16" t="s">
        <v>1036</v>
      </c>
      <c r="B519" s="16">
        <v>24</v>
      </c>
      <c r="C519" s="16" t="s">
        <v>1037</v>
      </c>
      <c r="D519" s="16" t="s">
        <v>999</v>
      </c>
      <c r="E519" s="13" t="s">
        <v>1128</v>
      </c>
      <c r="F519" s="14">
        <v>0</v>
      </c>
      <c r="G519" s="14">
        <v>277731</v>
      </c>
      <c r="H519" s="14">
        <v>64272</v>
      </c>
      <c r="I519" s="14">
        <v>0</v>
      </c>
      <c r="J519" s="14">
        <v>342003</v>
      </c>
      <c r="K519" s="31">
        <v>0</v>
      </c>
      <c r="L519" s="14">
        <v>342003</v>
      </c>
      <c r="M519" s="15">
        <v>0</v>
      </c>
      <c r="N519" s="32"/>
      <c r="O519" s="33">
        <v>0</v>
      </c>
      <c r="P519" s="15">
        <v>277731</v>
      </c>
      <c r="Q519" s="34">
        <v>64272</v>
      </c>
      <c r="R519" s="34">
        <v>0</v>
      </c>
      <c r="S519" s="14">
        <v>342003</v>
      </c>
      <c r="T519" s="14"/>
      <c r="U519" s="14">
        <v>342003</v>
      </c>
      <c r="V519" s="14">
        <v>0</v>
      </c>
      <c r="W519" s="14">
        <v>0</v>
      </c>
      <c r="X519" s="14">
        <v>0</v>
      </c>
      <c r="Y519" s="14">
        <v>0</v>
      </c>
      <c r="Z519" s="14">
        <v>0</v>
      </c>
      <c r="AA519" s="20">
        <v>3870</v>
      </c>
      <c r="AB519">
        <v>88.372868217054261</v>
      </c>
      <c r="AC519">
        <v>363</v>
      </c>
    </row>
    <row r="520" spans="1:29" x14ac:dyDescent="0.25">
      <c r="A520" s="16" t="s">
        <v>1038</v>
      </c>
      <c r="B520" s="16">
        <v>24</v>
      </c>
      <c r="C520" s="16" t="s">
        <v>1039</v>
      </c>
      <c r="D520" s="16" t="s">
        <v>999</v>
      </c>
      <c r="E520" s="13" t="s">
        <v>1128</v>
      </c>
      <c r="F520" s="14">
        <v>4339</v>
      </c>
      <c r="G520" s="14">
        <v>183134</v>
      </c>
      <c r="H520" s="14">
        <v>0</v>
      </c>
      <c r="I520" s="14">
        <v>0</v>
      </c>
      <c r="J520" s="14">
        <v>187473</v>
      </c>
      <c r="K520" s="31">
        <v>0</v>
      </c>
      <c r="L520" s="14">
        <v>187473</v>
      </c>
      <c r="M520" s="15">
        <v>2417</v>
      </c>
      <c r="N520" s="32"/>
      <c r="O520" s="33">
        <v>2417</v>
      </c>
      <c r="P520" s="15">
        <v>185056</v>
      </c>
      <c r="Q520" s="34">
        <v>0</v>
      </c>
      <c r="R520" s="34">
        <v>0</v>
      </c>
      <c r="S520" s="14">
        <v>187473</v>
      </c>
      <c r="T520" s="14"/>
      <c r="U520" s="14">
        <v>187473</v>
      </c>
      <c r="V520" s="14">
        <v>0</v>
      </c>
      <c r="W520" s="14">
        <v>0</v>
      </c>
      <c r="X520" s="14">
        <v>0</v>
      </c>
      <c r="Y520" s="14">
        <v>0</v>
      </c>
      <c r="Z520" s="14">
        <v>0</v>
      </c>
      <c r="AA520" s="20">
        <v>1985</v>
      </c>
      <c r="AB520">
        <v>94.444836272040305</v>
      </c>
      <c r="AC520">
        <v>317</v>
      </c>
    </row>
    <row r="521" spans="1:29" x14ac:dyDescent="0.25">
      <c r="A521" s="16" t="s">
        <v>1040</v>
      </c>
      <c r="B521" s="16">
        <v>24</v>
      </c>
      <c r="C521" s="16" t="s">
        <v>1041</v>
      </c>
      <c r="D521" s="16" t="s">
        <v>999</v>
      </c>
      <c r="E521" s="13" t="s">
        <v>1128</v>
      </c>
      <c r="F521" s="14">
        <v>0</v>
      </c>
      <c r="G521" s="14">
        <v>1862248</v>
      </c>
      <c r="H521" s="14">
        <v>105963</v>
      </c>
      <c r="I521" s="14">
        <v>294455</v>
      </c>
      <c r="J521" s="14">
        <v>2262666</v>
      </c>
      <c r="K521" s="31">
        <v>0</v>
      </c>
      <c r="L521" s="14">
        <v>2262666</v>
      </c>
      <c r="M521" s="15">
        <v>0</v>
      </c>
      <c r="N521" s="32"/>
      <c r="O521" s="33">
        <v>0</v>
      </c>
      <c r="P521" s="15">
        <v>1862248</v>
      </c>
      <c r="Q521" s="34">
        <v>105963</v>
      </c>
      <c r="R521" s="34">
        <v>294455</v>
      </c>
      <c r="S521" s="14">
        <v>2262666</v>
      </c>
      <c r="T521" s="14"/>
      <c r="U521" s="14">
        <v>2262666</v>
      </c>
      <c r="V521" s="14">
        <v>0</v>
      </c>
      <c r="W521" s="14">
        <v>0</v>
      </c>
      <c r="X521" s="14">
        <v>0</v>
      </c>
      <c r="Y521" s="14">
        <v>0</v>
      </c>
      <c r="Z521" s="14">
        <v>0</v>
      </c>
      <c r="AA521" s="20">
        <v>21989</v>
      </c>
      <c r="AB521">
        <v>102.8999044977034</v>
      </c>
      <c r="AC521">
        <v>253</v>
      </c>
    </row>
    <row r="522" spans="1:29" x14ac:dyDescent="0.25">
      <c r="A522" s="16" t="s">
        <v>1042</v>
      </c>
      <c r="B522" s="16">
        <v>24</v>
      </c>
      <c r="C522" s="16" t="s">
        <v>1043</v>
      </c>
      <c r="D522" s="16" t="s">
        <v>999</v>
      </c>
      <c r="E522" s="13" t="s">
        <v>1128</v>
      </c>
      <c r="F522" s="14">
        <v>0</v>
      </c>
      <c r="G522" s="14">
        <v>36938</v>
      </c>
      <c r="H522" s="14">
        <v>0</v>
      </c>
      <c r="I522" s="14">
        <v>0</v>
      </c>
      <c r="J522" s="14">
        <v>36938</v>
      </c>
      <c r="K522" s="31">
        <v>0</v>
      </c>
      <c r="L522" s="14">
        <v>36938</v>
      </c>
      <c r="M522" s="15">
        <v>0</v>
      </c>
      <c r="N522" s="32"/>
      <c r="O522" s="33">
        <v>0</v>
      </c>
      <c r="P522" s="15">
        <v>36938</v>
      </c>
      <c r="Q522" s="34">
        <v>0</v>
      </c>
      <c r="R522" s="34">
        <v>0</v>
      </c>
      <c r="S522" s="14">
        <v>36938</v>
      </c>
      <c r="T522" s="14"/>
      <c r="U522" s="14">
        <v>36938</v>
      </c>
      <c r="V522" s="14">
        <v>0</v>
      </c>
      <c r="W522" s="14">
        <v>0</v>
      </c>
      <c r="X522" s="14">
        <v>0</v>
      </c>
      <c r="Y522" s="14">
        <v>0</v>
      </c>
      <c r="Z522" s="14">
        <v>0</v>
      </c>
      <c r="AA522" s="20">
        <v>11</v>
      </c>
      <c r="AB522">
        <v>3358</v>
      </c>
      <c r="AC522">
        <v>2</v>
      </c>
    </row>
    <row r="523" spans="1:29" x14ac:dyDescent="0.25">
      <c r="A523" s="16" t="s">
        <v>1044</v>
      </c>
      <c r="B523" s="16">
        <v>24</v>
      </c>
      <c r="C523" s="16" t="s">
        <v>1045</v>
      </c>
      <c r="D523" s="16" t="s">
        <v>999</v>
      </c>
      <c r="E523" s="13" t="s">
        <v>1128</v>
      </c>
      <c r="F523" s="14">
        <v>0</v>
      </c>
      <c r="G523" s="14">
        <v>754665</v>
      </c>
      <c r="H523" s="14">
        <v>29948</v>
      </c>
      <c r="I523" s="14">
        <v>4559</v>
      </c>
      <c r="J523" s="14">
        <v>789172</v>
      </c>
      <c r="K523" s="31">
        <v>0</v>
      </c>
      <c r="L523" s="14">
        <v>789172</v>
      </c>
      <c r="M523" s="15">
        <v>0</v>
      </c>
      <c r="N523" s="32"/>
      <c r="O523" s="33">
        <v>0</v>
      </c>
      <c r="P523" s="15">
        <v>754665</v>
      </c>
      <c r="Q523" s="34">
        <v>29948</v>
      </c>
      <c r="R523" s="34">
        <v>4559</v>
      </c>
      <c r="S523" s="14">
        <v>789172</v>
      </c>
      <c r="T523" s="14"/>
      <c r="U523" s="14">
        <v>789172</v>
      </c>
      <c r="V523" s="14">
        <v>0</v>
      </c>
      <c r="W523" s="14">
        <v>0</v>
      </c>
      <c r="X523" s="14">
        <v>0</v>
      </c>
      <c r="Y523" s="14">
        <v>0</v>
      </c>
      <c r="Z523" s="14">
        <v>0</v>
      </c>
      <c r="AA523" s="20">
        <v>10902</v>
      </c>
      <c r="AB523">
        <v>72.387818748853419</v>
      </c>
      <c r="AC523">
        <v>482</v>
      </c>
    </row>
    <row r="524" spans="1:29" x14ac:dyDescent="0.25">
      <c r="A524" s="16" t="s">
        <v>1046</v>
      </c>
      <c r="B524" s="16">
        <v>21</v>
      </c>
      <c r="C524" s="16" t="s">
        <v>1047</v>
      </c>
      <c r="D524" s="16" t="s">
        <v>1048</v>
      </c>
      <c r="E524" s="13" t="s">
        <v>1128</v>
      </c>
      <c r="F524" s="14">
        <v>10954</v>
      </c>
      <c r="G524" s="14">
        <v>1529637</v>
      </c>
      <c r="H524" s="14">
        <v>0</v>
      </c>
      <c r="I524" s="14">
        <v>0</v>
      </c>
      <c r="J524" s="14">
        <v>1540591</v>
      </c>
      <c r="K524" s="31">
        <v>0</v>
      </c>
      <c r="L524" s="14">
        <v>1540591</v>
      </c>
      <c r="M524" s="15">
        <v>0</v>
      </c>
      <c r="N524" s="32"/>
      <c r="O524" s="33">
        <v>0</v>
      </c>
      <c r="P524" s="15">
        <v>1540591</v>
      </c>
      <c r="Q524" s="34">
        <v>0</v>
      </c>
      <c r="R524" s="34">
        <v>0</v>
      </c>
      <c r="S524" s="14">
        <v>1540591</v>
      </c>
      <c r="T524" s="14"/>
      <c r="U524" s="14">
        <v>1540591</v>
      </c>
      <c r="V524" s="14">
        <v>0</v>
      </c>
      <c r="W524" s="14">
        <v>0</v>
      </c>
      <c r="X524" s="14">
        <v>0</v>
      </c>
      <c r="Y524" s="14">
        <v>0</v>
      </c>
      <c r="Z524" s="14">
        <v>0</v>
      </c>
      <c r="AA524" s="20">
        <v>13363</v>
      </c>
      <c r="AB524">
        <v>115.28780962358752</v>
      </c>
      <c r="AC524">
        <v>193</v>
      </c>
    </row>
    <row r="525" spans="1:29" x14ac:dyDescent="0.25">
      <c r="A525" s="16" t="s">
        <v>1049</v>
      </c>
      <c r="B525" s="16">
        <v>22</v>
      </c>
      <c r="C525" s="16" t="s">
        <v>1050</v>
      </c>
      <c r="D525" s="16" t="s">
        <v>1048</v>
      </c>
      <c r="E525" s="13" t="s">
        <v>1128</v>
      </c>
      <c r="F525" s="14">
        <v>0</v>
      </c>
      <c r="G525" s="14">
        <v>1788527</v>
      </c>
      <c r="H525" s="14">
        <v>0</v>
      </c>
      <c r="I525" s="14">
        <v>0</v>
      </c>
      <c r="J525" s="14">
        <v>1788527</v>
      </c>
      <c r="K525" s="31">
        <v>0</v>
      </c>
      <c r="L525" s="14">
        <v>1788527</v>
      </c>
      <c r="M525" s="15">
        <v>0</v>
      </c>
      <c r="N525" s="32"/>
      <c r="O525" s="33">
        <v>0</v>
      </c>
      <c r="P525" s="15">
        <v>1788527</v>
      </c>
      <c r="Q525" s="34">
        <v>0</v>
      </c>
      <c r="R525" s="34">
        <v>0</v>
      </c>
      <c r="S525" s="14">
        <v>1788527</v>
      </c>
      <c r="T525" s="14"/>
      <c r="U525" s="14">
        <v>1788527</v>
      </c>
      <c r="V525" s="14">
        <v>0</v>
      </c>
      <c r="W525" s="14">
        <v>0</v>
      </c>
      <c r="X525" s="14">
        <v>0</v>
      </c>
      <c r="Y525" s="14">
        <v>0</v>
      </c>
      <c r="Z525" s="14">
        <v>0</v>
      </c>
      <c r="AA525" s="20">
        <v>15911</v>
      </c>
      <c r="AB525">
        <v>112.40820815787819</v>
      </c>
      <c r="AC525">
        <v>207</v>
      </c>
    </row>
    <row r="526" spans="1:29" x14ac:dyDescent="0.25">
      <c r="A526" s="16" t="s">
        <v>1051</v>
      </c>
      <c r="B526" s="16">
        <v>21</v>
      </c>
      <c r="C526" s="16" t="s">
        <v>1052</v>
      </c>
      <c r="D526" s="16" t="s">
        <v>1048</v>
      </c>
      <c r="E526" s="13" t="s">
        <v>1128</v>
      </c>
      <c r="F526" s="14">
        <v>0</v>
      </c>
      <c r="G526" s="14">
        <v>2900712</v>
      </c>
      <c r="H526" s="14">
        <v>0</v>
      </c>
      <c r="I526" s="14">
        <v>0</v>
      </c>
      <c r="J526" s="14">
        <v>2900712</v>
      </c>
      <c r="K526" s="31">
        <v>0</v>
      </c>
      <c r="L526" s="14">
        <v>2900712</v>
      </c>
      <c r="M526" s="15">
        <v>0</v>
      </c>
      <c r="N526" s="32"/>
      <c r="O526" s="33">
        <v>0</v>
      </c>
      <c r="P526" s="15">
        <v>2900712</v>
      </c>
      <c r="Q526" s="34">
        <v>0</v>
      </c>
      <c r="R526" s="34">
        <v>0</v>
      </c>
      <c r="S526" s="14">
        <v>2900712</v>
      </c>
      <c r="T526" s="14"/>
      <c r="U526" s="14">
        <v>2900712</v>
      </c>
      <c r="V526" s="14">
        <v>0</v>
      </c>
      <c r="W526" s="14">
        <v>0</v>
      </c>
      <c r="X526" s="14">
        <v>0</v>
      </c>
      <c r="Y526" s="14">
        <v>0</v>
      </c>
      <c r="Z526" s="14">
        <v>0</v>
      </c>
      <c r="AA526" s="20">
        <v>24054</v>
      </c>
      <c r="AB526">
        <v>120.59166874532302</v>
      </c>
      <c r="AC526">
        <v>177</v>
      </c>
    </row>
    <row r="527" spans="1:29" x14ac:dyDescent="0.25">
      <c r="A527" s="16" t="s">
        <v>1053</v>
      </c>
      <c r="B527" s="16">
        <v>20</v>
      </c>
      <c r="C527" s="16" t="s">
        <v>1054</v>
      </c>
      <c r="D527" s="16" t="s">
        <v>1048</v>
      </c>
      <c r="E527" s="13" t="s">
        <v>1129</v>
      </c>
      <c r="F527" s="14">
        <v>2260707</v>
      </c>
      <c r="G527" s="14">
        <v>26929980</v>
      </c>
      <c r="H527" s="14">
        <v>0</v>
      </c>
      <c r="I527" s="14">
        <v>0</v>
      </c>
      <c r="J527" s="14">
        <v>29190687</v>
      </c>
      <c r="K527" s="31">
        <v>0</v>
      </c>
      <c r="L527" s="14">
        <v>29190687</v>
      </c>
      <c r="M527" s="15">
        <v>1918930</v>
      </c>
      <c r="N527" s="32"/>
      <c r="O527" s="33">
        <v>1918930</v>
      </c>
      <c r="P527" s="15">
        <v>27271757</v>
      </c>
      <c r="Q527" s="34">
        <v>0</v>
      </c>
      <c r="R527" s="34">
        <v>0</v>
      </c>
      <c r="S527" s="14">
        <v>29190687</v>
      </c>
      <c r="T527" s="14"/>
      <c r="U527" s="14">
        <v>29190687</v>
      </c>
      <c r="V527" s="14">
        <v>0</v>
      </c>
      <c r="W527" s="14">
        <v>0</v>
      </c>
      <c r="X527" s="14">
        <v>0</v>
      </c>
      <c r="Y527" s="14">
        <v>0</v>
      </c>
      <c r="Z527" s="14">
        <v>0</v>
      </c>
      <c r="AA527" s="20">
        <v>129216</v>
      </c>
      <c r="AB527">
        <v>225.90613391530459</v>
      </c>
      <c r="AC527">
        <v>56</v>
      </c>
    </row>
    <row r="528" spans="1:29" x14ac:dyDescent="0.25">
      <c r="A528" s="16" t="s">
        <v>1055</v>
      </c>
      <c r="B528" s="16">
        <v>22</v>
      </c>
      <c r="C528" s="16" t="s">
        <v>1056</v>
      </c>
      <c r="D528" s="16" t="s">
        <v>1048</v>
      </c>
      <c r="E528" s="13" t="s">
        <v>1128</v>
      </c>
      <c r="F528" s="14">
        <v>0</v>
      </c>
      <c r="G528" s="14">
        <v>755288</v>
      </c>
      <c r="H528" s="14">
        <v>0</v>
      </c>
      <c r="I528" s="14">
        <v>0</v>
      </c>
      <c r="J528" s="14">
        <v>755288</v>
      </c>
      <c r="K528" s="31">
        <v>0</v>
      </c>
      <c r="L528" s="14">
        <v>755288</v>
      </c>
      <c r="M528" s="15">
        <v>0</v>
      </c>
      <c r="N528" s="32"/>
      <c r="O528" s="33">
        <v>0</v>
      </c>
      <c r="P528" s="15">
        <v>755288</v>
      </c>
      <c r="Q528" s="34">
        <v>0</v>
      </c>
      <c r="R528" s="34">
        <v>0</v>
      </c>
      <c r="S528" s="14">
        <v>755288</v>
      </c>
      <c r="T528" s="14"/>
      <c r="U528" s="14">
        <v>755288</v>
      </c>
      <c r="V528" s="14">
        <v>0</v>
      </c>
      <c r="W528" s="14">
        <v>0</v>
      </c>
      <c r="X528" s="14">
        <v>0</v>
      </c>
      <c r="Y528" s="14">
        <v>0</v>
      </c>
      <c r="Z528" s="14">
        <v>0</v>
      </c>
      <c r="AA528" s="20">
        <v>7697</v>
      </c>
      <c r="AB528">
        <v>98.127582174873325</v>
      </c>
      <c r="AC528">
        <v>288</v>
      </c>
    </row>
    <row r="529" spans="1:29" x14ac:dyDescent="0.25">
      <c r="A529" s="16" t="s">
        <v>1057</v>
      </c>
      <c r="B529" s="16">
        <v>21</v>
      </c>
      <c r="C529" s="16" t="s">
        <v>1058</v>
      </c>
      <c r="D529" s="16" t="s">
        <v>1048</v>
      </c>
      <c r="E529" s="13" t="s">
        <v>1128</v>
      </c>
      <c r="F529" s="14">
        <v>4090</v>
      </c>
      <c r="G529" s="14">
        <v>486096</v>
      </c>
      <c r="H529" s="14">
        <v>0</v>
      </c>
      <c r="I529" s="14">
        <v>0</v>
      </c>
      <c r="J529" s="14">
        <v>490186</v>
      </c>
      <c r="K529" s="31">
        <v>0</v>
      </c>
      <c r="L529" s="14">
        <v>490186</v>
      </c>
      <c r="M529" s="15">
        <v>0</v>
      </c>
      <c r="N529" s="32"/>
      <c r="O529" s="33">
        <v>0</v>
      </c>
      <c r="P529" s="15">
        <v>490186</v>
      </c>
      <c r="Q529" s="34">
        <v>0</v>
      </c>
      <c r="R529" s="34">
        <v>0</v>
      </c>
      <c r="S529" s="14">
        <v>490186</v>
      </c>
      <c r="T529" s="14"/>
      <c r="U529" s="14">
        <v>490186</v>
      </c>
      <c r="V529" s="14">
        <v>0</v>
      </c>
      <c r="W529" s="14">
        <v>0</v>
      </c>
      <c r="X529" s="14">
        <v>0</v>
      </c>
      <c r="Y529" s="14">
        <v>0</v>
      </c>
      <c r="Z529" s="14">
        <v>0</v>
      </c>
      <c r="AA529" s="20">
        <v>4352</v>
      </c>
      <c r="AB529">
        <v>112.63465073529412</v>
      </c>
      <c r="AC529">
        <v>206</v>
      </c>
    </row>
    <row r="530" spans="1:29" x14ac:dyDescent="0.25">
      <c r="A530" s="16" t="s">
        <v>1059</v>
      </c>
      <c r="B530" s="16">
        <v>20</v>
      </c>
      <c r="C530" s="16" t="s">
        <v>1060</v>
      </c>
      <c r="D530" s="16" t="s">
        <v>1048</v>
      </c>
      <c r="E530" s="13" t="s">
        <v>1128</v>
      </c>
      <c r="F530" s="14">
        <v>479366</v>
      </c>
      <c r="G530" s="14">
        <v>3835333</v>
      </c>
      <c r="H530" s="14">
        <v>0</v>
      </c>
      <c r="I530" s="14">
        <v>0</v>
      </c>
      <c r="J530" s="14">
        <v>4314699</v>
      </c>
      <c r="K530" s="31">
        <v>0</v>
      </c>
      <c r="L530" s="14">
        <v>4314699</v>
      </c>
      <c r="M530" s="15">
        <v>424962</v>
      </c>
      <c r="N530" s="32"/>
      <c r="O530" s="33">
        <v>424962</v>
      </c>
      <c r="P530" s="15">
        <v>3889737</v>
      </c>
      <c r="Q530" s="34">
        <v>0</v>
      </c>
      <c r="R530" s="34">
        <v>0</v>
      </c>
      <c r="S530" s="14">
        <v>4314699</v>
      </c>
      <c r="T530" s="14"/>
      <c r="U530" s="14">
        <v>4314699</v>
      </c>
      <c r="V530" s="14">
        <v>0</v>
      </c>
      <c r="W530" s="14">
        <v>0</v>
      </c>
      <c r="X530" s="14">
        <v>0</v>
      </c>
      <c r="Y530" s="14">
        <v>0</v>
      </c>
      <c r="Z530" s="14">
        <v>0</v>
      </c>
      <c r="AA530" s="20">
        <v>21967</v>
      </c>
      <c r="AB530">
        <v>196.4173077798516</v>
      </c>
      <c r="AC530">
        <v>74</v>
      </c>
    </row>
    <row r="531" spans="1:29" x14ac:dyDescent="0.25">
      <c r="A531" s="16" t="s">
        <v>1061</v>
      </c>
      <c r="B531" s="16">
        <v>21</v>
      </c>
      <c r="C531" s="16" t="s">
        <v>1062</v>
      </c>
      <c r="D531" s="16" t="s">
        <v>1048</v>
      </c>
      <c r="E531" s="13" t="s">
        <v>1128</v>
      </c>
      <c r="F531" s="14">
        <v>0</v>
      </c>
      <c r="G531" s="14">
        <v>996188</v>
      </c>
      <c r="H531" s="14">
        <v>0</v>
      </c>
      <c r="I531" s="14">
        <v>0</v>
      </c>
      <c r="J531" s="14">
        <v>996188</v>
      </c>
      <c r="K531" s="31">
        <v>0</v>
      </c>
      <c r="L531" s="14">
        <v>996188</v>
      </c>
      <c r="M531" s="15">
        <v>0</v>
      </c>
      <c r="N531" s="32"/>
      <c r="O531" s="33">
        <v>0</v>
      </c>
      <c r="P531" s="15">
        <v>996188</v>
      </c>
      <c r="Q531" s="34">
        <v>0</v>
      </c>
      <c r="R531" s="34">
        <v>0</v>
      </c>
      <c r="S531" s="14">
        <v>996188</v>
      </c>
      <c r="T531" s="14"/>
      <c r="U531" s="14">
        <v>996188</v>
      </c>
      <c r="V531" s="14">
        <v>0</v>
      </c>
      <c r="W531" s="14">
        <v>0</v>
      </c>
      <c r="X531" s="14">
        <v>0</v>
      </c>
      <c r="Y531" s="14">
        <v>0</v>
      </c>
      <c r="Z531" s="14">
        <v>0</v>
      </c>
      <c r="AA531" s="20">
        <v>8191</v>
      </c>
      <c r="AB531">
        <v>121.61982663899401</v>
      </c>
      <c r="AC531">
        <v>172</v>
      </c>
    </row>
    <row r="532" spans="1:29" x14ac:dyDescent="0.25">
      <c r="A532" s="16" t="s">
        <v>1063</v>
      </c>
      <c r="B532" s="16">
        <v>22</v>
      </c>
      <c r="C532" s="16" t="s">
        <v>1064</v>
      </c>
      <c r="D532" s="16" t="s">
        <v>1048</v>
      </c>
      <c r="E532" s="13" t="s">
        <v>1128</v>
      </c>
      <c r="F532" s="14">
        <v>0</v>
      </c>
      <c r="G532" s="14">
        <v>19909229</v>
      </c>
      <c r="H532" s="14">
        <v>0</v>
      </c>
      <c r="I532" s="14">
        <v>0</v>
      </c>
      <c r="J532" s="14">
        <v>19909229</v>
      </c>
      <c r="K532" s="31">
        <v>0</v>
      </c>
      <c r="L532" s="14">
        <v>19909229</v>
      </c>
      <c r="M532" s="15">
        <v>0</v>
      </c>
      <c r="N532" s="32"/>
      <c r="O532" s="33">
        <v>0</v>
      </c>
      <c r="P532" s="15">
        <v>19909229</v>
      </c>
      <c r="Q532" s="34">
        <v>0</v>
      </c>
      <c r="R532" s="34">
        <v>0</v>
      </c>
      <c r="S532" s="14">
        <v>19909229</v>
      </c>
      <c r="T532" s="14"/>
      <c r="U532" s="14">
        <v>19909229</v>
      </c>
      <c r="V532" s="14">
        <v>0</v>
      </c>
      <c r="W532" s="14">
        <v>0</v>
      </c>
      <c r="X532" s="14">
        <v>0</v>
      </c>
      <c r="Y532" s="14">
        <v>0</v>
      </c>
      <c r="Z532" s="14">
        <v>0</v>
      </c>
      <c r="AA532" s="20">
        <v>42361</v>
      </c>
      <c r="AB532">
        <v>469.98958948089046</v>
      </c>
      <c r="AC532">
        <v>21</v>
      </c>
    </row>
    <row r="533" spans="1:29" x14ac:dyDescent="0.25">
      <c r="A533" s="16" t="s">
        <v>1065</v>
      </c>
      <c r="B533" s="16">
        <v>21</v>
      </c>
      <c r="C533" s="16" t="s">
        <v>1066</v>
      </c>
      <c r="D533" s="16" t="s">
        <v>1048</v>
      </c>
      <c r="E533" s="13" t="s">
        <v>1128</v>
      </c>
      <c r="F533" s="14">
        <v>0</v>
      </c>
      <c r="G533" s="14">
        <v>767600</v>
      </c>
      <c r="H533" s="14">
        <v>0</v>
      </c>
      <c r="I533" s="14">
        <v>0</v>
      </c>
      <c r="J533" s="14">
        <v>767600</v>
      </c>
      <c r="K533" s="31">
        <v>0</v>
      </c>
      <c r="L533" s="14">
        <v>767600</v>
      </c>
      <c r="M533" s="15">
        <v>0</v>
      </c>
      <c r="N533" s="32"/>
      <c r="O533" s="33">
        <v>0</v>
      </c>
      <c r="P533" s="15">
        <v>767600</v>
      </c>
      <c r="Q533" s="34">
        <v>0</v>
      </c>
      <c r="R533" s="34">
        <v>0</v>
      </c>
      <c r="S533" s="14">
        <v>767600</v>
      </c>
      <c r="T533" s="14"/>
      <c r="U533" s="14">
        <v>767600</v>
      </c>
      <c r="V533" s="14">
        <v>0</v>
      </c>
      <c r="W533" s="14">
        <v>0</v>
      </c>
      <c r="X533" s="14">
        <v>0</v>
      </c>
      <c r="Y533" s="14">
        <v>0</v>
      </c>
      <c r="Z533" s="14">
        <v>0</v>
      </c>
      <c r="AA533" s="20">
        <v>6885</v>
      </c>
      <c r="AB533">
        <v>111.48874364560639</v>
      </c>
      <c r="AC533">
        <v>211</v>
      </c>
    </row>
    <row r="534" spans="1:29" x14ac:dyDescent="0.25">
      <c r="A534" s="16" t="s">
        <v>1067</v>
      </c>
      <c r="B534" s="16">
        <v>21</v>
      </c>
      <c r="C534" s="16" t="s">
        <v>1068</v>
      </c>
      <c r="D534" s="16" t="s">
        <v>1048</v>
      </c>
      <c r="E534" s="13" t="s">
        <v>1128</v>
      </c>
      <c r="F534" s="14">
        <v>0</v>
      </c>
      <c r="G534" s="14">
        <v>1303819</v>
      </c>
      <c r="H534" s="14">
        <v>0</v>
      </c>
      <c r="I534" s="14">
        <v>0</v>
      </c>
      <c r="J534" s="14">
        <v>1303819</v>
      </c>
      <c r="K534" s="31">
        <v>0</v>
      </c>
      <c r="L534" s="14">
        <v>1303819</v>
      </c>
      <c r="M534" s="15">
        <v>0</v>
      </c>
      <c r="N534" s="32"/>
      <c r="O534" s="33">
        <v>0</v>
      </c>
      <c r="P534" s="15">
        <v>1303819</v>
      </c>
      <c r="Q534" s="34">
        <v>0</v>
      </c>
      <c r="R534" s="34">
        <v>0</v>
      </c>
      <c r="S534" s="14">
        <v>1303819</v>
      </c>
      <c r="T534" s="14"/>
      <c r="U534" s="14">
        <v>1303819</v>
      </c>
      <c r="V534" s="14">
        <v>0</v>
      </c>
      <c r="W534" s="14">
        <v>0</v>
      </c>
      <c r="X534" s="14">
        <v>0</v>
      </c>
      <c r="Y534" s="14">
        <v>0</v>
      </c>
      <c r="Z534" s="14">
        <v>0</v>
      </c>
      <c r="AA534" s="20">
        <v>13595</v>
      </c>
      <c r="AB534">
        <v>95.904303052592866</v>
      </c>
      <c r="AC534">
        <v>304</v>
      </c>
    </row>
    <row r="535" spans="1:29" x14ac:dyDescent="0.25">
      <c r="A535" s="16" t="s">
        <v>1069</v>
      </c>
      <c r="B535" s="16">
        <v>22</v>
      </c>
      <c r="C535" s="16" t="s">
        <v>1070</v>
      </c>
      <c r="D535" s="16" t="s">
        <v>1048</v>
      </c>
      <c r="E535" s="13" t="s">
        <v>1128</v>
      </c>
      <c r="F535" s="14">
        <v>1029315</v>
      </c>
      <c r="G535" s="14">
        <v>6748684</v>
      </c>
      <c r="H535" s="14">
        <v>0</v>
      </c>
      <c r="I535" s="14">
        <v>0</v>
      </c>
      <c r="J535" s="14">
        <v>7777999</v>
      </c>
      <c r="K535" s="31">
        <v>0</v>
      </c>
      <c r="L535" s="14">
        <v>7777999</v>
      </c>
      <c r="M535" s="15">
        <v>926822</v>
      </c>
      <c r="N535" s="32"/>
      <c r="O535" s="33">
        <v>926822</v>
      </c>
      <c r="P535" s="15">
        <v>6851177</v>
      </c>
      <c r="Q535" s="34">
        <v>0</v>
      </c>
      <c r="R535" s="34">
        <v>0</v>
      </c>
      <c r="S535" s="14">
        <v>7777999</v>
      </c>
      <c r="T535" s="14"/>
      <c r="U535" s="14">
        <v>7777999</v>
      </c>
      <c r="V535" s="14">
        <v>0</v>
      </c>
      <c r="W535" s="14">
        <v>0</v>
      </c>
      <c r="X535" s="14">
        <v>0</v>
      </c>
      <c r="Y535" s="14">
        <v>0</v>
      </c>
      <c r="Z535" s="14">
        <v>0</v>
      </c>
      <c r="AA535" s="20">
        <v>50317</v>
      </c>
      <c r="AB535">
        <v>154.57994316036329</v>
      </c>
      <c r="AC535">
        <v>116</v>
      </c>
    </row>
    <row r="536" spans="1:29" x14ac:dyDescent="0.25">
      <c r="A536" s="16" t="s">
        <v>1071</v>
      </c>
      <c r="B536" s="16">
        <v>22</v>
      </c>
      <c r="C536" s="16" t="s">
        <v>1072</v>
      </c>
      <c r="D536" s="16" t="s">
        <v>1048</v>
      </c>
      <c r="E536" s="13" t="s">
        <v>1128</v>
      </c>
      <c r="F536" s="14">
        <v>406141</v>
      </c>
      <c r="G536" s="14">
        <v>3602832</v>
      </c>
      <c r="H536" s="14">
        <v>0</v>
      </c>
      <c r="I536" s="14">
        <v>0</v>
      </c>
      <c r="J536" s="14">
        <v>4008973</v>
      </c>
      <c r="K536" s="31">
        <v>0</v>
      </c>
      <c r="L536" s="14">
        <v>4008973</v>
      </c>
      <c r="M536" s="15">
        <v>356643</v>
      </c>
      <c r="N536" s="32"/>
      <c r="O536" s="33">
        <v>356643</v>
      </c>
      <c r="P536" s="15">
        <v>3652330</v>
      </c>
      <c r="Q536" s="34">
        <v>0</v>
      </c>
      <c r="R536" s="34">
        <v>0</v>
      </c>
      <c r="S536" s="14">
        <v>4008973</v>
      </c>
      <c r="T536" s="14"/>
      <c r="U536" s="14">
        <v>4008973</v>
      </c>
      <c r="V536" s="14">
        <v>0</v>
      </c>
      <c r="W536" s="14">
        <v>0</v>
      </c>
      <c r="X536" s="14">
        <v>0</v>
      </c>
      <c r="Y536" s="14">
        <v>0</v>
      </c>
      <c r="Z536" s="14">
        <v>0</v>
      </c>
      <c r="AA536" s="20">
        <v>29895</v>
      </c>
      <c r="AB536">
        <v>134.10178959692257</v>
      </c>
      <c r="AC536">
        <v>143</v>
      </c>
    </row>
    <row r="537" spans="1:29" x14ac:dyDescent="0.25">
      <c r="A537" s="16" t="s">
        <v>1073</v>
      </c>
      <c r="B537" s="16">
        <v>20</v>
      </c>
      <c r="C537" s="16" t="s">
        <v>1074</v>
      </c>
      <c r="D537" s="16" t="s">
        <v>1048</v>
      </c>
      <c r="E537" s="13" t="s">
        <v>1128</v>
      </c>
      <c r="F537" s="14">
        <v>136495</v>
      </c>
      <c r="G537" s="14">
        <v>2305486</v>
      </c>
      <c r="H537" s="14">
        <v>0</v>
      </c>
      <c r="I537" s="14">
        <v>0</v>
      </c>
      <c r="J537" s="14">
        <v>2441981</v>
      </c>
      <c r="K537" s="31">
        <v>0</v>
      </c>
      <c r="L537" s="14">
        <v>2441981</v>
      </c>
      <c r="M537" s="15">
        <v>109311</v>
      </c>
      <c r="N537" s="32"/>
      <c r="O537" s="33">
        <v>109311</v>
      </c>
      <c r="P537" s="15">
        <v>2332670</v>
      </c>
      <c r="Q537" s="34">
        <v>0</v>
      </c>
      <c r="R537" s="34">
        <v>0</v>
      </c>
      <c r="S537" s="14">
        <v>2441981</v>
      </c>
      <c r="T537" s="14"/>
      <c r="U537" s="14">
        <v>2441981</v>
      </c>
      <c r="V537" s="14">
        <v>0</v>
      </c>
      <c r="W537" s="14">
        <v>0</v>
      </c>
      <c r="X537" s="14">
        <v>0</v>
      </c>
      <c r="Y537" s="14">
        <v>0</v>
      </c>
      <c r="Z537" s="14">
        <v>0</v>
      </c>
      <c r="AA537" s="20">
        <v>21811</v>
      </c>
      <c r="AB537">
        <v>111.96098299023429</v>
      </c>
      <c r="AC537">
        <v>208</v>
      </c>
    </row>
    <row r="538" spans="1:29" x14ac:dyDescent="0.25">
      <c r="A538" s="16" t="s">
        <v>1075</v>
      </c>
      <c r="B538" s="16">
        <v>21</v>
      </c>
      <c r="C538" s="16" t="s">
        <v>1076</v>
      </c>
      <c r="D538" s="16" t="s">
        <v>1048</v>
      </c>
      <c r="E538" s="13" t="s">
        <v>1128</v>
      </c>
      <c r="F538" s="14">
        <v>13334</v>
      </c>
      <c r="G538" s="14">
        <v>1070752</v>
      </c>
      <c r="H538" s="14">
        <v>0</v>
      </c>
      <c r="I538" s="14">
        <v>0</v>
      </c>
      <c r="J538" s="14">
        <v>1084086</v>
      </c>
      <c r="K538" s="31">
        <v>0</v>
      </c>
      <c r="L538" s="14">
        <v>1084086</v>
      </c>
      <c r="M538" s="15">
        <v>2530</v>
      </c>
      <c r="N538" s="32"/>
      <c r="O538" s="33">
        <v>2530</v>
      </c>
      <c r="P538" s="15">
        <v>1081556</v>
      </c>
      <c r="Q538" s="34">
        <v>0</v>
      </c>
      <c r="R538" s="34">
        <v>0</v>
      </c>
      <c r="S538" s="14">
        <v>1084086</v>
      </c>
      <c r="T538" s="14"/>
      <c r="U538" s="14">
        <v>1084086</v>
      </c>
      <c r="V538" s="14">
        <v>0</v>
      </c>
      <c r="W538" s="14">
        <v>0</v>
      </c>
      <c r="X538" s="14">
        <v>0</v>
      </c>
      <c r="Y538" s="14">
        <v>0</v>
      </c>
      <c r="Z538" s="14">
        <v>0</v>
      </c>
      <c r="AA538" s="20">
        <v>13588</v>
      </c>
      <c r="AB538">
        <v>79.782602296143651</v>
      </c>
      <c r="AC538">
        <v>426</v>
      </c>
    </row>
    <row r="539" spans="1:29" x14ac:dyDescent="0.25">
      <c r="A539" s="16" t="s">
        <v>1077</v>
      </c>
      <c r="B539" s="16">
        <v>22</v>
      </c>
      <c r="C539" s="16" t="s">
        <v>1078</v>
      </c>
      <c r="D539" s="16" t="s">
        <v>1048</v>
      </c>
      <c r="E539" s="13" t="s">
        <v>1128</v>
      </c>
      <c r="F539" s="14">
        <v>0</v>
      </c>
      <c r="G539" s="14">
        <v>2227587</v>
      </c>
      <c r="H539" s="14">
        <v>0</v>
      </c>
      <c r="I539" s="14">
        <v>0</v>
      </c>
      <c r="J539" s="14">
        <v>2227587</v>
      </c>
      <c r="K539" s="31">
        <v>0</v>
      </c>
      <c r="L539" s="14">
        <v>2227587</v>
      </c>
      <c r="M539" s="15">
        <v>0</v>
      </c>
      <c r="N539" s="32"/>
      <c r="O539" s="33">
        <v>0</v>
      </c>
      <c r="P539" s="15">
        <v>2227587</v>
      </c>
      <c r="Q539" s="34">
        <v>0</v>
      </c>
      <c r="R539" s="34">
        <v>0</v>
      </c>
      <c r="S539" s="14">
        <v>2227587</v>
      </c>
      <c r="T539" s="14"/>
      <c r="U539" s="14">
        <v>2227587</v>
      </c>
      <c r="V539" s="14">
        <v>0</v>
      </c>
      <c r="W539" s="14">
        <v>0</v>
      </c>
      <c r="X539" s="14">
        <v>0</v>
      </c>
      <c r="Y539" s="14">
        <v>0</v>
      </c>
      <c r="Z539" s="14">
        <v>0</v>
      </c>
      <c r="AA539" s="20">
        <v>24274</v>
      </c>
      <c r="AB539">
        <v>91.768435362939769</v>
      </c>
      <c r="AC539">
        <v>336</v>
      </c>
    </row>
    <row r="540" spans="1:29" x14ac:dyDescent="0.25">
      <c r="A540" s="16" t="s">
        <v>1079</v>
      </c>
      <c r="B540" s="16">
        <v>21</v>
      </c>
      <c r="C540" s="16" t="s">
        <v>256</v>
      </c>
      <c r="D540" s="16" t="s">
        <v>1048</v>
      </c>
      <c r="E540" s="13" t="s">
        <v>1128</v>
      </c>
      <c r="F540" s="14">
        <v>0</v>
      </c>
      <c r="G540" s="14">
        <v>1753357</v>
      </c>
      <c r="H540" s="14">
        <v>0</v>
      </c>
      <c r="I540" s="14">
        <v>0</v>
      </c>
      <c r="J540" s="14">
        <v>1753357</v>
      </c>
      <c r="K540" s="31">
        <v>0</v>
      </c>
      <c r="L540" s="14">
        <v>1753357</v>
      </c>
      <c r="M540" s="15">
        <v>0</v>
      </c>
      <c r="N540" s="32"/>
      <c r="O540" s="33">
        <v>0</v>
      </c>
      <c r="P540" s="15">
        <v>1753357</v>
      </c>
      <c r="Q540" s="34">
        <v>0</v>
      </c>
      <c r="R540" s="34">
        <v>0</v>
      </c>
      <c r="S540" s="14">
        <v>1753357</v>
      </c>
      <c r="T540" s="14"/>
      <c r="U540" s="14">
        <v>1753357</v>
      </c>
      <c r="V540" s="14">
        <v>0</v>
      </c>
      <c r="W540" s="14">
        <v>0</v>
      </c>
      <c r="X540" s="14">
        <v>0</v>
      </c>
      <c r="Y540" s="14">
        <v>0</v>
      </c>
      <c r="Z540" s="14">
        <v>0</v>
      </c>
      <c r="AA540" s="20">
        <v>17464</v>
      </c>
      <c r="AB540">
        <v>100.39836234539624</v>
      </c>
      <c r="AC540">
        <v>270</v>
      </c>
    </row>
    <row r="541" spans="1:29" x14ac:dyDescent="0.25">
      <c r="A541" s="16" t="s">
        <v>1080</v>
      </c>
      <c r="B541" s="16">
        <v>21</v>
      </c>
      <c r="C541" s="16" t="s">
        <v>1081</v>
      </c>
      <c r="D541" s="16" t="s">
        <v>1048</v>
      </c>
      <c r="E541" s="13" t="s">
        <v>1128</v>
      </c>
      <c r="F541" s="14">
        <v>0</v>
      </c>
      <c r="G541" s="14">
        <v>3023257</v>
      </c>
      <c r="H541" s="14">
        <v>0</v>
      </c>
      <c r="I541" s="14">
        <v>0</v>
      </c>
      <c r="J541" s="14">
        <v>3023257</v>
      </c>
      <c r="K541" s="31">
        <v>0</v>
      </c>
      <c r="L541" s="14">
        <v>3023257</v>
      </c>
      <c r="M541" s="15">
        <v>0</v>
      </c>
      <c r="N541" s="32"/>
      <c r="O541" s="33">
        <v>0</v>
      </c>
      <c r="P541" s="15">
        <v>3023257</v>
      </c>
      <c r="Q541" s="34">
        <v>0</v>
      </c>
      <c r="R541" s="34">
        <v>0</v>
      </c>
      <c r="S541" s="14">
        <v>3023257</v>
      </c>
      <c r="T541" s="14"/>
      <c r="U541" s="14">
        <v>3023257</v>
      </c>
      <c r="V541" s="14">
        <v>0</v>
      </c>
      <c r="W541" s="14">
        <v>0</v>
      </c>
      <c r="X541" s="14">
        <v>0</v>
      </c>
      <c r="Y541" s="14">
        <v>0</v>
      </c>
      <c r="Z541" s="14">
        <v>0</v>
      </c>
      <c r="AA541" s="20">
        <v>21897</v>
      </c>
      <c r="AB541">
        <v>138.06717815225829</v>
      </c>
      <c r="AC541">
        <v>136</v>
      </c>
    </row>
    <row r="542" spans="1:29" x14ac:dyDescent="0.25">
      <c r="A542" s="16" t="s">
        <v>1082</v>
      </c>
      <c r="B542" s="16">
        <v>20</v>
      </c>
      <c r="C542" s="16" t="s">
        <v>565</v>
      </c>
      <c r="D542" s="16" t="s">
        <v>1048</v>
      </c>
      <c r="E542" s="13" t="s">
        <v>1128</v>
      </c>
      <c r="F542" s="14">
        <v>0</v>
      </c>
      <c r="G542" s="14">
        <v>6137868</v>
      </c>
      <c r="H542" s="14">
        <v>0</v>
      </c>
      <c r="I542" s="14">
        <v>0</v>
      </c>
      <c r="J542" s="14">
        <v>6137868</v>
      </c>
      <c r="K542" s="31">
        <v>0</v>
      </c>
      <c r="L542" s="14">
        <v>6137868</v>
      </c>
      <c r="M542" s="15">
        <v>0</v>
      </c>
      <c r="N542" s="32"/>
      <c r="O542" s="33">
        <v>0</v>
      </c>
      <c r="P542" s="15">
        <v>6137868</v>
      </c>
      <c r="Q542" s="34">
        <v>0</v>
      </c>
      <c r="R542" s="34">
        <v>0</v>
      </c>
      <c r="S542" s="14">
        <v>6137868</v>
      </c>
      <c r="T542" s="14"/>
      <c r="U542" s="14">
        <v>6137868</v>
      </c>
      <c r="V542" s="14">
        <v>0</v>
      </c>
      <c r="W542" s="14">
        <v>0</v>
      </c>
      <c r="X542" s="14">
        <v>0</v>
      </c>
      <c r="Y542" s="14">
        <v>0</v>
      </c>
      <c r="Z542" s="14">
        <v>0</v>
      </c>
      <c r="AA542" s="20">
        <v>58488</v>
      </c>
      <c r="AB542">
        <v>104.94234714813295</v>
      </c>
      <c r="AC542">
        <v>240</v>
      </c>
    </row>
    <row r="543" spans="1:29" x14ac:dyDescent="0.25">
      <c r="A543" s="16" t="s">
        <v>1083</v>
      </c>
      <c r="B543" s="16">
        <v>21</v>
      </c>
      <c r="C543" s="16" t="s">
        <v>1084</v>
      </c>
      <c r="D543" s="16" t="s">
        <v>1048</v>
      </c>
      <c r="E543" s="13" t="s">
        <v>1128</v>
      </c>
      <c r="F543" s="14">
        <v>0</v>
      </c>
      <c r="G543" s="14">
        <v>3073326</v>
      </c>
      <c r="H543" s="14">
        <v>0</v>
      </c>
      <c r="I543" s="14">
        <v>0</v>
      </c>
      <c r="J543" s="14">
        <v>3073326</v>
      </c>
      <c r="K543" s="31">
        <v>0</v>
      </c>
      <c r="L543" s="14">
        <v>3073326</v>
      </c>
      <c r="M543" s="15">
        <v>0</v>
      </c>
      <c r="N543" s="32"/>
      <c r="O543" s="33">
        <v>0</v>
      </c>
      <c r="P543" s="15">
        <v>3073326</v>
      </c>
      <c r="Q543" s="34">
        <v>0</v>
      </c>
      <c r="R543" s="34">
        <v>0</v>
      </c>
      <c r="S543" s="14">
        <v>3073326</v>
      </c>
      <c r="T543" s="14"/>
      <c r="U543" s="14">
        <v>3073326</v>
      </c>
      <c r="V543" s="14">
        <v>0</v>
      </c>
      <c r="W543" s="14">
        <v>0</v>
      </c>
      <c r="X543" s="14">
        <v>0</v>
      </c>
      <c r="Y543" s="14">
        <v>0</v>
      </c>
      <c r="Z543" s="14">
        <v>0</v>
      </c>
      <c r="AA543" s="20">
        <v>29512</v>
      </c>
      <c r="AB543">
        <v>104.13818107888316</v>
      </c>
      <c r="AC543">
        <v>245</v>
      </c>
    </row>
    <row r="544" spans="1:29" x14ac:dyDescent="0.25">
      <c r="A544" s="16" t="s">
        <v>1085</v>
      </c>
      <c r="B544" s="16">
        <v>22</v>
      </c>
      <c r="C544" s="16" t="s">
        <v>1086</v>
      </c>
      <c r="D544" s="16" t="s">
        <v>1048</v>
      </c>
      <c r="E544" s="13" t="s">
        <v>1128</v>
      </c>
      <c r="F544" s="14">
        <v>34063</v>
      </c>
      <c r="G544" s="14">
        <v>157426</v>
      </c>
      <c r="H544" s="14">
        <v>0</v>
      </c>
      <c r="I544" s="14">
        <v>0</v>
      </c>
      <c r="J544" s="14">
        <v>191489</v>
      </c>
      <c r="K544" s="31">
        <v>0</v>
      </c>
      <c r="L544" s="14">
        <v>191489</v>
      </c>
      <c r="M544" s="15">
        <v>31307</v>
      </c>
      <c r="N544" s="32"/>
      <c r="O544" s="33">
        <v>31307</v>
      </c>
      <c r="P544" s="15">
        <v>160182</v>
      </c>
      <c r="Q544" s="34">
        <v>0</v>
      </c>
      <c r="R544" s="34">
        <v>0</v>
      </c>
      <c r="S544" s="14">
        <v>191489</v>
      </c>
      <c r="T544" s="14"/>
      <c r="U544" s="14">
        <v>191489</v>
      </c>
      <c r="V544" s="14">
        <v>0</v>
      </c>
      <c r="W544" s="14">
        <v>0</v>
      </c>
      <c r="X544" s="14">
        <v>0</v>
      </c>
      <c r="Y544" s="14">
        <v>0</v>
      </c>
      <c r="Z544" s="14">
        <v>0</v>
      </c>
      <c r="AA544" s="20">
        <v>1503</v>
      </c>
      <c r="AB544">
        <v>127.40452428476381</v>
      </c>
      <c r="AC544">
        <v>160</v>
      </c>
    </row>
    <row r="545" spans="1:29" x14ac:dyDescent="0.25">
      <c r="A545" s="16" t="s">
        <v>1087</v>
      </c>
      <c r="B545" s="16">
        <v>24</v>
      </c>
      <c r="C545" s="16" t="s">
        <v>1088</v>
      </c>
      <c r="D545" s="16" t="s">
        <v>1089</v>
      </c>
      <c r="E545" s="13" t="s">
        <v>1128</v>
      </c>
      <c r="F545" s="14">
        <v>0</v>
      </c>
      <c r="G545" s="14">
        <v>350511</v>
      </c>
      <c r="H545" s="14">
        <v>39735</v>
      </c>
      <c r="I545" s="14">
        <v>0</v>
      </c>
      <c r="J545" s="14">
        <v>390246</v>
      </c>
      <c r="K545" s="31">
        <v>0</v>
      </c>
      <c r="L545" s="14">
        <v>390246</v>
      </c>
      <c r="M545" s="15">
        <v>0</v>
      </c>
      <c r="N545" s="32"/>
      <c r="O545" s="33">
        <v>0</v>
      </c>
      <c r="P545" s="15">
        <v>350511</v>
      </c>
      <c r="Q545" s="34">
        <v>39735</v>
      </c>
      <c r="R545" s="34">
        <v>0</v>
      </c>
      <c r="S545" s="14">
        <v>390246</v>
      </c>
      <c r="T545" s="14"/>
      <c r="U545" s="14">
        <v>390246</v>
      </c>
      <c r="V545" s="14">
        <v>0</v>
      </c>
      <c r="W545" s="14">
        <v>0</v>
      </c>
      <c r="X545" s="14">
        <v>0</v>
      </c>
      <c r="Y545" s="14">
        <v>0</v>
      </c>
      <c r="Z545" s="14">
        <v>0</v>
      </c>
      <c r="AA545" s="20">
        <v>4666</v>
      </c>
      <c r="AB545">
        <v>83.636090870124306</v>
      </c>
      <c r="AC545">
        <v>407</v>
      </c>
    </row>
    <row r="546" spans="1:29" x14ac:dyDescent="0.25">
      <c r="A546" s="16" t="s">
        <v>1090</v>
      </c>
      <c r="B546" s="16">
        <v>23</v>
      </c>
      <c r="C546" s="16" t="s">
        <v>1091</v>
      </c>
      <c r="D546" s="16" t="s">
        <v>1089</v>
      </c>
      <c r="E546" s="13" t="s">
        <v>1128</v>
      </c>
      <c r="F546" s="14">
        <v>0</v>
      </c>
      <c r="G546" s="14">
        <v>225747</v>
      </c>
      <c r="H546" s="14">
        <v>0</v>
      </c>
      <c r="I546" s="14">
        <v>0</v>
      </c>
      <c r="J546" s="14">
        <v>225747</v>
      </c>
      <c r="K546" s="31">
        <v>0</v>
      </c>
      <c r="L546" s="14">
        <v>225747</v>
      </c>
      <c r="M546" s="15">
        <v>0</v>
      </c>
      <c r="N546" s="32"/>
      <c r="O546" s="33">
        <v>0</v>
      </c>
      <c r="P546" s="15">
        <v>225747</v>
      </c>
      <c r="Q546" s="34">
        <v>0</v>
      </c>
      <c r="R546" s="34">
        <v>0</v>
      </c>
      <c r="S546" s="14">
        <v>225747</v>
      </c>
      <c r="T546" s="14"/>
      <c r="U546" s="14">
        <v>225747</v>
      </c>
      <c r="V546" s="14">
        <v>0</v>
      </c>
      <c r="W546" s="14">
        <v>0</v>
      </c>
      <c r="X546" s="14">
        <v>0</v>
      </c>
      <c r="Y546" s="14">
        <v>0</v>
      </c>
      <c r="Z546" s="14">
        <v>0</v>
      </c>
      <c r="AA546" s="20">
        <v>2255</v>
      </c>
      <c r="AB546">
        <v>100.10953436807095</v>
      </c>
      <c r="AC546">
        <v>272</v>
      </c>
    </row>
    <row r="547" spans="1:29" x14ac:dyDescent="0.25">
      <c r="A547" s="16" t="s">
        <v>1092</v>
      </c>
      <c r="B547" s="16">
        <v>24</v>
      </c>
      <c r="C547" s="16" t="s">
        <v>1093</v>
      </c>
      <c r="D547" s="16" t="s">
        <v>1089</v>
      </c>
      <c r="E547" s="13" t="s">
        <v>1128</v>
      </c>
      <c r="F547" s="14">
        <v>0</v>
      </c>
      <c r="G547" s="14">
        <v>476140</v>
      </c>
      <c r="H547" s="14">
        <v>3430</v>
      </c>
      <c r="I547" s="14">
        <v>0</v>
      </c>
      <c r="J547" s="14">
        <v>479570</v>
      </c>
      <c r="K547" s="31">
        <v>0</v>
      </c>
      <c r="L547" s="14">
        <v>479570</v>
      </c>
      <c r="M547" s="15">
        <v>0</v>
      </c>
      <c r="N547" s="32"/>
      <c r="O547" s="33">
        <v>0</v>
      </c>
      <c r="P547" s="15">
        <v>476140</v>
      </c>
      <c r="Q547" s="34">
        <v>3430</v>
      </c>
      <c r="R547" s="34">
        <v>0</v>
      </c>
      <c r="S547" s="14">
        <v>479570</v>
      </c>
      <c r="T547" s="14"/>
      <c r="U547" s="14">
        <v>479570</v>
      </c>
      <c r="V547" s="14">
        <v>0</v>
      </c>
      <c r="W547" s="14">
        <v>0</v>
      </c>
      <c r="X547" s="14">
        <v>0</v>
      </c>
      <c r="Y547" s="14">
        <v>0</v>
      </c>
      <c r="Z547" s="14">
        <v>0</v>
      </c>
      <c r="AA547" s="20">
        <v>2561</v>
      </c>
      <c r="AB547">
        <v>187.25888324873097</v>
      </c>
      <c r="AC547">
        <v>82</v>
      </c>
    </row>
    <row r="548" spans="1:29" x14ac:dyDescent="0.25">
      <c r="A548" s="16" t="s">
        <v>1094</v>
      </c>
      <c r="B548" s="16">
        <v>24</v>
      </c>
      <c r="C548" s="16" t="s">
        <v>1095</v>
      </c>
      <c r="D548" s="16" t="s">
        <v>1089</v>
      </c>
      <c r="E548" s="13" t="s">
        <v>1128</v>
      </c>
      <c r="F548" s="14">
        <v>0</v>
      </c>
      <c r="G548" s="14">
        <v>2930536</v>
      </c>
      <c r="H548" s="14">
        <v>14854</v>
      </c>
      <c r="I548" s="14">
        <v>0</v>
      </c>
      <c r="J548" s="14">
        <v>2945390</v>
      </c>
      <c r="K548" s="31">
        <v>0</v>
      </c>
      <c r="L548" s="14">
        <v>2945390</v>
      </c>
      <c r="M548" s="15">
        <v>0</v>
      </c>
      <c r="N548" s="32"/>
      <c r="O548" s="33">
        <v>0</v>
      </c>
      <c r="P548" s="15">
        <v>2930536</v>
      </c>
      <c r="Q548" s="34">
        <v>14854</v>
      </c>
      <c r="R548" s="34">
        <v>0</v>
      </c>
      <c r="S548" s="14">
        <v>2945390</v>
      </c>
      <c r="T548" s="14"/>
      <c r="U548" s="14">
        <v>2945390</v>
      </c>
      <c r="V548" s="14">
        <v>0</v>
      </c>
      <c r="W548" s="14">
        <v>0</v>
      </c>
      <c r="X548" s="14">
        <v>0</v>
      </c>
      <c r="Y548" s="14">
        <v>0</v>
      </c>
      <c r="Z548" s="14">
        <v>0</v>
      </c>
      <c r="AA548" s="20">
        <v>5691</v>
      </c>
      <c r="AB548">
        <v>517.55227552275528</v>
      </c>
      <c r="AC548">
        <v>17</v>
      </c>
    </row>
    <row r="549" spans="1:29" x14ac:dyDescent="0.25">
      <c r="A549" s="16" t="s">
        <v>1096</v>
      </c>
      <c r="B549" s="16">
        <v>23</v>
      </c>
      <c r="C549" s="16" t="s">
        <v>456</v>
      </c>
      <c r="D549" s="16" t="s">
        <v>1089</v>
      </c>
      <c r="E549" s="13" t="s">
        <v>1128</v>
      </c>
      <c r="F549" s="14">
        <v>0</v>
      </c>
      <c r="G549" s="14">
        <v>255591</v>
      </c>
      <c r="H549" s="14">
        <v>5099</v>
      </c>
      <c r="I549" s="14">
        <v>0</v>
      </c>
      <c r="J549" s="14">
        <v>260690</v>
      </c>
      <c r="K549" s="31">
        <v>0</v>
      </c>
      <c r="L549" s="14">
        <v>260690</v>
      </c>
      <c r="M549" s="15">
        <v>0</v>
      </c>
      <c r="N549" s="32"/>
      <c r="O549" s="33">
        <v>0</v>
      </c>
      <c r="P549" s="15">
        <v>255591</v>
      </c>
      <c r="Q549" s="34">
        <v>5099</v>
      </c>
      <c r="R549" s="34">
        <v>0</v>
      </c>
      <c r="S549" s="14">
        <v>260690</v>
      </c>
      <c r="T549" s="14"/>
      <c r="U549" s="14">
        <v>260690</v>
      </c>
      <c r="V549" s="14">
        <v>0</v>
      </c>
      <c r="W549" s="14">
        <v>0</v>
      </c>
      <c r="X549" s="14">
        <v>0</v>
      </c>
      <c r="Y549" s="14">
        <v>0</v>
      </c>
      <c r="Z549" s="14">
        <v>0</v>
      </c>
      <c r="AA549" s="20">
        <v>3024</v>
      </c>
      <c r="AB549">
        <v>86.207010582010582</v>
      </c>
      <c r="AC549">
        <v>383</v>
      </c>
    </row>
    <row r="550" spans="1:29" x14ac:dyDescent="0.25">
      <c r="A550" s="16" t="s">
        <v>1097</v>
      </c>
      <c r="B550" s="16">
        <v>24</v>
      </c>
      <c r="C550" s="16" t="s">
        <v>1098</v>
      </c>
      <c r="D550" s="16" t="s">
        <v>1089</v>
      </c>
      <c r="E550" s="13" t="s">
        <v>1128</v>
      </c>
      <c r="F550" s="14">
        <v>0</v>
      </c>
      <c r="G550" s="14">
        <v>184871</v>
      </c>
      <c r="H550" s="14">
        <v>9131</v>
      </c>
      <c r="I550" s="14">
        <v>0</v>
      </c>
      <c r="J550" s="14">
        <v>194002</v>
      </c>
      <c r="K550" s="31">
        <v>0</v>
      </c>
      <c r="L550" s="14">
        <v>194002</v>
      </c>
      <c r="M550" s="15">
        <v>0</v>
      </c>
      <c r="N550" s="32"/>
      <c r="O550" s="33">
        <v>0</v>
      </c>
      <c r="P550" s="15">
        <v>184871</v>
      </c>
      <c r="Q550" s="34">
        <v>9131</v>
      </c>
      <c r="R550" s="34">
        <v>0</v>
      </c>
      <c r="S550" s="14">
        <v>194002</v>
      </c>
      <c r="T550" s="14"/>
      <c r="U550" s="14">
        <v>194002</v>
      </c>
      <c r="V550" s="14">
        <v>0</v>
      </c>
      <c r="W550" s="14">
        <v>0</v>
      </c>
      <c r="X550" s="14">
        <v>0</v>
      </c>
      <c r="Y550" s="14">
        <v>0</v>
      </c>
      <c r="Z550" s="14">
        <v>0</v>
      </c>
      <c r="AA550" s="20">
        <v>2173</v>
      </c>
      <c r="AB550">
        <v>89.278416935112745</v>
      </c>
      <c r="AC550">
        <v>356</v>
      </c>
    </row>
    <row r="551" spans="1:29" x14ac:dyDescent="0.25">
      <c r="A551" s="16" t="s">
        <v>1099</v>
      </c>
      <c r="B551" s="16">
        <v>23</v>
      </c>
      <c r="C551" s="16" t="s">
        <v>386</v>
      </c>
      <c r="D551" s="16" t="s">
        <v>1089</v>
      </c>
      <c r="E551" s="13" t="s">
        <v>1128</v>
      </c>
      <c r="F551" s="14">
        <v>0</v>
      </c>
      <c r="G551" s="14">
        <v>315438</v>
      </c>
      <c r="H551" s="14">
        <v>0</v>
      </c>
      <c r="I551" s="14">
        <v>0</v>
      </c>
      <c r="J551" s="14">
        <v>315438</v>
      </c>
      <c r="K551" s="31">
        <v>0</v>
      </c>
      <c r="L551" s="14">
        <v>315438</v>
      </c>
      <c r="M551" s="15">
        <v>0</v>
      </c>
      <c r="N551" s="32"/>
      <c r="O551" s="33">
        <v>0</v>
      </c>
      <c r="P551" s="15">
        <v>315438</v>
      </c>
      <c r="Q551" s="34">
        <v>0</v>
      </c>
      <c r="R551" s="34">
        <v>0</v>
      </c>
      <c r="S551" s="14">
        <v>315438</v>
      </c>
      <c r="T551" s="14"/>
      <c r="U551" s="14">
        <v>315438</v>
      </c>
      <c r="V551" s="14">
        <v>0</v>
      </c>
      <c r="W551" s="14">
        <v>0</v>
      </c>
      <c r="X551" s="14">
        <v>0</v>
      </c>
      <c r="Y551" s="14">
        <v>0</v>
      </c>
      <c r="Z551" s="14">
        <v>0</v>
      </c>
      <c r="AA551" s="20">
        <v>5442</v>
      </c>
      <c r="AB551">
        <v>57.963616317530317</v>
      </c>
      <c r="AC551">
        <v>542</v>
      </c>
    </row>
    <row r="552" spans="1:29" x14ac:dyDescent="0.25">
      <c r="A552" s="16" t="s">
        <v>1100</v>
      </c>
      <c r="B552" s="16">
        <v>23</v>
      </c>
      <c r="C552" s="16" t="s">
        <v>1101</v>
      </c>
      <c r="D552" s="16" t="s">
        <v>1089</v>
      </c>
      <c r="E552" s="13" t="s">
        <v>1128</v>
      </c>
      <c r="F552" s="14">
        <v>0</v>
      </c>
      <c r="G552" s="14">
        <v>720587</v>
      </c>
      <c r="H552" s="14">
        <v>61706</v>
      </c>
      <c r="I552" s="14">
        <v>0</v>
      </c>
      <c r="J552" s="14">
        <v>782293</v>
      </c>
      <c r="K552" s="31">
        <v>0</v>
      </c>
      <c r="L552" s="14">
        <v>782293</v>
      </c>
      <c r="M552" s="15">
        <v>0</v>
      </c>
      <c r="N552" s="32"/>
      <c r="O552" s="33">
        <v>0</v>
      </c>
      <c r="P552" s="15">
        <v>720587</v>
      </c>
      <c r="Q552" s="34">
        <v>61706</v>
      </c>
      <c r="R552" s="34">
        <v>0</v>
      </c>
      <c r="S552" s="14">
        <v>782293</v>
      </c>
      <c r="T552" s="14"/>
      <c r="U552" s="14">
        <v>782293</v>
      </c>
      <c r="V552" s="14">
        <v>0</v>
      </c>
      <c r="W552" s="14">
        <v>0</v>
      </c>
      <c r="X552" s="14">
        <v>0</v>
      </c>
      <c r="Y552" s="14">
        <v>0</v>
      </c>
      <c r="Z552" s="14">
        <v>0</v>
      </c>
      <c r="AA552" s="20">
        <v>9356</v>
      </c>
      <c r="AB552">
        <v>83.614044463445921</v>
      </c>
      <c r="AC552">
        <v>408</v>
      </c>
    </row>
    <row r="553" spans="1:29" x14ac:dyDescent="0.25">
      <c r="A553" s="16" t="s">
        <v>1102</v>
      </c>
      <c r="B553" s="16">
        <v>24</v>
      </c>
      <c r="C553" s="16" t="s">
        <v>1103</v>
      </c>
      <c r="D553" s="16" t="s">
        <v>1089</v>
      </c>
      <c r="E553" s="13" t="s">
        <v>1128</v>
      </c>
      <c r="F553" s="14">
        <v>0</v>
      </c>
      <c r="G553" s="14">
        <v>120959</v>
      </c>
      <c r="H553" s="14">
        <v>22315</v>
      </c>
      <c r="I553" s="14">
        <v>0</v>
      </c>
      <c r="J553" s="14">
        <v>143274</v>
      </c>
      <c r="K553" s="31">
        <v>0</v>
      </c>
      <c r="L553" s="14">
        <v>143274</v>
      </c>
      <c r="M553" s="15">
        <v>0</v>
      </c>
      <c r="N553" s="32"/>
      <c r="O553" s="33">
        <v>0</v>
      </c>
      <c r="P553" s="15">
        <v>120959</v>
      </c>
      <c r="Q553" s="34">
        <v>22315</v>
      </c>
      <c r="R553" s="34">
        <v>0</v>
      </c>
      <c r="S553" s="14">
        <v>143274</v>
      </c>
      <c r="T553" s="14"/>
      <c r="U553" s="14">
        <v>143274</v>
      </c>
      <c r="V553" s="14">
        <v>0</v>
      </c>
      <c r="W553" s="14">
        <v>0</v>
      </c>
      <c r="X553" s="14">
        <v>0</v>
      </c>
      <c r="Y553" s="14">
        <v>0</v>
      </c>
      <c r="Z553" s="14">
        <v>0</v>
      </c>
      <c r="AA553" s="20">
        <v>1619</v>
      </c>
      <c r="AB553">
        <v>88.495367510809146</v>
      </c>
      <c r="AC553">
        <v>362</v>
      </c>
    </row>
    <row r="554" spans="1:29" x14ac:dyDescent="0.25">
      <c r="A554" s="16" t="s">
        <v>1104</v>
      </c>
      <c r="B554" s="16">
        <v>23</v>
      </c>
      <c r="C554" s="16" t="s">
        <v>1105</v>
      </c>
      <c r="D554" s="16" t="s">
        <v>1089</v>
      </c>
      <c r="E554" s="13" t="s">
        <v>1128</v>
      </c>
      <c r="F554" s="14">
        <v>0</v>
      </c>
      <c r="G554" s="14">
        <v>244290</v>
      </c>
      <c r="H554" s="14">
        <v>183966</v>
      </c>
      <c r="I554" s="14">
        <v>0</v>
      </c>
      <c r="J554" s="14">
        <v>428256</v>
      </c>
      <c r="K554" s="31">
        <v>0</v>
      </c>
      <c r="L554" s="14">
        <v>428256</v>
      </c>
      <c r="M554" s="15">
        <v>0</v>
      </c>
      <c r="N554" s="32"/>
      <c r="O554" s="33">
        <v>0</v>
      </c>
      <c r="P554" s="15">
        <v>244290</v>
      </c>
      <c r="Q554" s="34">
        <v>183966</v>
      </c>
      <c r="R554" s="34">
        <v>0</v>
      </c>
      <c r="S554" s="14">
        <v>428256</v>
      </c>
      <c r="T554" s="14"/>
      <c r="U554" s="14">
        <v>428256</v>
      </c>
      <c r="V554" s="14">
        <v>0</v>
      </c>
      <c r="W554" s="14">
        <v>0</v>
      </c>
      <c r="X554" s="14">
        <v>0</v>
      </c>
      <c r="Y554" s="14">
        <v>0</v>
      </c>
      <c r="Z554" s="14">
        <v>0</v>
      </c>
      <c r="AA554" s="20">
        <v>2466</v>
      </c>
      <c r="AB554">
        <v>173.66423357664235</v>
      </c>
      <c r="AC554">
        <v>93</v>
      </c>
    </row>
    <row r="555" spans="1:29" x14ac:dyDescent="0.25">
      <c r="A555" s="16" t="s">
        <v>1106</v>
      </c>
      <c r="B555" s="16">
        <v>24</v>
      </c>
      <c r="C555" s="16" t="s">
        <v>1107</v>
      </c>
      <c r="D555" s="16" t="s">
        <v>1089</v>
      </c>
      <c r="E555" s="13" t="s">
        <v>1128</v>
      </c>
      <c r="F555" s="14">
        <v>0</v>
      </c>
      <c r="G555" s="14">
        <v>184384</v>
      </c>
      <c r="H555" s="14">
        <v>7426</v>
      </c>
      <c r="I555" s="14">
        <v>0</v>
      </c>
      <c r="J555" s="14">
        <v>191810</v>
      </c>
      <c r="K555" s="31">
        <v>0</v>
      </c>
      <c r="L555" s="14">
        <v>191810</v>
      </c>
      <c r="M555" s="15">
        <v>0</v>
      </c>
      <c r="N555" s="32"/>
      <c r="O555" s="33">
        <v>0</v>
      </c>
      <c r="P555" s="15">
        <v>184384</v>
      </c>
      <c r="Q555" s="34">
        <v>7426</v>
      </c>
      <c r="R555" s="34">
        <v>0</v>
      </c>
      <c r="S555" s="14">
        <v>191810</v>
      </c>
      <c r="T555" s="14"/>
      <c r="U555" s="14">
        <v>191810</v>
      </c>
      <c r="V555" s="14">
        <v>0</v>
      </c>
      <c r="W555" s="14">
        <v>0</v>
      </c>
      <c r="X555" s="14">
        <v>0</v>
      </c>
      <c r="Y555" s="14">
        <v>0</v>
      </c>
      <c r="Z555" s="14">
        <v>0</v>
      </c>
      <c r="AA555" s="20">
        <v>1857</v>
      </c>
      <c r="AB555">
        <v>103.29025309639204</v>
      </c>
      <c r="AC555">
        <v>251</v>
      </c>
    </row>
    <row r="556" spans="1:29" x14ac:dyDescent="0.25">
      <c r="A556" s="16" t="s">
        <v>1108</v>
      </c>
      <c r="B556" s="16">
        <v>24</v>
      </c>
      <c r="C556" s="16" t="s">
        <v>1109</v>
      </c>
      <c r="D556" s="16" t="s">
        <v>1089</v>
      </c>
      <c r="E556" s="13" t="s">
        <v>1128</v>
      </c>
      <c r="F556" s="14">
        <v>0</v>
      </c>
      <c r="G556" s="14">
        <v>297491</v>
      </c>
      <c r="H556" s="14">
        <v>3625</v>
      </c>
      <c r="I556" s="14">
        <v>0</v>
      </c>
      <c r="J556" s="14">
        <v>301116</v>
      </c>
      <c r="K556" s="31">
        <v>0</v>
      </c>
      <c r="L556" s="14">
        <v>301116</v>
      </c>
      <c r="M556" s="15">
        <v>0</v>
      </c>
      <c r="N556" s="32"/>
      <c r="O556" s="33">
        <v>0</v>
      </c>
      <c r="P556" s="15">
        <v>297491</v>
      </c>
      <c r="Q556" s="34">
        <v>3625</v>
      </c>
      <c r="R556" s="34">
        <v>0</v>
      </c>
      <c r="S556" s="14">
        <v>301116</v>
      </c>
      <c r="T556" s="14"/>
      <c r="U556" s="14">
        <v>301116</v>
      </c>
      <c r="V556" s="14">
        <v>0</v>
      </c>
      <c r="W556" s="14">
        <v>0</v>
      </c>
      <c r="X556" s="14">
        <v>0</v>
      </c>
      <c r="Y556" s="14">
        <v>0</v>
      </c>
      <c r="Z556" s="14">
        <v>0</v>
      </c>
      <c r="AA556" s="20">
        <v>5411</v>
      </c>
      <c r="AB556">
        <v>55.648863426353721</v>
      </c>
      <c r="AC556">
        <v>548</v>
      </c>
    </row>
    <row r="557" spans="1:29" x14ac:dyDescent="0.25">
      <c r="A557" s="16" t="s">
        <v>1110</v>
      </c>
      <c r="B557" s="16">
        <v>24</v>
      </c>
      <c r="C557" s="16" t="s">
        <v>1111</v>
      </c>
      <c r="D557" s="16" t="s">
        <v>1089</v>
      </c>
      <c r="E557" s="13" t="s">
        <v>1128</v>
      </c>
      <c r="F557" s="14">
        <v>0</v>
      </c>
      <c r="G557" s="14">
        <v>264368</v>
      </c>
      <c r="H557" s="14">
        <v>23118</v>
      </c>
      <c r="I557" s="14">
        <v>0</v>
      </c>
      <c r="J557" s="14">
        <v>287486</v>
      </c>
      <c r="K557" s="31">
        <v>0</v>
      </c>
      <c r="L557" s="14">
        <v>287486</v>
      </c>
      <c r="M557" s="15">
        <v>0</v>
      </c>
      <c r="N557" s="32"/>
      <c r="O557" s="33">
        <v>0</v>
      </c>
      <c r="P557" s="15">
        <v>264368</v>
      </c>
      <c r="Q557" s="34">
        <v>23118</v>
      </c>
      <c r="R557" s="34">
        <v>0</v>
      </c>
      <c r="S557" s="14">
        <v>287486</v>
      </c>
      <c r="T557" s="14"/>
      <c r="U557" s="14">
        <v>287486</v>
      </c>
      <c r="V557" s="14">
        <v>0</v>
      </c>
      <c r="W557" s="14">
        <v>0</v>
      </c>
      <c r="X557" s="14">
        <v>0</v>
      </c>
      <c r="Y557" s="14">
        <v>0</v>
      </c>
      <c r="Z557" s="14">
        <v>0</v>
      </c>
      <c r="AA557" s="20">
        <v>2928</v>
      </c>
      <c r="AB557">
        <v>98.185109289617486</v>
      </c>
      <c r="AC557">
        <v>286</v>
      </c>
    </row>
    <row r="558" spans="1:29" x14ac:dyDescent="0.25">
      <c r="A558" s="16" t="s">
        <v>1112</v>
      </c>
      <c r="B558" s="16">
        <v>24</v>
      </c>
      <c r="C558" s="16" t="s">
        <v>1113</v>
      </c>
      <c r="D558" s="16" t="s">
        <v>1089</v>
      </c>
      <c r="E558" s="13" t="s">
        <v>1128</v>
      </c>
      <c r="F558" s="14">
        <v>0</v>
      </c>
      <c r="G558" s="14">
        <v>188603</v>
      </c>
      <c r="H558" s="14">
        <v>34362</v>
      </c>
      <c r="I558" s="14">
        <v>0</v>
      </c>
      <c r="J558" s="14">
        <v>222965</v>
      </c>
      <c r="K558" s="31">
        <v>0</v>
      </c>
      <c r="L558" s="14">
        <v>222965</v>
      </c>
      <c r="M558" s="15">
        <v>0</v>
      </c>
      <c r="N558" s="32"/>
      <c r="O558" s="33">
        <v>0</v>
      </c>
      <c r="P558" s="15">
        <v>188603</v>
      </c>
      <c r="Q558" s="34">
        <v>34362</v>
      </c>
      <c r="R558" s="34">
        <v>0</v>
      </c>
      <c r="S558" s="14">
        <v>222965</v>
      </c>
      <c r="T558" s="14"/>
      <c r="U558" s="14">
        <v>222965</v>
      </c>
      <c r="V558" s="14">
        <v>0</v>
      </c>
      <c r="W558" s="14">
        <v>0</v>
      </c>
      <c r="X558" s="14">
        <v>0</v>
      </c>
      <c r="Y558" s="14">
        <v>0</v>
      </c>
      <c r="Z558" s="14">
        <v>0</v>
      </c>
      <c r="AA558" s="20">
        <v>2802</v>
      </c>
      <c r="AB558">
        <v>79.573518915060674</v>
      </c>
      <c r="AC558">
        <v>428</v>
      </c>
    </row>
    <row r="559" spans="1:29" x14ac:dyDescent="0.25">
      <c r="A559" s="16" t="s">
        <v>1114</v>
      </c>
      <c r="B559" s="16">
        <v>23</v>
      </c>
      <c r="C559" s="16" t="s">
        <v>1115</v>
      </c>
      <c r="D559" s="16" t="s">
        <v>1089</v>
      </c>
      <c r="E559" s="13" t="s">
        <v>1128</v>
      </c>
      <c r="F559" s="14">
        <v>0</v>
      </c>
      <c r="G559" s="14">
        <v>948271</v>
      </c>
      <c r="H559" s="14">
        <v>0</v>
      </c>
      <c r="I559" s="14">
        <v>0</v>
      </c>
      <c r="J559" s="14">
        <v>948271</v>
      </c>
      <c r="K559" s="31">
        <v>0</v>
      </c>
      <c r="L559" s="14">
        <v>948271</v>
      </c>
      <c r="M559" s="15">
        <v>0</v>
      </c>
      <c r="N559" s="32"/>
      <c r="O559" s="33">
        <v>0</v>
      </c>
      <c r="P559" s="15">
        <v>948271</v>
      </c>
      <c r="Q559" s="34">
        <v>0</v>
      </c>
      <c r="R559" s="34">
        <v>0</v>
      </c>
      <c r="S559" s="14">
        <v>948271</v>
      </c>
      <c r="T559" s="14"/>
      <c r="U559" s="14">
        <v>948271</v>
      </c>
      <c r="V559" s="14">
        <v>0</v>
      </c>
      <c r="W559" s="14">
        <v>0</v>
      </c>
      <c r="X559" s="14">
        <v>0</v>
      </c>
      <c r="Y559" s="14">
        <v>0</v>
      </c>
      <c r="Z559" s="14">
        <v>0</v>
      </c>
      <c r="AA559" s="20">
        <v>8387</v>
      </c>
      <c r="AB559">
        <v>113.0643853582926</v>
      </c>
      <c r="AC559">
        <v>204</v>
      </c>
    </row>
    <row r="560" spans="1:29" x14ac:dyDescent="0.25">
      <c r="A560" s="16" t="s">
        <v>1116</v>
      </c>
      <c r="B560" s="16">
        <v>23</v>
      </c>
      <c r="C560" s="16" t="s">
        <v>225</v>
      </c>
      <c r="D560" s="16" t="s">
        <v>1089</v>
      </c>
      <c r="E560" s="13" t="s">
        <v>1128</v>
      </c>
      <c r="F560" s="14">
        <v>0</v>
      </c>
      <c r="G560" s="14">
        <v>864858</v>
      </c>
      <c r="H560" s="14">
        <v>25077</v>
      </c>
      <c r="I560" s="14">
        <v>0</v>
      </c>
      <c r="J560" s="14">
        <v>889935</v>
      </c>
      <c r="K560" s="31">
        <v>0</v>
      </c>
      <c r="L560" s="14">
        <v>889935</v>
      </c>
      <c r="M560" s="15">
        <v>0</v>
      </c>
      <c r="N560" s="32"/>
      <c r="O560" s="33">
        <v>0</v>
      </c>
      <c r="P560" s="15">
        <v>864858</v>
      </c>
      <c r="Q560" s="34">
        <v>25077</v>
      </c>
      <c r="R560" s="34">
        <v>0</v>
      </c>
      <c r="S560" s="14">
        <v>889935</v>
      </c>
      <c r="T560" s="14"/>
      <c r="U560" s="14">
        <v>889935</v>
      </c>
      <c r="V560" s="14">
        <v>0</v>
      </c>
      <c r="W560" s="14">
        <v>0</v>
      </c>
      <c r="X560" s="14">
        <v>0</v>
      </c>
      <c r="Y560" s="14">
        <v>0</v>
      </c>
      <c r="Z560" s="14">
        <v>0</v>
      </c>
      <c r="AA560" s="20">
        <v>7361</v>
      </c>
      <c r="AB560">
        <v>120.89865507403886</v>
      </c>
      <c r="AC560">
        <v>174</v>
      </c>
    </row>
    <row r="561" spans="1:29" x14ac:dyDescent="0.25">
      <c r="A561" s="16" t="s">
        <v>1117</v>
      </c>
      <c r="B561" s="16">
        <v>24</v>
      </c>
      <c r="C561" s="16" t="s">
        <v>1118</v>
      </c>
      <c r="D561" s="16" t="s">
        <v>1089</v>
      </c>
      <c r="E561" s="13" t="s">
        <v>1128</v>
      </c>
      <c r="F561" s="14">
        <v>0</v>
      </c>
      <c r="G561" s="14">
        <v>178498</v>
      </c>
      <c r="H561" s="14">
        <v>0</v>
      </c>
      <c r="I561" s="14">
        <v>0</v>
      </c>
      <c r="J561" s="14">
        <v>178498</v>
      </c>
      <c r="K561" s="31">
        <v>0</v>
      </c>
      <c r="L561" s="14">
        <v>178498</v>
      </c>
      <c r="M561" s="15">
        <v>0</v>
      </c>
      <c r="N561" s="32"/>
      <c r="O561" s="33">
        <v>0</v>
      </c>
      <c r="P561" s="15">
        <v>178498</v>
      </c>
      <c r="Q561" s="34">
        <v>0</v>
      </c>
      <c r="R561" s="34">
        <v>0</v>
      </c>
      <c r="S561" s="14">
        <v>178498</v>
      </c>
      <c r="T561" s="14"/>
      <c r="U561" s="14">
        <v>178498</v>
      </c>
      <c r="V561" s="14">
        <v>0</v>
      </c>
      <c r="W561" s="14">
        <v>0</v>
      </c>
      <c r="X561" s="14">
        <v>0</v>
      </c>
      <c r="Y561" s="14">
        <v>0</v>
      </c>
      <c r="Z561" s="14">
        <v>0</v>
      </c>
      <c r="AA561" s="20">
        <v>2422</v>
      </c>
      <c r="AB561">
        <v>73.698596201486382</v>
      </c>
      <c r="AC561">
        <v>465</v>
      </c>
    </row>
    <row r="562" spans="1:29" x14ac:dyDescent="0.25">
      <c r="A562" s="16" t="s">
        <v>1119</v>
      </c>
      <c r="B562" s="16">
        <v>23</v>
      </c>
      <c r="C562" s="16" t="s">
        <v>1120</v>
      </c>
      <c r="D562" s="16" t="s">
        <v>1089</v>
      </c>
      <c r="E562" s="13" t="s">
        <v>1128</v>
      </c>
      <c r="F562" s="14">
        <v>201387</v>
      </c>
      <c r="G562" s="14">
        <v>1804014</v>
      </c>
      <c r="H562" s="14">
        <v>0</v>
      </c>
      <c r="I562" s="14">
        <v>0</v>
      </c>
      <c r="J562" s="14">
        <v>2005401</v>
      </c>
      <c r="K562" s="31">
        <v>0</v>
      </c>
      <c r="L562" s="14">
        <v>2005401</v>
      </c>
      <c r="M562" s="15">
        <v>176674</v>
      </c>
      <c r="N562" s="32"/>
      <c r="O562" s="33">
        <v>176674</v>
      </c>
      <c r="P562" s="15">
        <v>1828727</v>
      </c>
      <c r="Q562" s="34">
        <v>0</v>
      </c>
      <c r="R562" s="34">
        <v>0</v>
      </c>
      <c r="S562" s="14">
        <v>2005401</v>
      </c>
      <c r="T562" s="14"/>
      <c r="U562" s="14">
        <v>2005401</v>
      </c>
      <c r="V562" s="14">
        <v>0</v>
      </c>
      <c r="W562" s="14">
        <v>0</v>
      </c>
      <c r="X562" s="14">
        <v>0</v>
      </c>
      <c r="Y562" s="14">
        <v>0</v>
      </c>
      <c r="Z562" s="14">
        <v>0</v>
      </c>
      <c r="AA562" s="20">
        <v>14212</v>
      </c>
      <c r="AB562">
        <v>141.10617787784972</v>
      </c>
      <c r="AC562">
        <v>135</v>
      </c>
    </row>
    <row r="563" spans="1:29" x14ac:dyDescent="0.25">
      <c r="A563" s="16" t="s">
        <v>1121</v>
      </c>
      <c r="B563" s="16">
        <v>23</v>
      </c>
      <c r="C563" s="16" t="s">
        <v>1122</v>
      </c>
      <c r="D563" s="16" t="s">
        <v>1089</v>
      </c>
      <c r="E563" s="13" t="s">
        <v>1128</v>
      </c>
      <c r="F563" s="14">
        <v>0</v>
      </c>
      <c r="G563" s="14">
        <v>346889</v>
      </c>
      <c r="H563" s="14">
        <v>4969</v>
      </c>
      <c r="I563" s="14">
        <v>0</v>
      </c>
      <c r="J563" s="14">
        <v>351858</v>
      </c>
      <c r="K563" s="31">
        <v>0</v>
      </c>
      <c r="L563" s="14">
        <v>351858</v>
      </c>
      <c r="M563" s="15">
        <v>0</v>
      </c>
      <c r="N563" s="32"/>
      <c r="O563" s="33">
        <v>0</v>
      </c>
      <c r="P563" s="15">
        <v>346889</v>
      </c>
      <c r="Q563" s="34">
        <v>4969</v>
      </c>
      <c r="R563" s="34">
        <v>0</v>
      </c>
      <c r="S563" s="14">
        <v>351858</v>
      </c>
      <c r="T563" s="14"/>
      <c r="U563" s="14">
        <v>351858</v>
      </c>
      <c r="V563" s="14">
        <v>0</v>
      </c>
      <c r="W563" s="14">
        <v>0</v>
      </c>
      <c r="X563" s="14">
        <v>0</v>
      </c>
      <c r="Y563" s="14">
        <v>0</v>
      </c>
      <c r="Z563" s="14">
        <v>0</v>
      </c>
      <c r="AA563" s="20">
        <v>3175</v>
      </c>
      <c r="AB563">
        <v>110.82141732283465</v>
      </c>
      <c r="AC563">
        <v>213</v>
      </c>
    </row>
    <row r="564" spans="1:29" x14ac:dyDescent="0.25">
      <c r="A564" s="16" t="s">
        <v>1123</v>
      </c>
      <c r="B564" s="16">
        <v>23</v>
      </c>
      <c r="C564" s="16" t="s">
        <v>1124</v>
      </c>
      <c r="D564" s="16" t="s">
        <v>1089</v>
      </c>
      <c r="E564" s="13" t="s">
        <v>1128</v>
      </c>
      <c r="F564" s="14">
        <v>0</v>
      </c>
      <c r="G564" s="14">
        <v>593376</v>
      </c>
      <c r="H564" s="14">
        <v>0</v>
      </c>
      <c r="I564" s="14">
        <v>0</v>
      </c>
      <c r="J564" s="14">
        <v>593376</v>
      </c>
      <c r="K564" s="31">
        <v>0</v>
      </c>
      <c r="L564" s="14">
        <v>593376</v>
      </c>
      <c r="M564" s="15">
        <v>0</v>
      </c>
      <c r="N564" s="32"/>
      <c r="O564" s="33">
        <v>0</v>
      </c>
      <c r="P564" s="15">
        <v>593376</v>
      </c>
      <c r="Q564" s="34">
        <v>0</v>
      </c>
      <c r="R564" s="34">
        <v>0</v>
      </c>
      <c r="S564" s="14">
        <v>593376</v>
      </c>
      <c r="T564" s="14"/>
      <c r="U564" s="14">
        <v>593376</v>
      </c>
      <c r="V564" s="14">
        <v>0</v>
      </c>
      <c r="W564" s="14">
        <v>0</v>
      </c>
      <c r="X564" s="14">
        <v>0</v>
      </c>
      <c r="Y564" s="14">
        <v>0</v>
      </c>
      <c r="Z564" s="14">
        <v>0</v>
      </c>
      <c r="AA564" s="20">
        <v>6450</v>
      </c>
      <c r="AB564">
        <v>91.996279069767439</v>
      </c>
      <c r="AC564">
        <v>335</v>
      </c>
    </row>
    <row r="565" spans="1:29" x14ac:dyDescent="0.25">
      <c r="A565" s="13" t="s">
        <v>1125</v>
      </c>
      <c r="B565" s="13">
        <v>23</v>
      </c>
      <c r="C565" s="13" t="s">
        <v>180</v>
      </c>
      <c r="D565" s="13" t="s">
        <v>1089</v>
      </c>
      <c r="E565" s="13" t="s">
        <v>1128</v>
      </c>
      <c r="F565" s="14">
        <v>0</v>
      </c>
      <c r="G565" s="14">
        <v>540273</v>
      </c>
      <c r="H565" s="14">
        <v>0</v>
      </c>
      <c r="I565" s="14">
        <v>0</v>
      </c>
      <c r="J565" s="14">
        <v>540273</v>
      </c>
      <c r="K565" s="31">
        <v>0</v>
      </c>
      <c r="L565" s="14">
        <v>540273</v>
      </c>
      <c r="M565" s="15">
        <v>0</v>
      </c>
      <c r="N565" s="32"/>
      <c r="O565" s="33">
        <v>0</v>
      </c>
      <c r="P565" s="15">
        <v>540273</v>
      </c>
      <c r="Q565" s="34">
        <v>0</v>
      </c>
      <c r="R565" s="34">
        <v>0</v>
      </c>
      <c r="S565" s="14">
        <v>540273</v>
      </c>
      <c r="T565" s="14"/>
      <c r="U565" s="14">
        <v>540273</v>
      </c>
      <c r="V565" s="14">
        <v>0</v>
      </c>
      <c r="W565" s="14">
        <v>0</v>
      </c>
      <c r="X565" s="14">
        <v>0</v>
      </c>
      <c r="Y565" s="14">
        <v>0</v>
      </c>
      <c r="Z565" s="14">
        <v>0</v>
      </c>
      <c r="AA565" s="20">
        <v>6353</v>
      </c>
      <c r="AB565">
        <v>85.042184794585239</v>
      </c>
      <c r="AC565">
        <v>394</v>
      </c>
    </row>
    <row r="566" spans="1:29" x14ac:dyDescent="0.25">
      <c r="A566" s="35" t="s">
        <v>1126</v>
      </c>
      <c r="B566" s="35">
        <v>24</v>
      </c>
      <c r="C566" s="35" t="s">
        <v>1127</v>
      </c>
      <c r="D566" s="35" t="s">
        <v>1089</v>
      </c>
      <c r="E566" s="13" t="s">
        <v>1128</v>
      </c>
      <c r="F566" s="14">
        <v>0</v>
      </c>
      <c r="G566" s="14">
        <v>283286</v>
      </c>
      <c r="H566" s="14">
        <v>14328</v>
      </c>
      <c r="I566" s="14">
        <v>13442</v>
      </c>
      <c r="J566" s="14">
        <v>311056</v>
      </c>
      <c r="K566" s="31">
        <v>0</v>
      </c>
      <c r="L566" s="14">
        <v>311056</v>
      </c>
      <c r="M566" s="15">
        <v>0</v>
      </c>
      <c r="N566" s="32"/>
      <c r="O566" s="33">
        <v>0</v>
      </c>
      <c r="P566" s="15">
        <v>283286</v>
      </c>
      <c r="Q566" s="34">
        <v>14328</v>
      </c>
      <c r="R566" s="34">
        <v>13442</v>
      </c>
      <c r="S566" s="14">
        <v>311056</v>
      </c>
      <c r="T566" s="14"/>
      <c r="U566" s="14">
        <v>311056</v>
      </c>
      <c r="V566" s="14">
        <v>0</v>
      </c>
      <c r="W566" s="14">
        <v>0</v>
      </c>
      <c r="X566" s="14">
        <v>0</v>
      </c>
      <c r="Y566" s="14">
        <v>0</v>
      </c>
      <c r="Z566" s="14">
        <v>0</v>
      </c>
      <c r="AA566" s="20">
        <v>4656</v>
      </c>
      <c r="AB566">
        <v>66.807560137457045</v>
      </c>
      <c r="AC566">
        <v>517</v>
      </c>
    </row>
    <row r="567" spans="1:29" s="1" customFormat="1" x14ac:dyDescent="0.25">
      <c r="F567" s="19">
        <v>193882342</v>
      </c>
      <c r="G567" s="19">
        <v>1241010753</v>
      </c>
      <c r="H567" s="19">
        <v>6482677</v>
      </c>
      <c r="I567" s="19">
        <v>2217648</v>
      </c>
      <c r="J567" s="19">
        <v>1443876706</v>
      </c>
      <c r="K567" s="19">
        <v>30054250</v>
      </c>
      <c r="L567" s="19">
        <v>1473930956</v>
      </c>
      <c r="M567" s="19">
        <v>181467709</v>
      </c>
      <c r="N567" s="19">
        <v>1800000</v>
      </c>
      <c r="O567" s="19">
        <v>183267709</v>
      </c>
      <c r="P567" s="19">
        <v>1253708672</v>
      </c>
      <c r="Q567" s="19">
        <v>6482677</v>
      </c>
      <c r="R567" s="19">
        <v>2217648</v>
      </c>
      <c r="S567" s="19">
        <v>1445676706</v>
      </c>
      <c r="T567" s="19">
        <v>0</v>
      </c>
      <c r="U567" s="19">
        <v>1445676706</v>
      </c>
      <c r="V567" s="19">
        <v>12399928</v>
      </c>
      <c r="W567" s="19">
        <v>714469</v>
      </c>
      <c r="X567" s="19">
        <v>4150141</v>
      </c>
      <c r="Y567" s="19">
        <v>7535318</v>
      </c>
      <c r="Z567" s="19">
        <v>800854</v>
      </c>
      <c r="AA567"/>
      <c r="AB567"/>
    </row>
    <row r="568" spans="1:29" x14ac:dyDescent="0.25">
      <c r="F568" s="14"/>
      <c r="G568" s="14"/>
      <c r="J568" s="20"/>
      <c r="P568" s="21">
        <v>1.0231916983236555E-2</v>
      </c>
    </row>
    <row r="569" spans="1:29" x14ac:dyDescent="0.25">
      <c r="M569">
        <v>-12414633</v>
      </c>
    </row>
    <row r="570" spans="1:29" x14ac:dyDescent="0.25">
      <c r="J570" s="20"/>
    </row>
  </sheetData>
  <autoFilter ref="K1:K568" xr:uid="{00000000-0009-0000-0000-00000100000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66"/>
  <sheetViews>
    <sheetView workbookViewId="0">
      <selection activeCell="G3" sqref="G3"/>
    </sheetView>
  </sheetViews>
  <sheetFormatPr defaultRowHeight="15" x14ac:dyDescent="0.25"/>
  <cols>
    <col min="1" max="1" width="36.140625" customWidth="1"/>
    <col min="2" max="2" width="8.5703125" customWidth="1"/>
    <col min="4" max="4" width="22.28515625" customWidth="1"/>
    <col min="6" max="6" width="20.7109375" customWidth="1"/>
  </cols>
  <sheetData>
    <row r="1" spans="1:7" x14ac:dyDescent="0.25">
      <c r="A1" s="36" t="s">
        <v>1132</v>
      </c>
      <c r="B1" s="36" t="s">
        <v>1131</v>
      </c>
      <c r="C1" s="38" t="s">
        <v>3</v>
      </c>
      <c r="D1" s="39" t="s">
        <v>0</v>
      </c>
      <c r="E1" s="2" t="s">
        <v>1</v>
      </c>
      <c r="F1" s="3" t="s">
        <v>1148</v>
      </c>
      <c r="G1" s="3" t="s">
        <v>1148</v>
      </c>
    </row>
    <row r="2" spans="1:7" x14ac:dyDescent="0.25">
      <c r="A2" s="37" t="str">
        <f t="shared" ref="A2:A66" si="0">D2&amp;", "&amp;E2&amp;" County"</f>
        <v>Aberdeen Township, Monmouth County</v>
      </c>
      <c r="B2" s="37">
        <v>1</v>
      </c>
      <c r="C2" s="37" t="s">
        <v>699</v>
      </c>
      <c r="D2" s="37" t="s">
        <v>700</v>
      </c>
      <c r="E2" s="37" t="s">
        <v>642</v>
      </c>
      <c r="F2" s="37" t="str">
        <f>IF(G2="","Calendar Year",IF(G2="T","Calendar Year","State Fiscal Year"))</f>
        <v>Calendar Year</v>
      </c>
      <c r="G2" s="37" t="str">
        <f>VLOOKUP(C2,'2021 Muniinfo'!$A$2:$E$566,5,FALSE)</f>
        <v/>
      </c>
    </row>
    <row r="3" spans="1:7" x14ac:dyDescent="0.25">
      <c r="A3" s="37" t="str">
        <f t="shared" si="0"/>
        <v>Absecon City, Atlantic County</v>
      </c>
      <c r="B3" s="37">
        <f>B2+1</f>
        <v>2</v>
      </c>
      <c r="C3" s="37" t="s">
        <v>4</v>
      </c>
      <c r="D3" s="37" t="s">
        <v>5</v>
      </c>
      <c r="E3" s="37" t="s">
        <v>6</v>
      </c>
      <c r="F3" s="37" t="str">
        <f t="shared" ref="F3:F66" si="1">IF(G3="","Calendar Year",IF(G3="T","Calendar Year","State Fiscal Year"))</f>
        <v>Calendar Year</v>
      </c>
      <c r="G3" s="37" t="str">
        <f>VLOOKUP(C3,'2021 Muniinfo'!$A$2:$E$566,5,FALSE)</f>
        <v/>
      </c>
    </row>
    <row r="4" spans="1:7" x14ac:dyDescent="0.25">
      <c r="A4" s="37" t="str">
        <f t="shared" si="0"/>
        <v>Alexandria Township, Hunterdon County</v>
      </c>
      <c r="B4" s="37">
        <f t="shared" ref="B4:B67" si="2">B3+1</f>
        <v>3</v>
      </c>
      <c r="C4" s="37" t="s">
        <v>516</v>
      </c>
      <c r="D4" s="37" t="s">
        <v>517</v>
      </c>
      <c r="E4" s="37" t="s">
        <v>518</v>
      </c>
      <c r="F4" s="37" t="str">
        <f t="shared" si="1"/>
        <v>Calendar Year</v>
      </c>
      <c r="G4" s="37" t="str">
        <f>VLOOKUP(C4,'2021 Muniinfo'!$A$2:$E$566,5,FALSE)</f>
        <v/>
      </c>
    </row>
    <row r="5" spans="1:7" x14ac:dyDescent="0.25">
      <c r="A5" s="37" t="str">
        <f t="shared" si="0"/>
        <v>Allamuchy Township, Warren County</v>
      </c>
      <c r="B5" s="37">
        <f t="shared" si="2"/>
        <v>4</v>
      </c>
      <c r="C5" s="37" t="s">
        <v>1087</v>
      </c>
      <c r="D5" s="37" t="s">
        <v>1088</v>
      </c>
      <c r="E5" s="37" t="s">
        <v>1089</v>
      </c>
      <c r="F5" s="37" t="str">
        <f t="shared" si="1"/>
        <v>Calendar Year</v>
      </c>
      <c r="G5" s="37" t="str">
        <f>VLOOKUP(C5,'2021 Muniinfo'!$A$2:$E$566,5,FALSE)</f>
        <v/>
      </c>
    </row>
    <row r="6" spans="1:7" x14ac:dyDescent="0.25">
      <c r="A6" s="37" t="str">
        <f t="shared" si="0"/>
        <v>Allendale Borough, Bergen County</v>
      </c>
      <c r="B6" s="37">
        <f t="shared" si="2"/>
        <v>5</v>
      </c>
      <c r="C6" s="37" t="s">
        <v>48</v>
      </c>
      <c r="D6" s="37" t="s">
        <v>49</v>
      </c>
      <c r="E6" s="37" t="s">
        <v>50</v>
      </c>
      <c r="F6" s="37" t="str">
        <f t="shared" si="1"/>
        <v>Calendar Year</v>
      </c>
      <c r="G6" s="37" t="str">
        <f>VLOOKUP(C6,'2021 Muniinfo'!$A$2:$E$566,5,FALSE)</f>
        <v/>
      </c>
    </row>
    <row r="7" spans="1:7" x14ac:dyDescent="0.25">
      <c r="A7" s="37" t="str">
        <f t="shared" si="0"/>
        <v>Allenhurst Borough, Monmouth County</v>
      </c>
      <c r="B7" s="37">
        <f t="shared" si="2"/>
        <v>6</v>
      </c>
      <c r="C7" s="37" t="s">
        <v>640</v>
      </c>
      <c r="D7" s="37" t="s">
        <v>641</v>
      </c>
      <c r="E7" s="37" t="s">
        <v>642</v>
      </c>
      <c r="F7" s="37" t="str">
        <f t="shared" si="1"/>
        <v>Calendar Year</v>
      </c>
      <c r="G7" s="37" t="str">
        <f>VLOOKUP(C7,'2021 Muniinfo'!$A$2:$E$566,5,FALSE)</f>
        <v/>
      </c>
    </row>
    <row r="8" spans="1:7" x14ac:dyDescent="0.25">
      <c r="A8" s="37" t="str">
        <f t="shared" si="0"/>
        <v>Allentown Borough, Monmouth County</v>
      </c>
      <c r="B8" s="37">
        <f t="shared" si="2"/>
        <v>7</v>
      </c>
      <c r="C8" s="37" t="s">
        <v>643</v>
      </c>
      <c r="D8" s="37" t="s">
        <v>644</v>
      </c>
      <c r="E8" s="37" t="s">
        <v>642</v>
      </c>
      <c r="F8" s="37" t="str">
        <f t="shared" si="1"/>
        <v>Calendar Year</v>
      </c>
      <c r="G8" s="37" t="str">
        <f>VLOOKUP(C8,'2021 Muniinfo'!$A$2:$E$566,5,FALSE)</f>
        <v/>
      </c>
    </row>
    <row r="9" spans="1:7" x14ac:dyDescent="0.25">
      <c r="A9" s="37" t="str">
        <f t="shared" si="0"/>
        <v>Alloway Township, Salem County</v>
      </c>
      <c r="B9" s="37">
        <f t="shared" si="2"/>
        <v>8</v>
      </c>
      <c r="C9" s="37" t="s">
        <v>924</v>
      </c>
      <c r="D9" s="37" t="s">
        <v>925</v>
      </c>
      <c r="E9" s="37" t="s">
        <v>926</v>
      </c>
      <c r="F9" s="37" t="str">
        <f t="shared" si="1"/>
        <v>Calendar Year</v>
      </c>
      <c r="G9" s="37" t="str">
        <f>VLOOKUP(C9,'2021 Muniinfo'!$A$2:$E$566,5,FALSE)</f>
        <v/>
      </c>
    </row>
    <row r="10" spans="1:7" x14ac:dyDescent="0.25">
      <c r="A10" s="37" t="str">
        <f t="shared" si="0"/>
        <v>Alpha Borough, Warren County</v>
      </c>
      <c r="B10" s="37">
        <f t="shared" si="2"/>
        <v>9</v>
      </c>
      <c r="C10" s="37" t="s">
        <v>1090</v>
      </c>
      <c r="D10" s="37" t="s">
        <v>1091</v>
      </c>
      <c r="E10" s="37" t="s">
        <v>1089</v>
      </c>
      <c r="F10" s="37" t="str">
        <f t="shared" si="1"/>
        <v>Calendar Year</v>
      </c>
      <c r="G10" s="37" t="str">
        <f>VLOOKUP(C10,'2021 Muniinfo'!$A$2:$E$566,5,FALSE)</f>
        <v/>
      </c>
    </row>
    <row r="11" spans="1:7" x14ac:dyDescent="0.25">
      <c r="A11" s="37" t="str">
        <f t="shared" si="0"/>
        <v>Alpine Borough, Bergen County</v>
      </c>
      <c r="B11" s="37">
        <f t="shared" si="2"/>
        <v>10</v>
      </c>
      <c r="C11" s="37" t="s">
        <v>51</v>
      </c>
      <c r="D11" s="37" t="s">
        <v>52</v>
      </c>
      <c r="E11" s="37" t="s">
        <v>50</v>
      </c>
      <c r="F11" s="37" t="str">
        <f t="shared" si="1"/>
        <v>Calendar Year</v>
      </c>
      <c r="G11" s="37" t="str">
        <f>VLOOKUP(C11,'2021 Muniinfo'!$A$2:$E$566,5,FALSE)</f>
        <v/>
      </c>
    </row>
    <row r="12" spans="1:7" x14ac:dyDescent="0.25">
      <c r="A12" s="37" t="str">
        <f t="shared" si="0"/>
        <v>Andover Borough, Sussex County</v>
      </c>
      <c r="B12" s="37">
        <f t="shared" si="2"/>
        <v>11</v>
      </c>
      <c r="C12" s="37" t="s">
        <v>997</v>
      </c>
      <c r="D12" s="37" t="s">
        <v>998</v>
      </c>
      <c r="E12" s="37" t="s">
        <v>999</v>
      </c>
      <c r="F12" s="37" t="str">
        <f t="shared" si="1"/>
        <v>Calendar Year</v>
      </c>
      <c r="G12" s="37" t="str">
        <f>VLOOKUP(C12,'2021 Muniinfo'!$A$2:$E$566,5,FALSE)</f>
        <v/>
      </c>
    </row>
    <row r="13" spans="1:7" x14ac:dyDescent="0.25">
      <c r="A13" s="37" t="str">
        <f t="shared" si="0"/>
        <v>Andover Township, Sussex County</v>
      </c>
      <c r="B13" s="37">
        <f t="shared" si="2"/>
        <v>12</v>
      </c>
      <c r="C13" s="37" t="s">
        <v>1000</v>
      </c>
      <c r="D13" s="37" t="s">
        <v>1001</v>
      </c>
      <c r="E13" s="37" t="s">
        <v>999</v>
      </c>
      <c r="F13" s="37" t="str">
        <f t="shared" si="1"/>
        <v>Calendar Year</v>
      </c>
      <c r="G13" s="37" t="str">
        <f>VLOOKUP(C13,'2021 Muniinfo'!$A$2:$E$566,5,FALSE)</f>
        <v/>
      </c>
    </row>
    <row r="14" spans="1:7" x14ac:dyDescent="0.25">
      <c r="A14" s="37" t="str">
        <f t="shared" si="0"/>
        <v>Asbury Park City, Monmouth County</v>
      </c>
      <c r="B14" s="37">
        <f t="shared" si="2"/>
        <v>13</v>
      </c>
      <c r="C14" s="37" t="s">
        <v>645</v>
      </c>
      <c r="D14" s="37" t="s">
        <v>646</v>
      </c>
      <c r="E14" s="37" t="s">
        <v>642</v>
      </c>
      <c r="F14" s="37" t="str">
        <f t="shared" si="1"/>
        <v>Calendar Year</v>
      </c>
      <c r="G14" s="37" t="str">
        <f>VLOOKUP(C14,'2021 Muniinfo'!$A$2:$E$566,5,FALSE)</f>
        <v/>
      </c>
    </row>
    <row r="15" spans="1:7" x14ac:dyDescent="0.25">
      <c r="A15" s="37" t="s">
        <v>1176</v>
      </c>
      <c r="B15" s="37">
        <f>B14+1</f>
        <v>14</v>
      </c>
      <c r="C15" s="37" t="s">
        <v>1174</v>
      </c>
      <c r="D15" s="37" t="s">
        <v>1175</v>
      </c>
      <c r="E15" s="37" t="s">
        <v>6</v>
      </c>
      <c r="F15" s="37" t="str">
        <f t="shared" si="1"/>
        <v>Calendar Year</v>
      </c>
      <c r="G15" s="37"/>
    </row>
    <row r="16" spans="1:7" x14ac:dyDescent="0.25">
      <c r="A16" s="37" t="str">
        <f t="shared" si="0"/>
        <v>Atlantic Highlands Borough, Monmouth County</v>
      </c>
      <c r="B16" s="37">
        <f>B15+1</f>
        <v>15</v>
      </c>
      <c r="C16" s="37" t="s">
        <v>647</v>
      </c>
      <c r="D16" s="37" t="s">
        <v>648</v>
      </c>
      <c r="E16" s="37" t="s">
        <v>642</v>
      </c>
      <c r="F16" s="37" t="str">
        <f t="shared" si="1"/>
        <v>Calendar Year</v>
      </c>
      <c r="G16" s="37" t="str">
        <f>VLOOKUP(C16,'2021 Muniinfo'!$A$2:$E$566,5,FALSE)</f>
        <v/>
      </c>
    </row>
    <row r="17" spans="1:7" x14ac:dyDescent="0.25">
      <c r="A17" s="37" t="str">
        <f t="shared" si="0"/>
        <v>Audubon Borough, Camden County</v>
      </c>
      <c r="B17" s="37">
        <f t="shared" si="2"/>
        <v>16</v>
      </c>
      <c r="C17" s="37" t="s">
        <v>268</v>
      </c>
      <c r="D17" s="37" t="s">
        <v>269</v>
      </c>
      <c r="E17" s="37" t="s">
        <v>270</v>
      </c>
      <c r="F17" s="37" t="str">
        <f t="shared" si="1"/>
        <v>Calendar Year</v>
      </c>
      <c r="G17" s="37" t="str">
        <f>VLOOKUP(C17,'2021 Muniinfo'!$A$2:$E$566,5,FALSE)</f>
        <v/>
      </c>
    </row>
    <row r="18" spans="1:7" x14ac:dyDescent="0.25">
      <c r="A18" s="37" t="str">
        <f t="shared" si="0"/>
        <v>Audubon Park Borough, Camden County</v>
      </c>
      <c r="B18" s="37">
        <f t="shared" si="2"/>
        <v>17</v>
      </c>
      <c r="C18" s="37" t="s">
        <v>271</v>
      </c>
      <c r="D18" s="37" t="s">
        <v>272</v>
      </c>
      <c r="E18" s="37" t="s">
        <v>270</v>
      </c>
      <c r="F18" s="37" t="str">
        <f t="shared" si="1"/>
        <v>Calendar Year</v>
      </c>
      <c r="G18" s="37" t="str">
        <f>VLOOKUP(C18,'2021 Muniinfo'!$A$2:$E$566,5,FALSE)</f>
        <v/>
      </c>
    </row>
    <row r="19" spans="1:7" x14ac:dyDescent="0.25">
      <c r="A19" s="37" t="str">
        <f t="shared" si="0"/>
        <v>Avalon Borough, Cape May County</v>
      </c>
      <c r="B19" s="37">
        <f t="shared" si="2"/>
        <v>18</v>
      </c>
      <c r="C19" s="37" t="s">
        <v>342</v>
      </c>
      <c r="D19" s="37" t="s">
        <v>343</v>
      </c>
      <c r="E19" s="37" t="s">
        <v>344</v>
      </c>
      <c r="F19" s="37" t="str">
        <f t="shared" si="1"/>
        <v>Calendar Year</v>
      </c>
      <c r="G19" s="37" t="str">
        <f>VLOOKUP(C19,'2021 Muniinfo'!$A$2:$E$566,5,FALSE)</f>
        <v/>
      </c>
    </row>
    <row r="20" spans="1:7" x14ac:dyDescent="0.25">
      <c r="A20" s="37" t="str">
        <f t="shared" si="0"/>
        <v>Avon-by-the-Sea Borough, Monmouth County</v>
      </c>
      <c r="B20" s="37">
        <f t="shared" si="2"/>
        <v>19</v>
      </c>
      <c r="C20" s="37" t="s">
        <v>649</v>
      </c>
      <c r="D20" s="37" t="s">
        <v>650</v>
      </c>
      <c r="E20" s="37" t="s">
        <v>642</v>
      </c>
      <c r="F20" s="37" t="str">
        <f t="shared" si="1"/>
        <v>Calendar Year</v>
      </c>
      <c r="G20" s="37" t="str">
        <f>VLOOKUP(C20,'2021 Muniinfo'!$A$2:$E$566,5,FALSE)</f>
        <v/>
      </c>
    </row>
    <row r="21" spans="1:7" x14ac:dyDescent="0.25">
      <c r="A21" s="37" t="str">
        <f t="shared" si="0"/>
        <v>Barnegat Light Borough, Ocean County</v>
      </c>
      <c r="B21" s="37">
        <f t="shared" si="2"/>
        <v>20</v>
      </c>
      <c r="C21" s="37" t="s">
        <v>825</v>
      </c>
      <c r="D21" s="37" t="s">
        <v>826</v>
      </c>
      <c r="E21" s="37" t="s">
        <v>827</v>
      </c>
      <c r="F21" s="37" t="str">
        <f t="shared" si="1"/>
        <v>Calendar Year</v>
      </c>
      <c r="G21" s="37" t="str">
        <f>VLOOKUP(C21,'2021 Muniinfo'!$A$2:$E$566,5,FALSE)</f>
        <v/>
      </c>
    </row>
    <row r="22" spans="1:7" x14ac:dyDescent="0.25">
      <c r="A22" s="37" t="str">
        <f t="shared" si="0"/>
        <v>Barnegat Township, Ocean County</v>
      </c>
      <c r="B22" s="37">
        <f t="shared" si="2"/>
        <v>21</v>
      </c>
      <c r="C22" s="37" t="s">
        <v>889</v>
      </c>
      <c r="D22" s="37" t="s">
        <v>890</v>
      </c>
      <c r="E22" s="37" t="s">
        <v>827</v>
      </c>
      <c r="F22" s="37" t="str">
        <f t="shared" si="1"/>
        <v>Calendar Year</v>
      </c>
      <c r="G22" s="37" t="str">
        <f>VLOOKUP(C22,'2021 Muniinfo'!$A$2:$E$566,5,FALSE)</f>
        <v/>
      </c>
    </row>
    <row r="23" spans="1:7" x14ac:dyDescent="0.25">
      <c r="A23" s="37" t="str">
        <f t="shared" si="0"/>
        <v>Barrington Borough, Camden County</v>
      </c>
      <c r="B23" s="37">
        <f t="shared" si="2"/>
        <v>22</v>
      </c>
      <c r="C23" s="37" t="s">
        <v>273</v>
      </c>
      <c r="D23" s="37" t="s">
        <v>274</v>
      </c>
      <c r="E23" s="37" t="s">
        <v>270</v>
      </c>
      <c r="F23" s="37" t="str">
        <f t="shared" si="1"/>
        <v>Calendar Year</v>
      </c>
      <c r="G23" s="37" t="str">
        <f>VLOOKUP(C23,'2021 Muniinfo'!$A$2:$E$566,5,FALSE)</f>
        <v/>
      </c>
    </row>
    <row r="24" spans="1:7" x14ac:dyDescent="0.25">
      <c r="A24" s="37" t="str">
        <f t="shared" si="0"/>
        <v>Bass River Township, Burlington County</v>
      </c>
      <c r="B24" s="37">
        <f t="shared" si="2"/>
        <v>23</v>
      </c>
      <c r="C24" s="37" t="s">
        <v>189</v>
      </c>
      <c r="D24" s="37" t="s">
        <v>190</v>
      </c>
      <c r="E24" s="37" t="s">
        <v>191</v>
      </c>
      <c r="F24" s="37" t="str">
        <f t="shared" si="1"/>
        <v>Calendar Year</v>
      </c>
      <c r="G24" s="37" t="str">
        <f>VLOOKUP(C24,'2021 Muniinfo'!$A$2:$E$566,5,FALSE)</f>
        <v/>
      </c>
    </row>
    <row r="25" spans="1:7" x14ac:dyDescent="0.25">
      <c r="A25" s="37" t="str">
        <f t="shared" si="0"/>
        <v>Bay Head Borough, Ocean County</v>
      </c>
      <c r="B25" s="37">
        <f t="shared" si="2"/>
        <v>24</v>
      </c>
      <c r="C25" s="37" t="s">
        <v>828</v>
      </c>
      <c r="D25" s="37" t="s">
        <v>829</v>
      </c>
      <c r="E25" s="37" t="s">
        <v>827</v>
      </c>
      <c r="F25" s="37" t="str">
        <f t="shared" si="1"/>
        <v>Calendar Year</v>
      </c>
      <c r="G25" s="37" t="str">
        <f>VLOOKUP(C25,'2021 Muniinfo'!$A$2:$E$566,5,FALSE)</f>
        <v/>
      </c>
    </row>
    <row r="26" spans="1:7" x14ac:dyDescent="0.25">
      <c r="A26" s="37" t="str">
        <f t="shared" si="0"/>
        <v>Bayonne City, Hudson County</v>
      </c>
      <c r="B26" s="37">
        <f t="shared" si="2"/>
        <v>25</v>
      </c>
      <c r="C26" s="37" t="s">
        <v>493</v>
      </c>
      <c r="D26" s="37" t="s">
        <v>494</v>
      </c>
      <c r="E26" s="37" t="s">
        <v>495</v>
      </c>
      <c r="F26" s="37" t="str">
        <f t="shared" si="1"/>
        <v>Calendar Year</v>
      </c>
      <c r="G26" s="37" t="str">
        <f>VLOOKUP(C26,'2021 Muniinfo'!$A$2:$E$566,5,FALSE)</f>
        <v/>
      </c>
    </row>
    <row r="27" spans="1:7" x14ac:dyDescent="0.25">
      <c r="A27" s="37" t="str">
        <f t="shared" si="0"/>
        <v>Beach Haven Borough, Ocean County</v>
      </c>
      <c r="B27" s="37">
        <f t="shared" si="2"/>
        <v>26</v>
      </c>
      <c r="C27" s="37" t="s">
        <v>830</v>
      </c>
      <c r="D27" s="37" t="s">
        <v>831</v>
      </c>
      <c r="E27" s="37" t="s">
        <v>827</v>
      </c>
      <c r="F27" s="37" t="str">
        <f t="shared" si="1"/>
        <v>Calendar Year</v>
      </c>
      <c r="G27" s="37" t="str">
        <f>VLOOKUP(C27,'2021 Muniinfo'!$A$2:$E$566,5,FALSE)</f>
        <v/>
      </c>
    </row>
    <row r="28" spans="1:7" x14ac:dyDescent="0.25">
      <c r="A28" s="37" t="str">
        <f t="shared" si="0"/>
        <v>Beachwood Borough, Ocean County</v>
      </c>
      <c r="B28" s="37">
        <f t="shared" si="2"/>
        <v>27</v>
      </c>
      <c r="C28" s="37" t="s">
        <v>832</v>
      </c>
      <c r="D28" s="37" t="s">
        <v>833</v>
      </c>
      <c r="E28" s="37" t="s">
        <v>827</v>
      </c>
      <c r="F28" s="37" t="str">
        <f t="shared" si="1"/>
        <v>Calendar Year</v>
      </c>
      <c r="G28" s="37" t="str">
        <f>VLOOKUP(C28,'2021 Muniinfo'!$A$2:$E$566,5,FALSE)</f>
        <v/>
      </c>
    </row>
    <row r="29" spans="1:7" x14ac:dyDescent="0.25">
      <c r="A29" s="37" t="str">
        <f t="shared" si="0"/>
        <v>Bedminster Township, Somerset County</v>
      </c>
      <c r="B29" s="37">
        <f t="shared" si="2"/>
        <v>28</v>
      </c>
      <c r="C29" s="37" t="s">
        <v>955</v>
      </c>
      <c r="D29" s="37" t="s">
        <v>956</v>
      </c>
      <c r="E29" s="37" t="s">
        <v>957</v>
      </c>
      <c r="F29" s="37" t="str">
        <f t="shared" si="1"/>
        <v>Calendar Year</v>
      </c>
      <c r="G29" s="37" t="str">
        <f>VLOOKUP(C29,'2021 Muniinfo'!$A$2:$E$566,5,FALSE)</f>
        <v/>
      </c>
    </row>
    <row r="30" spans="1:7" x14ac:dyDescent="0.25">
      <c r="A30" s="37" t="str">
        <f t="shared" si="0"/>
        <v>Belleville Township, Essex County</v>
      </c>
      <c r="B30" s="37">
        <f t="shared" si="2"/>
        <v>29</v>
      </c>
      <c r="C30" s="37" t="s">
        <v>403</v>
      </c>
      <c r="D30" s="37" t="s">
        <v>404</v>
      </c>
      <c r="E30" s="37" t="s">
        <v>405</v>
      </c>
      <c r="F30" s="37" t="str">
        <f t="shared" si="1"/>
        <v>Calendar Year</v>
      </c>
      <c r="G30" s="37" t="str">
        <f>VLOOKUP(C30,'2021 Muniinfo'!$A$2:$E$566,5,FALSE)</f>
        <v/>
      </c>
    </row>
    <row r="31" spans="1:7" x14ac:dyDescent="0.25">
      <c r="A31" s="37" t="str">
        <f t="shared" si="0"/>
        <v>Bellmawr Borough, Camden County</v>
      </c>
      <c r="B31" s="37">
        <f t="shared" si="2"/>
        <v>30</v>
      </c>
      <c r="C31" s="37" t="s">
        <v>275</v>
      </c>
      <c r="D31" s="37" t="s">
        <v>276</v>
      </c>
      <c r="E31" s="37" t="s">
        <v>270</v>
      </c>
      <c r="F31" s="37" t="str">
        <f t="shared" si="1"/>
        <v>Calendar Year</v>
      </c>
      <c r="G31" s="37" t="str">
        <f>VLOOKUP(C31,'2021 Muniinfo'!$A$2:$E$566,5,FALSE)</f>
        <v/>
      </c>
    </row>
    <row r="32" spans="1:7" x14ac:dyDescent="0.25">
      <c r="A32" s="37" t="str">
        <f t="shared" si="0"/>
        <v>Belmar Borough, Monmouth County</v>
      </c>
      <c r="B32" s="37">
        <f t="shared" si="2"/>
        <v>31</v>
      </c>
      <c r="C32" s="37" t="s">
        <v>651</v>
      </c>
      <c r="D32" s="37" t="s">
        <v>652</v>
      </c>
      <c r="E32" s="37" t="s">
        <v>642</v>
      </c>
      <c r="F32" s="37" t="str">
        <f t="shared" si="1"/>
        <v>Calendar Year</v>
      </c>
      <c r="G32" s="37" t="str">
        <f>VLOOKUP(C32,'2021 Muniinfo'!$A$2:$E$566,5,FALSE)</f>
        <v/>
      </c>
    </row>
    <row r="33" spans="1:7" x14ac:dyDescent="0.25">
      <c r="A33" s="37" t="str">
        <f t="shared" si="0"/>
        <v>Belvidere Town, Warren County</v>
      </c>
      <c r="B33" s="37">
        <f t="shared" si="2"/>
        <v>32</v>
      </c>
      <c r="C33" s="37" t="s">
        <v>1092</v>
      </c>
      <c r="D33" s="37" t="s">
        <v>1093</v>
      </c>
      <c r="E33" s="37" t="s">
        <v>1089</v>
      </c>
      <c r="F33" s="37" t="str">
        <f t="shared" si="1"/>
        <v>Calendar Year</v>
      </c>
      <c r="G33" s="37" t="str">
        <f>VLOOKUP(C33,'2021 Muniinfo'!$A$2:$E$566,5,FALSE)</f>
        <v/>
      </c>
    </row>
    <row r="34" spans="1:7" x14ac:dyDescent="0.25">
      <c r="A34" s="37" t="str">
        <f t="shared" si="0"/>
        <v>Bergenfield Borough, Bergen County</v>
      </c>
      <c r="B34" s="37">
        <f t="shared" si="2"/>
        <v>33</v>
      </c>
      <c r="C34" s="37" t="s">
        <v>53</v>
      </c>
      <c r="D34" s="37" t="s">
        <v>54</v>
      </c>
      <c r="E34" s="37" t="s">
        <v>50</v>
      </c>
      <c r="F34" s="37" t="str">
        <f t="shared" si="1"/>
        <v>Calendar Year</v>
      </c>
      <c r="G34" s="37" t="str">
        <f>VLOOKUP(C34,'2021 Muniinfo'!$A$2:$E$566,5,FALSE)</f>
        <v/>
      </c>
    </row>
    <row r="35" spans="1:7" x14ac:dyDescent="0.25">
      <c r="A35" s="37" t="str">
        <f t="shared" si="0"/>
        <v>Berkeley Heights Township, Union County</v>
      </c>
      <c r="B35" s="37">
        <f t="shared" si="2"/>
        <v>34</v>
      </c>
      <c r="C35" s="37" t="s">
        <v>1046</v>
      </c>
      <c r="D35" s="37" t="s">
        <v>1047</v>
      </c>
      <c r="E35" s="37" t="s">
        <v>1048</v>
      </c>
      <c r="F35" s="37" t="str">
        <f t="shared" si="1"/>
        <v>Calendar Year</v>
      </c>
      <c r="G35" s="37" t="str">
        <f>VLOOKUP(C35,'2021 Muniinfo'!$A$2:$E$566,5,FALSE)</f>
        <v/>
      </c>
    </row>
    <row r="36" spans="1:7" x14ac:dyDescent="0.25">
      <c r="A36" s="37" t="str">
        <f t="shared" si="0"/>
        <v>Berkeley Township, Ocean County</v>
      </c>
      <c r="B36" s="37">
        <f t="shared" si="2"/>
        <v>35</v>
      </c>
      <c r="C36" s="37" t="s">
        <v>834</v>
      </c>
      <c r="D36" s="37" t="s">
        <v>835</v>
      </c>
      <c r="E36" s="37" t="s">
        <v>827</v>
      </c>
      <c r="F36" s="37" t="str">
        <f t="shared" si="1"/>
        <v>Calendar Year</v>
      </c>
      <c r="G36" s="37" t="str">
        <f>VLOOKUP(C36,'2021 Muniinfo'!$A$2:$E$566,5,FALSE)</f>
        <v/>
      </c>
    </row>
    <row r="37" spans="1:7" x14ac:dyDescent="0.25">
      <c r="A37" s="37" t="str">
        <f t="shared" si="0"/>
        <v>Berlin Borough, Camden County</v>
      </c>
      <c r="B37" s="37">
        <f t="shared" si="2"/>
        <v>36</v>
      </c>
      <c r="C37" s="37" t="s">
        <v>277</v>
      </c>
      <c r="D37" s="37" t="s">
        <v>278</v>
      </c>
      <c r="E37" s="37" t="s">
        <v>270</v>
      </c>
      <c r="F37" s="37" t="str">
        <f t="shared" si="1"/>
        <v>Calendar Year</v>
      </c>
      <c r="G37" s="37" t="str">
        <f>VLOOKUP(C37,'2021 Muniinfo'!$A$2:$E$566,5,FALSE)</f>
        <v/>
      </c>
    </row>
    <row r="38" spans="1:7" x14ac:dyDescent="0.25">
      <c r="A38" s="37" t="str">
        <f t="shared" si="0"/>
        <v>Berlin Township, Camden County</v>
      </c>
      <c r="B38" s="37">
        <f t="shared" si="2"/>
        <v>37</v>
      </c>
      <c r="C38" s="37" t="s">
        <v>279</v>
      </c>
      <c r="D38" s="37" t="s">
        <v>280</v>
      </c>
      <c r="E38" s="37" t="s">
        <v>270</v>
      </c>
      <c r="F38" s="37" t="str">
        <f t="shared" si="1"/>
        <v>Calendar Year</v>
      </c>
      <c r="G38" s="37" t="str">
        <f>VLOOKUP(C38,'2021 Muniinfo'!$A$2:$E$566,5,FALSE)</f>
        <v/>
      </c>
    </row>
    <row r="39" spans="1:7" x14ac:dyDescent="0.25">
      <c r="A39" s="37" t="str">
        <f t="shared" si="0"/>
        <v>Bernards Township, Somerset County</v>
      </c>
      <c r="B39" s="37">
        <f t="shared" si="2"/>
        <v>38</v>
      </c>
      <c r="C39" s="37" t="s">
        <v>958</v>
      </c>
      <c r="D39" s="37" t="s">
        <v>959</v>
      </c>
      <c r="E39" s="37" t="s">
        <v>957</v>
      </c>
      <c r="F39" s="37" t="str">
        <f t="shared" si="1"/>
        <v>Calendar Year</v>
      </c>
      <c r="G39" s="37" t="str">
        <f>VLOOKUP(C39,'2021 Muniinfo'!$A$2:$E$566,5,FALSE)</f>
        <v/>
      </c>
    </row>
    <row r="40" spans="1:7" x14ac:dyDescent="0.25">
      <c r="A40" s="37" t="str">
        <f t="shared" si="0"/>
        <v>Bernardsville Borough, Somerset County</v>
      </c>
      <c r="B40" s="37">
        <f t="shared" si="2"/>
        <v>39</v>
      </c>
      <c r="C40" s="37" t="s">
        <v>960</v>
      </c>
      <c r="D40" s="37" t="s">
        <v>961</v>
      </c>
      <c r="E40" s="37" t="s">
        <v>957</v>
      </c>
      <c r="F40" s="37" t="str">
        <f t="shared" si="1"/>
        <v>Calendar Year</v>
      </c>
      <c r="G40" s="37" t="str">
        <f>VLOOKUP(C40,'2021 Muniinfo'!$A$2:$E$566,5,FALSE)</f>
        <v/>
      </c>
    </row>
    <row r="41" spans="1:7" x14ac:dyDescent="0.25">
      <c r="A41" s="37" t="str">
        <f t="shared" si="0"/>
        <v>Bethlehem Township, Hunterdon County</v>
      </c>
      <c r="B41" s="37">
        <f t="shared" si="2"/>
        <v>40</v>
      </c>
      <c r="C41" s="37" t="s">
        <v>519</v>
      </c>
      <c r="D41" s="37" t="s">
        <v>520</v>
      </c>
      <c r="E41" s="37" t="s">
        <v>518</v>
      </c>
      <c r="F41" s="37" t="str">
        <f t="shared" si="1"/>
        <v>Calendar Year</v>
      </c>
      <c r="G41" s="37" t="str">
        <f>VLOOKUP(C41,'2021 Muniinfo'!$A$2:$E$566,5,FALSE)</f>
        <v/>
      </c>
    </row>
    <row r="42" spans="1:7" x14ac:dyDescent="0.25">
      <c r="A42" s="37" t="str">
        <f t="shared" si="0"/>
        <v>Beverly City, Burlington County</v>
      </c>
      <c r="B42" s="37">
        <f t="shared" si="2"/>
        <v>41</v>
      </c>
      <c r="C42" s="37" t="s">
        <v>192</v>
      </c>
      <c r="D42" s="37" t="s">
        <v>193</v>
      </c>
      <c r="E42" s="37" t="s">
        <v>191</v>
      </c>
      <c r="F42" s="37" t="str">
        <f t="shared" si="1"/>
        <v>Calendar Year</v>
      </c>
      <c r="G42" s="37" t="str">
        <f>VLOOKUP(C42,'2021 Muniinfo'!$A$2:$E$566,5,FALSE)</f>
        <v/>
      </c>
    </row>
    <row r="43" spans="1:7" x14ac:dyDescent="0.25">
      <c r="A43" s="37" t="str">
        <f t="shared" si="0"/>
        <v>Blairstown Township, Warren County</v>
      </c>
      <c r="B43" s="37">
        <f t="shared" si="2"/>
        <v>42</v>
      </c>
      <c r="C43" s="37" t="s">
        <v>1094</v>
      </c>
      <c r="D43" s="37" t="s">
        <v>1095</v>
      </c>
      <c r="E43" s="37" t="s">
        <v>1089</v>
      </c>
      <c r="F43" s="37" t="str">
        <f t="shared" si="1"/>
        <v>Calendar Year</v>
      </c>
      <c r="G43" s="37" t="str">
        <f>VLOOKUP(C43,'2021 Muniinfo'!$A$2:$E$566,5,FALSE)</f>
        <v/>
      </c>
    </row>
    <row r="44" spans="1:7" x14ac:dyDescent="0.25">
      <c r="A44" s="37" t="str">
        <f t="shared" si="0"/>
        <v>Bloomfield Township, Essex County</v>
      </c>
      <c r="B44" s="37">
        <f t="shared" si="2"/>
        <v>43</v>
      </c>
      <c r="C44" s="37" t="s">
        <v>406</v>
      </c>
      <c r="D44" s="37" t="s">
        <v>407</v>
      </c>
      <c r="E44" s="37" t="s">
        <v>405</v>
      </c>
      <c r="F44" s="37" t="str">
        <f t="shared" si="1"/>
        <v>Calendar Year</v>
      </c>
      <c r="G44" s="37" t="str">
        <f>VLOOKUP(C44,'2021 Muniinfo'!$A$2:$E$566,5,FALSE)</f>
        <v/>
      </c>
    </row>
    <row r="45" spans="1:7" x14ac:dyDescent="0.25">
      <c r="A45" s="37" t="str">
        <f t="shared" si="0"/>
        <v>Bloomingdale Borough, Passaic County</v>
      </c>
      <c r="B45" s="37">
        <f t="shared" si="2"/>
        <v>44</v>
      </c>
      <c r="C45" s="37" t="s">
        <v>891</v>
      </c>
      <c r="D45" s="37" t="s">
        <v>892</v>
      </c>
      <c r="E45" s="37" t="s">
        <v>893</v>
      </c>
      <c r="F45" s="37" t="str">
        <f t="shared" si="1"/>
        <v>Calendar Year</v>
      </c>
      <c r="G45" s="37" t="str">
        <f>VLOOKUP(C45,'2021 Muniinfo'!$A$2:$E$566,5,FALSE)</f>
        <v/>
      </c>
    </row>
    <row r="46" spans="1:7" x14ac:dyDescent="0.25">
      <c r="A46" s="37" t="str">
        <f t="shared" si="0"/>
        <v>Bloomsbury Borough, Hunterdon County</v>
      </c>
      <c r="B46" s="37">
        <f t="shared" si="2"/>
        <v>45</v>
      </c>
      <c r="C46" s="37" t="s">
        <v>521</v>
      </c>
      <c r="D46" s="37" t="s">
        <v>522</v>
      </c>
      <c r="E46" s="37" t="s">
        <v>518</v>
      </c>
      <c r="F46" s="37" t="str">
        <f t="shared" si="1"/>
        <v>Calendar Year</v>
      </c>
      <c r="G46" s="37" t="str">
        <f>VLOOKUP(C46,'2021 Muniinfo'!$A$2:$E$566,5,FALSE)</f>
        <v/>
      </c>
    </row>
    <row r="47" spans="1:7" x14ac:dyDescent="0.25">
      <c r="A47" s="37" t="str">
        <f t="shared" si="0"/>
        <v>Bogota Borough, Bergen County</v>
      </c>
      <c r="B47" s="37">
        <f t="shared" si="2"/>
        <v>46</v>
      </c>
      <c r="C47" s="37" t="s">
        <v>55</v>
      </c>
      <c r="D47" s="37" t="s">
        <v>56</v>
      </c>
      <c r="E47" s="37" t="s">
        <v>50</v>
      </c>
      <c r="F47" s="37" t="str">
        <f t="shared" si="1"/>
        <v>Calendar Year</v>
      </c>
      <c r="G47" s="37" t="str">
        <f>VLOOKUP(C47,'2021 Muniinfo'!$A$2:$E$566,5,FALSE)</f>
        <v/>
      </c>
    </row>
    <row r="48" spans="1:7" x14ac:dyDescent="0.25">
      <c r="A48" s="37" t="str">
        <f t="shared" si="0"/>
        <v>Boonton Town, Morris County</v>
      </c>
      <c r="B48" s="37">
        <f t="shared" si="2"/>
        <v>47</v>
      </c>
      <c r="C48" s="37" t="s">
        <v>747</v>
      </c>
      <c r="D48" s="37" t="s">
        <v>748</v>
      </c>
      <c r="E48" s="37" t="s">
        <v>749</v>
      </c>
      <c r="F48" s="37" t="str">
        <f t="shared" si="1"/>
        <v>Calendar Year</v>
      </c>
      <c r="G48" s="37" t="str">
        <f>VLOOKUP(C48,'2021 Muniinfo'!$A$2:$E$566,5,FALSE)</f>
        <v/>
      </c>
    </row>
    <row r="49" spans="1:7" x14ac:dyDescent="0.25">
      <c r="A49" s="37" t="str">
        <f t="shared" si="0"/>
        <v>Boonton Township, Morris County</v>
      </c>
      <c r="B49" s="37">
        <f t="shared" si="2"/>
        <v>48</v>
      </c>
      <c r="C49" s="37" t="s">
        <v>750</v>
      </c>
      <c r="D49" s="37" t="s">
        <v>751</v>
      </c>
      <c r="E49" s="37" t="s">
        <v>749</v>
      </c>
      <c r="F49" s="37" t="str">
        <f t="shared" si="1"/>
        <v>Calendar Year</v>
      </c>
      <c r="G49" s="37" t="str">
        <f>VLOOKUP(C49,'2021 Muniinfo'!$A$2:$E$566,5,FALSE)</f>
        <v/>
      </c>
    </row>
    <row r="50" spans="1:7" x14ac:dyDescent="0.25">
      <c r="A50" s="37" t="str">
        <f t="shared" si="0"/>
        <v>Bordentown City, Burlington County</v>
      </c>
      <c r="B50" s="37">
        <f t="shared" si="2"/>
        <v>49</v>
      </c>
      <c r="C50" s="37" t="s">
        <v>194</v>
      </c>
      <c r="D50" s="37" t="s">
        <v>195</v>
      </c>
      <c r="E50" s="37" t="s">
        <v>191</v>
      </c>
      <c r="F50" s="37" t="str">
        <f t="shared" si="1"/>
        <v>Calendar Year</v>
      </c>
      <c r="G50" s="37" t="str">
        <f>VLOOKUP(C50,'2021 Muniinfo'!$A$2:$E$566,5,FALSE)</f>
        <v/>
      </c>
    </row>
    <row r="51" spans="1:7" x14ac:dyDescent="0.25">
      <c r="A51" s="37" t="str">
        <f t="shared" si="0"/>
        <v>Bordentown Township, Burlington County</v>
      </c>
      <c r="B51" s="37">
        <f t="shared" si="2"/>
        <v>50</v>
      </c>
      <c r="C51" s="37" t="s">
        <v>196</v>
      </c>
      <c r="D51" s="37" t="s">
        <v>197</v>
      </c>
      <c r="E51" s="37" t="s">
        <v>191</v>
      </c>
      <c r="F51" s="37" t="str">
        <f t="shared" si="1"/>
        <v>Calendar Year</v>
      </c>
      <c r="G51" s="37" t="str">
        <f>VLOOKUP(C51,'2021 Muniinfo'!$A$2:$E$566,5,FALSE)</f>
        <v/>
      </c>
    </row>
    <row r="52" spans="1:7" x14ac:dyDescent="0.25">
      <c r="A52" s="37" t="str">
        <f t="shared" si="0"/>
        <v>Bound Brook Borough, Somerset County</v>
      </c>
      <c r="B52" s="37">
        <f t="shared" si="2"/>
        <v>51</v>
      </c>
      <c r="C52" s="37" t="s">
        <v>962</v>
      </c>
      <c r="D52" s="37" t="s">
        <v>963</v>
      </c>
      <c r="E52" s="37" t="s">
        <v>957</v>
      </c>
      <c r="F52" s="37" t="str">
        <f t="shared" si="1"/>
        <v>Calendar Year</v>
      </c>
      <c r="G52" s="37" t="str">
        <f>VLOOKUP(C52,'2021 Muniinfo'!$A$2:$E$566,5,FALSE)</f>
        <v/>
      </c>
    </row>
    <row r="53" spans="1:7" x14ac:dyDescent="0.25">
      <c r="A53" s="37" t="str">
        <f t="shared" si="0"/>
        <v>Bradley Beach Borough, Monmouth County</v>
      </c>
      <c r="B53" s="37">
        <f t="shared" si="2"/>
        <v>52</v>
      </c>
      <c r="C53" s="37" t="s">
        <v>653</v>
      </c>
      <c r="D53" s="37" t="s">
        <v>654</v>
      </c>
      <c r="E53" s="37" t="s">
        <v>642</v>
      </c>
      <c r="F53" s="37" t="str">
        <f t="shared" si="1"/>
        <v>Calendar Year</v>
      </c>
      <c r="G53" s="37" t="str">
        <f>VLOOKUP(C53,'2021 Muniinfo'!$A$2:$E$566,5,FALSE)</f>
        <v/>
      </c>
    </row>
    <row r="54" spans="1:7" x14ac:dyDescent="0.25">
      <c r="A54" s="37" t="str">
        <f t="shared" si="0"/>
        <v>Branchburg Township, Somerset County</v>
      </c>
      <c r="B54" s="37">
        <f t="shared" si="2"/>
        <v>53</v>
      </c>
      <c r="C54" s="37" t="s">
        <v>964</v>
      </c>
      <c r="D54" s="37" t="s">
        <v>965</v>
      </c>
      <c r="E54" s="37" t="s">
        <v>957</v>
      </c>
      <c r="F54" s="37" t="str">
        <f t="shared" si="1"/>
        <v>Calendar Year</v>
      </c>
      <c r="G54" s="37" t="str">
        <f>VLOOKUP(C54,'2021 Muniinfo'!$A$2:$E$566,5,FALSE)</f>
        <v/>
      </c>
    </row>
    <row r="55" spans="1:7" x14ac:dyDescent="0.25">
      <c r="A55" s="37" t="str">
        <f t="shared" si="0"/>
        <v>Branchville Borough, Sussex County</v>
      </c>
      <c r="B55" s="37">
        <f t="shared" si="2"/>
        <v>54</v>
      </c>
      <c r="C55" s="37" t="s">
        <v>1002</v>
      </c>
      <c r="D55" s="37" t="s">
        <v>1003</v>
      </c>
      <c r="E55" s="37" t="s">
        <v>999</v>
      </c>
      <c r="F55" s="37" t="str">
        <f t="shared" si="1"/>
        <v>Calendar Year</v>
      </c>
      <c r="G55" s="37" t="str">
        <f>VLOOKUP(C55,'2021 Muniinfo'!$A$2:$E$566,5,FALSE)</f>
        <v/>
      </c>
    </row>
    <row r="56" spans="1:7" x14ac:dyDescent="0.25">
      <c r="A56" s="37" t="str">
        <f t="shared" si="0"/>
        <v>Brick Township, Ocean County</v>
      </c>
      <c r="B56" s="37">
        <f t="shared" si="2"/>
        <v>55</v>
      </c>
      <c r="C56" s="37" t="s">
        <v>836</v>
      </c>
      <c r="D56" s="37" t="s">
        <v>837</v>
      </c>
      <c r="E56" s="37" t="s">
        <v>827</v>
      </c>
      <c r="F56" s="37" t="str">
        <f t="shared" si="1"/>
        <v>Calendar Year</v>
      </c>
      <c r="G56" s="37" t="str">
        <f>VLOOKUP(C56,'2021 Muniinfo'!$A$2:$E$566,5,FALSE)</f>
        <v/>
      </c>
    </row>
    <row r="57" spans="1:7" x14ac:dyDescent="0.25">
      <c r="A57" s="37" t="str">
        <f t="shared" si="0"/>
        <v>Bridgeton City, Cumberland County</v>
      </c>
      <c r="B57" s="37">
        <f t="shared" si="2"/>
        <v>56</v>
      </c>
      <c r="C57" s="37" t="s">
        <v>374</v>
      </c>
      <c r="D57" s="37" t="s">
        <v>375</v>
      </c>
      <c r="E57" s="37" t="s">
        <v>376</v>
      </c>
      <c r="F57" s="37" t="str">
        <f t="shared" si="1"/>
        <v>Calendar Year</v>
      </c>
      <c r="G57" s="37" t="str">
        <f>VLOOKUP(C57,'2021 Muniinfo'!$A$2:$E$566,5,FALSE)</f>
        <v/>
      </c>
    </row>
    <row r="58" spans="1:7" x14ac:dyDescent="0.25">
      <c r="A58" s="37" t="str">
        <f t="shared" si="0"/>
        <v>Bridgewater Township, Somerset County</v>
      </c>
      <c r="B58" s="37">
        <f t="shared" si="2"/>
        <v>57</v>
      </c>
      <c r="C58" s="37" t="s">
        <v>966</v>
      </c>
      <c r="D58" s="37" t="s">
        <v>967</v>
      </c>
      <c r="E58" s="37" t="s">
        <v>957</v>
      </c>
      <c r="F58" s="37" t="str">
        <f t="shared" si="1"/>
        <v>Calendar Year</v>
      </c>
      <c r="G58" s="37" t="str">
        <f>VLOOKUP(C58,'2021 Muniinfo'!$A$2:$E$566,5,FALSE)</f>
        <v/>
      </c>
    </row>
    <row r="59" spans="1:7" x14ac:dyDescent="0.25">
      <c r="A59" s="37" t="str">
        <f t="shared" si="0"/>
        <v>Brielle Borough, Monmouth County</v>
      </c>
      <c r="B59" s="37">
        <f t="shared" si="2"/>
        <v>58</v>
      </c>
      <c r="C59" s="37" t="s">
        <v>655</v>
      </c>
      <c r="D59" s="37" t="s">
        <v>656</v>
      </c>
      <c r="E59" s="37" t="s">
        <v>642</v>
      </c>
      <c r="F59" s="37" t="str">
        <f t="shared" si="1"/>
        <v>Calendar Year</v>
      </c>
      <c r="G59" s="37" t="str">
        <f>VLOOKUP(C59,'2021 Muniinfo'!$A$2:$E$566,5,FALSE)</f>
        <v/>
      </c>
    </row>
    <row r="60" spans="1:7" x14ac:dyDescent="0.25">
      <c r="A60" s="37" t="str">
        <f t="shared" si="0"/>
        <v>Brigantine City, Atlantic County</v>
      </c>
      <c r="B60" s="37">
        <f t="shared" si="2"/>
        <v>59</v>
      </c>
      <c r="C60" s="37" t="s">
        <v>7</v>
      </c>
      <c r="D60" s="37" t="s">
        <v>8</v>
      </c>
      <c r="E60" s="37" t="s">
        <v>6</v>
      </c>
      <c r="F60" s="37" t="str">
        <f t="shared" si="1"/>
        <v>Calendar Year</v>
      </c>
      <c r="G60" s="37" t="str">
        <f>VLOOKUP(C60,'2021 Muniinfo'!$A$2:$E$566,5,FALSE)</f>
        <v/>
      </c>
    </row>
    <row r="61" spans="1:7" x14ac:dyDescent="0.25">
      <c r="A61" s="37" t="str">
        <f t="shared" si="0"/>
        <v>Brooklawn Borough, Camden County</v>
      </c>
      <c r="B61" s="37">
        <f t="shared" si="2"/>
        <v>60</v>
      </c>
      <c r="C61" s="37" t="s">
        <v>281</v>
      </c>
      <c r="D61" s="37" t="s">
        <v>282</v>
      </c>
      <c r="E61" s="37" t="s">
        <v>270</v>
      </c>
      <c r="F61" s="37" t="str">
        <f t="shared" si="1"/>
        <v>Calendar Year</v>
      </c>
      <c r="G61" s="37" t="str">
        <f>VLOOKUP(C61,'2021 Muniinfo'!$A$2:$E$566,5,FALSE)</f>
        <v/>
      </c>
    </row>
    <row r="62" spans="1:7" x14ac:dyDescent="0.25">
      <c r="A62" s="37" t="str">
        <f t="shared" si="0"/>
        <v>Buena Borough, Atlantic County</v>
      </c>
      <c r="B62" s="37">
        <f t="shared" si="2"/>
        <v>61</v>
      </c>
      <c r="C62" s="37" t="s">
        <v>9</v>
      </c>
      <c r="D62" s="37" t="s">
        <v>10</v>
      </c>
      <c r="E62" s="37" t="s">
        <v>6</v>
      </c>
      <c r="F62" s="37" t="str">
        <f t="shared" si="1"/>
        <v>Calendar Year</v>
      </c>
      <c r="G62" s="37" t="str">
        <f>VLOOKUP(C62,'2021 Muniinfo'!$A$2:$E$566,5,FALSE)</f>
        <v/>
      </c>
    </row>
    <row r="63" spans="1:7" x14ac:dyDescent="0.25">
      <c r="A63" s="37" t="str">
        <f t="shared" si="0"/>
        <v>Buena Vista Township, Atlantic County</v>
      </c>
      <c r="B63" s="37">
        <f t="shared" si="2"/>
        <v>62</v>
      </c>
      <c r="C63" s="37" t="s">
        <v>11</v>
      </c>
      <c r="D63" s="37" t="s">
        <v>12</v>
      </c>
      <c r="E63" s="37" t="s">
        <v>6</v>
      </c>
      <c r="F63" s="37" t="str">
        <f t="shared" si="1"/>
        <v>Calendar Year</v>
      </c>
      <c r="G63" s="37" t="str">
        <f>VLOOKUP(C63,'2021 Muniinfo'!$A$2:$E$566,5,FALSE)</f>
        <v/>
      </c>
    </row>
    <row r="64" spans="1:7" x14ac:dyDescent="0.25">
      <c r="A64" s="37" t="str">
        <f t="shared" si="0"/>
        <v>Burlington City, Burlington County</v>
      </c>
      <c r="B64" s="37">
        <f t="shared" si="2"/>
        <v>63</v>
      </c>
      <c r="C64" s="37" t="s">
        <v>198</v>
      </c>
      <c r="D64" s="37" t="s">
        <v>199</v>
      </c>
      <c r="E64" s="37" t="s">
        <v>191</v>
      </c>
      <c r="F64" s="37" t="str">
        <f t="shared" si="1"/>
        <v>Calendar Year</v>
      </c>
      <c r="G64" s="37" t="str">
        <f>VLOOKUP(C64,'2021 Muniinfo'!$A$2:$E$566,5,FALSE)</f>
        <v/>
      </c>
    </row>
    <row r="65" spans="1:7" x14ac:dyDescent="0.25">
      <c r="A65" s="37" t="str">
        <f t="shared" si="0"/>
        <v>Burlington Township, Burlington County</v>
      </c>
      <c r="B65" s="37">
        <f t="shared" si="2"/>
        <v>64</v>
      </c>
      <c r="C65" s="37" t="s">
        <v>200</v>
      </c>
      <c r="D65" s="37" t="s">
        <v>201</v>
      </c>
      <c r="E65" s="37" t="s">
        <v>191</v>
      </c>
      <c r="F65" s="37" t="str">
        <f t="shared" si="1"/>
        <v>Calendar Year</v>
      </c>
      <c r="G65" s="37" t="str">
        <f>VLOOKUP(C65,'2021 Muniinfo'!$A$2:$E$566,5,FALSE)</f>
        <v/>
      </c>
    </row>
    <row r="66" spans="1:7" x14ac:dyDescent="0.25">
      <c r="A66" s="37" t="str">
        <f t="shared" si="0"/>
        <v>Butler Borough, Morris County</v>
      </c>
      <c r="B66" s="37">
        <f t="shared" si="2"/>
        <v>65</v>
      </c>
      <c r="C66" s="37" t="s">
        <v>752</v>
      </c>
      <c r="D66" s="37" t="s">
        <v>753</v>
      </c>
      <c r="E66" s="37" t="s">
        <v>749</v>
      </c>
      <c r="F66" s="37" t="str">
        <f t="shared" si="1"/>
        <v>Calendar Year</v>
      </c>
      <c r="G66" s="37" t="str">
        <f>VLOOKUP(C66,'2021 Muniinfo'!$A$2:$E$566,5,FALSE)</f>
        <v/>
      </c>
    </row>
    <row r="67" spans="1:7" x14ac:dyDescent="0.25">
      <c r="A67" s="37" t="str">
        <f t="shared" ref="A67:A130" si="3">D67&amp;", "&amp;E67&amp;" County"</f>
        <v>Byram Township, Sussex County</v>
      </c>
      <c r="B67" s="37">
        <f t="shared" si="2"/>
        <v>66</v>
      </c>
      <c r="C67" s="37" t="s">
        <v>1004</v>
      </c>
      <c r="D67" s="37" t="s">
        <v>1005</v>
      </c>
      <c r="E67" s="37" t="s">
        <v>999</v>
      </c>
      <c r="F67" s="37" t="str">
        <f t="shared" ref="F67:F130" si="4">IF(G67="","Calendar Year",IF(G67="T","Calendar Year","State Fiscal Year"))</f>
        <v>Calendar Year</v>
      </c>
      <c r="G67" s="37" t="str">
        <f>VLOOKUP(C67,'2021 Muniinfo'!$A$2:$E$566,5,FALSE)</f>
        <v/>
      </c>
    </row>
    <row r="68" spans="1:7" x14ac:dyDescent="0.25">
      <c r="A68" s="37" t="str">
        <f t="shared" si="3"/>
        <v>Caldwell Township, Essex County</v>
      </c>
      <c r="B68" s="37">
        <f t="shared" ref="B68:B131" si="5">B67+1</f>
        <v>67</v>
      </c>
      <c r="C68" s="37" t="s">
        <v>408</v>
      </c>
      <c r="D68" s="37" t="s">
        <v>409</v>
      </c>
      <c r="E68" s="37" t="s">
        <v>405</v>
      </c>
      <c r="F68" s="37" t="str">
        <f t="shared" si="4"/>
        <v>Calendar Year</v>
      </c>
      <c r="G68" s="37" t="str">
        <f>VLOOKUP(C68,'2021 Muniinfo'!$A$2:$E$566,5,FALSE)</f>
        <v/>
      </c>
    </row>
    <row r="69" spans="1:7" x14ac:dyDescent="0.25">
      <c r="A69" s="37" t="str">
        <f t="shared" si="3"/>
        <v>Califon Borough, Hunterdon County</v>
      </c>
      <c r="B69" s="37">
        <f t="shared" si="5"/>
        <v>68</v>
      </c>
      <c r="C69" s="37" t="s">
        <v>523</v>
      </c>
      <c r="D69" s="37" t="s">
        <v>524</v>
      </c>
      <c r="E69" s="37" t="s">
        <v>518</v>
      </c>
      <c r="F69" s="37" t="str">
        <f t="shared" si="4"/>
        <v>Calendar Year</v>
      </c>
      <c r="G69" s="37" t="str">
        <f>VLOOKUP(C69,'2021 Muniinfo'!$A$2:$E$566,5,FALSE)</f>
        <v/>
      </c>
    </row>
    <row r="70" spans="1:7" x14ac:dyDescent="0.25">
      <c r="A70" s="37" t="str">
        <f t="shared" si="3"/>
        <v>Camden City, Camden County</v>
      </c>
      <c r="B70" s="37">
        <f t="shared" si="5"/>
        <v>69</v>
      </c>
      <c r="C70" s="37" t="s">
        <v>283</v>
      </c>
      <c r="D70" s="37" t="s">
        <v>284</v>
      </c>
      <c r="E70" s="37" t="s">
        <v>270</v>
      </c>
      <c r="F70" s="37" t="str">
        <f t="shared" si="4"/>
        <v>State Fiscal Year</v>
      </c>
      <c r="G70" s="37" t="str">
        <f>VLOOKUP(C70,'2021 Muniinfo'!$A$2:$E$566,5,FALSE)</f>
        <v>S</v>
      </c>
    </row>
    <row r="71" spans="1:7" x14ac:dyDescent="0.25">
      <c r="A71" s="37" t="str">
        <f t="shared" si="3"/>
        <v>Cape May City, Cape May County</v>
      </c>
      <c r="B71" s="37">
        <f t="shared" si="5"/>
        <v>70</v>
      </c>
      <c r="C71" s="37" t="s">
        <v>345</v>
      </c>
      <c r="D71" s="37" t="s">
        <v>346</v>
      </c>
      <c r="E71" s="37" t="s">
        <v>344</v>
      </c>
      <c r="F71" s="37" t="str">
        <f t="shared" si="4"/>
        <v>Calendar Year</v>
      </c>
      <c r="G71" s="37" t="str">
        <f>VLOOKUP(C71,'2021 Muniinfo'!$A$2:$E$566,5,FALSE)</f>
        <v/>
      </c>
    </row>
    <row r="72" spans="1:7" x14ac:dyDescent="0.25">
      <c r="A72" s="37" t="str">
        <f t="shared" si="3"/>
        <v>Cape May Point Borough, Cape May County</v>
      </c>
      <c r="B72" s="37">
        <f t="shared" si="5"/>
        <v>71</v>
      </c>
      <c r="C72" s="37" t="s">
        <v>347</v>
      </c>
      <c r="D72" s="37" t="s">
        <v>348</v>
      </c>
      <c r="E72" s="37" t="s">
        <v>344</v>
      </c>
      <c r="F72" s="37" t="str">
        <f t="shared" si="4"/>
        <v>Calendar Year</v>
      </c>
      <c r="G72" s="37" t="str">
        <f>VLOOKUP(C72,'2021 Muniinfo'!$A$2:$E$566,5,FALSE)</f>
        <v/>
      </c>
    </row>
    <row r="73" spans="1:7" x14ac:dyDescent="0.25">
      <c r="A73" s="37" t="str">
        <f t="shared" si="3"/>
        <v>Carlstadt Borough, Bergen County</v>
      </c>
      <c r="B73" s="37">
        <f t="shared" si="5"/>
        <v>72</v>
      </c>
      <c r="C73" s="37" t="s">
        <v>57</v>
      </c>
      <c r="D73" s="37" t="s">
        <v>58</v>
      </c>
      <c r="E73" s="37" t="s">
        <v>50</v>
      </c>
      <c r="F73" s="37" t="str">
        <f t="shared" si="4"/>
        <v>Calendar Year</v>
      </c>
      <c r="G73" s="37" t="str">
        <f>VLOOKUP(C73,'2021 Muniinfo'!$A$2:$E$566,5,FALSE)</f>
        <v/>
      </c>
    </row>
    <row r="74" spans="1:7" x14ac:dyDescent="0.25">
      <c r="A74" s="37" t="str">
        <f t="shared" si="3"/>
        <v>Carneys Point Township, Salem County</v>
      </c>
      <c r="B74" s="37">
        <f t="shared" si="5"/>
        <v>73</v>
      </c>
      <c r="C74" s="37" t="s">
        <v>949</v>
      </c>
      <c r="D74" s="37" t="s">
        <v>950</v>
      </c>
      <c r="E74" s="37" t="s">
        <v>926</v>
      </c>
      <c r="F74" s="37" t="str">
        <f t="shared" si="4"/>
        <v>Calendar Year</v>
      </c>
      <c r="G74" s="37" t="str">
        <f>VLOOKUP(C74,'2021 Muniinfo'!$A$2:$E$566,5,FALSE)</f>
        <v/>
      </c>
    </row>
    <row r="75" spans="1:7" x14ac:dyDescent="0.25">
      <c r="A75" s="37" t="str">
        <f t="shared" si="3"/>
        <v>Carteret Borough, Middlesex County</v>
      </c>
      <c r="B75" s="37">
        <f t="shared" si="5"/>
        <v>74</v>
      </c>
      <c r="C75" s="37" t="s">
        <v>590</v>
      </c>
      <c r="D75" s="37" t="s">
        <v>591</v>
      </c>
      <c r="E75" s="37" t="s">
        <v>592</v>
      </c>
      <c r="F75" s="37" t="str">
        <f t="shared" si="4"/>
        <v>Calendar Year</v>
      </c>
      <c r="G75" s="37" t="str">
        <f>VLOOKUP(C75,'2021 Muniinfo'!$A$2:$E$566,5,FALSE)</f>
        <v/>
      </c>
    </row>
    <row r="76" spans="1:7" x14ac:dyDescent="0.25">
      <c r="A76" s="37" t="str">
        <f t="shared" si="3"/>
        <v>Cedar Grove Township, Essex County</v>
      </c>
      <c r="B76" s="37">
        <f t="shared" si="5"/>
        <v>75</v>
      </c>
      <c r="C76" s="37" t="s">
        <v>410</v>
      </c>
      <c r="D76" s="37" t="s">
        <v>411</v>
      </c>
      <c r="E76" s="37" t="s">
        <v>405</v>
      </c>
      <c r="F76" s="37" t="str">
        <f t="shared" si="4"/>
        <v>Calendar Year</v>
      </c>
      <c r="G76" s="37" t="str">
        <f>VLOOKUP(C76,'2021 Muniinfo'!$A$2:$E$566,5,FALSE)</f>
        <v/>
      </c>
    </row>
    <row r="77" spans="1:7" x14ac:dyDescent="0.25">
      <c r="A77" s="37" t="str">
        <f t="shared" si="3"/>
        <v>Chatham Borough, Morris County</v>
      </c>
      <c r="B77" s="37">
        <f t="shared" si="5"/>
        <v>76</v>
      </c>
      <c r="C77" s="37" t="s">
        <v>754</v>
      </c>
      <c r="D77" s="37" t="s">
        <v>755</v>
      </c>
      <c r="E77" s="37" t="s">
        <v>749</v>
      </c>
      <c r="F77" s="37" t="str">
        <f t="shared" si="4"/>
        <v>Calendar Year</v>
      </c>
      <c r="G77" s="37" t="str">
        <f>VLOOKUP(C77,'2021 Muniinfo'!$A$2:$E$566,5,FALSE)</f>
        <v/>
      </c>
    </row>
    <row r="78" spans="1:7" x14ac:dyDescent="0.25">
      <c r="A78" s="37" t="str">
        <f t="shared" si="3"/>
        <v>Chatham Township, Morris County</v>
      </c>
      <c r="B78" s="37">
        <f t="shared" si="5"/>
        <v>77</v>
      </c>
      <c r="C78" s="37" t="s">
        <v>756</v>
      </c>
      <c r="D78" s="37" t="s">
        <v>757</v>
      </c>
      <c r="E78" s="37" t="s">
        <v>749</v>
      </c>
      <c r="F78" s="37" t="str">
        <f t="shared" si="4"/>
        <v>Calendar Year</v>
      </c>
      <c r="G78" s="37" t="str">
        <f>VLOOKUP(C78,'2021 Muniinfo'!$A$2:$E$566,5,FALSE)</f>
        <v/>
      </c>
    </row>
    <row r="79" spans="1:7" x14ac:dyDescent="0.25">
      <c r="A79" s="37" t="str">
        <f t="shared" si="3"/>
        <v>Cherry Hill Township, Camden County</v>
      </c>
      <c r="B79" s="37">
        <f t="shared" si="5"/>
        <v>78</v>
      </c>
      <c r="C79" s="37" t="s">
        <v>285</v>
      </c>
      <c r="D79" s="37" t="s">
        <v>286</v>
      </c>
      <c r="E79" s="37" t="s">
        <v>270</v>
      </c>
      <c r="F79" s="37" t="str">
        <f t="shared" si="4"/>
        <v>State Fiscal Year</v>
      </c>
      <c r="G79" s="37" t="str">
        <f>VLOOKUP(C79,'2021 Muniinfo'!$A$2:$E$566,5,FALSE)</f>
        <v>S</v>
      </c>
    </row>
    <row r="80" spans="1:7" x14ac:dyDescent="0.25">
      <c r="A80" s="37" t="str">
        <f t="shared" si="3"/>
        <v>Chesilhurst Borough, Camden County</v>
      </c>
      <c r="B80" s="37">
        <f t="shared" si="5"/>
        <v>79</v>
      </c>
      <c r="C80" s="37" t="s">
        <v>287</v>
      </c>
      <c r="D80" s="37" t="s">
        <v>288</v>
      </c>
      <c r="E80" s="37" t="s">
        <v>270</v>
      </c>
      <c r="F80" s="37" t="str">
        <f t="shared" si="4"/>
        <v>Calendar Year</v>
      </c>
      <c r="G80" s="37" t="str">
        <f>VLOOKUP(C80,'2021 Muniinfo'!$A$2:$E$566,5,FALSE)</f>
        <v/>
      </c>
    </row>
    <row r="81" spans="1:7" x14ac:dyDescent="0.25">
      <c r="A81" s="37" t="str">
        <f t="shared" si="3"/>
        <v>Chester Borough, Morris County</v>
      </c>
      <c r="B81" s="37">
        <f t="shared" si="5"/>
        <v>80</v>
      </c>
      <c r="C81" s="37" t="s">
        <v>758</v>
      </c>
      <c r="D81" s="37" t="s">
        <v>759</v>
      </c>
      <c r="E81" s="37" t="s">
        <v>749</v>
      </c>
      <c r="F81" s="37" t="str">
        <f t="shared" si="4"/>
        <v>Calendar Year</v>
      </c>
      <c r="G81" s="37" t="str">
        <f>VLOOKUP(C81,'2021 Muniinfo'!$A$2:$E$566,5,FALSE)</f>
        <v/>
      </c>
    </row>
    <row r="82" spans="1:7" x14ac:dyDescent="0.25">
      <c r="A82" s="37" t="str">
        <f t="shared" si="3"/>
        <v>Chester Township, Morris County</v>
      </c>
      <c r="B82" s="37">
        <f t="shared" si="5"/>
        <v>81</v>
      </c>
      <c r="C82" s="37" t="s">
        <v>760</v>
      </c>
      <c r="D82" s="37" t="s">
        <v>761</v>
      </c>
      <c r="E82" s="37" t="s">
        <v>749</v>
      </c>
      <c r="F82" s="37" t="str">
        <f t="shared" si="4"/>
        <v>Calendar Year</v>
      </c>
      <c r="G82" s="37" t="str">
        <f>VLOOKUP(C82,'2021 Muniinfo'!$A$2:$E$566,5,FALSE)</f>
        <v/>
      </c>
    </row>
    <row r="83" spans="1:7" x14ac:dyDescent="0.25">
      <c r="A83" s="37" t="str">
        <f t="shared" si="3"/>
        <v>Chesterfield Township, Burlington County</v>
      </c>
      <c r="B83" s="37">
        <f t="shared" si="5"/>
        <v>82</v>
      </c>
      <c r="C83" s="37" t="s">
        <v>202</v>
      </c>
      <c r="D83" s="37" t="s">
        <v>203</v>
      </c>
      <c r="E83" s="37" t="s">
        <v>191</v>
      </c>
      <c r="F83" s="37" t="str">
        <f t="shared" si="4"/>
        <v>Calendar Year</v>
      </c>
      <c r="G83" s="37" t="str">
        <f>VLOOKUP(C83,'2021 Muniinfo'!$A$2:$E$566,5,FALSE)</f>
        <v/>
      </c>
    </row>
    <row r="84" spans="1:7" x14ac:dyDescent="0.25">
      <c r="A84" s="37" t="str">
        <f t="shared" si="3"/>
        <v>Cinnaminson Township, Burlington County</v>
      </c>
      <c r="B84" s="37">
        <f t="shared" si="5"/>
        <v>83</v>
      </c>
      <c r="C84" s="37" t="s">
        <v>204</v>
      </c>
      <c r="D84" s="37" t="s">
        <v>205</v>
      </c>
      <c r="E84" s="37" t="s">
        <v>191</v>
      </c>
      <c r="F84" s="37" t="str">
        <f t="shared" si="4"/>
        <v>Calendar Year</v>
      </c>
      <c r="G84" s="37" t="str">
        <f>VLOOKUP(C84,'2021 Muniinfo'!$A$2:$E$566,5,FALSE)</f>
        <v/>
      </c>
    </row>
    <row r="85" spans="1:7" x14ac:dyDescent="0.25">
      <c r="A85" s="37" t="str">
        <f t="shared" si="3"/>
        <v>Clark Township, Union County</v>
      </c>
      <c r="B85" s="37">
        <f t="shared" si="5"/>
        <v>84</v>
      </c>
      <c r="C85" s="37" t="s">
        <v>1049</v>
      </c>
      <c r="D85" s="37" t="s">
        <v>1050</v>
      </c>
      <c r="E85" s="37" t="s">
        <v>1048</v>
      </c>
      <c r="F85" s="37" t="str">
        <f t="shared" si="4"/>
        <v>Calendar Year</v>
      </c>
      <c r="G85" s="37" t="str">
        <f>VLOOKUP(C85,'2021 Muniinfo'!$A$2:$E$566,5,FALSE)</f>
        <v/>
      </c>
    </row>
    <row r="86" spans="1:7" x14ac:dyDescent="0.25">
      <c r="A86" s="37" t="str">
        <f t="shared" si="3"/>
        <v>Clayton Borough, Gloucester County</v>
      </c>
      <c r="B86" s="37">
        <f t="shared" si="5"/>
        <v>85</v>
      </c>
      <c r="C86" s="37" t="s">
        <v>446</v>
      </c>
      <c r="D86" s="37" t="s">
        <v>447</v>
      </c>
      <c r="E86" s="37" t="s">
        <v>448</v>
      </c>
      <c r="F86" s="37" t="str">
        <f t="shared" si="4"/>
        <v>Calendar Year</v>
      </c>
      <c r="G86" s="37" t="str">
        <f>VLOOKUP(C86,'2021 Muniinfo'!$A$2:$E$566,5,FALSE)</f>
        <v/>
      </c>
    </row>
    <row r="87" spans="1:7" x14ac:dyDescent="0.25">
      <c r="A87" s="37" t="str">
        <f t="shared" si="3"/>
        <v>Clementon Borough, Camden County</v>
      </c>
      <c r="B87" s="37">
        <f t="shared" si="5"/>
        <v>86</v>
      </c>
      <c r="C87" s="37" t="s">
        <v>289</v>
      </c>
      <c r="D87" s="37" t="s">
        <v>290</v>
      </c>
      <c r="E87" s="37" t="s">
        <v>270</v>
      </c>
      <c r="F87" s="37" t="str">
        <f t="shared" si="4"/>
        <v>Calendar Year</v>
      </c>
      <c r="G87" s="37" t="str">
        <f>VLOOKUP(C87,'2021 Muniinfo'!$A$2:$E$566,5,FALSE)</f>
        <v/>
      </c>
    </row>
    <row r="88" spans="1:7" x14ac:dyDescent="0.25">
      <c r="A88" s="37" t="str">
        <f t="shared" si="3"/>
        <v>Cliffside Park Borough, Bergen County</v>
      </c>
      <c r="B88" s="37">
        <f t="shared" si="5"/>
        <v>87</v>
      </c>
      <c r="C88" s="37" t="s">
        <v>59</v>
      </c>
      <c r="D88" s="37" t="s">
        <v>60</v>
      </c>
      <c r="E88" s="37" t="s">
        <v>50</v>
      </c>
      <c r="F88" s="37" t="str">
        <f t="shared" si="4"/>
        <v>Calendar Year</v>
      </c>
      <c r="G88" s="37" t="str">
        <f>VLOOKUP(C88,'2021 Muniinfo'!$A$2:$E$566,5,FALSE)</f>
        <v/>
      </c>
    </row>
    <row r="89" spans="1:7" x14ac:dyDescent="0.25">
      <c r="A89" s="37" t="str">
        <f t="shared" si="3"/>
        <v>Clifton City, Passaic County</v>
      </c>
      <c r="B89" s="37">
        <f t="shared" si="5"/>
        <v>88</v>
      </c>
      <c r="C89" s="37" t="s">
        <v>894</v>
      </c>
      <c r="D89" s="37" t="s">
        <v>895</v>
      </c>
      <c r="E89" s="37" t="s">
        <v>893</v>
      </c>
      <c r="F89" s="37" t="str">
        <f t="shared" si="4"/>
        <v>Calendar Year</v>
      </c>
      <c r="G89" s="37" t="str">
        <f>VLOOKUP(C89,'2021 Muniinfo'!$A$2:$E$566,5,FALSE)</f>
        <v/>
      </c>
    </row>
    <row r="90" spans="1:7" x14ac:dyDescent="0.25">
      <c r="A90" s="37" t="str">
        <f t="shared" si="3"/>
        <v>Clinton Town, Hunterdon County</v>
      </c>
      <c r="B90" s="37">
        <f t="shared" si="5"/>
        <v>89</v>
      </c>
      <c r="C90" s="37" t="s">
        <v>525</v>
      </c>
      <c r="D90" s="37" t="s">
        <v>526</v>
      </c>
      <c r="E90" s="37" t="s">
        <v>518</v>
      </c>
      <c r="F90" s="37" t="str">
        <f t="shared" si="4"/>
        <v>Calendar Year</v>
      </c>
      <c r="G90" s="37" t="str">
        <f>VLOOKUP(C90,'2021 Muniinfo'!$A$2:$E$566,5,FALSE)</f>
        <v/>
      </c>
    </row>
    <row r="91" spans="1:7" x14ac:dyDescent="0.25">
      <c r="A91" s="37" t="str">
        <f t="shared" si="3"/>
        <v>Clinton Township, Hunterdon County</v>
      </c>
      <c r="B91" s="37">
        <f t="shared" si="5"/>
        <v>90</v>
      </c>
      <c r="C91" s="37" t="s">
        <v>527</v>
      </c>
      <c r="D91" s="37" t="s">
        <v>528</v>
      </c>
      <c r="E91" s="37" t="s">
        <v>518</v>
      </c>
      <c r="F91" s="37" t="str">
        <f t="shared" si="4"/>
        <v>Calendar Year</v>
      </c>
      <c r="G91" s="37" t="str">
        <f>VLOOKUP(C91,'2021 Muniinfo'!$A$2:$E$566,5,FALSE)</f>
        <v/>
      </c>
    </row>
    <row r="92" spans="1:7" x14ac:dyDescent="0.25">
      <c r="A92" s="37" t="str">
        <f t="shared" si="3"/>
        <v>Closter Borough, Bergen County</v>
      </c>
      <c r="B92" s="37">
        <f t="shared" si="5"/>
        <v>91</v>
      </c>
      <c r="C92" s="37" t="s">
        <v>61</v>
      </c>
      <c r="D92" s="37" t="s">
        <v>62</v>
      </c>
      <c r="E92" s="37" t="s">
        <v>50</v>
      </c>
      <c r="F92" s="37" t="str">
        <f t="shared" si="4"/>
        <v>Calendar Year</v>
      </c>
      <c r="G92" s="37" t="str">
        <f>VLOOKUP(C92,'2021 Muniinfo'!$A$2:$E$566,5,FALSE)</f>
        <v/>
      </c>
    </row>
    <row r="93" spans="1:7" x14ac:dyDescent="0.25">
      <c r="A93" s="37" t="str">
        <f t="shared" si="3"/>
        <v>Collingswood Borough, Camden County</v>
      </c>
      <c r="B93" s="37">
        <f t="shared" si="5"/>
        <v>92</v>
      </c>
      <c r="C93" s="37" t="s">
        <v>291</v>
      </c>
      <c r="D93" s="37" t="s">
        <v>292</v>
      </c>
      <c r="E93" s="37" t="s">
        <v>270</v>
      </c>
      <c r="F93" s="37" t="str">
        <f t="shared" si="4"/>
        <v>Calendar Year</v>
      </c>
      <c r="G93" s="37" t="str">
        <f>VLOOKUP(C93,'2021 Muniinfo'!$A$2:$E$566,5,FALSE)</f>
        <v/>
      </c>
    </row>
    <row r="94" spans="1:7" x14ac:dyDescent="0.25">
      <c r="A94" s="37" t="str">
        <f t="shared" si="3"/>
        <v>Colts Neck Township, Monmouth County</v>
      </c>
      <c r="B94" s="37">
        <f t="shared" si="5"/>
        <v>93</v>
      </c>
      <c r="C94" s="37" t="s">
        <v>657</v>
      </c>
      <c r="D94" s="37" t="s">
        <v>658</v>
      </c>
      <c r="E94" s="37" t="s">
        <v>642</v>
      </c>
      <c r="F94" s="37" t="str">
        <f t="shared" si="4"/>
        <v>Calendar Year</v>
      </c>
      <c r="G94" s="37" t="str">
        <f>VLOOKUP(C94,'2021 Muniinfo'!$A$2:$E$566,5,FALSE)</f>
        <v/>
      </c>
    </row>
    <row r="95" spans="1:7" x14ac:dyDescent="0.25">
      <c r="A95" s="37" t="str">
        <f t="shared" si="3"/>
        <v>Commercial Township, Cumberland County</v>
      </c>
      <c r="B95" s="37">
        <f t="shared" si="5"/>
        <v>94</v>
      </c>
      <c r="C95" s="37" t="s">
        <v>377</v>
      </c>
      <c r="D95" s="37" t="s">
        <v>378</v>
      </c>
      <c r="E95" s="37" t="s">
        <v>376</v>
      </c>
      <c r="F95" s="37" t="str">
        <f t="shared" si="4"/>
        <v>Calendar Year</v>
      </c>
      <c r="G95" s="37" t="str">
        <f>VLOOKUP(C95,'2021 Muniinfo'!$A$2:$E$566,5,FALSE)</f>
        <v/>
      </c>
    </row>
    <row r="96" spans="1:7" x14ac:dyDescent="0.25">
      <c r="A96" s="37" t="str">
        <f t="shared" si="3"/>
        <v>Corbin City, Atlantic County</v>
      </c>
      <c r="B96" s="37">
        <f t="shared" si="5"/>
        <v>95</v>
      </c>
      <c r="C96" s="37" t="s">
        <v>13</v>
      </c>
      <c r="D96" s="37" t="s">
        <v>14</v>
      </c>
      <c r="E96" s="37" t="s">
        <v>6</v>
      </c>
      <c r="F96" s="37" t="str">
        <f t="shared" si="4"/>
        <v>Calendar Year</v>
      </c>
      <c r="G96" s="37" t="str">
        <f>VLOOKUP(C96,'2021 Muniinfo'!$A$2:$E$566,5,FALSE)</f>
        <v/>
      </c>
    </row>
    <row r="97" spans="1:7" x14ac:dyDescent="0.25">
      <c r="A97" s="37" t="str">
        <f t="shared" si="3"/>
        <v>Cranbury Township, Middlesex County</v>
      </c>
      <c r="B97" s="37">
        <f t="shared" si="5"/>
        <v>96</v>
      </c>
      <c r="C97" s="37" t="s">
        <v>593</v>
      </c>
      <c r="D97" s="37" t="s">
        <v>594</v>
      </c>
      <c r="E97" s="37" t="s">
        <v>592</v>
      </c>
      <c r="F97" s="37" t="str">
        <f t="shared" si="4"/>
        <v>Calendar Year</v>
      </c>
      <c r="G97" s="37" t="str">
        <f>VLOOKUP(C97,'2021 Muniinfo'!$A$2:$E$566,5,FALSE)</f>
        <v/>
      </c>
    </row>
    <row r="98" spans="1:7" x14ac:dyDescent="0.25">
      <c r="A98" s="37" t="str">
        <f t="shared" si="3"/>
        <v>Cranford Township, Union County</v>
      </c>
      <c r="B98" s="37">
        <f t="shared" si="5"/>
        <v>97</v>
      </c>
      <c r="C98" s="37" t="s">
        <v>1051</v>
      </c>
      <c r="D98" s="37" t="s">
        <v>1052</v>
      </c>
      <c r="E98" s="37" t="s">
        <v>1048</v>
      </c>
      <c r="F98" s="37" t="str">
        <f t="shared" si="4"/>
        <v>Calendar Year</v>
      </c>
      <c r="G98" s="37" t="str">
        <f>VLOOKUP(C98,'2021 Muniinfo'!$A$2:$E$566,5,FALSE)</f>
        <v/>
      </c>
    </row>
    <row r="99" spans="1:7" x14ac:dyDescent="0.25">
      <c r="A99" s="37" t="str">
        <f t="shared" si="3"/>
        <v>Cresskill Borough, Bergen County</v>
      </c>
      <c r="B99" s="37">
        <f t="shared" si="5"/>
        <v>98</v>
      </c>
      <c r="C99" s="37" t="s">
        <v>63</v>
      </c>
      <c r="D99" s="37" t="s">
        <v>64</v>
      </c>
      <c r="E99" s="37" t="s">
        <v>50</v>
      </c>
      <c r="F99" s="37" t="str">
        <f t="shared" si="4"/>
        <v>Calendar Year</v>
      </c>
      <c r="G99" s="37" t="str">
        <f>VLOOKUP(C99,'2021 Muniinfo'!$A$2:$E$566,5,FALSE)</f>
        <v/>
      </c>
    </row>
    <row r="100" spans="1:7" x14ac:dyDescent="0.25">
      <c r="A100" s="37" t="str">
        <f t="shared" si="3"/>
        <v>Deal Borough, Monmouth County</v>
      </c>
      <c r="B100" s="37">
        <f t="shared" si="5"/>
        <v>99</v>
      </c>
      <c r="C100" s="37" t="s">
        <v>659</v>
      </c>
      <c r="D100" s="37" t="s">
        <v>660</v>
      </c>
      <c r="E100" s="37" t="s">
        <v>642</v>
      </c>
      <c r="F100" s="37" t="str">
        <f t="shared" si="4"/>
        <v>Calendar Year</v>
      </c>
      <c r="G100" s="37" t="str">
        <f>VLOOKUP(C100,'2021 Muniinfo'!$A$2:$E$566,5,FALSE)</f>
        <v/>
      </c>
    </row>
    <row r="101" spans="1:7" x14ac:dyDescent="0.25">
      <c r="A101" s="37" t="str">
        <f t="shared" si="3"/>
        <v>Deerfield Township, Cumberland County</v>
      </c>
      <c r="B101" s="37">
        <f t="shared" si="5"/>
        <v>100</v>
      </c>
      <c r="C101" s="37" t="s">
        <v>379</v>
      </c>
      <c r="D101" s="37" t="s">
        <v>380</v>
      </c>
      <c r="E101" s="37" t="s">
        <v>376</v>
      </c>
      <c r="F101" s="37" t="str">
        <f t="shared" si="4"/>
        <v>Calendar Year</v>
      </c>
      <c r="G101" s="37" t="str">
        <f>VLOOKUP(C101,'2021 Muniinfo'!$A$2:$E$566,5,FALSE)</f>
        <v/>
      </c>
    </row>
    <row r="102" spans="1:7" x14ac:dyDescent="0.25">
      <c r="A102" s="37" t="str">
        <f t="shared" si="3"/>
        <v>Delanco Township, Burlington County</v>
      </c>
      <c r="B102" s="37">
        <f t="shared" si="5"/>
        <v>101</v>
      </c>
      <c r="C102" s="37" t="s">
        <v>206</v>
      </c>
      <c r="D102" s="37" t="s">
        <v>207</v>
      </c>
      <c r="E102" s="37" t="s">
        <v>191</v>
      </c>
      <c r="F102" s="37" t="str">
        <f t="shared" si="4"/>
        <v>Calendar Year</v>
      </c>
      <c r="G102" s="37" t="str">
        <f>VLOOKUP(C102,'2021 Muniinfo'!$A$2:$E$566,5,FALSE)</f>
        <v/>
      </c>
    </row>
    <row r="103" spans="1:7" x14ac:dyDescent="0.25">
      <c r="A103" s="37" t="str">
        <f t="shared" si="3"/>
        <v>Delaware Township, Hunterdon County</v>
      </c>
      <c r="B103" s="37">
        <f t="shared" si="5"/>
        <v>102</v>
      </c>
      <c r="C103" s="37" t="s">
        <v>529</v>
      </c>
      <c r="D103" s="37" t="s">
        <v>530</v>
      </c>
      <c r="E103" s="37" t="s">
        <v>518</v>
      </c>
      <c r="F103" s="37" t="str">
        <f t="shared" si="4"/>
        <v>Calendar Year</v>
      </c>
      <c r="G103" s="37" t="str">
        <f>VLOOKUP(C103,'2021 Muniinfo'!$A$2:$E$566,5,FALSE)</f>
        <v/>
      </c>
    </row>
    <row r="104" spans="1:7" x14ac:dyDescent="0.25">
      <c r="A104" s="37" t="str">
        <f t="shared" si="3"/>
        <v>Delran Township, Burlington County</v>
      </c>
      <c r="B104" s="37">
        <f t="shared" si="5"/>
        <v>103</v>
      </c>
      <c r="C104" s="37" t="s">
        <v>208</v>
      </c>
      <c r="D104" s="37" t="s">
        <v>209</v>
      </c>
      <c r="E104" s="37" t="s">
        <v>191</v>
      </c>
      <c r="F104" s="37" t="str">
        <f t="shared" si="4"/>
        <v>Calendar Year</v>
      </c>
      <c r="G104" s="37" t="str">
        <f>VLOOKUP(C104,'2021 Muniinfo'!$A$2:$E$566,5,FALSE)</f>
        <v/>
      </c>
    </row>
    <row r="105" spans="1:7" x14ac:dyDescent="0.25">
      <c r="A105" s="37" t="str">
        <f t="shared" si="3"/>
        <v>Demarest Borough, Bergen County</v>
      </c>
      <c r="B105" s="37">
        <f t="shared" si="5"/>
        <v>104</v>
      </c>
      <c r="C105" s="37" t="s">
        <v>65</v>
      </c>
      <c r="D105" s="37" t="s">
        <v>66</v>
      </c>
      <c r="E105" s="37" t="s">
        <v>50</v>
      </c>
      <c r="F105" s="37" t="str">
        <f t="shared" si="4"/>
        <v>Calendar Year</v>
      </c>
      <c r="G105" s="37" t="str">
        <f>VLOOKUP(C105,'2021 Muniinfo'!$A$2:$E$566,5,FALSE)</f>
        <v/>
      </c>
    </row>
    <row r="106" spans="1:7" x14ac:dyDescent="0.25">
      <c r="A106" s="37" t="str">
        <f t="shared" si="3"/>
        <v>Dennis Township, Cape May County</v>
      </c>
      <c r="B106" s="37">
        <f t="shared" si="5"/>
        <v>105</v>
      </c>
      <c r="C106" s="37" t="s">
        <v>349</v>
      </c>
      <c r="D106" s="37" t="s">
        <v>350</v>
      </c>
      <c r="E106" s="37" t="s">
        <v>344</v>
      </c>
      <c r="F106" s="37" t="str">
        <f t="shared" si="4"/>
        <v>Calendar Year</v>
      </c>
      <c r="G106" s="37" t="str">
        <f>VLOOKUP(C106,'2021 Muniinfo'!$A$2:$E$566,5,FALSE)</f>
        <v/>
      </c>
    </row>
    <row r="107" spans="1:7" x14ac:dyDescent="0.25">
      <c r="A107" s="37" t="str">
        <f t="shared" si="3"/>
        <v>Denville Township, Morris County</v>
      </c>
      <c r="B107" s="37">
        <f t="shared" si="5"/>
        <v>106</v>
      </c>
      <c r="C107" s="37" t="s">
        <v>762</v>
      </c>
      <c r="D107" s="37" t="s">
        <v>763</v>
      </c>
      <c r="E107" s="37" t="s">
        <v>749</v>
      </c>
      <c r="F107" s="37" t="str">
        <f t="shared" si="4"/>
        <v>Calendar Year</v>
      </c>
      <c r="G107" s="37" t="str">
        <f>VLOOKUP(C107,'2021 Muniinfo'!$A$2:$E$566,5,FALSE)</f>
        <v/>
      </c>
    </row>
    <row r="108" spans="1:7" x14ac:dyDescent="0.25">
      <c r="A108" s="37" t="str">
        <f t="shared" si="3"/>
        <v>Deptford Township, Gloucester County</v>
      </c>
      <c r="B108" s="37">
        <f t="shared" si="5"/>
        <v>107</v>
      </c>
      <c r="C108" s="37" t="s">
        <v>449</v>
      </c>
      <c r="D108" s="37" t="s">
        <v>450</v>
      </c>
      <c r="E108" s="37" t="s">
        <v>448</v>
      </c>
      <c r="F108" s="37" t="str">
        <f t="shared" si="4"/>
        <v>Calendar Year</v>
      </c>
      <c r="G108" s="37" t="str">
        <f>VLOOKUP(C108,'2021 Muniinfo'!$A$2:$E$566,5,FALSE)</f>
        <v/>
      </c>
    </row>
    <row r="109" spans="1:7" x14ac:dyDescent="0.25">
      <c r="A109" s="37" t="str">
        <f t="shared" si="3"/>
        <v>Dover Town, Morris County</v>
      </c>
      <c r="B109" s="37">
        <f t="shared" si="5"/>
        <v>108</v>
      </c>
      <c r="C109" s="37" t="s">
        <v>764</v>
      </c>
      <c r="D109" s="37" t="s">
        <v>765</v>
      </c>
      <c r="E109" s="37" t="s">
        <v>749</v>
      </c>
      <c r="F109" s="37" t="str">
        <f t="shared" si="4"/>
        <v>Calendar Year</v>
      </c>
      <c r="G109" s="37" t="str">
        <f>VLOOKUP(C109,'2021 Muniinfo'!$A$2:$E$566,5,FALSE)</f>
        <v/>
      </c>
    </row>
    <row r="110" spans="1:7" x14ac:dyDescent="0.25">
      <c r="A110" s="37" t="str">
        <f t="shared" si="3"/>
        <v>Downe Township, Cumberland County</v>
      </c>
      <c r="B110" s="37">
        <f t="shared" si="5"/>
        <v>109</v>
      </c>
      <c r="C110" s="37" t="s">
        <v>381</v>
      </c>
      <c r="D110" s="37" t="s">
        <v>382</v>
      </c>
      <c r="E110" s="37" t="s">
        <v>376</v>
      </c>
      <c r="F110" s="37" t="str">
        <f t="shared" si="4"/>
        <v>Calendar Year</v>
      </c>
      <c r="G110" s="37" t="str">
        <f>VLOOKUP(C110,'2021 Muniinfo'!$A$2:$E$566,5,FALSE)</f>
        <v/>
      </c>
    </row>
    <row r="111" spans="1:7" x14ac:dyDescent="0.25">
      <c r="A111" s="37" t="str">
        <f t="shared" si="3"/>
        <v>Dumont Borough, Bergen County</v>
      </c>
      <c r="B111" s="37">
        <f t="shared" si="5"/>
        <v>110</v>
      </c>
      <c r="C111" s="37" t="s">
        <v>67</v>
      </c>
      <c r="D111" s="37" t="s">
        <v>68</v>
      </c>
      <c r="E111" s="37" t="s">
        <v>50</v>
      </c>
      <c r="F111" s="37" t="str">
        <f t="shared" si="4"/>
        <v>Calendar Year</v>
      </c>
      <c r="G111" s="37" t="str">
        <f>VLOOKUP(C111,'2021 Muniinfo'!$A$2:$E$566,5,FALSE)</f>
        <v/>
      </c>
    </row>
    <row r="112" spans="1:7" x14ac:dyDescent="0.25">
      <c r="A112" s="37" t="str">
        <f t="shared" si="3"/>
        <v>Dunellen Borough, Middlesex County</v>
      </c>
      <c r="B112" s="37">
        <f t="shared" si="5"/>
        <v>111</v>
      </c>
      <c r="C112" s="37" t="s">
        <v>595</v>
      </c>
      <c r="D112" s="37" t="s">
        <v>596</v>
      </c>
      <c r="E112" s="37" t="s">
        <v>592</v>
      </c>
      <c r="F112" s="37" t="str">
        <f t="shared" si="4"/>
        <v>Calendar Year</v>
      </c>
      <c r="G112" s="37" t="str">
        <f>VLOOKUP(C112,'2021 Muniinfo'!$A$2:$E$566,5,FALSE)</f>
        <v/>
      </c>
    </row>
    <row r="113" spans="1:7" x14ac:dyDescent="0.25">
      <c r="A113" s="37" t="str">
        <f t="shared" si="3"/>
        <v>Eagleswood Township, Ocean County</v>
      </c>
      <c r="B113" s="37">
        <f t="shared" si="5"/>
        <v>112</v>
      </c>
      <c r="C113" s="37" t="s">
        <v>840</v>
      </c>
      <c r="D113" s="37" t="s">
        <v>841</v>
      </c>
      <c r="E113" s="37" t="s">
        <v>827</v>
      </c>
      <c r="F113" s="37" t="str">
        <f t="shared" si="4"/>
        <v>Calendar Year</v>
      </c>
      <c r="G113" s="37" t="str">
        <f>VLOOKUP(C113,'2021 Muniinfo'!$A$2:$E$566,5,FALSE)</f>
        <v/>
      </c>
    </row>
    <row r="114" spans="1:7" x14ac:dyDescent="0.25">
      <c r="A114" s="37" t="str">
        <f t="shared" si="3"/>
        <v>East Amwell Township, Hunterdon County</v>
      </c>
      <c r="B114" s="37">
        <f t="shared" si="5"/>
        <v>113</v>
      </c>
      <c r="C114" s="37" t="s">
        <v>531</v>
      </c>
      <c r="D114" s="37" t="s">
        <v>532</v>
      </c>
      <c r="E114" s="37" t="s">
        <v>518</v>
      </c>
      <c r="F114" s="37" t="str">
        <f t="shared" si="4"/>
        <v>Calendar Year</v>
      </c>
      <c r="G114" s="37" t="str">
        <f>VLOOKUP(C114,'2021 Muniinfo'!$A$2:$E$566,5,FALSE)</f>
        <v/>
      </c>
    </row>
    <row r="115" spans="1:7" x14ac:dyDescent="0.25">
      <c r="A115" s="37" t="str">
        <f t="shared" si="3"/>
        <v>East Brunswick Township, Middlesex County</v>
      </c>
      <c r="B115" s="37">
        <f t="shared" si="5"/>
        <v>114</v>
      </c>
      <c r="C115" s="37" t="s">
        <v>597</v>
      </c>
      <c r="D115" s="37" t="s">
        <v>598</v>
      </c>
      <c r="E115" s="37" t="s">
        <v>592</v>
      </c>
      <c r="F115" s="37" t="str">
        <f t="shared" si="4"/>
        <v>Calendar Year</v>
      </c>
      <c r="G115" s="37" t="str">
        <f>VLOOKUP(C115,'2021 Muniinfo'!$A$2:$E$566,5,FALSE)</f>
        <v/>
      </c>
    </row>
    <row r="116" spans="1:7" x14ac:dyDescent="0.25">
      <c r="A116" s="37" t="str">
        <f t="shared" si="3"/>
        <v>East Greenwich Township, Gloucester County</v>
      </c>
      <c r="B116" s="37">
        <f t="shared" si="5"/>
        <v>115</v>
      </c>
      <c r="C116" s="37" t="s">
        <v>451</v>
      </c>
      <c r="D116" s="37" t="s">
        <v>452</v>
      </c>
      <c r="E116" s="37" t="s">
        <v>448</v>
      </c>
      <c r="F116" s="37" t="str">
        <f t="shared" si="4"/>
        <v>Calendar Year</v>
      </c>
      <c r="G116" s="37" t="str">
        <f>VLOOKUP(C116,'2021 Muniinfo'!$A$2:$E$566,5,FALSE)</f>
        <v/>
      </c>
    </row>
    <row r="117" spans="1:7" x14ac:dyDescent="0.25">
      <c r="A117" s="37" t="str">
        <f t="shared" si="3"/>
        <v>East Hanover Township, Morris County</v>
      </c>
      <c r="B117" s="37">
        <f t="shared" si="5"/>
        <v>116</v>
      </c>
      <c r="C117" s="37" t="s">
        <v>766</v>
      </c>
      <c r="D117" s="37" t="s">
        <v>767</v>
      </c>
      <c r="E117" s="37" t="s">
        <v>749</v>
      </c>
      <c r="F117" s="37" t="str">
        <f t="shared" si="4"/>
        <v>Calendar Year</v>
      </c>
      <c r="G117" s="37" t="str">
        <f>VLOOKUP(C117,'2021 Muniinfo'!$A$2:$E$566,5,FALSE)</f>
        <v/>
      </c>
    </row>
    <row r="118" spans="1:7" x14ac:dyDescent="0.25">
      <c r="A118" s="37" t="str">
        <f t="shared" si="3"/>
        <v>East Newark Borough, Hudson County</v>
      </c>
      <c r="B118" s="37">
        <f t="shared" si="5"/>
        <v>117</v>
      </c>
      <c r="C118" s="37" t="s">
        <v>496</v>
      </c>
      <c r="D118" s="37" t="s">
        <v>497</v>
      </c>
      <c r="E118" s="37" t="s">
        <v>495</v>
      </c>
      <c r="F118" s="37" t="str">
        <f t="shared" si="4"/>
        <v>Calendar Year</v>
      </c>
      <c r="G118" s="37" t="str">
        <f>VLOOKUP(C118,'2021 Muniinfo'!$A$2:$E$566,5,FALSE)</f>
        <v/>
      </c>
    </row>
    <row r="119" spans="1:7" x14ac:dyDescent="0.25">
      <c r="A119" s="37" t="str">
        <f t="shared" si="3"/>
        <v>East Orange City, Essex County</v>
      </c>
      <c r="B119" s="37">
        <f t="shared" si="5"/>
        <v>118</v>
      </c>
      <c r="C119" s="37" t="s">
        <v>412</v>
      </c>
      <c r="D119" s="37" t="s">
        <v>413</v>
      </c>
      <c r="E119" s="37" t="s">
        <v>405</v>
      </c>
      <c r="F119" s="37" t="str">
        <f t="shared" si="4"/>
        <v>Calendar Year</v>
      </c>
      <c r="G119" s="37" t="str">
        <f>VLOOKUP(C119,'2021 Muniinfo'!$A$2:$E$566,5,FALSE)</f>
        <v/>
      </c>
    </row>
    <row r="120" spans="1:7" x14ac:dyDescent="0.25">
      <c r="A120" s="37" t="str">
        <f t="shared" si="3"/>
        <v>East Rutherford Borough, Bergen County</v>
      </c>
      <c r="B120" s="37">
        <f t="shared" si="5"/>
        <v>119</v>
      </c>
      <c r="C120" s="37" t="s">
        <v>71</v>
      </c>
      <c r="D120" s="37" t="s">
        <v>72</v>
      </c>
      <c r="E120" s="37" t="s">
        <v>50</v>
      </c>
      <c r="F120" s="37" t="str">
        <f t="shared" si="4"/>
        <v>Calendar Year</v>
      </c>
      <c r="G120" s="37" t="str">
        <f>VLOOKUP(C120,'2021 Muniinfo'!$A$2:$E$566,5,FALSE)</f>
        <v/>
      </c>
    </row>
    <row r="121" spans="1:7" x14ac:dyDescent="0.25">
      <c r="A121" s="37" t="str">
        <f t="shared" si="3"/>
        <v>East Windsor Township, Mercer County</v>
      </c>
      <c r="B121" s="37">
        <f t="shared" si="5"/>
        <v>120</v>
      </c>
      <c r="C121" s="37" t="s">
        <v>568</v>
      </c>
      <c r="D121" s="37" t="s">
        <v>569</v>
      </c>
      <c r="E121" s="37" t="s">
        <v>570</v>
      </c>
      <c r="F121" s="37" t="str">
        <f t="shared" si="4"/>
        <v>Calendar Year</v>
      </c>
      <c r="G121" s="37" t="str">
        <f>VLOOKUP(C121,'2021 Muniinfo'!$A$2:$E$566,5,FALSE)</f>
        <v/>
      </c>
    </row>
    <row r="122" spans="1:7" x14ac:dyDescent="0.25">
      <c r="A122" s="37" t="str">
        <f t="shared" si="3"/>
        <v>Eastampton Township, Burlington County</v>
      </c>
      <c r="B122" s="37">
        <f t="shared" si="5"/>
        <v>121</v>
      </c>
      <c r="C122" s="37" t="s">
        <v>210</v>
      </c>
      <c r="D122" s="37" t="s">
        <v>211</v>
      </c>
      <c r="E122" s="37" t="s">
        <v>191</v>
      </c>
      <c r="F122" s="37" t="str">
        <f t="shared" si="4"/>
        <v>Calendar Year</v>
      </c>
      <c r="G122" s="37" t="str">
        <f>VLOOKUP(C122,'2021 Muniinfo'!$A$2:$E$566,5,FALSE)</f>
        <v/>
      </c>
    </row>
    <row r="123" spans="1:7" x14ac:dyDescent="0.25">
      <c r="A123" s="37" t="str">
        <f t="shared" si="3"/>
        <v>Eatontown Borough, Monmouth County</v>
      </c>
      <c r="B123" s="37">
        <f t="shared" si="5"/>
        <v>122</v>
      </c>
      <c r="C123" s="37" t="s">
        <v>661</v>
      </c>
      <c r="D123" s="37" t="s">
        <v>662</v>
      </c>
      <c r="E123" s="37" t="s">
        <v>642</v>
      </c>
      <c r="F123" s="37" t="str">
        <f t="shared" si="4"/>
        <v>Calendar Year</v>
      </c>
      <c r="G123" s="37" t="str">
        <f>VLOOKUP(C123,'2021 Muniinfo'!$A$2:$E$566,5,FALSE)</f>
        <v/>
      </c>
    </row>
    <row r="124" spans="1:7" x14ac:dyDescent="0.25">
      <c r="A124" s="37" t="str">
        <f t="shared" si="3"/>
        <v>Edgewater Borough, Bergen County</v>
      </c>
      <c r="B124" s="37">
        <f t="shared" si="5"/>
        <v>123</v>
      </c>
      <c r="C124" s="37" t="s">
        <v>73</v>
      </c>
      <c r="D124" s="37" t="s">
        <v>74</v>
      </c>
      <c r="E124" s="37" t="s">
        <v>50</v>
      </c>
      <c r="F124" s="37" t="str">
        <f t="shared" si="4"/>
        <v>Calendar Year</v>
      </c>
      <c r="G124" s="37" t="str">
        <f>VLOOKUP(C124,'2021 Muniinfo'!$A$2:$E$566,5,FALSE)</f>
        <v/>
      </c>
    </row>
    <row r="125" spans="1:7" x14ac:dyDescent="0.25">
      <c r="A125" s="37" t="str">
        <f t="shared" si="3"/>
        <v>Edgewater Park Township, Burlington County</v>
      </c>
      <c r="B125" s="37">
        <f t="shared" si="5"/>
        <v>124</v>
      </c>
      <c r="C125" s="37" t="s">
        <v>212</v>
      </c>
      <c r="D125" s="37" t="s">
        <v>213</v>
      </c>
      <c r="E125" s="37" t="s">
        <v>191</v>
      </c>
      <c r="F125" s="37" t="str">
        <f t="shared" si="4"/>
        <v>Calendar Year</v>
      </c>
      <c r="G125" s="37" t="str">
        <f>VLOOKUP(C125,'2021 Muniinfo'!$A$2:$E$566,5,FALSE)</f>
        <v/>
      </c>
    </row>
    <row r="126" spans="1:7" x14ac:dyDescent="0.25">
      <c r="A126" s="37" t="str">
        <f t="shared" si="3"/>
        <v>Edison Township, Middlesex County</v>
      </c>
      <c r="B126" s="37">
        <f t="shared" si="5"/>
        <v>125</v>
      </c>
      <c r="C126" s="37" t="s">
        <v>599</v>
      </c>
      <c r="D126" s="37" t="s">
        <v>600</v>
      </c>
      <c r="E126" s="37" t="s">
        <v>592</v>
      </c>
      <c r="F126" s="37" t="str">
        <f t="shared" si="4"/>
        <v>Calendar Year</v>
      </c>
      <c r="G126" s="37" t="str">
        <f>VLOOKUP(C126,'2021 Muniinfo'!$A$2:$E$566,5,FALSE)</f>
        <v/>
      </c>
    </row>
    <row r="127" spans="1:7" x14ac:dyDescent="0.25">
      <c r="A127" s="37" t="str">
        <f t="shared" si="3"/>
        <v>Egg Harbor City, Atlantic County</v>
      </c>
      <c r="B127" s="37">
        <f t="shared" si="5"/>
        <v>126</v>
      </c>
      <c r="C127" s="37" t="s">
        <v>15</v>
      </c>
      <c r="D127" s="37" t="s">
        <v>16</v>
      </c>
      <c r="E127" s="37" t="s">
        <v>6</v>
      </c>
      <c r="F127" s="37" t="str">
        <f t="shared" si="4"/>
        <v>Calendar Year</v>
      </c>
      <c r="G127" s="37" t="str">
        <f>VLOOKUP(C127,'2021 Muniinfo'!$A$2:$E$566,5,FALSE)</f>
        <v/>
      </c>
    </row>
    <row r="128" spans="1:7" x14ac:dyDescent="0.25">
      <c r="A128" s="37" t="str">
        <f t="shared" si="3"/>
        <v>Egg Harbor Township, Atlantic County</v>
      </c>
      <c r="B128" s="37">
        <f t="shared" si="5"/>
        <v>127</v>
      </c>
      <c r="C128" s="37" t="s">
        <v>17</v>
      </c>
      <c r="D128" s="37" t="s">
        <v>18</v>
      </c>
      <c r="E128" s="37" t="s">
        <v>6</v>
      </c>
      <c r="F128" s="37" t="str">
        <f t="shared" si="4"/>
        <v>Calendar Year</v>
      </c>
      <c r="G128" s="37" t="str">
        <f>VLOOKUP(C128,'2021 Muniinfo'!$A$2:$E$566,5,FALSE)</f>
        <v/>
      </c>
    </row>
    <row r="129" spans="1:7" x14ac:dyDescent="0.25">
      <c r="A129" s="37" t="str">
        <f t="shared" si="3"/>
        <v>Elizabeth City, Union County</v>
      </c>
      <c r="B129" s="37">
        <f t="shared" si="5"/>
        <v>128</v>
      </c>
      <c r="C129" s="37" t="s">
        <v>1053</v>
      </c>
      <c r="D129" s="37" t="s">
        <v>1054</v>
      </c>
      <c r="E129" s="37" t="s">
        <v>1048</v>
      </c>
      <c r="F129" s="37" t="str">
        <f t="shared" si="4"/>
        <v>State Fiscal Year</v>
      </c>
      <c r="G129" s="37" t="str">
        <f>VLOOKUP(C129,'2021 Muniinfo'!$A$2:$E$566,5,FALSE)</f>
        <v>S</v>
      </c>
    </row>
    <row r="130" spans="1:7" x14ac:dyDescent="0.25">
      <c r="A130" s="37" t="str">
        <f t="shared" si="3"/>
        <v>Elk Township, Gloucester County</v>
      </c>
      <c r="B130" s="37">
        <f t="shared" si="5"/>
        <v>129</v>
      </c>
      <c r="C130" s="37" t="s">
        <v>453</v>
      </c>
      <c r="D130" s="37" t="s">
        <v>454</v>
      </c>
      <c r="E130" s="37" t="s">
        <v>448</v>
      </c>
      <c r="F130" s="37" t="str">
        <f t="shared" si="4"/>
        <v>Calendar Year</v>
      </c>
      <c r="G130" s="37" t="str">
        <f>VLOOKUP(C130,'2021 Muniinfo'!$A$2:$E$566,5,FALSE)</f>
        <v/>
      </c>
    </row>
    <row r="131" spans="1:7" x14ac:dyDescent="0.25">
      <c r="A131" s="37" t="str">
        <f t="shared" ref="A131:A194" si="6">D131&amp;", "&amp;E131&amp;" County"</f>
        <v>Elmer Borough, Salem County</v>
      </c>
      <c r="B131" s="37">
        <f t="shared" si="5"/>
        <v>130</v>
      </c>
      <c r="C131" s="37" t="s">
        <v>927</v>
      </c>
      <c r="D131" s="37" t="s">
        <v>928</v>
      </c>
      <c r="E131" s="37" t="s">
        <v>926</v>
      </c>
      <c r="F131" s="37" t="str">
        <f t="shared" ref="F131:F194" si="7">IF(G131="","Calendar Year",IF(G131="T","Calendar Year","State Fiscal Year"))</f>
        <v>Calendar Year</v>
      </c>
      <c r="G131" s="37" t="str">
        <f>VLOOKUP(C131,'2021 Muniinfo'!$A$2:$E$566,5,FALSE)</f>
        <v/>
      </c>
    </row>
    <row r="132" spans="1:7" x14ac:dyDescent="0.25">
      <c r="A132" s="37" t="str">
        <f t="shared" si="6"/>
        <v>Elmwood Park Borough, Bergen County</v>
      </c>
      <c r="B132" s="37">
        <f t="shared" ref="B132:B195" si="8">B131+1</f>
        <v>131</v>
      </c>
      <c r="C132" s="37" t="s">
        <v>69</v>
      </c>
      <c r="D132" s="37" t="s">
        <v>70</v>
      </c>
      <c r="E132" s="37" t="s">
        <v>50</v>
      </c>
      <c r="F132" s="37" t="str">
        <f t="shared" si="7"/>
        <v>Calendar Year</v>
      </c>
      <c r="G132" s="37" t="str">
        <f>VLOOKUP(C132,'2021 Muniinfo'!$A$2:$E$566,5,FALSE)</f>
        <v/>
      </c>
    </row>
    <row r="133" spans="1:7" x14ac:dyDescent="0.25">
      <c r="A133" s="37" t="str">
        <f t="shared" si="6"/>
        <v>Elsinboro Township, Salem County</v>
      </c>
      <c r="B133" s="37">
        <f t="shared" si="8"/>
        <v>132</v>
      </c>
      <c r="C133" s="37" t="s">
        <v>929</v>
      </c>
      <c r="D133" s="37" t="s">
        <v>930</v>
      </c>
      <c r="E133" s="37" t="s">
        <v>926</v>
      </c>
      <c r="F133" s="37" t="str">
        <f t="shared" si="7"/>
        <v>Calendar Year</v>
      </c>
      <c r="G133" s="37" t="str">
        <f>VLOOKUP(C133,'2021 Muniinfo'!$A$2:$E$566,5,FALSE)</f>
        <v/>
      </c>
    </row>
    <row r="134" spans="1:7" x14ac:dyDescent="0.25">
      <c r="A134" s="37" t="str">
        <f t="shared" si="6"/>
        <v>Emerson Borough, Bergen County</v>
      </c>
      <c r="B134" s="37">
        <f t="shared" si="8"/>
        <v>133</v>
      </c>
      <c r="C134" s="37" t="s">
        <v>75</v>
      </c>
      <c r="D134" s="37" t="s">
        <v>76</v>
      </c>
      <c r="E134" s="37" t="s">
        <v>50</v>
      </c>
      <c r="F134" s="37" t="str">
        <f t="shared" si="7"/>
        <v>Calendar Year</v>
      </c>
      <c r="G134" s="37" t="str">
        <f>VLOOKUP(C134,'2021 Muniinfo'!$A$2:$E$566,5,FALSE)</f>
        <v/>
      </c>
    </row>
    <row r="135" spans="1:7" x14ac:dyDescent="0.25">
      <c r="A135" s="37" t="str">
        <f t="shared" si="6"/>
        <v>Englewood City, Bergen County</v>
      </c>
      <c r="B135" s="37">
        <f t="shared" si="8"/>
        <v>134</v>
      </c>
      <c r="C135" s="37" t="s">
        <v>77</v>
      </c>
      <c r="D135" s="37" t="s">
        <v>78</v>
      </c>
      <c r="E135" s="37" t="s">
        <v>50</v>
      </c>
      <c r="F135" s="37" t="str">
        <f t="shared" si="7"/>
        <v>Calendar Year</v>
      </c>
      <c r="G135" s="37" t="str">
        <f>VLOOKUP(C135,'2021 Muniinfo'!$A$2:$E$566,5,FALSE)</f>
        <v/>
      </c>
    </row>
    <row r="136" spans="1:7" x14ac:dyDescent="0.25">
      <c r="A136" s="37" t="str">
        <f t="shared" si="6"/>
        <v>Englewood Cliffs Borough, Bergen County</v>
      </c>
      <c r="B136" s="37">
        <f t="shared" si="8"/>
        <v>135</v>
      </c>
      <c r="C136" s="37" t="s">
        <v>79</v>
      </c>
      <c r="D136" s="37" t="s">
        <v>80</v>
      </c>
      <c r="E136" s="37" t="s">
        <v>50</v>
      </c>
      <c r="F136" s="37" t="str">
        <f t="shared" si="7"/>
        <v>Calendar Year</v>
      </c>
      <c r="G136" s="37" t="str">
        <f>VLOOKUP(C136,'2021 Muniinfo'!$A$2:$E$566,5,FALSE)</f>
        <v/>
      </c>
    </row>
    <row r="137" spans="1:7" x14ac:dyDescent="0.25">
      <c r="A137" s="37" t="str">
        <f t="shared" si="6"/>
        <v>Englishtown Borough, Monmouth County</v>
      </c>
      <c r="B137" s="37">
        <f t="shared" si="8"/>
        <v>136</v>
      </c>
      <c r="C137" s="37" t="s">
        <v>663</v>
      </c>
      <c r="D137" s="37" t="s">
        <v>664</v>
      </c>
      <c r="E137" s="37" t="s">
        <v>642</v>
      </c>
      <c r="F137" s="37" t="str">
        <f t="shared" si="7"/>
        <v>Calendar Year</v>
      </c>
      <c r="G137" s="37" t="str">
        <f>VLOOKUP(C137,'2021 Muniinfo'!$A$2:$E$566,5,FALSE)</f>
        <v/>
      </c>
    </row>
    <row r="138" spans="1:7" x14ac:dyDescent="0.25">
      <c r="A138" s="37" t="str">
        <f t="shared" si="6"/>
        <v>Essex Fells Township, Essex County</v>
      </c>
      <c r="B138" s="37">
        <f t="shared" si="8"/>
        <v>137</v>
      </c>
      <c r="C138" s="37" t="s">
        <v>414</v>
      </c>
      <c r="D138" s="37" t="s">
        <v>415</v>
      </c>
      <c r="E138" s="37" t="s">
        <v>405</v>
      </c>
      <c r="F138" s="37" t="str">
        <f t="shared" si="7"/>
        <v>Calendar Year</v>
      </c>
      <c r="G138" s="37" t="str">
        <f>VLOOKUP(C138,'2021 Muniinfo'!$A$2:$E$566,5,FALSE)</f>
        <v/>
      </c>
    </row>
    <row r="139" spans="1:7" x14ac:dyDescent="0.25">
      <c r="A139" s="37" t="str">
        <f t="shared" si="6"/>
        <v>Estell Manor City, Atlantic County</v>
      </c>
      <c r="B139" s="37">
        <f t="shared" si="8"/>
        <v>138</v>
      </c>
      <c r="C139" s="37" t="s">
        <v>19</v>
      </c>
      <c r="D139" s="37" t="s">
        <v>20</v>
      </c>
      <c r="E139" s="37" t="s">
        <v>6</v>
      </c>
      <c r="F139" s="37" t="str">
        <f t="shared" si="7"/>
        <v>Calendar Year</v>
      </c>
      <c r="G139" s="37" t="str">
        <f>VLOOKUP(C139,'2021 Muniinfo'!$A$2:$E$566,5,FALSE)</f>
        <v/>
      </c>
    </row>
    <row r="140" spans="1:7" x14ac:dyDescent="0.25">
      <c r="A140" s="37" t="str">
        <f t="shared" si="6"/>
        <v>Evesham Township, Burlington County</v>
      </c>
      <c r="B140" s="37">
        <f t="shared" si="8"/>
        <v>139</v>
      </c>
      <c r="C140" s="37" t="s">
        <v>214</v>
      </c>
      <c r="D140" s="37" t="s">
        <v>215</v>
      </c>
      <c r="E140" s="37" t="s">
        <v>191</v>
      </c>
      <c r="F140" s="37" t="str">
        <f t="shared" si="7"/>
        <v>Calendar Year</v>
      </c>
      <c r="G140" s="37" t="str">
        <f>VLOOKUP(C140,'2021 Muniinfo'!$A$2:$E$566,5,FALSE)</f>
        <v/>
      </c>
    </row>
    <row r="141" spans="1:7" x14ac:dyDescent="0.25">
      <c r="A141" s="37" t="str">
        <f t="shared" si="6"/>
        <v>Ewing Township, Mercer County</v>
      </c>
      <c r="B141" s="37">
        <f t="shared" si="8"/>
        <v>140</v>
      </c>
      <c r="C141" s="37" t="s">
        <v>571</v>
      </c>
      <c r="D141" s="37" t="s">
        <v>572</v>
      </c>
      <c r="E141" s="37" t="s">
        <v>570</v>
      </c>
      <c r="F141" s="37" t="str">
        <f t="shared" si="7"/>
        <v>Calendar Year</v>
      </c>
      <c r="G141" s="37" t="str">
        <f>VLOOKUP(C141,'2021 Muniinfo'!$A$2:$E$566,5,FALSE)</f>
        <v/>
      </c>
    </row>
    <row r="142" spans="1:7" x14ac:dyDescent="0.25">
      <c r="A142" s="37" t="str">
        <f t="shared" si="6"/>
        <v>Fair Haven Borough, Monmouth County</v>
      </c>
      <c r="B142" s="37">
        <f t="shared" si="8"/>
        <v>141</v>
      </c>
      <c r="C142" s="37" t="s">
        <v>665</v>
      </c>
      <c r="D142" s="37" t="s">
        <v>666</v>
      </c>
      <c r="E142" s="37" t="s">
        <v>642</v>
      </c>
      <c r="F142" s="37" t="str">
        <f t="shared" si="7"/>
        <v>Calendar Year</v>
      </c>
      <c r="G142" s="37" t="str">
        <f>VLOOKUP(C142,'2021 Muniinfo'!$A$2:$E$566,5,FALSE)</f>
        <v/>
      </c>
    </row>
    <row r="143" spans="1:7" x14ac:dyDescent="0.25">
      <c r="A143" s="37" t="str">
        <f t="shared" si="6"/>
        <v>Fair Lawn Borough, Bergen County</v>
      </c>
      <c r="B143" s="37">
        <f t="shared" si="8"/>
        <v>142</v>
      </c>
      <c r="C143" s="37" t="s">
        <v>81</v>
      </c>
      <c r="D143" s="37" t="s">
        <v>82</v>
      </c>
      <c r="E143" s="37" t="s">
        <v>50</v>
      </c>
      <c r="F143" s="37" t="str">
        <f t="shared" si="7"/>
        <v>Calendar Year</v>
      </c>
      <c r="G143" s="37" t="str">
        <f>VLOOKUP(C143,'2021 Muniinfo'!$A$2:$E$566,5,FALSE)</f>
        <v/>
      </c>
    </row>
    <row r="144" spans="1:7" x14ac:dyDescent="0.25">
      <c r="A144" s="37" t="str">
        <f t="shared" si="6"/>
        <v>Fairfield Borough, Essex County</v>
      </c>
      <c r="B144" s="37">
        <f t="shared" si="8"/>
        <v>143</v>
      </c>
      <c r="C144" s="37" t="s">
        <v>416</v>
      </c>
      <c r="D144" s="37" t="s">
        <v>384</v>
      </c>
      <c r="E144" s="37" t="s">
        <v>405</v>
      </c>
      <c r="F144" s="37" t="str">
        <f t="shared" si="7"/>
        <v>Calendar Year</v>
      </c>
      <c r="G144" s="37" t="str">
        <f>VLOOKUP(C144,'2021 Muniinfo'!$A$2:$E$566,5,FALSE)</f>
        <v/>
      </c>
    </row>
    <row r="145" spans="1:7" x14ac:dyDescent="0.25">
      <c r="A145" s="37" t="str">
        <f t="shared" si="6"/>
        <v>Fairfield Township, Cumberland County</v>
      </c>
      <c r="B145" s="37">
        <f t="shared" si="8"/>
        <v>144</v>
      </c>
      <c r="C145" s="37" t="s">
        <v>383</v>
      </c>
      <c r="D145" s="37" t="s">
        <v>1141</v>
      </c>
      <c r="E145" s="37" t="s">
        <v>376</v>
      </c>
      <c r="F145" s="37" t="str">
        <f t="shared" si="7"/>
        <v>Calendar Year</v>
      </c>
      <c r="G145" s="37" t="str">
        <f>VLOOKUP(C145,'2021 Muniinfo'!$A$2:$E$566,5,FALSE)</f>
        <v/>
      </c>
    </row>
    <row r="146" spans="1:7" x14ac:dyDescent="0.25">
      <c r="A146" s="37" t="str">
        <f t="shared" si="6"/>
        <v>Fairview Borough, Bergen County</v>
      </c>
      <c r="B146" s="37">
        <f t="shared" si="8"/>
        <v>145</v>
      </c>
      <c r="C146" s="37" t="s">
        <v>83</v>
      </c>
      <c r="D146" s="37" t="s">
        <v>84</v>
      </c>
      <c r="E146" s="37" t="s">
        <v>50</v>
      </c>
      <c r="F146" s="37" t="str">
        <f t="shared" si="7"/>
        <v>Calendar Year</v>
      </c>
      <c r="G146" s="37" t="str">
        <f>VLOOKUP(C146,'2021 Muniinfo'!$A$2:$E$566,5,FALSE)</f>
        <v/>
      </c>
    </row>
    <row r="147" spans="1:7" x14ac:dyDescent="0.25">
      <c r="A147" s="37" t="str">
        <f t="shared" si="6"/>
        <v>Fanwood Borough, Union County</v>
      </c>
      <c r="B147" s="37">
        <f t="shared" si="8"/>
        <v>146</v>
      </c>
      <c r="C147" s="37" t="s">
        <v>1055</v>
      </c>
      <c r="D147" s="37" t="s">
        <v>1056</v>
      </c>
      <c r="E147" s="37" t="s">
        <v>1048</v>
      </c>
      <c r="F147" s="37" t="str">
        <f t="shared" si="7"/>
        <v>Calendar Year</v>
      </c>
      <c r="G147" s="37" t="str">
        <f>VLOOKUP(C147,'2021 Muniinfo'!$A$2:$E$566,5,FALSE)</f>
        <v/>
      </c>
    </row>
    <row r="148" spans="1:7" x14ac:dyDescent="0.25">
      <c r="A148" s="37" t="str">
        <f t="shared" si="6"/>
        <v>Far Hills Borough, Somerset County</v>
      </c>
      <c r="B148" s="37">
        <f t="shared" si="8"/>
        <v>147</v>
      </c>
      <c r="C148" s="37" t="s">
        <v>968</v>
      </c>
      <c r="D148" s="37" t="s">
        <v>969</v>
      </c>
      <c r="E148" s="37" t="s">
        <v>957</v>
      </c>
      <c r="F148" s="37" t="str">
        <f t="shared" si="7"/>
        <v>Calendar Year</v>
      </c>
      <c r="G148" s="37" t="str">
        <f>VLOOKUP(C148,'2021 Muniinfo'!$A$2:$E$566,5,FALSE)</f>
        <v/>
      </c>
    </row>
    <row r="149" spans="1:7" x14ac:dyDescent="0.25">
      <c r="A149" s="37" t="str">
        <f t="shared" si="6"/>
        <v>Farmingdale Borough, Monmouth County</v>
      </c>
      <c r="B149" s="37">
        <f t="shared" si="8"/>
        <v>148</v>
      </c>
      <c r="C149" s="37" t="s">
        <v>667</v>
      </c>
      <c r="D149" s="37" t="s">
        <v>668</v>
      </c>
      <c r="E149" s="37" t="s">
        <v>642</v>
      </c>
      <c r="F149" s="37" t="str">
        <f t="shared" si="7"/>
        <v>Calendar Year</v>
      </c>
      <c r="G149" s="37" t="str">
        <f>VLOOKUP(C149,'2021 Muniinfo'!$A$2:$E$566,5,FALSE)</f>
        <v/>
      </c>
    </row>
    <row r="150" spans="1:7" x14ac:dyDescent="0.25">
      <c r="A150" s="37" t="str">
        <f t="shared" si="6"/>
        <v>Fieldsboro Borough, Burlington County</v>
      </c>
      <c r="B150" s="37">
        <f t="shared" si="8"/>
        <v>149</v>
      </c>
      <c r="C150" s="37" t="s">
        <v>216</v>
      </c>
      <c r="D150" s="37" t="s">
        <v>217</v>
      </c>
      <c r="E150" s="37" t="s">
        <v>191</v>
      </c>
      <c r="F150" s="37" t="str">
        <f t="shared" si="7"/>
        <v>Calendar Year</v>
      </c>
      <c r="G150" s="37" t="str">
        <f>VLOOKUP(C150,'2021 Muniinfo'!$A$2:$E$566,5,FALSE)</f>
        <v/>
      </c>
    </row>
    <row r="151" spans="1:7" x14ac:dyDescent="0.25">
      <c r="A151" s="37" t="str">
        <f t="shared" si="6"/>
        <v>Flemington Borough, Hunterdon County</v>
      </c>
      <c r="B151" s="37">
        <f t="shared" si="8"/>
        <v>150</v>
      </c>
      <c r="C151" s="37" t="s">
        <v>533</v>
      </c>
      <c r="D151" s="37" t="s">
        <v>534</v>
      </c>
      <c r="E151" s="37" t="s">
        <v>518</v>
      </c>
      <c r="F151" s="37" t="str">
        <f t="shared" si="7"/>
        <v>Calendar Year</v>
      </c>
      <c r="G151" s="37" t="str">
        <f>VLOOKUP(C151,'2021 Muniinfo'!$A$2:$E$566,5,FALSE)</f>
        <v/>
      </c>
    </row>
    <row r="152" spans="1:7" x14ac:dyDescent="0.25">
      <c r="A152" s="37" t="str">
        <f t="shared" si="6"/>
        <v>Florence Township, Burlington County</v>
      </c>
      <c r="B152" s="37">
        <f t="shared" si="8"/>
        <v>151</v>
      </c>
      <c r="C152" s="37" t="s">
        <v>218</v>
      </c>
      <c r="D152" s="37" t="s">
        <v>219</v>
      </c>
      <c r="E152" s="37" t="s">
        <v>191</v>
      </c>
      <c r="F152" s="37" t="str">
        <f t="shared" si="7"/>
        <v>Calendar Year</v>
      </c>
      <c r="G152" s="37" t="str">
        <f>VLOOKUP(C152,'2021 Muniinfo'!$A$2:$E$566,5,FALSE)</f>
        <v/>
      </c>
    </row>
    <row r="153" spans="1:7" x14ac:dyDescent="0.25">
      <c r="A153" s="37" t="str">
        <f t="shared" si="6"/>
        <v>Florham Park Borough, Morris County</v>
      </c>
      <c r="B153" s="37">
        <f t="shared" si="8"/>
        <v>152</v>
      </c>
      <c r="C153" s="37" t="s">
        <v>768</v>
      </c>
      <c r="D153" s="37" t="s">
        <v>769</v>
      </c>
      <c r="E153" s="37" t="s">
        <v>749</v>
      </c>
      <c r="F153" s="37" t="str">
        <f t="shared" si="7"/>
        <v>Calendar Year</v>
      </c>
      <c r="G153" s="37" t="str">
        <f>VLOOKUP(C153,'2021 Muniinfo'!$A$2:$E$566,5,FALSE)</f>
        <v/>
      </c>
    </row>
    <row r="154" spans="1:7" x14ac:dyDescent="0.25">
      <c r="A154" s="37" t="str">
        <f t="shared" si="6"/>
        <v>Folsom Borough, Atlantic County</v>
      </c>
      <c r="B154" s="37">
        <f t="shared" si="8"/>
        <v>153</v>
      </c>
      <c r="C154" s="37" t="s">
        <v>21</v>
      </c>
      <c r="D154" s="37" t="s">
        <v>22</v>
      </c>
      <c r="E154" s="37" t="s">
        <v>6</v>
      </c>
      <c r="F154" s="37" t="str">
        <f t="shared" si="7"/>
        <v>Calendar Year</v>
      </c>
      <c r="G154" s="37" t="str">
        <f>VLOOKUP(C154,'2021 Muniinfo'!$A$2:$E$566,5,FALSE)</f>
        <v/>
      </c>
    </row>
    <row r="155" spans="1:7" x14ac:dyDescent="0.25">
      <c r="A155" s="37" t="str">
        <f t="shared" si="6"/>
        <v>Fort Lee Borough, Bergen County</v>
      </c>
      <c r="B155" s="37">
        <f t="shared" si="8"/>
        <v>154</v>
      </c>
      <c r="C155" s="37" t="s">
        <v>85</v>
      </c>
      <c r="D155" s="37" t="s">
        <v>86</v>
      </c>
      <c r="E155" s="37" t="s">
        <v>50</v>
      </c>
      <c r="F155" s="37" t="str">
        <f t="shared" si="7"/>
        <v>Calendar Year</v>
      </c>
      <c r="G155" s="37" t="str">
        <f>VLOOKUP(C155,'2021 Muniinfo'!$A$2:$E$566,5,FALSE)</f>
        <v/>
      </c>
    </row>
    <row r="156" spans="1:7" x14ac:dyDescent="0.25">
      <c r="A156" s="37" t="str">
        <f t="shared" si="6"/>
        <v>Frankford Township, Sussex County</v>
      </c>
      <c r="B156" s="37">
        <f t="shared" si="8"/>
        <v>155</v>
      </c>
      <c r="C156" s="37" t="s">
        <v>1006</v>
      </c>
      <c r="D156" s="37" t="s">
        <v>1007</v>
      </c>
      <c r="E156" s="37" t="s">
        <v>999</v>
      </c>
      <c r="F156" s="37" t="str">
        <f t="shared" si="7"/>
        <v>Calendar Year</v>
      </c>
      <c r="G156" s="37" t="str">
        <f>VLOOKUP(C156,'2021 Muniinfo'!$A$2:$E$566,5,FALSE)</f>
        <v/>
      </c>
    </row>
    <row r="157" spans="1:7" x14ac:dyDescent="0.25">
      <c r="A157" s="37" t="str">
        <f t="shared" si="6"/>
        <v>Franklin Borough, Sussex County</v>
      </c>
      <c r="B157" s="37">
        <f t="shared" si="8"/>
        <v>156</v>
      </c>
      <c r="C157" s="37" t="s">
        <v>1008</v>
      </c>
      <c r="D157" s="37" t="s">
        <v>1009</v>
      </c>
      <c r="E157" s="37" t="s">
        <v>999</v>
      </c>
      <c r="F157" s="37" t="str">
        <f t="shared" si="7"/>
        <v>Calendar Year</v>
      </c>
      <c r="G157" s="37" t="str">
        <f>VLOOKUP(C157,'2021 Muniinfo'!$A$2:$E$566,5,FALSE)</f>
        <v/>
      </c>
    </row>
    <row r="158" spans="1:7" x14ac:dyDescent="0.25">
      <c r="A158" s="37" t="str">
        <f t="shared" si="6"/>
        <v>Franklin Lakes Borough, Bergen County</v>
      </c>
      <c r="B158" s="37">
        <f t="shared" si="8"/>
        <v>157</v>
      </c>
      <c r="C158" s="37" t="s">
        <v>87</v>
      </c>
      <c r="D158" s="37" t="s">
        <v>88</v>
      </c>
      <c r="E158" s="37" t="s">
        <v>50</v>
      </c>
      <c r="F158" s="37" t="str">
        <f t="shared" si="7"/>
        <v>Calendar Year</v>
      </c>
      <c r="G158" s="37" t="str">
        <f>VLOOKUP(C158,'2021 Muniinfo'!$A$2:$E$566,5,FALSE)</f>
        <v/>
      </c>
    </row>
    <row r="159" spans="1:7" x14ac:dyDescent="0.25">
      <c r="A159" s="37" t="str">
        <f t="shared" si="6"/>
        <v>Franklin Township, Gloucester County</v>
      </c>
      <c r="B159" s="37">
        <f t="shared" si="8"/>
        <v>158</v>
      </c>
      <c r="C159" s="37" t="s">
        <v>455</v>
      </c>
      <c r="D159" s="37" t="s">
        <v>456</v>
      </c>
      <c r="E159" s="37" t="s">
        <v>448</v>
      </c>
      <c r="F159" s="37" t="str">
        <f t="shared" si="7"/>
        <v>Calendar Year</v>
      </c>
      <c r="G159" s="37" t="str">
        <f>VLOOKUP(C159,'2021 Muniinfo'!$A$2:$E$566,5,FALSE)</f>
        <v/>
      </c>
    </row>
    <row r="160" spans="1:7" x14ac:dyDescent="0.25">
      <c r="A160" s="37" t="str">
        <f t="shared" si="6"/>
        <v>Franklin Township, Hunterdon County</v>
      </c>
      <c r="B160" s="37">
        <f t="shared" si="8"/>
        <v>159</v>
      </c>
      <c r="C160" s="37" t="s">
        <v>535</v>
      </c>
      <c r="D160" s="37" t="s">
        <v>456</v>
      </c>
      <c r="E160" s="37" t="s">
        <v>518</v>
      </c>
      <c r="F160" s="37" t="str">
        <f t="shared" si="7"/>
        <v>Calendar Year</v>
      </c>
      <c r="G160" s="37" t="str">
        <f>VLOOKUP(C160,'2021 Muniinfo'!$A$2:$E$566,5,FALSE)</f>
        <v/>
      </c>
    </row>
    <row r="161" spans="1:7" x14ac:dyDescent="0.25">
      <c r="A161" s="37" t="str">
        <f t="shared" si="6"/>
        <v>Franklin Township, Somerset County</v>
      </c>
      <c r="B161" s="37">
        <f t="shared" si="8"/>
        <v>160</v>
      </c>
      <c r="C161" s="37" t="s">
        <v>970</v>
      </c>
      <c r="D161" s="37" t="s">
        <v>456</v>
      </c>
      <c r="E161" s="37" t="s">
        <v>957</v>
      </c>
      <c r="F161" s="37" t="str">
        <f t="shared" si="7"/>
        <v>Calendar Year</v>
      </c>
      <c r="G161" s="37" t="str">
        <f>VLOOKUP(C161,'2021 Muniinfo'!$A$2:$E$566,5,FALSE)</f>
        <v/>
      </c>
    </row>
    <row r="162" spans="1:7" x14ac:dyDescent="0.25">
      <c r="A162" s="37" t="str">
        <f t="shared" si="6"/>
        <v>Franklin Township, Warren County</v>
      </c>
      <c r="B162" s="37">
        <f t="shared" si="8"/>
        <v>161</v>
      </c>
      <c r="C162" s="37" t="s">
        <v>1096</v>
      </c>
      <c r="D162" s="37" t="s">
        <v>456</v>
      </c>
      <c r="E162" s="37" t="s">
        <v>1089</v>
      </c>
      <c r="F162" s="37" t="str">
        <f t="shared" si="7"/>
        <v>Calendar Year</v>
      </c>
      <c r="G162" s="37" t="str">
        <f>VLOOKUP(C162,'2021 Muniinfo'!$A$2:$E$566,5,FALSE)</f>
        <v/>
      </c>
    </row>
    <row r="163" spans="1:7" x14ac:dyDescent="0.25">
      <c r="A163" s="37" t="str">
        <f t="shared" si="6"/>
        <v>Fredon Township, Sussex County</v>
      </c>
      <c r="B163" s="37">
        <f t="shared" si="8"/>
        <v>162</v>
      </c>
      <c r="C163" s="37" t="s">
        <v>1010</v>
      </c>
      <c r="D163" s="37" t="s">
        <v>1011</v>
      </c>
      <c r="E163" s="37" t="s">
        <v>999</v>
      </c>
      <c r="F163" s="37" t="str">
        <f t="shared" si="7"/>
        <v>Calendar Year</v>
      </c>
      <c r="G163" s="37" t="str">
        <f>VLOOKUP(C163,'2021 Muniinfo'!$A$2:$E$566,5,FALSE)</f>
        <v/>
      </c>
    </row>
    <row r="164" spans="1:7" x14ac:dyDescent="0.25">
      <c r="A164" s="37" t="str">
        <f t="shared" si="6"/>
        <v>Freehold Borough, Monmouth County</v>
      </c>
      <c r="B164" s="37">
        <f t="shared" si="8"/>
        <v>163</v>
      </c>
      <c r="C164" s="37" t="s">
        <v>669</v>
      </c>
      <c r="D164" s="37" t="s">
        <v>670</v>
      </c>
      <c r="E164" s="37" t="s">
        <v>642</v>
      </c>
      <c r="F164" s="37" t="str">
        <f t="shared" si="7"/>
        <v>Calendar Year</v>
      </c>
      <c r="G164" s="37" t="str">
        <f>VLOOKUP(C164,'2021 Muniinfo'!$A$2:$E$566,5,FALSE)</f>
        <v/>
      </c>
    </row>
    <row r="165" spans="1:7" x14ac:dyDescent="0.25">
      <c r="A165" s="37" t="str">
        <f t="shared" si="6"/>
        <v>Freehold Township, Monmouth County</v>
      </c>
      <c r="B165" s="37">
        <f t="shared" si="8"/>
        <v>164</v>
      </c>
      <c r="C165" s="37" t="s">
        <v>671</v>
      </c>
      <c r="D165" s="37" t="s">
        <v>672</v>
      </c>
      <c r="E165" s="37" t="s">
        <v>642</v>
      </c>
      <c r="F165" s="37" t="str">
        <f t="shared" si="7"/>
        <v>Calendar Year</v>
      </c>
      <c r="G165" s="37" t="str">
        <f>VLOOKUP(C165,'2021 Muniinfo'!$A$2:$E$566,5,FALSE)</f>
        <v/>
      </c>
    </row>
    <row r="166" spans="1:7" x14ac:dyDescent="0.25">
      <c r="A166" s="37" t="str">
        <f t="shared" si="6"/>
        <v>Frelinghuysen Township, Warren County</v>
      </c>
      <c r="B166" s="37">
        <f t="shared" si="8"/>
        <v>165</v>
      </c>
      <c r="C166" s="37" t="s">
        <v>1097</v>
      </c>
      <c r="D166" s="37" t="s">
        <v>1098</v>
      </c>
      <c r="E166" s="37" t="s">
        <v>1089</v>
      </c>
      <c r="F166" s="37" t="str">
        <f t="shared" si="7"/>
        <v>Calendar Year</v>
      </c>
      <c r="G166" s="37" t="str">
        <f>VLOOKUP(C166,'2021 Muniinfo'!$A$2:$E$566,5,FALSE)</f>
        <v/>
      </c>
    </row>
    <row r="167" spans="1:7" x14ac:dyDescent="0.25">
      <c r="A167" s="37" t="str">
        <f t="shared" si="6"/>
        <v>Frenchtown Borough, Hunterdon County</v>
      </c>
      <c r="B167" s="37">
        <f t="shared" si="8"/>
        <v>166</v>
      </c>
      <c r="C167" s="37" t="s">
        <v>536</v>
      </c>
      <c r="D167" s="37" t="s">
        <v>537</v>
      </c>
      <c r="E167" s="37" t="s">
        <v>518</v>
      </c>
      <c r="F167" s="37" t="str">
        <f t="shared" si="7"/>
        <v>Calendar Year</v>
      </c>
      <c r="G167" s="37" t="str">
        <f>VLOOKUP(C167,'2021 Muniinfo'!$A$2:$E$566,5,FALSE)</f>
        <v/>
      </c>
    </row>
    <row r="168" spans="1:7" x14ac:dyDescent="0.25">
      <c r="A168" s="37" t="str">
        <f t="shared" si="6"/>
        <v>Galloway Township, Atlantic County</v>
      </c>
      <c r="B168" s="37">
        <f t="shared" si="8"/>
        <v>167</v>
      </c>
      <c r="C168" s="37" t="s">
        <v>23</v>
      </c>
      <c r="D168" s="37" t="s">
        <v>24</v>
      </c>
      <c r="E168" s="37" t="s">
        <v>6</v>
      </c>
      <c r="F168" s="37" t="str">
        <f t="shared" si="7"/>
        <v>Calendar Year</v>
      </c>
      <c r="G168" s="37" t="str">
        <f>VLOOKUP(C168,'2021 Muniinfo'!$A$2:$E$566,5,FALSE)</f>
        <v/>
      </c>
    </row>
    <row r="169" spans="1:7" x14ac:dyDescent="0.25">
      <c r="A169" s="37" t="str">
        <f t="shared" si="6"/>
        <v>Garfield City, Bergen County</v>
      </c>
      <c r="B169" s="37">
        <f t="shared" si="8"/>
        <v>168</v>
      </c>
      <c r="C169" s="37" t="s">
        <v>89</v>
      </c>
      <c r="D169" s="37" t="s">
        <v>90</v>
      </c>
      <c r="E169" s="37" t="s">
        <v>50</v>
      </c>
      <c r="F169" s="37" t="str">
        <f t="shared" si="7"/>
        <v>Calendar Year</v>
      </c>
      <c r="G169" s="37" t="str">
        <f>VLOOKUP(C169,'2021 Muniinfo'!$A$2:$E$566,5,FALSE)</f>
        <v/>
      </c>
    </row>
    <row r="170" spans="1:7" x14ac:dyDescent="0.25">
      <c r="A170" s="37" t="str">
        <f t="shared" si="6"/>
        <v>Garwood Borough, Union County</v>
      </c>
      <c r="B170" s="37">
        <f t="shared" si="8"/>
        <v>169</v>
      </c>
      <c r="C170" s="37" t="s">
        <v>1057</v>
      </c>
      <c r="D170" s="37" t="s">
        <v>1058</v>
      </c>
      <c r="E170" s="37" t="s">
        <v>1048</v>
      </c>
      <c r="F170" s="37" t="str">
        <f t="shared" si="7"/>
        <v>Calendar Year</v>
      </c>
      <c r="G170" s="37" t="str">
        <f>VLOOKUP(C170,'2021 Muniinfo'!$A$2:$E$566,5,FALSE)</f>
        <v/>
      </c>
    </row>
    <row r="171" spans="1:7" x14ac:dyDescent="0.25">
      <c r="A171" s="37" t="str">
        <f t="shared" si="6"/>
        <v>Gibbsboro Borough, Camden County</v>
      </c>
      <c r="B171" s="37">
        <f t="shared" si="8"/>
        <v>170</v>
      </c>
      <c r="C171" s="37" t="s">
        <v>293</v>
      </c>
      <c r="D171" s="37" t="s">
        <v>294</v>
      </c>
      <c r="E171" s="37" t="s">
        <v>270</v>
      </c>
      <c r="F171" s="37" t="str">
        <f t="shared" si="7"/>
        <v>Calendar Year</v>
      </c>
      <c r="G171" s="37" t="str">
        <f>VLOOKUP(C171,'2021 Muniinfo'!$A$2:$E$566,5,FALSE)</f>
        <v/>
      </c>
    </row>
    <row r="172" spans="1:7" x14ac:dyDescent="0.25">
      <c r="A172" s="37" t="str">
        <f t="shared" si="6"/>
        <v>Glassboro Borough, Gloucester County</v>
      </c>
      <c r="B172" s="37">
        <f t="shared" si="8"/>
        <v>171</v>
      </c>
      <c r="C172" s="37" t="s">
        <v>457</v>
      </c>
      <c r="D172" s="37" t="s">
        <v>458</v>
      </c>
      <c r="E172" s="37" t="s">
        <v>448</v>
      </c>
      <c r="F172" s="37" t="str">
        <f t="shared" si="7"/>
        <v>Calendar Year</v>
      </c>
      <c r="G172" s="37" t="str">
        <f>VLOOKUP(C172,'2021 Muniinfo'!$A$2:$E$566,5,FALSE)</f>
        <v/>
      </c>
    </row>
    <row r="173" spans="1:7" x14ac:dyDescent="0.25">
      <c r="A173" s="37" t="str">
        <f t="shared" si="6"/>
        <v>Glen Gardner Borough, Hunterdon County</v>
      </c>
      <c r="B173" s="37">
        <f t="shared" si="8"/>
        <v>172</v>
      </c>
      <c r="C173" s="37" t="s">
        <v>538</v>
      </c>
      <c r="D173" s="37" t="s">
        <v>539</v>
      </c>
      <c r="E173" s="37" t="s">
        <v>518</v>
      </c>
      <c r="F173" s="37" t="str">
        <f t="shared" si="7"/>
        <v>Calendar Year</v>
      </c>
      <c r="G173" s="37" t="str">
        <f>VLOOKUP(C173,'2021 Muniinfo'!$A$2:$E$566,5,FALSE)</f>
        <v/>
      </c>
    </row>
    <row r="174" spans="1:7" x14ac:dyDescent="0.25">
      <c r="A174" s="37" t="str">
        <f t="shared" si="6"/>
        <v>Glen Ridge Borough, Essex County</v>
      </c>
      <c r="B174" s="37">
        <f t="shared" si="8"/>
        <v>173</v>
      </c>
      <c r="C174" s="37" t="s">
        <v>417</v>
      </c>
      <c r="D174" s="37" t="s">
        <v>418</v>
      </c>
      <c r="E174" s="37" t="s">
        <v>405</v>
      </c>
      <c r="F174" s="37" t="str">
        <f t="shared" si="7"/>
        <v>Calendar Year</v>
      </c>
      <c r="G174" s="37" t="str">
        <f>VLOOKUP(C174,'2021 Muniinfo'!$A$2:$E$566,5,FALSE)</f>
        <v/>
      </c>
    </row>
    <row r="175" spans="1:7" x14ac:dyDescent="0.25">
      <c r="A175" s="37" t="str">
        <f t="shared" si="6"/>
        <v>Glen Rock Borough, Bergen County</v>
      </c>
      <c r="B175" s="37">
        <f t="shared" si="8"/>
        <v>174</v>
      </c>
      <c r="C175" s="37" t="s">
        <v>91</v>
      </c>
      <c r="D175" s="37" t="s">
        <v>92</v>
      </c>
      <c r="E175" s="37" t="s">
        <v>50</v>
      </c>
      <c r="F175" s="37" t="str">
        <f t="shared" si="7"/>
        <v>Calendar Year</v>
      </c>
      <c r="G175" s="37" t="str">
        <f>VLOOKUP(C175,'2021 Muniinfo'!$A$2:$E$566,5,FALSE)</f>
        <v/>
      </c>
    </row>
    <row r="176" spans="1:7" x14ac:dyDescent="0.25">
      <c r="A176" s="37" t="str">
        <f t="shared" si="6"/>
        <v>Gloucester City City, Camden County</v>
      </c>
      <c r="B176" s="37">
        <f t="shared" si="8"/>
        <v>175</v>
      </c>
      <c r="C176" s="37" t="s">
        <v>295</v>
      </c>
      <c r="D176" s="37" t="s">
        <v>296</v>
      </c>
      <c r="E176" s="37" t="s">
        <v>270</v>
      </c>
      <c r="F176" s="37" t="str">
        <f t="shared" si="7"/>
        <v>Calendar Year</v>
      </c>
      <c r="G176" s="37" t="str">
        <f>VLOOKUP(C176,'2021 Muniinfo'!$A$2:$E$566,5,FALSE)</f>
        <v/>
      </c>
    </row>
    <row r="177" spans="1:7" x14ac:dyDescent="0.25">
      <c r="A177" s="37" t="str">
        <f t="shared" si="6"/>
        <v>Gloucester Township, Camden County</v>
      </c>
      <c r="B177" s="37">
        <f t="shared" si="8"/>
        <v>176</v>
      </c>
      <c r="C177" s="37" t="s">
        <v>297</v>
      </c>
      <c r="D177" s="37" t="s">
        <v>298</v>
      </c>
      <c r="E177" s="37" t="s">
        <v>270</v>
      </c>
      <c r="F177" s="37" t="str">
        <f t="shared" si="7"/>
        <v>Calendar Year</v>
      </c>
      <c r="G177" s="37" t="str">
        <f>VLOOKUP(C177,'2021 Muniinfo'!$A$2:$E$566,5,FALSE)</f>
        <v/>
      </c>
    </row>
    <row r="178" spans="1:7" x14ac:dyDescent="0.25">
      <c r="A178" s="37" t="str">
        <f t="shared" si="6"/>
        <v>Green Brook Township, Somerset County</v>
      </c>
      <c r="B178" s="37">
        <f t="shared" si="8"/>
        <v>177</v>
      </c>
      <c r="C178" s="37" t="s">
        <v>971</v>
      </c>
      <c r="D178" s="37" t="s">
        <v>972</v>
      </c>
      <c r="E178" s="37" t="s">
        <v>957</v>
      </c>
      <c r="F178" s="37" t="str">
        <f t="shared" si="7"/>
        <v>Calendar Year</v>
      </c>
      <c r="G178" s="37" t="str">
        <f>VLOOKUP(C178,'2021 Muniinfo'!$A$2:$E$566,5,FALSE)</f>
        <v/>
      </c>
    </row>
    <row r="179" spans="1:7" x14ac:dyDescent="0.25">
      <c r="A179" s="37" t="str">
        <f t="shared" si="6"/>
        <v>Green Township, Sussex County</v>
      </c>
      <c r="B179" s="37">
        <f t="shared" si="8"/>
        <v>178</v>
      </c>
      <c r="C179" s="37" t="s">
        <v>1012</v>
      </c>
      <c r="D179" s="37" t="s">
        <v>1013</v>
      </c>
      <c r="E179" s="37" t="s">
        <v>999</v>
      </c>
      <c r="F179" s="37" t="str">
        <f t="shared" si="7"/>
        <v>Calendar Year</v>
      </c>
      <c r="G179" s="37" t="str">
        <f>VLOOKUP(C179,'2021 Muniinfo'!$A$2:$E$566,5,FALSE)</f>
        <v/>
      </c>
    </row>
    <row r="180" spans="1:7" x14ac:dyDescent="0.25">
      <c r="A180" s="37" t="str">
        <f t="shared" si="6"/>
        <v>Greenwich Township, Cumberland County</v>
      </c>
      <c r="B180" s="37">
        <f t="shared" si="8"/>
        <v>179</v>
      </c>
      <c r="C180" s="37" t="s">
        <v>385</v>
      </c>
      <c r="D180" s="37" t="s">
        <v>386</v>
      </c>
      <c r="E180" s="37" t="s">
        <v>376</v>
      </c>
      <c r="F180" s="37" t="str">
        <f t="shared" si="7"/>
        <v>Calendar Year</v>
      </c>
      <c r="G180" s="37" t="str">
        <f>VLOOKUP(C180,'2021 Muniinfo'!$A$2:$E$566,5,FALSE)</f>
        <v/>
      </c>
    </row>
    <row r="181" spans="1:7" x14ac:dyDescent="0.25">
      <c r="A181" s="37" t="str">
        <f t="shared" si="6"/>
        <v>Greenwich Township, Gloucester County</v>
      </c>
      <c r="B181" s="37">
        <f t="shared" si="8"/>
        <v>180</v>
      </c>
      <c r="C181" s="37" t="s">
        <v>459</v>
      </c>
      <c r="D181" s="37" t="s">
        <v>386</v>
      </c>
      <c r="E181" s="37" t="s">
        <v>448</v>
      </c>
      <c r="F181" s="37" t="str">
        <f t="shared" si="7"/>
        <v>Calendar Year</v>
      </c>
      <c r="G181" s="37" t="str">
        <f>VLOOKUP(C181,'2021 Muniinfo'!$A$2:$E$566,5,FALSE)</f>
        <v/>
      </c>
    </row>
    <row r="182" spans="1:7" x14ac:dyDescent="0.25">
      <c r="A182" s="37" t="str">
        <f t="shared" si="6"/>
        <v>Greenwich Township, Warren County</v>
      </c>
      <c r="B182" s="37">
        <f t="shared" si="8"/>
        <v>181</v>
      </c>
      <c r="C182" s="37" t="s">
        <v>1099</v>
      </c>
      <c r="D182" s="37" t="s">
        <v>386</v>
      </c>
      <c r="E182" s="37" t="s">
        <v>1089</v>
      </c>
      <c r="F182" s="37" t="str">
        <f t="shared" si="7"/>
        <v>Calendar Year</v>
      </c>
      <c r="G182" s="37" t="str">
        <f>VLOOKUP(C182,'2021 Muniinfo'!$A$2:$E$566,5,FALSE)</f>
        <v/>
      </c>
    </row>
    <row r="183" spans="1:7" x14ac:dyDescent="0.25">
      <c r="A183" s="37" t="str">
        <f t="shared" si="6"/>
        <v>Guttenberg Town, Hudson County</v>
      </c>
      <c r="B183" s="37">
        <f t="shared" si="8"/>
        <v>182</v>
      </c>
      <c r="C183" s="37" t="s">
        <v>498</v>
      </c>
      <c r="D183" s="37" t="s">
        <v>499</v>
      </c>
      <c r="E183" s="37" t="s">
        <v>495</v>
      </c>
      <c r="F183" s="37" t="str">
        <f t="shared" si="7"/>
        <v>Calendar Year</v>
      </c>
      <c r="G183" s="37" t="str">
        <f>VLOOKUP(C183,'2021 Muniinfo'!$A$2:$E$566,5,FALSE)</f>
        <v/>
      </c>
    </row>
    <row r="184" spans="1:7" x14ac:dyDescent="0.25">
      <c r="A184" s="37" t="str">
        <f t="shared" si="6"/>
        <v>Hackensack City, Bergen County</v>
      </c>
      <c r="B184" s="37">
        <f t="shared" si="8"/>
        <v>183</v>
      </c>
      <c r="C184" s="37" t="s">
        <v>93</v>
      </c>
      <c r="D184" s="37" t="s">
        <v>94</v>
      </c>
      <c r="E184" s="37" t="s">
        <v>50</v>
      </c>
      <c r="F184" s="37" t="str">
        <f t="shared" si="7"/>
        <v>Calendar Year</v>
      </c>
      <c r="G184" s="37" t="str">
        <f>VLOOKUP(C184,'2021 Muniinfo'!$A$2:$E$566,5,FALSE)</f>
        <v/>
      </c>
    </row>
    <row r="185" spans="1:7" x14ac:dyDescent="0.25">
      <c r="A185" s="37" t="str">
        <f t="shared" si="6"/>
        <v>Hackettstown Town, Warren County</v>
      </c>
      <c r="B185" s="37">
        <f t="shared" si="8"/>
        <v>184</v>
      </c>
      <c r="C185" s="37" t="s">
        <v>1100</v>
      </c>
      <c r="D185" s="37" t="s">
        <v>1101</v>
      </c>
      <c r="E185" s="37" t="s">
        <v>1089</v>
      </c>
      <c r="F185" s="37" t="str">
        <f t="shared" si="7"/>
        <v>Calendar Year</v>
      </c>
      <c r="G185" s="37" t="str">
        <f>VLOOKUP(C185,'2021 Muniinfo'!$A$2:$E$566,5,FALSE)</f>
        <v/>
      </c>
    </row>
    <row r="186" spans="1:7" x14ac:dyDescent="0.25">
      <c r="A186" s="37" t="str">
        <f t="shared" si="6"/>
        <v>Haddon Heights Borough, Camden County</v>
      </c>
      <c r="B186" s="37">
        <f t="shared" si="8"/>
        <v>185</v>
      </c>
      <c r="C186" s="37" t="s">
        <v>303</v>
      </c>
      <c r="D186" s="37" t="s">
        <v>304</v>
      </c>
      <c r="E186" s="37" t="s">
        <v>270</v>
      </c>
      <c r="F186" s="37" t="str">
        <f t="shared" si="7"/>
        <v>Calendar Year</v>
      </c>
      <c r="G186" s="37" t="str">
        <f>VLOOKUP(C186,'2021 Muniinfo'!$A$2:$E$566,5,FALSE)</f>
        <v/>
      </c>
    </row>
    <row r="187" spans="1:7" x14ac:dyDescent="0.25">
      <c r="A187" s="37" t="str">
        <f t="shared" si="6"/>
        <v>Haddon Township, Camden County</v>
      </c>
      <c r="B187" s="37">
        <f t="shared" si="8"/>
        <v>186</v>
      </c>
      <c r="C187" s="37" t="s">
        <v>299</v>
      </c>
      <c r="D187" s="37" t="s">
        <v>300</v>
      </c>
      <c r="E187" s="37" t="s">
        <v>270</v>
      </c>
      <c r="F187" s="37" t="str">
        <f t="shared" si="7"/>
        <v>Calendar Year</v>
      </c>
      <c r="G187" s="37" t="str">
        <f>VLOOKUP(C187,'2021 Muniinfo'!$A$2:$E$566,5,FALSE)</f>
        <v/>
      </c>
    </row>
    <row r="188" spans="1:7" x14ac:dyDescent="0.25">
      <c r="A188" s="37" t="str">
        <f t="shared" si="6"/>
        <v>Haddonfield Borough, Camden County</v>
      </c>
      <c r="B188" s="37">
        <f t="shared" si="8"/>
        <v>187</v>
      </c>
      <c r="C188" s="37" t="s">
        <v>301</v>
      </c>
      <c r="D188" s="37" t="s">
        <v>302</v>
      </c>
      <c r="E188" s="37" t="s">
        <v>270</v>
      </c>
      <c r="F188" s="37" t="str">
        <f t="shared" si="7"/>
        <v>Calendar Year</v>
      </c>
      <c r="G188" s="37" t="str">
        <f>VLOOKUP(C188,'2021 Muniinfo'!$A$2:$E$566,5,FALSE)</f>
        <v/>
      </c>
    </row>
    <row r="189" spans="1:7" x14ac:dyDescent="0.25">
      <c r="A189" s="37" t="str">
        <f t="shared" si="6"/>
        <v>Hainesport Township, Burlington County</v>
      </c>
      <c r="B189" s="37">
        <f t="shared" si="8"/>
        <v>188</v>
      </c>
      <c r="C189" s="37" t="s">
        <v>220</v>
      </c>
      <c r="D189" s="37" t="s">
        <v>221</v>
      </c>
      <c r="E189" s="37" t="s">
        <v>191</v>
      </c>
      <c r="F189" s="37" t="str">
        <f t="shared" si="7"/>
        <v>Calendar Year</v>
      </c>
      <c r="G189" s="37" t="str">
        <f>VLOOKUP(C189,'2021 Muniinfo'!$A$2:$E$566,5,FALSE)</f>
        <v/>
      </c>
    </row>
    <row r="190" spans="1:7" x14ac:dyDescent="0.25">
      <c r="A190" s="37" t="str">
        <f t="shared" si="6"/>
        <v>Haledon Borough, Passaic County</v>
      </c>
      <c r="B190" s="37">
        <f t="shared" si="8"/>
        <v>189</v>
      </c>
      <c r="C190" s="37" t="s">
        <v>896</v>
      </c>
      <c r="D190" s="37" t="s">
        <v>897</v>
      </c>
      <c r="E190" s="37" t="s">
        <v>893</v>
      </c>
      <c r="F190" s="37" t="str">
        <f t="shared" si="7"/>
        <v>Calendar Year</v>
      </c>
      <c r="G190" s="37" t="str">
        <f>VLOOKUP(C190,'2021 Muniinfo'!$A$2:$E$566,5,FALSE)</f>
        <v/>
      </c>
    </row>
    <row r="191" spans="1:7" x14ac:dyDescent="0.25">
      <c r="A191" s="37" t="str">
        <f t="shared" si="6"/>
        <v>Hamburg Borough, Sussex County</v>
      </c>
      <c r="B191" s="37">
        <f t="shared" si="8"/>
        <v>190</v>
      </c>
      <c r="C191" s="37" t="s">
        <v>1014</v>
      </c>
      <c r="D191" s="37" t="s">
        <v>1015</v>
      </c>
      <c r="E191" s="37" t="s">
        <v>999</v>
      </c>
      <c r="F191" s="37" t="str">
        <f t="shared" si="7"/>
        <v>Calendar Year</v>
      </c>
      <c r="G191" s="37" t="str">
        <f>VLOOKUP(C191,'2021 Muniinfo'!$A$2:$E$566,5,FALSE)</f>
        <v/>
      </c>
    </row>
    <row r="192" spans="1:7" x14ac:dyDescent="0.25">
      <c r="A192" s="37" t="str">
        <f t="shared" si="6"/>
        <v>Hamilton Township, Atlantic County</v>
      </c>
      <c r="B192" s="37">
        <f t="shared" si="8"/>
        <v>191</v>
      </c>
      <c r="C192" s="37" t="s">
        <v>25</v>
      </c>
      <c r="D192" s="37" t="s">
        <v>26</v>
      </c>
      <c r="E192" s="37" t="s">
        <v>6</v>
      </c>
      <c r="F192" s="37" t="str">
        <f t="shared" si="7"/>
        <v>Calendar Year</v>
      </c>
      <c r="G192" s="37" t="str">
        <f>VLOOKUP(C192,'2021 Muniinfo'!$A$2:$E$566,5,FALSE)</f>
        <v/>
      </c>
    </row>
    <row r="193" spans="1:7" x14ac:dyDescent="0.25">
      <c r="A193" s="37" t="str">
        <f t="shared" si="6"/>
        <v>Hamilton Township, Mercer County</v>
      </c>
      <c r="B193" s="37">
        <f t="shared" si="8"/>
        <v>192</v>
      </c>
      <c r="C193" s="37" t="s">
        <v>573</v>
      </c>
      <c r="D193" s="37" t="s">
        <v>26</v>
      </c>
      <c r="E193" s="37" t="s">
        <v>570</v>
      </c>
      <c r="F193" s="37" t="str">
        <f t="shared" si="7"/>
        <v>Calendar Year</v>
      </c>
      <c r="G193" s="37" t="str">
        <f>VLOOKUP(C193,'2021 Muniinfo'!$A$2:$E$566,5,FALSE)</f>
        <v/>
      </c>
    </row>
    <row r="194" spans="1:7" x14ac:dyDescent="0.25">
      <c r="A194" s="37" t="str">
        <f t="shared" si="6"/>
        <v>Hammonton Township, Atlantic County</v>
      </c>
      <c r="B194" s="37">
        <f t="shared" si="8"/>
        <v>193</v>
      </c>
      <c r="C194" s="37" t="s">
        <v>27</v>
      </c>
      <c r="D194" s="37" t="s">
        <v>28</v>
      </c>
      <c r="E194" s="37" t="s">
        <v>6</v>
      </c>
      <c r="F194" s="37" t="str">
        <f t="shared" si="7"/>
        <v>Calendar Year</v>
      </c>
      <c r="G194" s="37" t="str">
        <f>VLOOKUP(C194,'2021 Muniinfo'!$A$2:$E$566,5,FALSE)</f>
        <v/>
      </c>
    </row>
    <row r="195" spans="1:7" x14ac:dyDescent="0.25">
      <c r="A195" s="37" t="str">
        <f t="shared" ref="A195:A258" si="9">D195&amp;", "&amp;E195&amp;" County"</f>
        <v>Hampton Borough, Hunterdon County</v>
      </c>
      <c r="B195" s="37">
        <f t="shared" si="8"/>
        <v>194</v>
      </c>
      <c r="C195" s="37" t="s">
        <v>540</v>
      </c>
      <c r="D195" s="37" t="s">
        <v>541</v>
      </c>
      <c r="E195" s="37" t="s">
        <v>518</v>
      </c>
      <c r="F195" s="37" t="str">
        <f t="shared" ref="F195:F258" si="10">IF(G195="","Calendar Year",IF(G195="T","Calendar Year","State Fiscal Year"))</f>
        <v>Calendar Year</v>
      </c>
      <c r="G195" s="37" t="str">
        <f>VLOOKUP(C195,'2021 Muniinfo'!$A$2:$E$566,5,FALSE)</f>
        <v/>
      </c>
    </row>
    <row r="196" spans="1:7" x14ac:dyDescent="0.25">
      <c r="A196" s="37" t="str">
        <f t="shared" si="9"/>
        <v>Hampton Township, Sussex County</v>
      </c>
      <c r="B196" s="37">
        <f t="shared" ref="B196:B259" si="11">B195+1</f>
        <v>195</v>
      </c>
      <c r="C196" s="37" t="s">
        <v>1016</v>
      </c>
      <c r="D196" s="37" t="s">
        <v>1017</v>
      </c>
      <c r="E196" s="37" t="s">
        <v>999</v>
      </c>
      <c r="F196" s="37" t="str">
        <f t="shared" si="10"/>
        <v>Calendar Year</v>
      </c>
      <c r="G196" s="37" t="str">
        <f>VLOOKUP(C196,'2021 Muniinfo'!$A$2:$E$566,5,FALSE)</f>
        <v/>
      </c>
    </row>
    <row r="197" spans="1:7" x14ac:dyDescent="0.25">
      <c r="A197" s="37" t="str">
        <f t="shared" si="9"/>
        <v>Hanover Township, Morris County</v>
      </c>
      <c r="B197" s="37">
        <f t="shared" si="11"/>
        <v>196</v>
      </c>
      <c r="C197" s="37" t="s">
        <v>770</v>
      </c>
      <c r="D197" s="37" t="s">
        <v>771</v>
      </c>
      <c r="E197" s="37" t="s">
        <v>749</v>
      </c>
      <c r="F197" s="37" t="str">
        <f t="shared" si="10"/>
        <v>Calendar Year</v>
      </c>
      <c r="G197" s="37" t="str">
        <f>VLOOKUP(C197,'2021 Muniinfo'!$A$2:$E$566,5,FALSE)</f>
        <v/>
      </c>
    </row>
    <row r="198" spans="1:7" x14ac:dyDescent="0.25">
      <c r="A198" s="37" t="str">
        <f t="shared" si="9"/>
        <v>Harding Township, Morris County</v>
      </c>
      <c r="B198" s="37">
        <f t="shared" si="11"/>
        <v>197</v>
      </c>
      <c r="C198" s="37" t="s">
        <v>772</v>
      </c>
      <c r="D198" s="37" t="s">
        <v>773</v>
      </c>
      <c r="E198" s="37" t="s">
        <v>749</v>
      </c>
      <c r="F198" s="37" t="str">
        <f t="shared" si="10"/>
        <v>Calendar Year</v>
      </c>
      <c r="G198" s="37" t="str">
        <f>VLOOKUP(C198,'2021 Muniinfo'!$A$2:$E$566,5,FALSE)</f>
        <v/>
      </c>
    </row>
    <row r="199" spans="1:7" x14ac:dyDescent="0.25">
      <c r="A199" s="37" t="str">
        <f t="shared" si="9"/>
        <v>Hardwick Township, Warren County</v>
      </c>
      <c r="B199" s="37">
        <f t="shared" si="11"/>
        <v>198</v>
      </c>
      <c r="C199" s="37" t="s">
        <v>1102</v>
      </c>
      <c r="D199" s="37" t="s">
        <v>1103</v>
      </c>
      <c r="E199" s="37" t="s">
        <v>1089</v>
      </c>
      <c r="F199" s="37" t="str">
        <f t="shared" si="10"/>
        <v>Calendar Year</v>
      </c>
      <c r="G199" s="37" t="str">
        <f>VLOOKUP(C199,'2021 Muniinfo'!$A$2:$E$566,5,FALSE)</f>
        <v/>
      </c>
    </row>
    <row r="200" spans="1:7" x14ac:dyDescent="0.25">
      <c r="A200" s="37" t="str">
        <f t="shared" si="9"/>
        <v>Hardyston Township, Sussex County</v>
      </c>
      <c r="B200" s="37">
        <f t="shared" si="11"/>
        <v>199</v>
      </c>
      <c r="C200" s="37" t="s">
        <v>1018</v>
      </c>
      <c r="D200" s="37" t="s">
        <v>1019</v>
      </c>
      <c r="E200" s="37" t="s">
        <v>999</v>
      </c>
      <c r="F200" s="37" t="str">
        <f t="shared" si="10"/>
        <v>Calendar Year</v>
      </c>
      <c r="G200" s="37" t="str">
        <f>VLOOKUP(C200,'2021 Muniinfo'!$A$2:$E$566,5,FALSE)</f>
        <v/>
      </c>
    </row>
    <row r="201" spans="1:7" x14ac:dyDescent="0.25">
      <c r="A201" s="37" t="str">
        <f t="shared" si="9"/>
        <v>Harmony Township, Warren County</v>
      </c>
      <c r="B201" s="37">
        <f t="shared" si="11"/>
        <v>200</v>
      </c>
      <c r="C201" s="37" t="s">
        <v>1104</v>
      </c>
      <c r="D201" s="37" t="s">
        <v>1105</v>
      </c>
      <c r="E201" s="37" t="s">
        <v>1089</v>
      </c>
      <c r="F201" s="37" t="str">
        <f t="shared" si="10"/>
        <v>Calendar Year</v>
      </c>
      <c r="G201" s="37" t="str">
        <f>VLOOKUP(C201,'2021 Muniinfo'!$A$2:$E$566,5,FALSE)</f>
        <v/>
      </c>
    </row>
    <row r="202" spans="1:7" x14ac:dyDescent="0.25">
      <c r="A202" s="37" t="str">
        <f t="shared" si="9"/>
        <v>Harrington Park Borough, Bergen County</v>
      </c>
      <c r="B202" s="37">
        <f t="shared" si="11"/>
        <v>201</v>
      </c>
      <c r="C202" s="37" t="s">
        <v>95</v>
      </c>
      <c r="D202" s="37" t="s">
        <v>96</v>
      </c>
      <c r="E202" s="37" t="s">
        <v>50</v>
      </c>
      <c r="F202" s="37" t="str">
        <f t="shared" si="10"/>
        <v>Calendar Year</v>
      </c>
      <c r="G202" s="37" t="str">
        <f>VLOOKUP(C202,'2021 Muniinfo'!$A$2:$E$566,5,FALSE)</f>
        <v/>
      </c>
    </row>
    <row r="203" spans="1:7" x14ac:dyDescent="0.25">
      <c r="A203" s="37" t="str">
        <f t="shared" si="9"/>
        <v>Harrison Town, Hudson County</v>
      </c>
      <c r="B203" s="37">
        <f t="shared" si="11"/>
        <v>202</v>
      </c>
      <c r="C203" s="37" t="s">
        <v>500</v>
      </c>
      <c r="D203" s="37" t="s">
        <v>501</v>
      </c>
      <c r="E203" s="37" t="s">
        <v>495</v>
      </c>
      <c r="F203" s="37" t="str">
        <f t="shared" si="10"/>
        <v>Calendar Year</v>
      </c>
      <c r="G203" s="37" t="str">
        <f>VLOOKUP(C203,'2021 Muniinfo'!$A$2:$E$566,5,FALSE)</f>
        <v/>
      </c>
    </row>
    <row r="204" spans="1:7" x14ac:dyDescent="0.25">
      <c r="A204" s="37" t="str">
        <f t="shared" si="9"/>
        <v>Harrison Township, Gloucester County</v>
      </c>
      <c r="B204" s="37">
        <f t="shared" si="11"/>
        <v>203</v>
      </c>
      <c r="C204" s="37" t="s">
        <v>460</v>
      </c>
      <c r="D204" s="37" t="s">
        <v>461</v>
      </c>
      <c r="E204" s="37" t="s">
        <v>448</v>
      </c>
      <c r="F204" s="37" t="str">
        <f t="shared" si="10"/>
        <v>Calendar Year</v>
      </c>
      <c r="G204" s="37" t="str">
        <f>VLOOKUP(C204,'2021 Muniinfo'!$A$2:$E$566,5,FALSE)</f>
        <v/>
      </c>
    </row>
    <row r="205" spans="1:7" x14ac:dyDescent="0.25">
      <c r="A205" s="37" t="str">
        <f t="shared" si="9"/>
        <v>Harvey Cedars Borough, Ocean County</v>
      </c>
      <c r="B205" s="37">
        <f t="shared" si="11"/>
        <v>204</v>
      </c>
      <c r="C205" s="37" t="s">
        <v>842</v>
      </c>
      <c r="D205" s="37" t="s">
        <v>843</v>
      </c>
      <c r="E205" s="37" t="s">
        <v>827</v>
      </c>
      <c r="F205" s="37" t="str">
        <f t="shared" si="10"/>
        <v>Calendar Year</v>
      </c>
      <c r="G205" s="37" t="str">
        <f>VLOOKUP(C205,'2021 Muniinfo'!$A$2:$E$566,5,FALSE)</f>
        <v/>
      </c>
    </row>
    <row r="206" spans="1:7" x14ac:dyDescent="0.25">
      <c r="A206" s="37" t="str">
        <f t="shared" si="9"/>
        <v>Hasbrouck Heights Borough, Bergen County</v>
      </c>
      <c r="B206" s="37">
        <f t="shared" si="11"/>
        <v>205</v>
      </c>
      <c r="C206" s="37" t="s">
        <v>97</v>
      </c>
      <c r="D206" s="37" t="s">
        <v>98</v>
      </c>
      <c r="E206" s="37" t="s">
        <v>50</v>
      </c>
      <c r="F206" s="37" t="str">
        <f t="shared" si="10"/>
        <v>Calendar Year</v>
      </c>
      <c r="G206" s="37" t="str">
        <f>VLOOKUP(C206,'2021 Muniinfo'!$A$2:$E$566,5,FALSE)</f>
        <v/>
      </c>
    </row>
    <row r="207" spans="1:7" x14ac:dyDescent="0.25">
      <c r="A207" s="37" t="str">
        <f t="shared" si="9"/>
        <v>Haworth Borough, Bergen County</v>
      </c>
      <c r="B207" s="37">
        <f t="shared" si="11"/>
        <v>206</v>
      </c>
      <c r="C207" s="37" t="s">
        <v>99</v>
      </c>
      <c r="D207" s="37" t="s">
        <v>100</v>
      </c>
      <c r="E207" s="37" t="s">
        <v>50</v>
      </c>
      <c r="F207" s="37" t="str">
        <f t="shared" si="10"/>
        <v>Calendar Year</v>
      </c>
      <c r="G207" s="37" t="str">
        <f>VLOOKUP(C207,'2021 Muniinfo'!$A$2:$E$566,5,FALSE)</f>
        <v/>
      </c>
    </row>
    <row r="208" spans="1:7" x14ac:dyDescent="0.25">
      <c r="A208" s="37" t="str">
        <f t="shared" si="9"/>
        <v>Hawthorne Borough, Passaic County</v>
      </c>
      <c r="B208" s="37">
        <f t="shared" si="11"/>
        <v>207</v>
      </c>
      <c r="C208" s="37" t="s">
        <v>898</v>
      </c>
      <c r="D208" s="37" t="s">
        <v>899</v>
      </c>
      <c r="E208" s="37" t="s">
        <v>893</v>
      </c>
      <c r="F208" s="37" t="str">
        <f t="shared" si="10"/>
        <v>Calendar Year</v>
      </c>
      <c r="G208" s="37" t="str">
        <f>VLOOKUP(C208,'2021 Muniinfo'!$A$2:$E$566,5,FALSE)</f>
        <v/>
      </c>
    </row>
    <row r="209" spans="1:7" x14ac:dyDescent="0.25">
      <c r="A209" s="37" t="str">
        <f t="shared" si="9"/>
        <v>Hazlet Township, Monmouth County</v>
      </c>
      <c r="B209" s="37">
        <f t="shared" si="11"/>
        <v>208</v>
      </c>
      <c r="C209" s="37" t="s">
        <v>717</v>
      </c>
      <c r="D209" s="37" t="s">
        <v>718</v>
      </c>
      <c r="E209" s="37" t="s">
        <v>642</v>
      </c>
      <c r="F209" s="37" t="str">
        <f t="shared" si="10"/>
        <v>Calendar Year</v>
      </c>
      <c r="G209" s="37" t="str">
        <f>VLOOKUP(C209,'2021 Muniinfo'!$A$2:$E$566,5,FALSE)</f>
        <v/>
      </c>
    </row>
    <row r="210" spans="1:7" x14ac:dyDescent="0.25">
      <c r="A210" s="37" t="str">
        <f t="shared" si="9"/>
        <v>Helmetta Borough, Middlesex County</v>
      </c>
      <c r="B210" s="37">
        <f t="shared" si="11"/>
        <v>209</v>
      </c>
      <c r="C210" s="37" t="s">
        <v>601</v>
      </c>
      <c r="D210" s="37" t="s">
        <v>602</v>
      </c>
      <c r="E210" s="37" t="s">
        <v>592</v>
      </c>
      <c r="F210" s="37" t="str">
        <f t="shared" si="10"/>
        <v>Calendar Year</v>
      </c>
      <c r="G210" s="37" t="str">
        <f>VLOOKUP(C210,'2021 Muniinfo'!$A$2:$E$566,5,FALSE)</f>
        <v/>
      </c>
    </row>
    <row r="211" spans="1:7" x14ac:dyDescent="0.25">
      <c r="A211" s="37" t="str">
        <f t="shared" si="9"/>
        <v>High Bridge Borough, Hunterdon County</v>
      </c>
      <c r="B211" s="37">
        <f t="shared" si="11"/>
        <v>210</v>
      </c>
      <c r="C211" s="37" t="s">
        <v>542</v>
      </c>
      <c r="D211" s="37" t="s">
        <v>543</v>
      </c>
      <c r="E211" s="37" t="s">
        <v>518</v>
      </c>
      <c r="F211" s="37" t="str">
        <f t="shared" si="10"/>
        <v>Calendar Year</v>
      </c>
      <c r="G211" s="37" t="str">
        <f>VLOOKUP(C211,'2021 Muniinfo'!$A$2:$E$566,5,FALSE)</f>
        <v/>
      </c>
    </row>
    <row r="212" spans="1:7" x14ac:dyDescent="0.25">
      <c r="A212" s="37" t="str">
        <f t="shared" si="9"/>
        <v>Highland Park Borough, Middlesex County</v>
      </c>
      <c r="B212" s="37">
        <f t="shared" si="11"/>
        <v>211</v>
      </c>
      <c r="C212" s="37" t="s">
        <v>603</v>
      </c>
      <c r="D212" s="37" t="s">
        <v>604</v>
      </c>
      <c r="E212" s="37" t="s">
        <v>592</v>
      </c>
      <c r="F212" s="37" t="str">
        <f t="shared" si="10"/>
        <v>Calendar Year</v>
      </c>
      <c r="G212" s="37" t="str">
        <f>VLOOKUP(C212,'2021 Muniinfo'!$A$2:$E$566,5,FALSE)</f>
        <v/>
      </c>
    </row>
    <row r="213" spans="1:7" x14ac:dyDescent="0.25">
      <c r="A213" s="37" t="str">
        <f t="shared" si="9"/>
        <v>Highlands Borough, Monmouth County</v>
      </c>
      <c r="B213" s="37">
        <f t="shared" si="11"/>
        <v>212</v>
      </c>
      <c r="C213" s="37" t="s">
        <v>673</v>
      </c>
      <c r="D213" s="37" t="s">
        <v>674</v>
      </c>
      <c r="E213" s="37" t="s">
        <v>642</v>
      </c>
      <c r="F213" s="37" t="str">
        <f t="shared" si="10"/>
        <v>Calendar Year</v>
      </c>
      <c r="G213" s="37" t="str">
        <f>VLOOKUP(C213,'2021 Muniinfo'!$A$2:$E$566,5,FALSE)</f>
        <v/>
      </c>
    </row>
    <row r="214" spans="1:7" x14ac:dyDescent="0.25">
      <c r="A214" s="37" t="str">
        <f t="shared" si="9"/>
        <v>Hightstown Borough, Mercer County</v>
      </c>
      <c r="B214" s="37">
        <f t="shared" si="11"/>
        <v>213</v>
      </c>
      <c r="C214" s="37" t="s">
        <v>574</v>
      </c>
      <c r="D214" s="37" t="s">
        <v>575</v>
      </c>
      <c r="E214" s="37" t="s">
        <v>570</v>
      </c>
      <c r="F214" s="37" t="str">
        <f t="shared" si="10"/>
        <v>Calendar Year</v>
      </c>
      <c r="G214" s="37" t="str">
        <f>VLOOKUP(C214,'2021 Muniinfo'!$A$2:$E$566,5,FALSE)</f>
        <v/>
      </c>
    </row>
    <row r="215" spans="1:7" x14ac:dyDescent="0.25">
      <c r="A215" s="37" t="str">
        <f t="shared" si="9"/>
        <v>Hillsborough Township, Somerset County</v>
      </c>
      <c r="B215" s="37">
        <f t="shared" si="11"/>
        <v>214</v>
      </c>
      <c r="C215" s="37" t="s">
        <v>973</v>
      </c>
      <c r="D215" s="37" t="s">
        <v>974</v>
      </c>
      <c r="E215" s="37" t="s">
        <v>957</v>
      </c>
      <c r="F215" s="37" t="str">
        <f t="shared" si="10"/>
        <v>Calendar Year</v>
      </c>
      <c r="G215" s="37" t="str">
        <f>VLOOKUP(C215,'2021 Muniinfo'!$A$2:$E$566,5,FALSE)</f>
        <v/>
      </c>
    </row>
    <row r="216" spans="1:7" x14ac:dyDescent="0.25">
      <c r="A216" s="37" t="str">
        <f t="shared" si="9"/>
        <v>Hillsdale Borough, Bergen County</v>
      </c>
      <c r="B216" s="37">
        <f t="shared" si="11"/>
        <v>215</v>
      </c>
      <c r="C216" s="37" t="s">
        <v>101</v>
      </c>
      <c r="D216" s="37" t="s">
        <v>102</v>
      </c>
      <c r="E216" s="37" t="s">
        <v>50</v>
      </c>
      <c r="F216" s="37" t="str">
        <f t="shared" si="10"/>
        <v>Calendar Year</v>
      </c>
      <c r="G216" s="37" t="str">
        <f>VLOOKUP(C216,'2021 Muniinfo'!$A$2:$E$566,5,FALSE)</f>
        <v/>
      </c>
    </row>
    <row r="217" spans="1:7" x14ac:dyDescent="0.25">
      <c r="A217" s="37" t="str">
        <f t="shared" si="9"/>
        <v>Hillside Township, Union County</v>
      </c>
      <c r="B217" s="37">
        <f t="shared" si="11"/>
        <v>216</v>
      </c>
      <c r="C217" s="37" t="s">
        <v>1059</v>
      </c>
      <c r="D217" s="37" t="s">
        <v>1060</v>
      </c>
      <c r="E217" s="37" t="s">
        <v>1048</v>
      </c>
      <c r="F217" s="37" t="str">
        <f t="shared" si="10"/>
        <v>Calendar Year</v>
      </c>
      <c r="G217" s="37" t="str">
        <f>VLOOKUP(C217,'2021 Muniinfo'!$A$2:$E$566,5,FALSE)</f>
        <v/>
      </c>
    </row>
    <row r="218" spans="1:7" x14ac:dyDescent="0.25">
      <c r="A218" s="37" t="str">
        <f t="shared" si="9"/>
        <v>Hi-nella Borough, Camden County</v>
      </c>
      <c r="B218" s="37">
        <f t="shared" si="11"/>
        <v>217</v>
      </c>
      <c r="C218" s="37" t="s">
        <v>305</v>
      </c>
      <c r="D218" s="37" t="s">
        <v>306</v>
      </c>
      <c r="E218" s="37" t="s">
        <v>270</v>
      </c>
      <c r="F218" s="37" t="str">
        <f t="shared" si="10"/>
        <v>Calendar Year</v>
      </c>
      <c r="G218" s="37" t="str">
        <f>VLOOKUP(C218,'2021 Muniinfo'!$A$2:$E$566,5,FALSE)</f>
        <v/>
      </c>
    </row>
    <row r="219" spans="1:7" x14ac:dyDescent="0.25">
      <c r="A219" s="37" t="str">
        <f t="shared" si="9"/>
        <v>Hoboken City, Hudson County</v>
      </c>
      <c r="B219" s="37">
        <f t="shared" si="11"/>
        <v>218</v>
      </c>
      <c r="C219" s="37" t="s">
        <v>502</v>
      </c>
      <c r="D219" s="37" t="s">
        <v>503</v>
      </c>
      <c r="E219" s="37" t="s">
        <v>495</v>
      </c>
      <c r="F219" s="37" t="str">
        <f t="shared" si="10"/>
        <v>Calendar Year</v>
      </c>
      <c r="G219" s="37" t="str">
        <f>VLOOKUP(C219,'2021 Muniinfo'!$A$2:$E$566,5,FALSE)</f>
        <v/>
      </c>
    </row>
    <row r="220" spans="1:7" x14ac:dyDescent="0.25">
      <c r="A220" s="37" t="str">
        <f t="shared" si="9"/>
        <v>Ho-Ho-Kus Borough, Bergen County</v>
      </c>
      <c r="B220" s="37">
        <f t="shared" si="11"/>
        <v>219</v>
      </c>
      <c r="C220" s="37" t="s">
        <v>103</v>
      </c>
      <c r="D220" s="37" t="s">
        <v>104</v>
      </c>
      <c r="E220" s="37" t="s">
        <v>50</v>
      </c>
      <c r="F220" s="37" t="str">
        <f t="shared" si="10"/>
        <v>Calendar Year</v>
      </c>
      <c r="G220" s="37" t="str">
        <f>VLOOKUP(C220,'2021 Muniinfo'!$A$2:$E$566,5,FALSE)</f>
        <v/>
      </c>
    </row>
    <row r="221" spans="1:7" x14ac:dyDescent="0.25">
      <c r="A221" s="37" t="str">
        <f t="shared" si="9"/>
        <v>Holland Township, Hunterdon County</v>
      </c>
      <c r="B221" s="37">
        <f t="shared" si="11"/>
        <v>220</v>
      </c>
      <c r="C221" s="37" t="s">
        <v>544</v>
      </c>
      <c r="D221" s="37" t="s">
        <v>545</v>
      </c>
      <c r="E221" s="37" t="s">
        <v>518</v>
      </c>
      <c r="F221" s="37" t="str">
        <f t="shared" si="10"/>
        <v>Calendar Year</v>
      </c>
      <c r="G221" s="37" t="str">
        <f>VLOOKUP(C221,'2021 Muniinfo'!$A$2:$E$566,5,FALSE)</f>
        <v/>
      </c>
    </row>
    <row r="222" spans="1:7" x14ac:dyDescent="0.25">
      <c r="A222" s="37" t="str">
        <f t="shared" si="9"/>
        <v>Holmdel Township, Monmouth County</v>
      </c>
      <c r="B222" s="37">
        <f t="shared" si="11"/>
        <v>221</v>
      </c>
      <c r="C222" s="37" t="s">
        <v>675</v>
      </c>
      <c r="D222" s="37" t="s">
        <v>676</v>
      </c>
      <c r="E222" s="37" t="s">
        <v>642</v>
      </c>
      <c r="F222" s="37" t="str">
        <f t="shared" si="10"/>
        <v>Calendar Year</v>
      </c>
      <c r="G222" s="37" t="str">
        <f>VLOOKUP(C222,'2021 Muniinfo'!$A$2:$E$566,5,FALSE)</f>
        <v/>
      </c>
    </row>
    <row r="223" spans="1:7" x14ac:dyDescent="0.25">
      <c r="A223" s="37" t="str">
        <f t="shared" si="9"/>
        <v>Hopatcong Borough, Sussex County</v>
      </c>
      <c r="B223" s="37">
        <f t="shared" si="11"/>
        <v>222</v>
      </c>
      <c r="C223" s="37" t="s">
        <v>1020</v>
      </c>
      <c r="D223" s="37" t="s">
        <v>1021</v>
      </c>
      <c r="E223" s="37" t="s">
        <v>999</v>
      </c>
      <c r="F223" s="37" t="str">
        <f t="shared" si="10"/>
        <v>Calendar Year</v>
      </c>
      <c r="G223" s="37" t="str">
        <f>VLOOKUP(C223,'2021 Muniinfo'!$A$2:$E$566,5,FALSE)</f>
        <v/>
      </c>
    </row>
    <row r="224" spans="1:7" x14ac:dyDescent="0.25">
      <c r="A224" s="37" t="str">
        <f t="shared" si="9"/>
        <v>Hope Township, Warren County</v>
      </c>
      <c r="B224" s="37">
        <f t="shared" si="11"/>
        <v>223</v>
      </c>
      <c r="C224" s="37" t="s">
        <v>1106</v>
      </c>
      <c r="D224" s="37" t="s">
        <v>1107</v>
      </c>
      <c r="E224" s="37" t="s">
        <v>1089</v>
      </c>
      <c r="F224" s="37" t="str">
        <f t="shared" si="10"/>
        <v>Calendar Year</v>
      </c>
      <c r="G224" s="37" t="str">
        <f>VLOOKUP(C224,'2021 Muniinfo'!$A$2:$E$566,5,FALSE)</f>
        <v/>
      </c>
    </row>
    <row r="225" spans="1:7" x14ac:dyDescent="0.25">
      <c r="A225" s="37" t="str">
        <f t="shared" si="9"/>
        <v>Hopewell Borough, Mercer County</v>
      </c>
      <c r="B225" s="37">
        <f t="shared" si="11"/>
        <v>224</v>
      </c>
      <c r="C225" s="37" t="s">
        <v>576</v>
      </c>
      <c r="D225" s="37" t="s">
        <v>577</v>
      </c>
      <c r="E225" s="37" t="s">
        <v>570</v>
      </c>
      <c r="F225" s="37" t="str">
        <f t="shared" si="10"/>
        <v>Calendar Year</v>
      </c>
      <c r="G225" s="37" t="str">
        <f>VLOOKUP(C225,'2021 Muniinfo'!$A$2:$E$566,5,FALSE)</f>
        <v/>
      </c>
    </row>
    <row r="226" spans="1:7" x14ac:dyDescent="0.25">
      <c r="A226" s="37" t="str">
        <f t="shared" si="9"/>
        <v>Hopewell Township, Cumberland County</v>
      </c>
      <c r="B226" s="37">
        <f t="shared" si="11"/>
        <v>225</v>
      </c>
      <c r="C226" s="37" t="s">
        <v>387</v>
      </c>
      <c r="D226" s="37" t="s">
        <v>388</v>
      </c>
      <c r="E226" s="37" t="s">
        <v>376</v>
      </c>
      <c r="F226" s="37" t="str">
        <f t="shared" si="10"/>
        <v>Calendar Year</v>
      </c>
      <c r="G226" s="37" t="str">
        <f>VLOOKUP(C226,'2021 Muniinfo'!$A$2:$E$566,5,FALSE)</f>
        <v/>
      </c>
    </row>
    <row r="227" spans="1:7" x14ac:dyDescent="0.25">
      <c r="A227" s="37" t="str">
        <f t="shared" si="9"/>
        <v>Hopewell Township, Mercer County</v>
      </c>
      <c r="B227" s="37">
        <f t="shared" si="11"/>
        <v>226</v>
      </c>
      <c r="C227" s="37" t="s">
        <v>578</v>
      </c>
      <c r="D227" s="37" t="s">
        <v>388</v>
      </c>
      <c r="E227" s="37" t="s">
        <v>570</v>
      </c>
      <c r="F227" s="37" t="str">
        <f t="shared" si="10"/>
        <v>Calendar Year</v>
      </c>
      <c r="G227" s="37" t="str">
        <f>VLOOKUP(C227,'2021 Muniinfo'!$A$2:$E$566,5,FALSE)</f>
        <v/>
      </c>
    </row>
    <row r="228" spans="1:7" x14ac:dyDescent="0.25">
      <c r="A228" s="37" t="str">
        <f t="shared" si="9"/>
        <v>Howell Township, Monmouth County</v>
      </c>
      <c r="B228" s="37">
        <f t="shared" si="11"/>
        <v>227</v>
      </c>
      <c r="C228" s="37" t="s">
        <v>677</v>
      </c>
      <c r="D228" s="37" t="s">
        <v>678</v>
      </c>
      <c r="E228" s="37" t="s">
        <v>642</v>
      </c>
      <c r="F228" s="37" t="str">
        <f t="shared" si="10"/>
        <v>Calendar Year</v>
      </c>
      <c r="G228" s="37" t="str">
        <f>VLOOKUP(C228,'2021 Muniinfo'!$A$2:$E$566,5,FALSE)</f>
        <v/>
      </c>
    </row>
    <row r="229" spans="1:7" x14ac:dyDescent="0.25">
      <c r="A229" s="37" t="str">
        <f t="shared" si="9"/>
        <v>Independence Township, Warren County</v>
      </c>
      <c r="B229" s="37">
        <f t="shared" si="11"/>
        <v>228</v>
      </c>
      <c r="C229" s="37" t="s">
        <v>1108</v>
      </c>
      <c r="D229" s="37" t="s">
        <v>1109</v>
      </c>
      <c r="E229" s="37" t="s">
        <v>1089</v>
      </c>
      <c r="F229" s="37" t="str">
        <f t="shared" si="10"/>
        <v>Calendar Year</v>
      </c>
      <c r="G229" s="37" t="str">
        <f>VLOOKUP(C229,'2021 Muniinfo'!$A$2:$E$566,5,FALSE)</f>
        <v/>
      </c>
    </row>
    <row r="230" spans="1:7" x14ac:dyDescent="0.25">
      <c r="A230" s="37" t="str">
        <f t="shared" si="9"/>
        <v>Interlaken Borough, Monmouth County</v>
      </c>
      <c r="B230" s="37">
        <f t="shared" si="11"/>
        <v>229</v>
      </c>
      <c r="C230" s="37" t="s">
        <v>679</v>
      </c>
      <c r="D230" s="37" t="s">
        <v>680</v>
      </c>
      <c r="E230" s="37" t="s">
        <v>642</v>
      </c>
      <c r="F230" s="37" t="str">
        <f t="shared" si="10"/>
        <v>Calendar Year</v>
      </c>
      <c r="G230" s="37" t="str">
        <f>VLOOKUP(C230,'2021 Muniinfo'!$A$2:$E$566,5,FALSE)</f>
        <v/>
      </c>
    </row>
    <row r="231" spans="1:7" x14ac:dyDescent="0.25">
      <c r="A231" s="37" t="str">
        <f t="shared" si="9"/>
        <v>Irvington Township, Essex County</v>
      </c>
      <c r="B231" s="37">
        <f t="shared" si="11"/>
        <v>230</v>
      </c>
      <c r="C231" s="37" t="s">
        <v>419</v>
      </c>
      <c r="D231" s="37" t="s">
        <v>420</v>
      </c>
      <c r="E231" s="37" t="s">
        <v>405</v>
      </c>
      <c r="F231" s="37" t="str">
        <f t="shared" si="10"/>
        <v>Calendar Year</v>
      </c>
      <c r="G231" s="37" t="str">
        <f>VLOOKUP(C231,'2021 Muniinfo'!$A$2:$E$566,5,FALSE)</f>
        <v/>
      </c>
    </row>
    <row r="232" spans="1:7" x14ac:dyDescent="0.25">
      <c r="A232" s="37" t="str">
        <f t="shared" si="9"/>
        <v>Island Heights Borough, Ocean County</v>
      </c>
      <c r="B232" s="37">
        <f t="shared" si="11"/>
        <v>231</v>
      </c>
      <c r="C232" s="37" t="s">
        <v>844</v>
      </c>
      <c r="D232" s="37" t="s">
        <v>845</v>
      </c>
      <c r="E232" s="37" t="s">
        <v>827</v>
      </c>
      <c r="F232" s="37" t="str">
        <f t="shared" si="10"/>
        <v>Calendar Year</v>
      </c>
      <c r="G232" s="37" t="str">
        <f>VLOOKUP(C232,'2021 Muniinfo'!$A$2:$E$566,5,FALSE)</f>
        <v/>
      </c>
    </row>
    <row r="233" spans="1:7" x14ac:dyDescent="0.25">
      <c r="A233" s="37" t="str">
        <f t="shared" si="9"/>
        <v>Jackson Township, Ocean County</v>
      </c>
      <c r="B233" s="37">
        <f t="shared" si="11"/>
        <v>232</v>
      </c>
      <c r="C233" s="37" t="s">
        <v>846</v>
      </c>
      <c r="D233" s="37" t="s">
        <v>847</v>
      </c>
      <c r="E233" s="37" t="s">
        <v>827</v>
      </c>
      <c r="F233" s="37" t="str">
        <f t="shared" si="10"/>
        <v>Calendar Year</v>
      </c>
      <c r="G233" s="37" t="str">
        <f>VLOOKUP(C233,'2021 Muniinfo'!$A$2:$E$566,5,FALSE)</f>
        <v/>
      </c>
    </row>
    <row r="234" spans="1:7" x14ac:dyDescent="0.25">
      <c r="A234" s="37" t="str">
        <f t="shared" si="9"/>
        <v>Jamesburg Borough, Middlesex County</v>
      </c>
      <c r="B234" s="37">
        <f t="shared" si="11"/>
        <v>233</v>
      </c>
      <c r="C234" s="37" t="s">
        <v>605</v>
      </c>
      <c r="D234" s="37" t="s">
        <v>606</v>
      </c>
      <c r="E234" s="37" t="s">
        <v>592</v>
      </c>
      <c r="F234" s="37" t="str">
        <f t="shared" si="10"/>
        <v>Calendar Year</v>
      </c>
      <c r="G234" s="37" t="str">
        <f>VLOOKUP(C234,'2021 Muniinfo'!$A$2:$E$566,5,FALSE)</f>
        <v/>
      </c>
    </row>
    <row r="235" spans="1:7" x14ac:dyDescent="0.25">
      <c r="A235" s="37" t="str">
        <f t="shared" si="9"/>
        <v>Jefferson Township, Morris County</v>
      </c>
      <c r="B235" s="37">
        <f t="shared" si="11"/>
        <v>234</v>
      </c>
      <c r="C235" s="37" t="s">
        <v>774</v>
      </c>
      <c r="D235" s="37" t="s">
        <v>775</v>
      </c>
      <c r="E235" s="37" t="s">
        <v>749</v>
      </c>
      <c r="F235" s="37" t="str">
        <f t="shared" si="10"/>
        <v>Calendar Year</v>
      </c>
      <c r="G235" s="37" t="str">
        <f>VLOOKUP(C235,'2021 Muniinfo'!$A$2:$E$566,5,FALSE)</f>
        <v/>
      </c>
    </row>
    <row r="236" spans="1:7" x14ac:dyDescent="0.25">
      <c r="A236" s="37" t="str">
        <f t="shared" si="9"/>
        <v>Jersey City, Hudson County</v>
      </c>
      <c r="B236" s="37">
        <f t="shared" si="11"/>
        <v>235</v>
      </c>
      <c r="C236" s="37" t="s">
        <v>504</v>
      </c>
      <c r="D236" s="37" t="s">
        <v>1143</v>
      </c>
      <c r="E236" s="37" t="s">
        <v>495</v>
      </c>
      <c r="F236" s="37" t="str">
        <f t="shared" si="10"/>
        <v>Calendar Year</v>
      </c>
      <c r="G236" s="37" t="str">
        <f>VLOOKUP(C236,'2021 Muniinfo'!$A$2:$E$566,5,FALSE)</f>
        <v/>
      </c>
    </row>
    <row r="237" spans="1:7" x14ac:dyDescent="0.25">
      <c r="A237" s="37" t="str">
        <f t="shared" si="9"/>
        <v>Keansburg Borough, Monmouth County</v>
      </c>
      <c r="B237" s="37">
        <f t="shared" si="11"/>
        <v>236</v>
      </c>
      <c r="C237" s="37" t="s">
        <v>681</v>
      </c>
      <c r="D237" s="37" t="s">
        <v>682</v>
      </c>
      <c r="E237" s="37" t="s">
        <v>642</v>
      </c>
      <c r="F237" s="37" t="str">
        <f t="shared" si="10"/>
        <v>Calendar Year</v>
      </c>
      <c r="G237" s="37" t="str">
        <f>VLOOKUP(C237,'2021 Muniinfo'!$A$2:$E$566,5,FALSE)</f>
        <v/>
      </c>
    </row>
    <row r="238" spans="1:7" x14ac:dyDescent="0.25">
      <c r="A238" s="37" t="str">
        <f t="shared" si="9"/>
        <v>Kearny Town, Hudson County</v>
      </c>
      <c r="B238" s="37">
        <f t="shared" si="11"/>
        <v>237</v>
      </c>
      <c r="C238" s="37" t="s">
        <v>505</v>
      </c>
      <c r="D238" s="37" t="s">
        <v>506</v>
      </c>
      <c r="E238" s="37" t="s">
        <v>495</v>
      </c>
      <c r="F238" s="37" t="str">
        <f t="shared" si="10"/>
        <v>Calendar Year</v>
      </c>
      <c r="G238" s="37" t="str">
        <f>VLOOKUP(C238,'2021 Muniinfo'!$A$2:$E$566,5,FALSE)</f>
        <v/>
      </c>
    </row>
    <row r="239" spans="1:7" x14ac:dyDescent="0.25">
      <c r="A239" s="37" t="str">
        <f t="shared" si="9"/>
        <v>Kenilworth Borough, Union County</v>
      </c>
      <c r="B239" s="37">
        <f t="shared" si="11"/>
        <v>238</v>
      </c>
      <c r="C239" s="37" t="s">
        <v>1061</v>
      </c>
      <c r="D239" s="37" t="s">
        <v>1062</v>
      </c>
      <c r="E239" s="37" t="s">
        <v>1048</v>
      </c>
      <c r="F239" s="37" t="str">
        <f t="shared" si="10"/>
        <v>Calendar Year</v>
      </c>
      <c r="G239" s="37" t="str">
        <f>VLOOKUP(C239,'2021 Muniinfo'!$A$2:$E$566,5,FALSE)</f>
        <v/>
      </c>
    </row>
    <row r="240" spans="1:7" x14ac:dyDescent="0.25">
      <c r="A240" s="37" t="str">
        <f t="shared" si="9"/>
        <v>Keyport Borough, Monmouth County</v>
      </c>
      <c r="B240" s="37">
        <f t="shared" si="11"/>
        <v>239</v>
      </c>
      <c r="C240" s="37" t="s">
        <v>683</v>
      </c>
      <c r="D240" s="37" t="s">
        <v>684</v>
      </c>
      <c r="E240" s="37" t="s">
        <v>642</v>
      </c>
      <c r="F240" s="37" t="str">
        <f t="shared" si="10"/>
        <v>Calendar Year</v>
      </c>
      <c r="G240" s="37" t="str">
        <f>VLOOKUP(C240,'2021 Muniinfo'!$A$2:$E$566,5,FALSE)</f>
        <v/>
      </c>
    </row>
    <row r="241" spans="1:7" x14ac:dyDescent="0.25">
      <c r="A241" s="37" t="str">
        <f t="shared" si="9"/>
        <v>Kingwood Township, Hunterdon County</v>
      </c>
      <c r="B241" s="37">
        <f t="shared" si="11"/>
        <v>240</v>
      </c>
      <c r="C241" s="37" t="s">
        <v>546</v>
      </c>
      <c r="D241" s="37" t="s">
        <v>547</v>
      </c>
      <c r="E241" s="37" t="s">
        <v>518</v>
      </c>
      <c r="F241" s="37" t="str">
        <f t="shared" si="10"/>
        <v>Calendar Year</v>
      </c>
      <c r="G241" s="37" t="str">
        <f>VLOOKUP(C241,'2021 Muniinfo'!$A$2:$E$566,5,FALSE)</f>
        <v/>
      </c>
    </row>
    <row r="242" spans="1:7" x14ac:dyDescent="0.25">
      <c r="A242" s="37" t="str">
        <f t="shared" si="9"/>
        <v>Kinnelon Borough, Morris County</v>
      </c>
      <c r="B242" s="37">
        <f t="shared" si="11"/>
        <v>241</v>
      </c>
      <c r="C242" s="37" t="s">
        <v>776</v>
      </c>
      <c r="D242" s="37" t="s">
        <v>777</v>
      </c>
      <c r="E242" s="37" t="s">
        <v>749</v>
      </c>
      <c r="F242" s="37" t="str">
        <f t="shared" si="10"/>
        <v>Calendar Year</v>
      </c>
      <c r="G242" s="37" t="str">
        <f>VLOOKUP(C242,'2021 Muniinfo'!$A$2:$E$566,5,FALSE)</f>
        <v/>
      </c>
    </row>
    <row r="243" spans="1:7" x14ac:dyDescent="0.25">
      <c r="A243" s="37" t="str">
        <f t="shared" si="9"/>
        <v>Knowlton Township, Warren County</v>
      </c>
      <c r="B243" s="37">
        <f t="shared" si="11"/>
        <v>242</v>
      </c>
      <c r="C243" s="37" t="s">
        <v>1110</v>
      </c>
      <c r="D243" s="37" t="s">
        <v>1111</v>
      </c>
      <c r="E243" s="37" t="s">
        <v>1089</v>
      </c>
      <c r="F243" s="37" t="str">
        <f t="shared" si="10"/>
        <v>Calendar Year</v>
      </c>
      <c r="G243" s="37" t="str">
        <f>VLOOKUP(C243,'2021 Muniinfo'!$A$2:$E$566,5,FALSE)</f>
        <v/>
      </c>
    </row>
    <row r="244" spans="1:7" x14ac:dyDescent="0.25">
      <c r="A244" s="37" t="str">
        <f t="shared" si="9"/>
        <v>Lacey Township, Ocean County</v>
      </c>
      <c r="B244" s="37">
        <f t="shared" si="11"/>
        <v>243</v>
      </c>
      <c r="C244" s="37" t="s">
        <v>848</v>
      </c>
      <c r="D244" s="37" t="s">
        <v>849</v>
      </c>
      <c r="E244" s="37" t="s">
        <v>827</v>
      </c>
      <c r="F244" s="37" t="str">
        <f t="shared" si="10"/>
        <v>Calendar Year</v>
      </c>
      <c r="G244" s="37" t="str">
        <f>VLOOKUP(C244,'2021 Muniinfo'!$A$2:$E$566,5,FALSE)</f>
        <v/>
      </c>
    </row>
    <row r="245" spans="1:7" x14ac:dyDescent="0.25">
      <c r="A245" s="37" t="str">
        <f t="shared" si="9"/>
        <v>Lafayette Township, Sussex County</v>
      </c>
      <c r="B245" s="37">
        <f t="shared" si="11"/>
        <v>244</v>
      </c>
      <c r="C245" s="37" t="s">
        <v>1022</v>
      </c>
      <c r="D245" s="37" t="s">
        <v>1023</v>
      </c>
      <c r="E245" s="37" t="s">
        <v>999</v>
      </c>
      <c r="F245" s="37" t="str">
        <f t="shared" si="10"/>
        <v>Calendar Year</v>
      </c>
      <c r="G245" s="37" t="str">
        <f>VLOOKUP(C245,'2021 Muniinfo'!$A$2:$E$566,5,FALSE)</f>
        <v/>
      </c>
    </row>
    <row r="246" spans="1:7" x14ac:dyDescent="0.25">
      <c r="A246" s="37" t="str">
        <f t="shared" si="9"/>
        <v>Lake Como Borough, Monmouth County</v>
      </c>
      <c r="B246" s="37">
        <f t="shared" si="11"/>
        <v>245</v>
      </c>
      <c r="C246" s="37" t="s">
        <v>733</v>
      </c>
      <c r="D246" s="37" t="s">
        <v>734</v>
      </c>
      <c r="E246" s="37" t="s">
        <v>642</v>
      </c>
      <c r="F246" s="37" t="str">
        <f t="shared" si="10"/>
        <v>Calendar Year</v>
      </c>
      <c r="G246" s="37" t="str">
        <f>VLOOKUP(C246,'2021 Muniinfo'!$A$2:$E$566,5,FALSE)</f>
        <v/>
      </c>
    </row>
    <row r="247" spans="1:7" x14ac:dyDescent="0.25">
      <c r="A247" s="37" t="str">
        <f t="shared" si="9"/>
        <v>Lakehurst Borough, Ocean County</v>
      </c>
      <c r="B247" s="37">
        <f t="shared" si="11"/>
        <v>246</v>
      </c>
      <c r="C247" s="37" t="s">
        <v>850</v>
      </c>
      <c r="D247" s="37" t="s">
        <v>851</v>
      </c>
      <c r="E247" s="37" t="s">
        <v>827</v>
      </c>
      <c r="F247" s="37" t="str">
        <f t="shared" si="10"/>
        <v>Calendar Year</v>
      </c>
      <c r="G247" s="37" t="str">
        <f>VLOOKUP(C247,'2021 Muniinfo'!$A$2:$E$566,5,FALSE)</f>
        <v/>
      </c>
    </row>
    <row r="248" spans="1:7" x14ac:dyDescent="0.25">
      <c r="A248" s="37" t="str">
        <f t="shared" si="9"/>
        <v>Lakewood Township, Ocean County</v>
      </c>
      <c r="B248" s="37">
        <f t="shared" si="11"/>
        <v>247</v>
      </c>
      <c r="C248" s="37" t="s">
        <v>852</v>
      </c>
      <c r="D248" s="37" t="s">
        <v>853</v>
      </c>
      <c r="E248" s="37" t="s">
        <v>827</v>
      </c>
      <c r="F248" s="37" t="str">
        <f t="shared" si="10"/>
        <v>Calendar Year</v>
      </c>
      <c r="G248" s="37" t="str">
        <f>VLOOKUP(C248,'2021 Muniinfo'!$A$2:$E$566,5,FALSE)</f>
        <v/>
      </c>
    </row>
    <row r="249" spans="1:7" x14ac:dyDescent="0.25">
      <c r="A249" s="37" t="str">
        <f t="shared" si="9"/>
        <v>Lambertville City, Hunterdon County</v>
      </c>
      <c r="B249" s="37">
        <f t="shared" si="11"/>
        <v>248</v>
      </c>
      <c r="C249" s="37" t="s">
        <v>548</v>
      </c>
      <c r="D249" s="37" t="s">
        <v>549</v>
      </c>
      <c r="E249" s="37" t="s">
        <v>518</v>
      </c>
      <c r="F249" s="37" t="str">
        <f t="shared" si="10"/>
        <v>Calendar Year</v>
      </c>
      <c r="G249" s="37" t="str">
        <f>VLOOKUP(C249,'2021 Muniinfo'!$A$2:$E$566,5,FALSE)</f>
        <v/>
      </c>
    </row>
    <row r="250" spans="1:7" x14ac:dyDescent="0.25">
      <c r="A250" s="37" t="str">
        <f t="shared" si="9"/>
        <v>Laurel Springs Borough, Camden County</v>
      </c>
      <c r="B250" s="37">
        <f t="shared" si="11"/>
        <v>249</v>
      </c>
      <c r="C250" s="37" t="s">
        <v>307</v>
      </c>
      <c r="D250" s="37" t="s">
        <v>308</v>
      </c>
      <c r="E250" s="37" t="s">
        <v>270</v>
      </c>
      <c r="F250" s="37" t="str">
        <f t="shared" si="10"/>
        <v>Calendar Year</v>
      </c>
      <c r="G250" s="37" t="str">
        <f>VLOOKUP(C250,'2021 Muniinfo'!$A$2:$E$566,5,FALSE)</f>
        <v/>
      </c>
    </row>
    <row r="251" spans="1:7" x14ac:dyDescent="0.25">
      <c r="A251" s="37" t="str">
        <f t="shared" si="9"/>
        <v>Lavallette Borough, Ocean County</v>
      </c>
      <c r="B251" s="37">
        <f t="shared" si="11"/>
        <v>250</v>
      </c>
      <c r="C251" s="37" t="s">
        <v>854</v>
      </c>
      <c r="D251" s="37" t="s">
        <v>855</v>
      </c>
      <c r="E251" s="37" t="s">
        <v>827</v>
      </c>
      <c r="F251" s="37" t="str">
        <f t="shared" si="10"/>
        <v>Calendar Year</v>
      </c>
      <c r="G251" s="37" t="str">
        <f>VLOOKUP(C251,'2021 Muniinfo'!$A$2:$E$566,5,FALSE)</f>
        <v/>
      </c>
    </row>
    <row r="252" spans="1:7" x14ac:dyDescent="0.25">
      <c r="A252" s="37" t="str">
        <f t="shared" si="9"/>
        <v>Lawnside Borough, Camden County</v>
      </c>
      <c r="B252" s="37">
        <f t="shared" si="11"/>
        <v>251</v>
      </c>
      <c r="C252" s="37" t="s">
        <v>309</v>
      </c>
      <c r="D252" s="37" t="s">
        <v>310</v>
      </c>
      <c r="E252" s="37" t="s">
        <v>270</v>
      </c>
      <c r="F252" s="37" t="str">
        <f t="shared" si="10"/>
        <v>Calendar Year</v>
      </c>
      <c r="G252" s="37" t="str">
        <f>VLOOKUP(C252,'2021 Muniinfo'!$A$2:$E$566,5,FALSE)</f>
        <v/>
      </c>
    </row>
    <row r="253" spans="1:7" x14ac:dyDescent="0.25">
      <c r="A253" s="37" t="str">
        <f t="shared" si="9"/>
        <v>Lawrence Township, Cumberland County</v>
      </c>
      <c r="B253" s="37">
        <f t="shared" si="11"/>
        <v>252</v>
      </c>
      <c r="C253" s="37" t="s">
        <v>389</v>
      </c>
      <c r="D253" s="37" t="s">
        <v>390</v>
      </c>
      <c r="E253" s="37" t="s">
        <v>376</v>
      </c>
      <c r="F253" s="37" t="str">
        <f t="shared" si="10"/>
        <v>Calendar Year</v>
      </c>
      <c r="G253" s="37" t="str">
        <f>VLOOKUP(C253,'2021 Muniinfo'!$A$2:$E$566,5,FALSE)</f>
        <v/>
      </c>
    </row>
    <row r="254" spans="1:7" x14ac:dyDescent="0.25">
      <c r="A254" s="37" t="str">
        <f t="shared" si="9"/>
        <v>Lawrence Township, Mercer County</v>
      </c>
      <c r="B254" s="37">
        <f t="shared" si="11"/>
        <v>253</v>
      </c>
      <c r="C254" s="37" t="s">
        <v>579</v>
      </c>
      <c r="D254" s="37" t="s">
        <v>390</v>
      </c>
      <c r="E254" s="37" t="s">
        <v>570</v>
      </c>
      <c r="F254" s="37" t="str">
        <f t="shared" si="10"/>
        <v>Calendar Year</v>
      </c>
      <c r="G254" s="37" t="str">
        <f>VLOOKUP(C254,'2021 Muniinfo'!$A$2:$E$566,5,FALSE)</f>
        <v/>
      </c>
    </row>
    <row r="255" spans="1:7" x14ac:dyDescent="0.25">
      <c r="A255" s="37" t="str">
        <f t="shared" si="9"/>
        <v>Lebanon Borough, Hunterdon County</v>
      </c>
      <c r="B255" s="37">
        <f t="shared" si="11"/>
        <v>254</v>
      </c>
      <c r="C255" s="37" t="s">
        <v>550</v>
      </c>
      <c r="D255" s="37" t="s">
        <v>551</v>
      </c>
      <c r="E255" s="37" t="s">
        <v>518</v>
      </c>
      <c r="F255" s="37" t="str">
        <f t="shared" si="10"/>
        <v>Calendar Year</v>
      </c>
      <c r="G255" s="37" t="str">
        <f>VLOOKUP(C255,'2021 Muniinfo'!$A$2:$E$566,5,FALSE)</f>
        <v/>
      </c>
    </row>
    <row r="256" spans="1:7" x14ac:dyDescent="0.25">
      <c r="A256" s="37" t="str">
        <f t="shared" si="9"/>
        <v>Lebanon Township, Hunterdon County</v>
      </c>
      <c r="B256" s="37">
        <f t="shared" si="11"/>
        <v>255</v>
      </c>
      <c r="C256" s="37" t="s">
        <v>552</v>
      </c>
      <c r="D256" s="37" t="s">
        <v>553</v>
      </c>
      <c r="E256" s="37" t="s">
        <v>518</v>
      </c>
      <c r="F256" s="37" t="str">
        <f t="shared" si="10"/>
        <v>Calendar Year</v>
      </c>
      <c r="G256" s="37" t="str">
        <f>VLOOKUP(C256,'2021 Muniinfo'!$A$2:$E$566,5,FALSE)</f>
        <v/>
      </c>
    </row>
    <row r="257" spans="1:7" x14ac:dyDescent="0.25">
      <c r="A257" s="37" t="str">
        <f t="shared" si="9"/>
        <v>Leonia Borough, Bergen County</v>
      </c>
      <c r="B257" s="37">
        <f t="shared" si="11"/>
        <v>256</v>
      </c>
      <c r="C257" s="37" t="s">
        <v>105</v>
      </c>
      <c r="D257" s="37" t="s">
        <v>106</v>
      </c>
      <c r="E257" s="37" t="s">
        <v>50</v>
      </c>
      <c r="F257" s="37" t="str">
        <f t="shared" si="10"/>
        <v>Calendar Year</v>
      </c>
      <c r="G257" s="37" t="str">
        <f>VLOOKUP(C257,'2021 Muniinfo'!$A$2:$E$566,5,FALSE)</f>
        <v/>
      </c>
    </row>
    <row r="258" spans="1:7" x14ac:dyDescent="0.25">
      <c r="A258" s="37" t="str">
        <f t="shared" si="9"/>
        <v>Liberty Township, Warren County</v>
      </c>
      <c r="B258" s="37">
        <f t="shared" si="11"/>
        <v>257</v>
      </c>
      <c r="C258" s="37" t="s">
        <v>1112</v>
      </c>
      <c r="D258" s="37" t="s">
        <v>1113</v>
      </c>
      <c r="E258" s="37" t="s">
        <v>1089</v>
      </c>
      <c r="F258" s="37" t="str">
        <f t="shared" si="10"/>
        <v>Calendar Year</v>
      </c>
      <c r="G258" s="37" t="str">
        <f>VLOOKUP(C258,'2021 Muniinfo'!$A$2:$E$566,5,FALSE)</f>
        <v/>
      </c>
    </row>
    <row r="259" spans="1:7" x14ac:dyDescent="0.25">
      <c r="A259" s="37" t="str">
        <f t="shared" ref="A259:A322" si="12">D259&amp;", "&amp;E259&amp;" County"</f>
        <v>Lincoln Park Borough, Morris County</v>
      </c>
      <c r="B259" s="37">
        <f t="shared" si="11"/>
        <v>258</v>
      </c>
      <c r="C259" s="37" t="s">
        <v>778</v>
      </c>
      <c r="D259" s="37" t="s">
        <v>779</v>
      </c>
      <c r="E259" s="37" t="s">
        <v>749</v>
      </c>
      <c r="F259" s="37" t="str">
        <f t="shared" ref="F259:F322" si="13">IF(G259="","Calendar Year",IF(G259="T","Calendar Year","State Fiscal Year"))</f>
        <v>Calendar Year</v>
      </c>
      <c r="G259" s="37" t="str">
        <f>VLOOKUP(C259,'2021 Muniinfo'!$A$2:$E$566,5,FALSE)</f>
        <v/>
      </c>
    </row>
    <row r="260" spans="1:7" x14ac:dyDescent="0.25">
      <c r="A260" s="37" t="str">
        <f t="shared" si="12"/>
        <v>Linden City, Union County</v>
      </c>
      <c r="B260" s="37">
        <f t="shared" ref="B260:B323" si="14">B259+1</f>
        <v>259</v>
      </c>
      <c r="C260" s="37" t="s">
        <v>1063</v>
      </c>
      <c r="D260" s="37" t="s">
        <v>1064</v>
      </c>
      <c r="E260" s="37" t="s">
        <v>1048</v>
      </c>
      <c r="F260" s="37" t="str">
        <f t="shared" si="13"/>
        <v>Calendar Year</v>
      </c>
      <c r="G260" s="37" t="str">
        <f>VLOOKUP(C260,'2021 Muniinfo'!$A$2:$E$566,5,FALSE)</f>
        <v/>
      </c>
    </row>
    <row r="261" spans="1:7" x14ac:dyDescent="0.25">
      <c r="A261" s="37" t="str">
        <f t="shared" si="12"/>
        <v>Lindenwold Borough, Camden County</v>
      </c>
      <c r="B261" s="37">
        <f t="shared" si="14"/>
        <v>260</v>
      </c>
      <c r="C261" s="37" t="s">
        <v>311</v>
      </c>
      <c r="D261" s="37" t="s">
        <v>312</v>
      </c>
      <c r="E261" s="37" t="s">
        <v>270</v>
      </c>
      <c r="F261" s="37" t="str">
        <f t="shared" si="13"/>
        <v>Calendar Year</v>
      </c>
      <c r="G261" s="37" t="str">
        <f>VLOOKUP(C261,'2021 Muniinfo'!$A$2:$E$566,5,FALSE)</f>
        <v/>
      </c>
    </row>
    <row r="262" spans="1:7" x14ac:dyDescent="0.25">
      <c r="A262" s="37" t="str">
        <f t="shared" si="12"/>
        <v>Linwood City, Atlantic County</v>
      </c>
      <c r="B262" s="37">
        <f t="shared" si="14"/>
        <v>261</v>
      </c>
      <c r="C262" s="37" t="s">
        <v>29</v>
      </c>
      <c r="D262" s="37" t="s">
        <v>30</v>
      </c>
      <c r="E262" s="37" t="s">
        <v>6</v>
      </c>
      <c r="F262" s="37" t="str">
        <f t="shared" si="13"/>
        <v>Calendar Year</v>
      </c>
      <c r="G262" s="37" t="str">
        <f>VLOOKUP(C262,'2021 Muniinfo'!$A$2:$E$566,5,FALSE)</f>
        <v/>
      </c>
    </row>
    <row r="263" spans="1:7" x14ac:dyDescent="0.25">
      <c r="A263" s="37" t="str">
        <f t="shared" si="12"/>
        <v>Little Egg Harbor Township, Ocean County</v>
      </c>
      <c r="B263" s="37">
        <f t="shared" si="14"/>
        <v>262</v>
      </c>
      <c r="C263" s="37" t="s">
        <v>856</v>
      </c>
      <c r="D263" s="37" t="s">
        <v>857</v>
      </c>
      <c r="E263" s="37" t="s">
        <v>827</v>
      </c>
      <c r="F263" s="37" t="str">
        <f t="shared" si="13"/>
        <v>Calendar Year</v>
      </c>
      <c r="G263" s="37" t="str">
        <f>VLOOKUP(C263,'2021 Muniinfo'!$A$2:$E$566,5,FALSE)</f>
        <v/>
      </c>
    </row>
    <row r="264" spans="1:7" x14ac:dyDescent="0.25">
      <c r="A264" s="37" t="str">
        <f t="shared" si="12"/>
        <v>Little Falls Township, Passaic County</v>
      </c>
      <c r="B264" s="37">
        <f t="shared" si="14"/>
        <v>263</v>
      </c>
      <c r="C264" s="37" t="s">
        <v>900</v>
      </c>
      <c r="D264" s="37" t="s">
        <v>901</v>
      </c>
      <c r="E264" s="37" t="s">
        <v>893</v>
      </c>
      <c r="F264" s="37" t="str">
        <f t="shared" si="13"/>
        <v>Calendar Year</v>
      </c>
      <c r="G264" s="37" t="str">
        <f>VLOOKUP(C264,'2021 Muniinfo'!$A$2:$E$566,5,FALSE)</f>
        <v/>
      </c>
    </row>
    <row r="265" spans="1:7" x14ac:dyDescent="0.25">
      <c r="A265" s="37" t="str">
        <f t="shared" si="12"/>
        <v>Little Ferry Borough, Bergen County</v>
      </c>
      <c r="B265" s="37">
        <f t="shared" si="14"/>
        <v>264</v>
      </c>
      <c r="C265" s="37" t="s">
        <v>107</v>
      </c>
      <c r="D265" s="37" t="s">
        <v>108</v>
      </c>
      <c r="E265" s="37" t="s">
        <v>50</v>
      </c>
      <c r="F265" s="37" t="str">
        <f t="shared" si="13"/>
        <v>Calendar Year</v>
      </c>
      <c r="G265" s="37" t="str">
        <f>VLOOKUP(C265,'2021 Muniinfo'!$A$2:$E$566,5,FALSE)</f>
        <v/>
      </c>
    </row>
    <row r="266" spans="1:7" x14ac:dyDescent="0.25">
      <c r="A266" s="37" t="str">
        <f t="shared" si="12"/>
        <v>Little Silver Borough, Monmouth County</v>
      </c>
      <c r="B266" s="37">
        <f t="shared" si="14"/>
        <v>265</v>
      </c>
      <c r="C266" s="37" t="s">
        <v>685</v>
      </c>
      <c r="D266" s="37" t="s">
        <v>686</v>
      </c>
      <c r="E266" s="37" t="s">
        <v>642</v>
      </c>
      <c r="F266" s="37" t="str">
        <f t="shared" si="13"/>
        <v>Calendar Year</v>
      </c>
      <c r="G266" s="37" t="str">
        <f>VLOOKUP(C266,'2021 Muniinfo'!$A$2:$E$566,5,FALSE)</f>
        <v/>
      </c>
    </row>
    <row r="267" spans="1:7" x14ac:dyDescent="0.25">
      <c r="A267" s="37" t="str">
        <f t="shared" si="12"/>
        <v>Livingston Township, Essex County</v>
      </c>
      <c r="B267" s="37">
        <f t="shared" si="14"/>
        <v>266</v>
      </c>
      <c r="C267" s="37" t="s">
        <v>421</v>
      </c>
      <c r="D267" s="37" t="s">
        <v>422</v>
      </c>
      <c r="E267" s="37" t="s">
        <v>405</v>
      </c>
      <c r="F267" s="37" t="str">
        <f t="shared" si="13"/>
        <v>Calendar Year</v>
      </c>
      <c r="G267" s="37" t="str">
        <f>VLOOKUP(C267,'2021 Muniinfo'!$A$2:$E$566,5,FALSE)</f>
        <v/>
      </c>
    </row>
    <row r="268" spans="1:7" x14ac:dyDescent="0.25">
      <c r="A268" s="37" t="str">
        <f t="shared" si="12"/>
        <v>Loch Arbour Village, Monmouth County</v>
      </c>
      <c r="B268" s="37">
        <f t="shared" si="14"/>
        <v>267</v>
      </c>
      <c r="C268" s="37" t="s">
        <v>687</v>
      </c>
      <c r="D268" s="37" t="s">
        <v>688</v>
      </c>
      <c r="E268" s="37" t="s">
        <v>642</v>
      </c>
      <c r="F268" s="37" t="str">
        <f t="shared" si="13"/>
        <v>Calendar Year</v>
      </c>
      <c r="G268" s="37" t="str">
        <f>VLOOKUP(C268,'2021 Muniinfo'!$A$2:$E$566,5,FALSE)</f>
        <v/>
      </c>
    </row>
    <row r="269" spans="1:7" x14ac:dyDescent="0.25">
      <c r="A269" s="37" t="str">
        <f t="shared" si="12"/>
        <v>Lodi Borough, Bergen County</v>
      </c>
      <c r="B269" s="37">
        <f t="shared" si="14"/>
        <v>268</v>
      </c>
      <c r="C269" s="37" t="s">
        <v>109</v>
      </c>
      <c r="D269" s="37" t="s">
        <v>110</v>
      </c>
      <c r="E269" s="37" t="s">
        <v>50</v>
      </c>
      <c r="F269" s="37" t="str">
        <f t="shared" si="13"/>
        <v>Calendar Year</v>
      </c>
      <c r="G269" s="37" t="str">
        <f>VLOOKUP(C269,'2021 Muniinfo'!$A$2:$E$566,5,FALSE)</f>
        <v/>
      </c>
    </row>
    <row r="270" spans="1:7" x14ac:dyDescent="0.25">
      <c r="A270" s="37" t="str">
        <f t="shared" si="12"/>
        <v>Logan Township, Gloucester County</v>
      </c>
      <c r="B270" s="37">
        <f t="shared" si="14"/>
        <v>269</v>
      </c>
      <c r="C270" s="37" t="s">
        <v>462</v>
      </c>
      <c r="D270" s="37" t="s">
        <v>463</v>
      </c>
      <c r="E270" s="37" t="s">
        <v>448</v>
      </c>
      <c r="F270" s="37" t="str">
        <f t="shared" si="13"/>
        <v>Calendar Year</v>
      </c>
      <c r="G270" s="37" t="str">
        <f>VLOOKUP(C270,'2021 Muniinfo'!$A$2:$E$566,5,FALSE)</f>
        <v/>
      </c>
    </row>
    <row r="271" spans="1:7" x14ac:dyDescent="0.25">
      <c r="A271" s="37" t="str">
        <f t="shared" si="12"/>
        <v>Long Beach Township, Ocean County</v>
      </c>
      <c r="B271" s="37">
        <f t="shared" si="14"/>
        <v>270</v>
      </c>
      <c r="C271" s="37" t="s">
        <v>858</v>
      </c>
      <c r="D271" s="37" t="s">
        <v>859</v>
      </c>
      <c r="E271" s="37" t="s">
        <v>827</v>
      </c>
      <c r="F271" s="37" t="str">
        <f t="shared" si="13"/>
        <v>Calendar Year</v>
      </c>
      <c r="G271" s="37" t="str">
        <f>VLOOKUP(C271,'2021 Muniinfo'!$A$2:$E$566,5,FALSE)</f>
        <v/>
      </c>
    </row>
    <row r="272" spans="1:7" x14ac:dyDescent="0.25">
      <c r="A272" s="37" t="str">
        <f t="shared" si="12"/>
        <v>Long Branch City, Monmouth County</v>
      </c>
      <c r="B272" s="37">
        <f t="shared" si="14"/>
        <v>271</v>
      </c>
      <c r="C272" s="37" t="s">
        <v>689</v>
      </c>
      <c r="D272" s="37" t="s">
        <v>690</v>
      </c>
      <c r="E272" s="37" t="s">
        <v>642</v>
      </c>
      <c r="F272" s="37" t="str">
        <f t="shared" si="13"/>
        <v>Calendar Year</v>
      </c>
      <c r="G272" s="37" t="str">
        <f>VLOOKUP(C272,'2021 Muniinfo'!$A$2:$E$566,5,FALSE)</f>
        <v/>
      </c>
    </row>
    <row r="273" spans="1:7" x14ac:dyDescent="0.25">
      <c r="A273" s="37" t="str">
        <f t="shared" si="12"/>
        <v>Long Hill Township, Morris County</v>
      </c>
      <c r="B273" s="37">
        <f t="shared" si="14"/>
        <v>272</v>
      </c>
      <c r="C273" s="37" t="s">
        <v>806</v>
      </c>
      <c r="D273" s="37" t="s">
        <v>807</v>
      </c>
      <c r="E273" s="37" t="s">
        <v>749</v>
      </c>
      <c r="F273" s="37" t="str">
        <f t="shared" si="13"/>
        <v>Calendar Year</v>
      </c>
      <c r="G273" s="37" t="str">
        <f>VLOOKUP(C273,'2021 Muniinfo'!$A$2:$E$566,5,FALSE)</f>
        <v/>
      </c>
    </row>
    <row r="274" spans="1:7" x14ac:dyDescent="0.25">
      <c r="A274" s="37" t="str">
        <f t="shared" si="12"/>
        <v>Longport City, Atlantic County</v>
      </c>
      <c r="B274" s="37">
        <f t="shared" si="14"/>
        <v>273</v>
      </c>
      <c r="C274" s="37" t="s">
        <v>31</v>
      </c>
      <c r="D274" s="37" t="s">
        <v>32</v>
      </c>
      <c r="E274" s="37" t="s">
        <v>6</v>
      </c>
      <c r="F274" s="37" t="str">
        <f t="shared" si="13"/>
        <v>Calendar Year</v>
      </c>
      <c r="G274" s="37" t="str">
        <f>VLOOKUP(C274,'2021 Muniinfo'!$A$2:$E$566,5,FALSE)</f>
        <v/>
      </c>
    </row>
    <row r="275" spans="1:7" x14ac:dyDescent="0.25">
      <c r="A275" s="37" t="str">
        <f t="shared" si="12"/>
        <v>Lopatcong Township, Warren County</v>
      </c>
      <c r="B275" s="37">
        <f t="shared" si="14"/>
        <v>274</v>
      </c>
      <c r="C275" s="37" t="s">
        <v>1114</v>
      </c>
      <c r="D275" s="37" t="s">
        <v>1115</v>
      </c>
      <c r="E275" s="37" t="s">
        <v>1089</v>
      </c>
      <c r="F275" s="37" t="str">
        <f t="shared" si="13"/>
        <v>Calendar Year</v>
      </c>
      <c r="G275" s="37" t="str">
        <f>VLOOKUP(C275,'2021 Muniinfo'!$A$2:$E$566,5,FALSE)</f>
        <v/>
      </c>
    </row>
    <row r="276" spans="1:7" x14ac:dyDescent="0.25">
      <c r="A276" s="37" t="str">
        <f t="shared" si="12"/>
        <v>Lower Alloways Creek Township, Salem County</v>
      </c>
      <c r="B276" s="37">
        <f t="shared" si="14"/>
        <v>275</v>
      </c>
      <c r="C276" s="37" t="s">
        <v>931</v>
      </c>
      <c r="D276" s="37" t="s">
        <v>932</v>
      </c>
      <c r="E276" s="37" t="s">
        <v>926</v>
      </c>
      <c r="F276" s="37" t="str">
        <f t="shared" si="13"/>
        <v>Calendar Year</v>
      </c>
      <c r="G276" s="37" t="str">
        <f>VLOOKUP(C276,'2021 Muniinfo'!$A$2:$E$566,5,FALSE)</f>
        <v/>
      </c>
    </row>
    <row r="277" spans="1:7" x14ac:dyDescent="0.25">
      <c r="A277" s="37" t="str">
        <f t="shared" si="12"/>
        <v>Lower Township, Cape May County</v>
      </c>
      <c r="B277" s="37">
        <f t="shared" si="14"/>
        <v>276</v>
      </c>
      <c r="C277" s="37" t="s">
        <v>351</v>
      </c>
      <c r="D277" s="37" t="s">
        <v>352</v>
      </c>
      <c r="E277" s="37" t="s">
        <v>344</v>
      </c>
      <c r="F277" s="37" t="str">
        <f t="shared" si="13"/>
        <v>Calendar Year</v>
      </c>
      <c r="G277" s="37" t="str">
        <f>VLOOKUP(C277,'2021 Muniinfo'!$A$2:$E$566,5,FALSE)</f>
        <v/>
      </c>
    </row>
    <row r="278" spans="1:7" x14ac:dyDescent="0.25">
      <c r="A278" s="37" t="str">
        <f t="shared" si="12"/>
        <v>Lumberton Township, Burlington County</v>
      </c>
      <c r="B278" s="37">
        <f t="shared" si="14"/>
        <v>277</v>
      </c>
      <c r="C278" s="37" t="s">
        <v>222</v>
      </c>
      <c r="D278" s="37" t="s">
        <v>223</v>
      </c>
      <c r="E278" s="37" t="s">
        <v>191</v>
      </c>
      <c r="F278" s="37" t="str">
        <f t="shared" si="13"/>
        <v>Calendar Year</v>
      </c>
      <c r="G278" s="37" t="str">
        <f>VLOOKUP(C278,'2021 Muniinfo'!$A$2:$E$566,5,FALSE)</f>
        <v/>
      </c>
    </row>
    <row r="279" spans="1:7" x14ac:dyDescent="0.25">
      <c r="A279" s="37" t="str">
        <f t="shared" si="12"/>
        <v>Lyndhurst Township, Bergen County</v>
      </c>
      <c r="B279" s="37">
        <f t="shared" si="14"/>
        <v>278</v>
      </c>
      <c r="C279" s="37" t="s">
        <v>111</v>
      </c>
      <c r="D279" s="37" t="s">
        <v>112</v>
      </c>
      <c r="E279" s="37" t="s">
        <v>50</v>
      </c>
      <c r="F279" s="37" t="str">
        <f t="shared" si="13"/>
        <v>Calendar Year</v>
      </c>
      <c r="G279" s="37" t="str">
        <f>VLOOKUP(C279,'2021 Muniinfo'!$A$2:$E$566,5,FALSE)</f>
        <v/>
      </c>
    </row>
    <row r="280" spans="1:7" x14ac:dyDescent="0.25">
      <c r="A280" s="37" t="str">
        <f t="shared" si="12"/>
        <v>Madison Borough, Morris County</v>
      </c>
      <c r="B280" s="37">
        <f t="shared" si="14"/>
        <v>279</v>
      </c>
      <c r="C280" s="37" t="s">
        <v>780</v>
      </c>
      <c r="D280" s="37" t="s">
        <v>781</v>
      </c>
      <c r="E280" s="37" t="s">
        <v>749</v>
      </c>
      <c r="F280" s="37" t="str">
        <f t="shared" si="13"/>
        <v>Calendar Year</v>
      </c>
      <c r="G280" s="37" t="str">
        <f>VLOOKUP(C280,'2021 Muniinfo'!$A$2:$E$566,5,FALSE)</f>
        <v/>
      </c>
    </row>
    <row r="281" spans="1:7" x14ac:dyDescent="0.25">
      <c r="A281" s="37" t="str">
        <f t="shared" si="12"/>
        <v>Magnolia Borough, Camden County</v>
      </c>
      <c r="B281" s="37">
        <f t="shared" si="14"/>
        <v>280</v>
      </c>
      <c r="C281" s="37" t="s">
        <v>313</v>
      </c>
      <c r="D281" s="37" t="s">
        <v>314</v>
      </c>
      <c r="E281" s="37" t="s">
        <v>270</v>
      </c>
      <c r="F281" s="37" t="str">
        <f t="shared" si="13"/>
        <v>Calendar Year</v>
      </c>
      <c r="G281" s="37" t="str">
        <f>VLOOKUP(C281,'2021 Muniinfo'!$A$2:$E$566,5,FALSE)</f>
        <v/>
      </c>
    </row>
    <row r="282" spans="1:7" x14ac:dyDescent="0.25">
      <c r="A282" s="37" t="str">
        <f t="shared" si="12"/>
        <v>Mahwah Township, Bergen County</v>
      </c>
      <c r="B282" s="37">
        <f t="shared" si="14"/>
        <v>281</v>
      </c>
      <c r="C282" s="37" t="s">
        <v>113</v>
      </c>
      <c r="D282" s="37" t="s">
        <v>114</v>
      </c>
      <c r="E282" s="37" t="s">
        <v>50</v>
      </c>
      <c r="F282" s="37" t="str">
        <f t="shared" si="13"/>
        <v>Calendar Year</v>
      </c>
      <c r="G282" s="37" t="str">
        <f>VLOOKUP(C282,'2021 Muniinfo'!$A$2:$E$566,5,FALSE)</f>
        <v/>
      </c>
    </row>
    <row r="283" spans="1:7" x14ac:dyDescent="0.25">
      <c r="A283" s="37" t="str">
        <f t="shared" si="12"/>
        <v>Manalapan Township, Monmouth County</v>
      </c>
      <c r="B283" s="37">
        <f t="shared" si="14"/>
        <v>282</v>
      </c>
      <c r="C283" s="37" t="s">
        <v>691</v>
      </c>
      <c r="D283" s="37" t="s">
        <v>692</v>
      </c>
      <c r="E283" s="37" t="s">
        <v>642</v>
      </c>
      <c r="F283" s="37" t="str">
        <f t="shared" si="13"/>
        <v>Calendar Year</v>
      </c>
      <c r="G283" s="37" t="str">
        <f>VLOOKUP(C283,'2021 Muniinfo'!$A$2:$E$566,5,FALSE)</f>
        <v/>
      </c>
    </row>
    <row r="284" spans="1:7" x14ac:dyDescent="0.25">
      <c r="A284" s="37" t="str">
        <f t="shared" si="12"/>
        <v>Manasquan Borough, Monmouth County</v>
      </c>
      <c r="B284" s="37">
        <f t="shared" si="14"/>
        <v>283</v>
      </c>
      <c r="C284" s="37" t="s">
        <v>693</v>
      </c>
      <c r="D284" s="37" t="s">
        <v>694</v>
      </c>
      <c r="E284" s="37" t="s">
        <v>642</v>
      </c>
      <c r="F284" s="37" t="str">
        <f t="shared" si="13"/>
        <v>Calendar Year</v>
      </c>
      <c r="G284" s="37" t="str">
        <f>VLOOKUP(C284,'2021 Muniinfo'!$A$2:$E$566,5,FALSE)</f>
        <v/>
      </c>
    </row>
    <row r="285" spans="1:7" x14ac:dyDescent="0.25">
      <c r="A285" s="37" t="str">
        <f t="shared" si="12"/>
        <v>Manchester Township, Ocean County</v>
      </c>
      <c r="B285" s="37">
        <f t="shared" si="14"/>
        <v>284</v>
      </c>
      <c r="C285" s="37" t="s">
        <v>860</v>
      </c>
      <c r="D285" s="37" t="s">
        <v>861</v>
      </c>
      <c r="E285" s="37" t="s">
        <v>827</v>
      </c>
      <c r="F285" s="37" t="str">
        <f t="shared" si="13"/>
        <v>Calendar Year</v>
      </c>
      <c r="G285" s="37" t="str">
        <f>VLOOKUP(C285,'2021 Muniinfo'!$A$2:$E$566,5,FALSE)</f>
        <v/>
      </c>
    </row>
    <row r="286" spans="1:7" x14ac:dyDescent="0.25">
      <c r="A286" s="37" t="str">
        <f t="shared" si="12"/>
        <v>Mannington Township, Salem County</v>
      </c>
      <c r="B286" s="37">
        <f t="shared" si="14"/>
        <v>285</v>
      </c>
      <c r="C286" s="37" t="s">
        <v>933</v>
      </c>
      <c r="D286" s="37" t="s">
        <v>934</v>
      </c>
      <c r="E286" s="37" t="s">
        <v>926</v>
      </c>
      <c r="F286" s="37" t="str">
        <f t="shared" si="13"/>
        <v>Calendar Year</v>
      </c>
      <c r="G286" s="37" t="str">
        <f>VLOOKUP(C286,'2021 Muniinfo'!$A$2:$E$566,5,FALSE)</f>
        <v/>
      </c>
    </row>
    <row r="287" spans="1:7" x14ac:dyDescent="0.25">
      <c r="A287" s="37" t="str">
        <f t="shared" si="12"/>
        <v>Mansfield Township, Burlington County</v>
      </c>
      <c r="B287" s="37">
        <f t="shared" si="14"/>
        <v>286</v>
      </c>
      <c r="C287" s="37" t="s">
        <v>224</v>
      </c>
      <c r="D287" s="37" t="s">
        <v>225</v>
      </c>
      <c r="E287" s="37" t="s">
        <v>191</v>
      </c>
      <c r="F287" s="37" t="str">
        <f t="shared" si="13"/>
        <v>Calendar Year</v>
      </c>
      <c r="G287" s="37" t="str">
        <f>VLOOKUP(C287,'2021 Muniinfo'!$A$2:$E$566,5,FALSE)</f>
        <v/>
      </c>
    </row>
    <row r="288" spans="1:7" x14ac:dyDescent="0.25">
      <c r="A288" s="37" t="str">
        <f t="shared" si="12"/>
        <v>Mansfield Township, Warren County</v>
      </c>
      <c r="B288" s="37">
        <f t="shared" si="14"/>
        <v>287</v>
      </c>
      <c r="C288" s="37" t="s">
        <v>1116</v>
      </c>
      <c r="D288" s="37" t="s">
        <v>225</v>
      </c>
      <c r="E288" s="37" t="s">
        <v>1089</v>
      </c>
      <c r="F288" s="37" t="str">
        <f t="shared" si="13"/>
        <v>Calendar Year</v>
      </c>
      <c r="G288" s="37" t="str">
        <f>VLOOKUP(C288,'2021 Muniinfo'!$A$2:$E$566,5,FALSE)</f>
        <v/>
      </c>
    </row>
    <row r="289" spans="1:7" x14ac:dyDescent="0.25">
      <c r="A289" s="37" t="str">
        <f t="shared" si="12"/>
        <v>Mantoloking Borough, Ocean County</v>
      </c>
      <c r="B289" s="37">
        <f t="shared" si="14"/>
        <v>288</v>
      </c>
      <c r="C289" s="37" t="s">
        <v>862</v>
      </c>
      <c r="D289" s="37" t="s">
        <v>863</v>
      </c>
      <c r="E289" s="37" t="s">
        <v>827</v>
      </c>
      <c r="F289" s="37" t="str">
        <f t="shared" si="13"/>
        <v>Calendar Year</v>
      </c>
      <c r="G289" s="37" t="str">
        <f>VLOOKUP(C289,'2021 Muniinfo'!$A$2:$E$566,5,FALSE)</f>
        <v/>
      </c>
    </row>
    <row r="290" spans="1:7" x14ac:dyDescent="0.25">
      <c r="A290" s="37" t="str">
        <f t="shared" si="12"/>
        <v>Mantua Township, Gloucester County</v>
      </c>
      <c r="B290" s="37">
        <f t="shared" si="14"/>
        <v>289</v>
      </c>
      <c r="C290" s="37" t="s">
        <v>464</v>
      </c>
      <c r="D290" s="37" t="s">
        <v>465</v>
      </c>
      <c r="E290" s="37" t="s">
        <v>448</v>
      </c>
      <c r="F290" s="37" t="str">
        <f t="shared" si="13"/>
        <v>Calendar Year</v>
      </c>
      <c r="G290" s="37" t="str">
        <f>VLOOKUP(C290,'2021 Muniinfo'!$A$2:$E$566,5,FALSE)</f>
        <v/>
      </c>
    </row>
    <row r="291" spans="1:7" x14ac:dyDescent="0.25">
      <c r="A291" s="37" t="str">
        <f t="shared" si="12"/>
        <v>Manville Borough, Somerset County</v>
      </c>
      <c r="B291" s="37">
        <f t="shared" si="14"/>
        <v>290</v>
      </c>
      <c r="C291" s="37" t="s">
        <v>975</v>
      </c>
      <c r="D291" s="37" t="s">
        <v>976</v>
      </c>
      <c r="E291" s="37" t="s">
        <v>957</v>
      </c>
      <c r="F291" s="37" t="str">
        <f t="shared" si="13"/>
        <v>Calendar Year</v>
      </c>
      <c r="G291" s="37" t="str">
        <f>VLOOKUP(C291,'2021 Muniinfo'!$A$2:$E$566,5,FALSE)</f>
        <v/>
      </c>
    </row>
    <row r="292" spans="1:7" x14ac:dyDescent="0.25">
      <c r="A292" s="37" t="str">
        <f t="shared" si="12"/>
        <v>Maple Shade Township, Burlington County</v>
      </c>
      <c r="B292" s="37">
        <f t="shared" si="14"/>
        <v>291</v>
      </c>
      <c r="C292" s="37" t="s">
        <v>226</v>
      </c>
      <c r="D292" s="37" t="s">
        <v>1137</v>
      </c>
      <c r="E292" s="37" t="s">
        <v>191</v>
      </c>
      <c r="F292" s="37" t="str">
        <f t="shared" si="13"/>
        <v>Calendar Year</v>
      </c>
      <c r="G292" s="37" t="str">
        <f>VLOOKUP(C292,'2021 Muniinfo'!$A$2:$E$566,5,FALSE)</f>
        <v/>
      </c>
    </row>
    <row r="293" spans="1:7" x14ac:dyDescent="0.25">
      <c r="A293" s="37" t="str">
        <f t="shared" si="12"/>
        <v>Maplewood Township, Essex County</v>
      </c>
      <c r="B293" s="37">
        <f t="shared" si="14"/>
        <v>292</v>
      </c>
      <c r="C293" s="37" t="s">
        <v>423</v>
      </c>
      <c r="D293" s="37" t="s">
        <v>1142</v>
      </c>
      <c r="E293" s="37" t="s">
        <v>405</v>
      </c>
      <c r="F293" s="37" t="str">
        <f t="shared" si="13"/>
        <v>Calendar Year</v>
      </c>
      <c r="G293" s="37" t="str">
        <f>VLOOKUP(C293,'2021 Muniinfo'!$A$2:$E$566,5,FALSE)</f>
        <v/>
      </c>
    </row>
    <row r="294" spans="1:7" x14ac:dyDescent="0.25">
      <c r="A294" s="37" t="str">
        <f t="shared" si="12"/>
        <v>Margate City, Atlantic County</v>
      </c>
      <c r="B294" s="37">
        <f t="shared" si="14"/>
        <v>293</v>
      </c>
      <c r="C294" s="37" t="s">
        <v>33</v>
      </c>
      <c r="D294" s="37" t="s">
        <v>34</v>
      </c>
      <c r="E294" s="37" t="s">
        <v>6</v>
      </c>
      <c r="F294" s="37" t="str">
        <f t="shared" si="13"/>
        <v>Calendar Year</v>
      </c>
      <c r="G294" s="37" t="str">
        <f>VLOOKUP(C294,'2021 Muniinfo'!$A$2:$E$566,5,FALSE)</f>
        <v/>
      </c>
    </row>
    <row r="295" spans="1:7" x14ac:dyDescent="0.25">
      <c r="A295" s="37" t="str">
        <f t="shared" si="12"/>
        <v>Marlboro Township, Monmouth County</v>
      </c>
      <c r="B295" s="37">
        <f t="shared" si="14"/>
        <v>294</v>
      </c>
      <c r="C295" s="37" t="s">
        <v>695</v>
      </c>
      <c r="D295" s="37" t="s">
        <v>696</v>
      </c>
      <c r="E295" s="37" t="s">
        <v>642</v>
      </c>
      <c r="F295" s="37" t="str">
        <f t="shared" si="13"/>
        <v>Calendar Year</v>
      </c>
      <c r="G295" s="37" t="str">
        <f>VLOOKUP(C295,'2021 Muniinfo'!$A$2:$E$566,5,FALSE)</f>
        <v/>
      </c>
    </row>
    <row r="296" spans="1:7" x14ac:dyDescent="0.25">
      <c r="A296" s="37" t="str">
        <f t="shared" si="12"/>
        <v>Matawan Borough, Monmouth County</v>
      </c>
      <c r="B296" s="37">
        <f t="shared" si="14"/>
        <v>295</v>
      </c>
      <c r="C296" s="37" t="s">
        <v>697</v>
      </c>
      <c r="D296" s="37" t="s">
        <v>698</v>
      </c>
      <c r="E296" s="37" t="s">
        <v>642</v>
      </c>
      <c r="F296" s="37" t="str">
        <f t="shared" si="13"/>
        <v>Calendar Year</v>
      </c>
      <c r="G296" s="37" t="str">
        <f>VLOOKUP(C296,'2021 Muniinfo'!$A$2:$E$566,5,FALSE)</f>
        <v/>
      </c>
    </row>
    <row r="297" spans="1:7" x14ac:dyDescent="0.25">
      <c r="A297" s="37" t="str">
        <f t="shared" si="12"/>
        <v>Maurice River Township, Cumberland County</v>
      </c>
      <c r="B297" s="37">
        <f t="shared" si="14"/>
        <v>296</v>
      </c>
      <c r="C297" s="37" t="s">
        <v>391</v>
      </c>
      <c r="D297" s="37" t="s">
        <v>392</v>
      </c>
      <c r="E297" s="37" t="s">
        <v>376</v>
      </c>
      <c r="F297" s="37" t="str">
        <f t="shared" si="13"/>
        <v>Calendar Year</v>
      </c>
      <c r="G297" s="37" t="str">
        <f>VLOOKUP(C297,'2021 Muniinfo'!$A$2:$E$566,5,FALSE)</f>
        <v/>
      </c>
    </row>
    <row r="298" spans="1:7" x14ac:dyDescent="0.25">
      <c r="A298" s="37" t="str">
        <f t="shared" si="12"/>
        <v>Maywood Borough, Bergen County</v>
      </c>
      <c r="B298" s="37">
        <f t="shared" si="14"/>
        <v>297</v>
      </c>
      <c r="C298" s="37" t="s">
        <v>115</v>
      </c>
      <c r="D298" s="37" t="s">
        <v>116</v>
      </c>
      <c r="E298" s="37" t="s">
        <v>50</v>
      </c>
      <c r="F298" s="37" t="str">
        <f t="shared" si="13"/>
        <v>Calendar Year</v>
      </c>
      <c r="G298" s="37" t="str">
        <f>VLOOKUP(C298,'2021 Muniinfo'!$A$2:$E$566,5,FALSE)</f>
        <v/>
      </c>
    </row>
    <row r="299" spans="1:7" x14ac:dyDescent="0.25">
      <c r="A299" s="37" t="str">
        <f t="shared" si="12"/>
        <v>Medford Lakes Borough, Burlington County</v>
      </c>
      <c r="B299" s="37">
        <f t="shared" si="14"/>
        <v>298</v>
      </c>
      <c r="C299" s="37" t="s">
        <v>229</v>
      </c>
      <c r="D299" s="37" t="s">
        <v>230</v>
      </c>
      <c r="E299" s="37" t="s">
        <v>191</v>
      </c>
      <c r="F299" s="37" t="str">
        <f t="shared" si="13"/>
        <v>Calendar Year</v>
      </c>
      <c r="G299" s="37" t="str">
        <f>VLOOKUP(C299,'2021 Muniinfo'!$A$2:$E$566,5,FALSE)</f>
        <v/>
      </c>
    </row>
    <row r="300" spans="1:7" x14ac:dyDescent="0.25">
      <c r="A300" s="37" t="str">
        <f t="shared" si="12"/>
        <v>Medford Township, Burlington County</v>
      </c>
      <c r="B300" s="37">
        <f t="shared" si="14"/>
        <v>299</v>
      </c>
      <c r="C300" s="37" t="s">
        <v>227</v>
      </c>
      <c r="D300" s="37" t="s">
        <v>228</v>
      </c>
      <c r="E300" s="37" t="s">
        <v>191</v>
      </c>
      <c r="F300" s="37" t="str">
        <f t="shared" si="13"/>
        <v>Calendar Year</v>
      </c>
      <c r="G300" s="37" t="str">
        <f>VLOOKUP(C300,'2021 Muniinfo'!$A$2:$E$566,5,FALSE)</f>
        <v/>
      </c>
    </row>
    <row r="301" spans="1:7" x14ac:dyDescent="0.25">
      <c r="A301" s="37" t="str">
        <f t="shared" si="12"/>
        <v>Mendham Borough, Morris County</v>
      </c>
      <c r="B301" s="37">
        <f t="shared" si="14"/>
        <v>300</v>
      </c>
      <c r="C301" s="37" t="s">
        <v>782</v>
      </c>
      <c r="D301" s="37" t="s">
        <v>783</v>
      </c>
      <c r="E301" s="37" t="s">
        <v>749</v>
      </c>
      <c r="F301" s="37" t="str">
        <f t="shared" si="13"/>
        <v>Calendar Year</v>
      </c>
      <c r="G301" s="37" t="str">
        <f>VLOOKUP(C301,'2021 Muniinfo'!$A$2:$E$566,5,FALSE)</f>
        <v/>
      </c>
    </row>
    <row r="302" spans="1:7" x14ac:dyDescent="0.25">
      <c r="A302" s="37" t="str">
        <f t="shared" si="12"/>
        <v>Mendham Township, Morris County</v>
      </c>
      <c r="B302" s="37">
        <f t="shared" si="14"/>
        <v>301</v>
      </c>
      <c r="C302" s="37" t="s">
        <v>784</v>
      </c>
      <c r="D302" s="37" t="s">
        <v>785</v>
      </c>
      <c r="E302" s="37" t="s">
        <v>749</v>
      </c>
      <c r="F302" s="37" t="str">
        <f t="shared" si="13"/>
        <v>Calendar Year</v>
      </c>
      <c r="G302" s="37" t="str">
        <f>VLOOKUP(C302,'2021 Muniinfo'!$A$2:$E$566,5,FALSE)</f>
        <v/>
      </c>
    </row>
    <row r="303" spans="1:7" x14ac:dyDescent="0.25">
      <c r="A303" s="37" t="str">
        <f t="shared" si="12"/>
        <v>Merchantville Borough, Camden County</v>
      </c>
      <c r="B303" s="37">
        <f t="shared" si="14"/>
        <v>302</v>
      </c>
      <c r="C303" s="37" t="s">
        <v>315</v>
      </c>
      <c r="D303" s="37" t="s">
        <v>316</v>
      </c>
      <c r="E303" s="37" t="s">
        <v>270</v>
      </c>
      <c r="F303" s="37" t="str">
        <f t="shared" si="13"/>
        <v>Calendar Year</v>
      </c>
      <c r="G303" s="37" t="str">
        <f>VLOOKUP(C303,'2021 Muniinfo'!$A$2:$E$566,5,FALSE)</f>
        <v/>
      </c>
    </row>
    <row r="304" spans="1:7" x14ac:dyDescent="0.25">
      <c r="A304" s="37" t="str">
        <f t="shared" si="12"/>
        <v>Metuchen Borough, Middlesex County</v>
      </c>
      <c r="B304" s="37">
        <f t="shared" si="14"/>
        <v>303</v>
      </c>
      <c r="C304" s="37" t="s">
        <v>609</v>
      </c>
      <c r="D304" s="37" t="s">
        <v>610</v>
      </c>
      <c r="E304" s="37" t="s">
        <v>592</v>
      </c>
      <c r="F304" s="37" t="str">
        <f t="shared" si="13"/>
        <v>Calendar Year</v>
      </c>
      <c r="G304" s="37" t="str">
        <f>VLOOKUP(C304,'2021 Muniinfo'!$A$2:$E$566,5,FALSE)</f>
        <v/>
      </c>
    </row>
    <row r="305" spans="1:7" x14ac:dyDescent="0.25">
      <c r="A305" s="37" t="str">
        <f t="shared" si="12"/>
        <v>Middle Township, Cape May County</v>
      </c>
      <c r="B305" s="37">
        <f t="shared" si="14"/>
        <v>304</v>
      </c>
      <c r="C305" s="37" t="s">
        <v>353</v>
      </c>
      <c r="D305" s="37" t="s">
        <v>354</v>
      </c>
      <c r="E305" s="37" t="s">
        <v>344</v>
      </c>
      <c r="F305" s="37" t="str">
        <f t="shared" si="13"/>
        <v>Calendar Year</v>
      </c>
      <c r="G305" s="37" t="str">
        <f>VLOOKUP(C305,'2021 Muniinfo'!$A$2:$E$566,5,FALSE)</f>
        <v/>
      </c>
    </row>
    <row r="306" spans="1:7" x14ac:dyDescent="0.25">
      <c r="A306" s="37" t="str">
        <f t="shared" si="12"/>
        <v>Middlesex Borough, Middlesex County</v>
      </c>
      <c r="B306" s="37">
        <f t="shared" si="14"/>
        <v>305</v>
      </c>
      <c r="C306" s="37" t="s">
        <v>611</v>
      </c>
      <c r="D306" s="37" t="s">
        <v>612</v>
      </c>
      <c r="E306" s="37" t="s">
        <v>592</v>
      </c>
      <c r="F306" s="37" t="str">
        <f t="shared" si="13"/>
        <v>Calendar Year</v>
      </c>
      <c r="G306" s="37" t="str">
        <f>VLOOKUP(C306,'2021 Muniinfo'!$A$2:$E$566,5,FALSE)</f>
        <v/>
      </c>
    </row>
    <row r="307" spans="1:7" x14ac:dyDescent="0.25">
      <c r="A307" s="37" t="str">
        <f t="shared" si="12"/>
        <v>Middletown Township, Monmouth County</v>
      </c>
      <c r="B307" s="37">
        <f t="shared" si="14"/>
        <v>306</v>
      </c>
      <c r="C307" s="37" t="s">
        <v>701</v>
      </c>
      <c r="D307" s="37" t="s">
        <v>702</v>
      </c>
      <c r="E307" s="37" t="s">
        <v>642</v>
      </c>
      <c r="F307" s="37" t="str">
        <f t="shared" si="13"/>
        <v>Calendar Year</v>
      </c>
      <c r="G307" s="37" t="str">
        <f>VLOOKUP(C307,'2021 Muniinfo'!$A$2:$E$566,5,FALSE)</f>
        <v/>
      </c>
    </row>
    <row r="308" spans="1:7" x14ac:dyDescent="0.25">
      <c r="A308" s="37" t="str">
        <f t="shared" si="12"/>
        <v>Midland Park Borough, Bergen County</v>
      </c>
      <c r="B308" s="37">
        <f t="shared" si="14"/>
        <v>307</v>
      </c>
      <c r="C308" s="37" t="s">
        <v>117</v>
      </c>
      <c r="D308" s="37" t="s">
        <v>118</v>
      </c>
      <c r="E308" s="37" t="s">
        <v>50</v>
      </c>
      <c r="F308" s="37" t="str">
        <f t="shared" si="13"/>
        <v>Calendar Year</v>
      </c>
      <c r="G308" s="37" t="str">
        <f>VLOOKUP(C308,'2021 Muniinfo'!$A$2:$E$566,5,FALSE)</f>
        <v/>
      </c>
    </row>
    <row r="309" spans="1:7" x14ac:dyDescent="0.25">
      <c r="A309" s="37" t="str">
        <f t="shared" si="12"/>
        <v>Milford Borough, Hunterdon County</v>
      </c>
      <c r="B309" s="37">
        <f t="shared" si="14"/>
        <v>308</v>
      </c>
      <c r="C309" s="37" t="s">
        <v>554</v>
      </c>
      <c r="D309" s="37" t="s">
        <v>555</v>
      </c>
      <c r="E309" s="37" t="s">
        <v>518</v>
      </c>
      <c r="F309" s="37" t="str">
        <f t="shared" si="13"/>
        <v>Calendar Year</v>
      </c>
      <c r="G309" s="37" t="str">
        <f>VLOOKUP(C309,'2021 Muniinfo'!$A$2:$E$566,5,FALSE)</f>
        <v/>
      </c>
    </row>
    <row r="310" spans="1:7" x14ac:dyDescent="0.25">
      <c r="A310" s="37" t="str">
        <f t="shared" si="12"/>
        <v>Millburn Township, Essex County</v>
      </c>
      <c r="B310" s="37">
        <f t="shared" si="14"/>
        <v>309</v>
      </c>
      <c r="C310" s="37" t="s">
        <v>424</v>
      </c>
      <c r="D310" s="37" t="s">
        <v>425</v>
      </c>
      <c r="E310" s="37" t="s">
        <v>405</v>
      </c>
      <c r="F310" s="37" t="str">
        <f t="shared" si="13"/>
        <v>Calendar Year</v>
      </c>
      <c r="G310" s="37" t="str">
        <f>VLOOKUP(C310,'2021 Muniinfo'!$A$2:$E$566,5,FALSE)</f>
        <v/>
      </c>
    </row>
    <row r="311" spans="1:7" x14ac:dyDescent="0.25">
      <c r="A311" s="37" t="str">
        <f t="shared" si="12"/>
        <v>Millstone Borough, Somerset County</v>
      </c>
      <c r="B311" s="37">
        <f t="shared" si="14"/>
        <v>310</v>
      </c>
      <c r="C311" s="37" t="s">
        <v>977</v>
      </c>
      <c r="D311" s="37" t="s">
        <v>978</v>
      </c>
      <c r="E311" s="37" t="s">
        <v>957</v>
      </c>
      <c r="F311" s="37" t="str">
        <f t="shared" si="13"/>
        <v>Calendar Year</v>
      </c>
      <c r="G311" s="37" t="str">
        <f>VLOOKUP(C311,'2021 Muniinfo'!$A$2:$E$566,5,FALSE)</f>
        <v/>
      </c>
    </row>
    <row r="312" spans="1:7" x14ac:dyDescent="0.25">
      <c r="A312" s="37" t="str">
        <f t="shared" si="12"/>
        <v>Millstone Township, Monmouth County</v>
      </c>
      <c r="B312" s="37">
        <f t="shared" si="14"/>
        <v>311</v>
      </c>
      <c r="C312" s="37" t="s">
        <v>703</v>
      </c>
      <c r="D312" s="37" t="s">
        <v>704</v>
      </c>
      <c r="E312" s="37" t="s">
        <v>642</v>
      </c>
      <c r="F312" s="37" t="str">
        <f t="shared" si="13"/>
        <v>Calendar Year</v>
      </c>
      <c r="G312" s="37" t="str">
        <f>VLOOKUP(C312,'2021 Muniinfo'!$A$2:$E$566,5,FALSE)</f>
        <v/>
      </c>
    </row>
    <row r="313" spans="1:7" x14ac:dyDescent="0.25">
      <c r="A313" s="37" t="str">
        <f t="shared" si="12"/>
        <v>Milltown Borough, Middlesex County</v>
      </c>
      <c r="B313" s="37">
        <f t="shared" si="14"/>
        <v>312</v>
      </c>
      <c r="C313" s="37" t="s">
        <v>613</v>
      </c>
      <c r="D313" s="37" t="s">
        <v>614</v>
      </c>
      <c r="E313" s="37" t="s">
        <v>592</v>
      </c>
      <c r="F313" s="37" t="str">
        <f t="shared" si="13"/>
        <v>Calendar Year</v>
      </c>
      <c r="G313" s="37" t="str">
        <f>VLOOKUP(C313,'2021 Muniinfo'!$A$2:$E$566,5,FALSE)</f>
        <v/>
      </c>
    </row>
    <row r="314" spans="1:7" x14ac:dyDescent="0.25">
      <c r="A314" s="37" t="str">
        <f t="shared" si="12"/>
        <v>Millville City, Cumberland County</v>
      </c>
      <c r="B314" s="37">
        <f t="shared" si="14"/>
        <v>313</v>
      </c>
      <c r="C314" s="37" t="s">
        <v>393</v>
      </c>
      <c r="D314" s="37" t="s">
        <v>394</v>
      </c>
      <c r="E314" s="37" t="s">
        <v>376</v>
      </c>
      <c r="F314" s="37" t="str">
        <f t="shared" si="13"/>
        <v>Calendar Year</v>
      </c>
      <c r="G314" s="37" t="str">
        <f>VLOOKUP(C314,'2021 Muniinfo'!$A$2:$E$566,5,FALSE)</f>
        <v/>
      </c>
    </row>
    <row r="315" spans="1:7" x14ac:dyDescent="0.25">
      <c r="A315" s="37" t="str">
        <f t="shared" si="12"/>
        <v>Mine Hill Township, Morris County</v>
      </c>
      <c r="B315" s="37">
        <f t="shared" si="14"/>
        <v>314</v>
      </c>
      <c r="C315" s="37" t="s">
        <v>786</v>
      </c>
      <c r="D315" s="37" t="s">
        <v>787</v>
      </c>
      <c r="E315" s="37" t="s">
        <v>749</v>
      </c>
      <c r="F315" s="37" t="str">
        <f t="shared" si="13"/>
        <v>Calendar Year</v>
      </c>
      <c r="G315" s="37" t="str">
        <f>VLOOKUP(C315,'2021 Muniinfo'!$A$2:$E$566,5,FALSE)</f>
        <v/>
      </c>
    </row>
    <row r="316" spans="1:7" x14ac:dyDescent="0.25">
      <c r="A316" s="37" t="str">
        <f t="shared" si="12"/>
        <v>Monmouth Beach Borough, Monmouth County</v>
      </c>
      <c r="B316" s="37">
        <f t="shared" si="14"/>
        <v>315</v>
      </c>
      <c r="C316" s="37" t="s">
        <v>705</v>
      </c>
      <c r="D316" s="37" t="s">
        <v>706</v>
      </c>
      <c r="E316" s="37" t="s">
        <v>642</v>
      </c>
      <c r="F316" s="37" t="str">
        <f t="shared" si="13"/>
        <v>Calendar Year</v>
      </c>
      <c r="G316" s="37" t="str">
        <f>VLOOKUP(C316,'2021 Muniinfo'!$A$2:$E$566,5,FALSE)</f>
        <v/>
      </c>
    </row>
    <row r="317" spans="1:7" x14ac:dyDescent="0.25">
      <c r="A317" s="37" t="str">
        <f t="shared" si="12"/>
        <v>Monroe Township, Gloucester County</v>
      </c>
      <c r="B317" s="37">
        <f t="shared" si="14"/>
        <v>316</v>
      </c>
      <c r="C317" s="37" t="s">
        <v>466</v>
      </c>
      <c r="D317" s="37" t="s">
        <v>467</v>
      </c>
      <c r="E317" s="37" t="s">
        <v>448</v>
      </c>
      <c r="F317" s="37" t="str">
        <f t="shared" si="13"/>
        <v>Calendar Year</v>
      </c>
      <c r="G317" s="37" t="str">
        <f>VLOOKUP(C317,'2021 Muniinfo'!$A$2:$E$566,5,FALSE)</f>
        <v/>
      </c>
    </row>
    <row r="318" spans="1:7" x14ac:dyDescent="0.25">
      <c r="A318" s="37" t="str">
        <f t="shared" si="12"/>
        <v>Monroe Township, Middlesex County</v>
      </c>
      <c r="B318" s="37">
        <f t="shared" si="14"/>
        <v>317</v>
      </c>
      <c r="C318" s="37" t="s">
        <v>615</v>
      </c>
      <c r="D318" s="37" t="s">
        <v>467</v>
      </c>
      <c r="E318" s="37" t="s">
        <v>592</v>
      </c>
      <c r="F318" s="37" t="str">
        <f t="shared" si="13"/>
        <v>Calendar Year</v>
      </c>
      <c r="G318" s="37" t="str">
        <f>VLOOKUP(C318,'2021 Muniinfo'!$A$2:$E$566,5,FALSE)</f>
        <v/>
      </c>
    </row>
    <row r="319" spans="1:7" x14ac:dyDescent="0.25">
      <c r="A319" s="37" t="str">
        <f t="shared" si="12"/>
        <v>Montague Township, Sussex County</v>
      </c>
      <c r="B319" s="37">
        <f t="shared" si="14"/>
        <v>318</v>
      </c>
      <c r="C319" s="37" t="s">
        <v>1024</v>
      </c>
      <c r="D319" s="37" t="s">
        <v>1025</v>
      </c>
      <c r="E319" s="37" t="s">
        <v>999</v>
      </c>
      <c r="F319" s="37" t="str">
        <f t="shared" si="13"/>
        <v>Calendar Year</v>
      </c>
      <c r="G319" s="37" t="str">
        <f>VLOOKUP(C319,'2021 Muniinfo'!$A$2:$E$566,5,FALSE)</f>
        <v/>
      </c>
    </row>
    <row r="320" spans="1:7" x14ac:dyDescent="0.25">
      <c r="A320" s="37" t="str">
        <f t="shared" si="12"/>
        <v>Montclair Township, Essex County</v>
      </c>
      <c r="B320" s="37">
        <f t="shared" si="14"/>
        <v>319</v>
      </c>
      <c r="C320" s="37" t="s">
        <v>426</v>
      </c>
      <c r="D320" s="37" t="s">
        <v>427</v>
      </c>
      <c r="E320" s="37" t="s">
        <v>405</v>
      </c>
      <c r="F320" s="37" t="str">
        <f t="shared" si="13"/>
        <v>Calendar Year</v>
      </c>
      <c r="G320" s="37" t="str">
        <f>VLOOKUP(C320,'2021 Muniinfo'!$A$2:$E$566,5,FALSE)</f>
        <v/>
      </c>
    </row>
    <row r="321" spans="1:7" x14ac:dyDescent="0.25">
      <c r="A321" s="37" t="str">
        <f t="shared" si="12"/>
        <v>Montgomery Township, Somerset County</v>
      </c>
      <c r="B321" s="37">
        <f t="shared" si="14"/>
        <v>320</v>
      </c>
      <c r="C321" s="37" t="s">
        <v>979</v>
      </c>
      <c r="D321" s="37" t="s">
        <v>980</v>
      </c>
      <c r="E321" s="37" t="s">
        <v>957</v>
      </c>
      <c r="F321" s="37" t="str">
        <f t="shared" si="13"/>
        <v>Calendar Year</v>
      </c>
      <c r="G321" s="37" t="str">
        <f>VLOOKUP(C321,'2021 Muniinfo'!$A$2:$E$566,5,FALSE)</f>
        <v/>
      </c>
    </row>
    <row r="322" spans="1:7" x14ac:dyDescent="0.25">
      <c r="A322" s="37" t="str">
        <f t="shared" si="12"/>
        <v>Montvale Borough, Bergen County</v>
      </c>
      <c r="B322" s="37">
        <f t="shared" si="14"/>
        <v>321</v>
      </c>
      <c r="C322" s="37" t="s">
        <v>119</v>
      </c>
      <c r="D322" s="37" t="s">
        <v>120</v>
      </c>
      <c r="E322" s="37" t="s">
        <v>50</v>
      </c>
      <c r="F322" s="37" t="str">
        <f t="shared" si="13"/>
        <v>Calendar Year</v>
      </c>
      <c r="G322" s="37" t="str">
        <f>VLOOKUP(C322,'2021 Muniinfo'!$A$2:$E$566,5,FALSE)</f>
        <v/>
      </c>
    </row>
    <row r="323" spans="1:7" x14ac:dyDescent="0.25">
      <c r="A323" s="37" t="str">
        <f t="shared" ref="A323:A386" si="15">D323&amp;", "&amp;E323&amp;" County"</f>
        <v>Montville Township, Morris County</v>
      </c>
      <c r="B323" s="37">
        <f t="shared" si="14"/>
        <v>322</v>
      </c>
      <c r="C323" s="37" t="s">
        <v>788</v>
      </c>
      <c r="D323" s="37" t="s">
        <v>789</v>
      </c>
      <c r="E323" s="37" t="s">
        <v>749</v>
      </c>
      <c r="F323" s="37" t="str">
        <f t="shared" ref="F323:F386" si="16">IF(G323="","Calendar Year",IF(G323="T","Calendar Year","State Fiscal Year"))</f>
        <v>Calendar Year</v>
      </c>
      <c r="G323" s="37" t="str">
        <f>VLOOKUP(C323,'2021 Muniinfo'!$A$2:$E$566,5,FALSE)</f>
        <v/>
      </c>
    </row>
    <row r="324" spans="1:7" x14ac:dyDescent="0.25">
      <c r="A324" s="37" t="str">
        <f t="shared" si="15"/>
        <v>Moonachie Borough, Bergen County</v>
      </c>
      <c r="B324" s="37">
        <f t="shared" ref="B324:B387" si="17">B323+1</f>
        <v>323</v>
      </c>
      <c r="C324" s="37" t="s">
        <v>121</v>
      </c>
      <c r="D324" s="37" t="s">
        <v>122</v>
      </c>
      <c r="E324" s="37" t="s">
        <v>50</v>
      </c>
      <c r="F324" s="37" t="str">
        <f t="shared" si="16"/>
        <v>Calendar Year</v>
      </c>
      <c r="G324" s="37" t="str">
        <f>VLOOKUP(C324,'2021 Muniinfo'!$A$2:$E$566,5,FALSE)</f>
        <v/>
      </c>
    </row>
    <row r="325" spans="1:7" x14ac:dyDescent="0.25">
      <c r="A325" s="37" t="str">
        <f t="shared" si="15"/>
        <v>Moorestown Township, Burlington County</v>
      </c>
      <c r="B325" s="37">
        <f t="shared" si="17"/>
        <v>324</v>
      </c>
      <c r="C325" s="37" t="s">
        <v>231</v>
      </c>
      <c r="D325" s="37" t="s">
        <v>232</v>
      </c>
      <c r="E325" s="37" t="s">
        <v>191</v>
      </c>
      <c r="F325" s="37" t="str">
        <f t="shared" si="16"/>
        <v>Calendar Year</v>
      </c>
      <c r="G325" s="37" t="str">
        <f>VLOOKUP(C325,'2021 Muniinfo'!$A$2:$E$566,5,FALSE)</f>
        <v/>
      </c>
    </row>
    <row r="326" spans="1:7" x14ac:dyDescent="0.25">
      <c r="A326" s="37" t="str">
        <f t="shared" si="15"/>
        <v>Morris Plains Borough, Morris County</v>
      </c>
      <c r="B326" s="37">
        <f t="shared" si="17"/>
        <v>325</v>
      </c>
      <c r="C326" s="37" t="s">
        <v>792</v>
      </c>
      <c r="D326" s="37" t="s">
        <v>793</v>
      </c>
      <c r="E326" s="37" t="s">
        <v>749</v>
      </c>
      <c r="F326" s="37" t="str">
        <f t="shared" si="16"/>
        <v>Calendar Year</v>
      </c>
      <c r="G326" s="37" t="str">
        <f>VLOOKUP(C326,'2021 Muniinfo'!$A$2:$E$566,5,FALSE)</f>
        <v/>
      </c>
    </row>
    <row r="327" spans="1:7" x14ac:dyDescent="0.25">
      <c r="A327" s="37" t="str">
        <f t="shared" si="15"/>
        <v>Morris Township, Morris County</v>
      </c>
      <c r="B327" s="37">
        <f t="shared" si="17"/>
        <v>326</v>
      </c>
      <c r="C327" s="37" t="s">
        <v>790</v>
      </c>
      <c r="D327" s="37" t="s">
        <v>791</v>
      </c>
      <c r="E327" s="37" t="s">
        <v>749</v>
      </c>
      <c r="F327" s="37" t="str">
        <f t="shared" si="16"/>
        <v>Calendar Year</v>
      </c>
      <c r="G327" s="37" t="str">
        <f>VLOOKUP(C327,'2021 Muniinfo'!$A$2:$E$566,5,FALSE)</f>
        <v/>
      </c>
    </row>
    <row r="328" spans="1:7" x14ac:dyDescent="0.25">
      <c r="A328" s="37" t="str">
        <f t="shared" si="15"/>
        <v>Morristown Town, Morris County</v>
      </c>
      <c r="B328" s="37">
        <f t="shared" si="17"/>
        <v>327</v>
      </c>
      <c r="C328" s="37" t="s">
        <v>794</v>
      </c>
      <c r="D328" s="37" t="s">
        <v>795</v>
      </c>
      <c r="E328" s="37" t="s">
        <v>749</v>
      </c>
      <c r="F328" s="37" t="str">
        <f t="shared" si="16"/>
        <v>Calendar Year</v>
      </c>
      <c r="G328" s="37" t="str">
        <f>VLOOKUP(C328,'2021 Muniinfo'!$A$2:$E$566,5,FALSE)</f>
        <v/>
      </c>
    </row>
    <row r="329" spans="1:7" x14ac:dyDescent="0.25">
      <c r="A329" s="37" t="str">
        <f t="shared" si="15"/>
        <v>Mount Arlington Borough, Morris County</v>
      </c>
      <c r="B329" s="37">
        <f t="shared" si="17"/>
        <v>328</v>
      </c>
      <c r="C329" s="37" t="s">
        <v>798</v>
      </c>
      <c r="D329" s="37" t="s">
        <v>799</v>
      </c>
      <c r="E329" s="37" t="s">
        <v>749</v>
      </c>
      <c r="F329" s="37" t="str">
        <f t="shared" si="16"/>
        <v>Calendar Year</v>
      </c>
      <c r="G329" s="37" t="str">
        <f>VLOOKUP(C329,'2021 Muniinfo'!$A$2:$E$566,5,FALSE)</f>
        <v/>
      </c>
    </row>
    <row r="330" spans="1:7" x14ac:dyDescent="0.25">
      <c r="A330" s="37" t="str">
        <f t="shared" si="15"/>
        <v>Mount Ephraim Borough, Camden County</v>
      </c>
      <c r="B330" s="37">
        <f t="shared" si="17"/>
        <v>329</v>
      </c>
      <c r="C330" s="37" t="s">
        <v>317</v>
      </c>
      <c r="D330" s="37" t="s">
        <v>1138</v>
      </c>
      <c r="E330" s="37" t="s">
        <v>270</v>
      </c>
      <c r="F330" s="37" t="str">
        <f t="shared" si="16"/>
        <v>Calendar Year</v>
      </c>
      <c r="G330" s="37" t="str">
        <f>VLOOKUP(C330,'2021 Muniinfo'!$A$2:$E$566,5,FALSE)</f>
        <v/>
      </c>
    </row>
    <row r="331" spans="1:7" x14ac:dyDescent="0.25">
      <c r="A331" s="37" t="str">
        <f t="shared" si="15"/>
        <v>Mount Holly Township, Burlington County</v>
      </c>
      <c r="B331" s="37">
        <f t="shared" si="17"/>
        <v>330</v>
      </c>
      <c r="C331" s="37" t="s">
        <v>233</v>
      </c>
      <c r="D331" s="37" t="s">
        <v>234</v>
      </c>
      <c r="E331" s="37" t="s">
        <v>191</v>
      </c>
      <c r="F331" s="37" t="str">
        <f t="shared" si="16"/>
        <v>Calendar Year</v>
      </c>
      <c r="G331" s="37" t="str">
        <f>VLOOKUP(C331,'2021 Muniinfo'!$A$2:$E$566,5,FALSE)</f>
        <v/>
      </c>
    </row>
    <row r="332" spans="1:7" x14ac:dyDescent="0.25">
      <c r="A332" s="37" t="str">
        <f t="shared" si="15"/>
        <v>Mount Laurel Township, Burlington County</v>
      </c>
      <c r="B332" s="37">
        <f t="shared" si="17"/>
        <v>331</v>
      </c>
      <c r="C332" s="37" t="s">
        <v>235</v>
      </c>
      <c r="D332" s="37" t="s">
        <v>236</v>
      </c>
      <c r="E332" s="37" t="s">
        <v>191</v>
      </c>
      <c r="F332" s="37" t="str">
        <f t="shared" si="16"/>
        <v>Calendar Year</v>
      </c>
      <c r="G332" s="37" t="str">
        <f>VLOOKUP(C332,'2021 Muniinfo'!$A$2:$E$566,5,FALSE)</f>
        <v/>
      </c>
    </row>
    <row r="333" spans="1:7" x14ac:dyDescent="0.25">
      <c r="A333" s="37" t="str">
        <f t="shared" si="15"/>
        <v>Mount Olive Township, Morris County</v>
      </c>
      <c r="B333" s="37">
        <f t="shared" si="17"/>
        <v>332</v>
      </c>
      <c r="C333" s="37" t="s">
        <v>800</v>
      </c>
      <c r="D333" s="37" t="s">
        <v>801</v>
      </c>
      <c r="E333" s="37" t="s">
        <v>749</v>
      </c>
      <c r="F333" s="37" t="str">
        <f t="shared" si="16"/>
        <v>Calendar Year</v>
      </c>
      <c r="G333" s="37" t="str">
        <f>VLOOKUP(C333,'2021 Muniinfo'!$A$2:$E$566,5,FALSE)</f>
        <v/>
      </c>
    </row>
    <row r="334" spans="1:7" x14ac:dyDescent="0.25">
      <c r="A334" s="37" t="str">
        <f t="shared" si="15"/>
        <v>Mountain Lakes Borough, Morris County</v>
      </c>
      <c r="B334" s="37">
        <f t="shared" si="17"/>
        <v>333</v>
      </c>
      <c r="C334" s="37" t="s">
        <v>796</v>
      </c>
      <c r="D334" s="37" t="s">
        <v>797</v>
      </c>
      <c r="E334" s="37" t="s">
        <v>749</v>
      </c>
      <c r="F334" s="37" t="str">
        <f t="shared" si="16"/>
        <v>Calendar Year</v>
      </c>
      <c r="G334" s="37" t="str">
        <f>VLOOKUP(C334,'2021 Muniinfo'!$A$2:$E$566,5,FALSE)</f>
        <v/>
      </c>
    </row>
    <row r="335" spans="1:7" x14ac:dyDescent="0.25">
      <c r="A335" s="37" t="str">
        <f t="shared" si="15"/>
        <v>Mountainside Borough, Union County</v>
      </c>
      <c r="B335" s="37">
        <f t="shared" si="17"/>
        <v>334</v>
      </c>
      <c r="C335" s="37" t="s">
        <v>1065</v>
      </c>
      <c r="D335" s="37" t="s">
        <v>1066</v>
      </c>
      <c r="E335" s="37" t="s">
        <v>1048</v>
      </c>
      <c r="F335" s="37" t="str">
        <f t="shared" si="16"/>
        <v>Calendar Year</v>
      </c>
      <c r="G335" s="37" t="str">
        <f>VLOOKUP(C335,'2021 Muniinfo'!$A$2:$E$566,5,FALSE)</f>
        <v/>
      </c>
    </row>
    <row r="336" spans="1:7" x14ac:dyDescent="0.25">
      <c r="A336" s="37" t="str">
        <f t="shared" si="15"/>
        <v>Mullica Township, Atlantic County</v>
      </c>
      <c r="B336" s="37">
        <f t="shared" si="17"/>
        <v>335</v>
      </c>
      <c r="C336" s="37" t="s">
        <v>35</v>
      </c>
      <c r="D336" s="37" t="s">
        <v>1136</v>
      </c>
      <c r="E336" s="37" t="s">
        <v>6</v>
      </c>
      <c r="F336" s="37" t="str">
        <f t="shared" si="16"/>
        <v>Calendar Year</v>
      </c>
      <c r="G336" s="37" t="str">
        <f>VLOOKUP(C336,'2021 Muniinfo'!$A$2:$E$566,5,FALSE)</f>
        <v/>
      </c>
    </row>
    <row r="337" spans="1:7" x14ac:dyDescent="0.25">
      <c r="A337" s="37" t="str">
        <f t="shared" si="15"/>
        <v>National Park Borough, Gloucester County</v>
      </c>
      <c r="B337" s="37">
        <f t="shared" si="17"/>
        <v>336</v>
      </c>
      <c r="C337" s="37" t="s">
        <v>468</v>
      </c>
      <c r="D337" s="37" t="s">
        <v>469</v>
      </c>
      <c r="E337" s="37" t="s">
        <v>448</v>
      </c>
      <c r="F337" s="37" t="str">
        <f t="shared" si="16"/>
        <v>Calendar Year</v>
      </c>
      <c r="G337" s="37" t="str">
        <f>VLOOKUP(C337,'2021 Muniinfo'!$A$2:$E$566,5,FALSE)</f>
        <v/>
      </c>
    </row>
    <row r="338" spans="1:7" x14ac:dyDescent="0.25">
      <c r="A338" s="37" t="str">
        <f t="shared" si="15"/>
        <v>Neptune City Borough, Monmouth County</v>
      </c>
      <c r="B338" s="37">
        <f t="shared" si="17"/>
        <v>337</v>
      </c>
      <c r="C338" s="37" t="s">
        <v>709</v>
      </c>
      <c r="D338" s="37" t="s">
        <v>710</v>
      </c>
      <c r="E338" s="37" t="s">
        <v>642</v>
      </c>
      <c r="F338" s="37" t="str">
        <f t="shared" si="16"/>
        <v>Calendar Year</v>
      </c>
      <c r="G338" s="37" t="str">
        <f>VLOOKUP(C338,'2021 Muniinfo'!$A$2:$E$566,5,FALSE)</f>
        <v/>
      </c>
    </row>
    <row r="339" spans="1:7" x14ac:dyDescent="0.25">
      <c r="A339" s="37" t="str">
        <f t="shared" si="15"/>
        <v>Neptune Township, Monmouth County</v>
      </c>
      <c r="B339" s="37">
        <f t="shared" si="17"/>
        <v>338</v>
      </c>
      <c r="C339" s="37" t="s">
        <v>707</v>
      </c>
      <c r="D339" s="37" t="s">
        <v>708</v>
      </c>
      <c r="E339" s="37" t="s">
        <v>642</v>
      </c>
      <c r="F339" s="37" t="str">
        <f t="shared" si="16"/>
        <v>Calendar Year</v>
      </c>
      <c r="G339" s="37" t="str">
        <f>VLOOKUP(C339,'2021 Muniinfo'!$A$2:$E$566,5,FALSE)</f>
        <v/>
      </c>
    </row>
    <row r="340" spans="1:7" x14ac:dyDescent="0.25">
      <c r="A340" s="37" t="str">
        <f t="shared" si="15"/>
        <v>Netcong Borough, Morris County</v>
      </c>
      <c r="B340" s="37">
        <f t="shared" si="17"/>
        <v>339</v>
      </c>
      <c r="C340" s="37" t="s">
        <v>802</v>
      </c>
      <c r="D340" s="37" t="s">
        <v>803</v>
      </c>
      <c r="E340" s="37" t="s">
        <v>749</v>
      </c>
      <c r="F340" s="37" t="str">
        <f t="shared" si="16"/>
        <v>Calendar Year</v>
      </c>
      <c r="G340" s="37" t="str">
        <f>VLOOKUP(C340,'2021 Muniinfo'!$A$2:$E$566,5,FALSE)</f>
        <v/>
      </c>
    </row>
    <row r="341" spans="1:7" x14ac:dyDescent="0.25">
      <c r="A341" s="37" t="str">
        <f t="shared" si="15"/>
        <v>New Brunswick City, Middlesex County</v>
      </c>
      <c r="B341" s="37">
        <f t="shared" si="17"/>
        <v>340</v>
      </c>
      <c r="C341" s="37" t="s">
        <v>616</v>
      </c>
      <c r="D341" s="37" t="s">
        <v>617</v>
      </c>
      <c r="E341" s="37" t="s">
        <v>592</v>
      </c>
      <c r="F341" s="37" t="str">
        <f t="shared" si="16"/>
        <v>Calendar Year</v>
      </c>
      <c r="G341" s="37" t="str">
        <f>VLOOKUP(C341,'2021 Muniinfo'!$A$2:$E$566,5,FALSE)</f>
        <v/>
      </c>
    </row>
    <row r="342" spans="1:7" x14ac:dyDescent="0.25">
      <c r="A342" s="37" t="str">
        <f t="shared" si="15"/>
        <v>New Hanover Township, Burlington County</v>
      </c>
      <c r="B342" s="37">
        <f t="shared" si="17"/>
        <v>341</v>
      </c>
      <c r="C342" s="37" t="s">
        <v>237</v>
      </c>
      <c r="D342" s="37" t="s">
        <v>238</v>
      </c>
      <c r="E342" s="37" t="s">
        <v>191</v>
      </c>
      <c r="F342" s="37" t="str">
        <f t="shared" si="16"/>
        <v>Calendar Year</v>
      </c>
      <c r="G342" s="37" t="str">
        <f>VLOOKUP(C342,'2021 Muniinfo'!$A$2:$E$566,5,FALSE)</f>
        <v/>
      </c>
    </row>
    <row r="343" spans="1:7" x14ac:dyDescent="0.25">
      <c r="A343" s="37" t="str">
        <f t="shared" si="15"/>
        <v>New Milford Borough, Bergen County</v>
      </c>
      <c r="B343" s="37">
        <f t="shared" si="17"/>
        <v>342</v>
      </c>
      <c r="C343" s="37" t="s">
        <v>123</v>
      </c>
      <c r="D343" s="37" t="s">
        <v>124</v>
      </c>
      <c r="E343" s="37" t="s">
        <v>50</v>
      </c>
      <c r="F343" s="37" t="str">
        <f t="shared" si="16"/>
        <v>Calendar Year</v>
      </c>
      <c r="G343" s="37" t="str">
        <f>VLOOKUP(C343,'2021 Muniinfo'!$A$2:$E$566,5,FALSE)</f>
        <v/>
      </c>
    </row>
    <row r="344" spans="1:7" x14ac:dyDescent="0.25">
      <c r="A344" s="37" t="str">
        <f t="shared" si="15"/>
        <v>New Providence Borough, Union County</v>
      </c>
      <c r="B344" s="37">
        <f t="shared" si="17"/>
        <v>343</v>
      </c>
      <c r="C344" s="37" t="s">
        <v>1067</v>
      </c>
      <c r="D344" s="37" t="s">
        <v>1068</v>
      </c>
      <c r="E344" s="37" t="s">
        <v>1048</v>
      </c>
      <c r="F344" s="37" t="str">
        <f t="shared" si="16"/>
        <v>Calendar Year</v>
      </c>
      <c r="G344" s="37" t="str">
        <f>VLOOKUP(C344,'2021 Muniinfo'!$A$2:$E$566,5,FALSE)</f>
        <v/>
      </c>
    </row>
    <row r="345" spans="1:7" x14ac:dyDescent="0.25">
      <c r="A345" s="37" t="str">
        <f t="shared" si="15"/>
        <v>Newark City, Essex County</v>
      </c>
      <c r="B345" s="37">
        <f t="shared" si="17"/>
        <v>344</v>
      </c>
      <c r="C345" s="37" t="s">
        <v>428</v>
      </c>
      <c r="D345" s="37" t="s">
        <v>429</v>
      </c>
      <c r="E345" s="37" t="s">
        <v>405</v>
      </c>
      <c r="F345" s="37" t="str">
        <f t="shared" si="16"/>
        <v>Calendar Year</v>
      </c>
      <c r="G345" s="37" t="str">
        <f>VLOOKUP(C345,'2021 Muniinfo'!$A$2:$E$566,5,FALSE)</f>
        <v/>
      </c>
    </row>
    <row r="346" spans="1:7" x14ac:dyDescent="0.25">
      <c r="A346" s="37" t="str">
        <f t="shared" si="15"/>
        <v>Newfield Borough, Gloucester County</v>
      </c>
      <c r="B346" s="37">
        <f t="shared" si="17"/>
        <v>345</v>
      </c>
      <c r="C346" s="37" t="s">
        <v>470</v>
      </c>
      <c r="D346" s="37" t="s">
        <v>471</v>
      </c>
      <c r="E346" s="37" t="s">
        <v>448</v>
      </c>
      <c r="F346" s="37" t="str">
        <f t="shared" si="16"/>
        <v>Calendar Year</v>
      </c>
      <c r="G346" s="37" t="str">
        <f>VLOOKUP(C346,'2021 Muniinfo'!$A$2:$E$566,5,FALSE)</f>
        <v/>
      </c>
    </row>
    <row r="347" spans="1:7" x14ac:dyDescent="0.25">
      <c r="A347" s="37" t="str">
        <f t="shared" si="15"/>
        <v>Newton Town, Sussex County</v>
      </c>
      <c r="B347" s="37">
        <f t="shared" si="17"/>
        <v>346</v>
      </c>
      <c r="C347" s="37" t="s">
        <v>1026</v>
      </c>
      <c r="D347" s="37" t="s">
        <v>1027</v>
      </c>
      <c r="E347" s="37" t="s">
        <v>999</v>
      </c>
      <c r="F347" s="37" t="str">
        <f t="shared" si="16"/>
        <v>Calendar Year</v>
      </c>
      <c r="G347" s="37" t="str">
        <f>VLOOKUP(C347,'2021 Muniinfo'!$A$2:$E$566,5,FALSE)</f>
        <v/>
      </c>
    </row>
    <row r="348" spans="1:7" x14ac:dyDescent="0.25">
      <c r="A348" s="37" t="str">
        <f t="shared" si="15"/>
        <v>North Arlington Borough, Bergen County</v>
      </c>
      <c r="B348" s="37">
        <f t="shared" si="17"/>
        <v>347</v>
      </c>
      <c r="C348" s="37" t="s">
        <v>125</v>
      </c>
      <c r="D348" s="37" t="s">
        <v>126</v>
      </c>
      <c r="E348" s="37" t="s">
        <v>50</v>
      </c>
      <c r="F348" s="37" t="str">
        <f t="shared" si="16"/>
        <v>Calendar Year</v>
      </c>
      <c r="G348" s="37" t="str">
        <f>VLOOKUP(C348,'2021 Muniinfo'!$A$2:$E$566,5,FALSE)</f>
        <v/>
      </c>
    </row>
    <row r="349" spans="1:7" x14ac:dyDescent="0.25">
      <c r="A349" s="37" t="str">
        <f t="shared" si="15"/>
        <v>North Bergen Township, Hudson County</v>
      </c>
      <c r="B349" s="37">
        <f t="shared" si="17"/>
        <v>348</v>
      </c>
      <c r="C349" s="37" t="s">
        <v>507</v>
      </c>
      <c r="D349" s="37" t="s">
        <v>508</v>
      </c>
      <c r="E349" s="37" t="s">
        <v>495</v>
      </c>
      <c r="F349" s="37" t="str">
        <f t="shared" si="16"/>
        <v>Calendar Year</v>
      </c>
      <c r="G349" s="37" t="str">
        <f>VLOOKUP(C349,'2021 Muniinfo'!$A$2:$E$566,5,FALSE)</f>
        <v/>
      </c>
    </row>
    <row r="350" spans="1:7" x14ac:dyDescent="0.25">
      <c r="A350" s="37" t="str">
        <f t="shared" si="15"/>
        <v>North Brunswick Township, Middlesex County</v>
      </c>
      <c r="B350" s="37">
        <f t="shared" si="17"/>
        <v>349</v>
      </c>
      <c r="C350" s="37" t="s">
        <v>618</v>
      </c>
      <c r="D350" s="37" t="s">
        <v>619</v>
      </c>
      <c r="E350" s="37" t="s">
        <v>592</v>
      </c>
      <c r="F350" s="37" t="str">
        <f t="shared" si="16"/>
        <v>State Fiscal Year</v>
      </c>
      <c r="G350" s="37" t="str">
        <f>VLOOKUP(C350,'2021 Muniinfo'!$A$2:$E$566,5,FALSE)</f>
        <v>S</v>
      </c>
    </row>
    <row r="351" spans="1:7" x14ac:dyDescent="0.25">
      <c r="A351" s="37" t="str">
        <f t="shared" si="15"/>
        <v>North Caldwell Borough, Essex County</v>
      </c>
      <c r="B351" s="37">
        <f t="shared" si="17"/>
        <v>350</v>
      </c>
      <c r="C351" s="37" t="s">
        <v>430</v>
      </c>
      <c r="D351" s="37" t="s">
        <v>431</v>
      </c>
      <c r="E351" s="37" t="s">
        <v>405</v>
      </c>
      <c r="F351" s="37" t="str">
        <f t="shared" si="16"/>
        <v>Calendar Year</v>
      </c>
      <c r="G351" s="37" t="str">
        <f>VLOOKUP(C351,'2021 Muniinfo'!$A$2:$E$566,5,FALSE)</f>
        <v/>
      </c>
    </row>
    <row r="352" spans="1:7" x14ac:dyDescent="0.25">
      <c r="A352" s="37" t="str">
        <f t="shared" si="15"/>
        <v>North Haledon Borough, Passaic County</v>
      </c>
      <c r="B352" s="37">
        <f t="shared" si="17"/>
        <v>351</v>
      </c>
      <c r="C352" s="37" t="s">
        <v>902</v>
      </c>
      <c r="D352" s="37" t="s">
        <v>903</v>
      </c>
      <c r="E352" s="37" t="s">
        <v>893</v>
      </c>
      <c r="F352" s="37" t="str">
        <f t="shared" si="16"/>
        <v>Calendar Year</v>
      </c>
      <c r="G352" s="37" t="str">
        <f>VLOOKUP(C352,'2021 Muniinfo'!$A$2:$E$566,5,FALSE)</f>
        <v/>
      </c>
    </row>
    <row r="353" spans="1:7" x14ac:dyDescent="0.25">
      <c r="A353" s="37" t="str">
        <f t="shared" si="15"/>
        <v>North Hanover Township, Burlington County</v>
      </c>
      <c r="B353" s="37">
        <f t="shared" si="17"/>
        <v>352</v>
      </c>
      <c r="C353" s="37" t="s">
        <v>239</v>
      </c>
      <c r="D353" s="37" t="s">
        <v>240</v>
      </c>
      <c r="E353" s="37" t="s">
        <v>191</v>
      </c>
      <c r="F353" s="37" t="str">
        <f t="shared" si="16"/>
        <v>Calendar Year</v>
      </c>
      <c r="G353" s="37" t="str">
        <f>VLOOKUP(C353,'2021 Muniinfo'!$A$2:$E$566,5,FALSE)</f>
        <v/>
      </c>
    </row>
    <row r="354" spans="1:7" x14ac:dyDescent="0.25">
      <c r="A354" s="37" t="str">
        <f t="shared" si="15"/>
        <v>North Plainfield Borough, Somerset County</v>
      </c>
      <c r="B354" s="37">
        <f t="shared" si="17"/>
        <v>353</v>
      </c>
      <c r="C354" s="37" t="s">
        <v>981</v>
      </c>
      <c r="D354" s="37" t="s">
        <v>982</v>
      </c>
      <c r="E354" s="37" t="s">
        <v>957</v>
      </c>
      <c r="F354" s="37" t="str">
        <f t="shared" si="16"/>
        <v>Calendar Year</v>
      </c>
      <c r="G354" s="37" t="str">
        <f>VLOOKUP(C354,'2021 Muniinfo'!$A$2:$E$566,5,FALSE)</f>
        <v/>
      </c>
    </row>
    <row r="355" spans="1:7" x14ac:dyDescent="0.25">
      <c r="A355" s="37" t="str">
        <f t="shared" si="15"/>
        <v>North Wildwood City, Cape May County</v>
      </c>
      <c r="B355" s="37">
        <f t="shared" si="17"/>
        <v>354</v>
      </c>
      <c r="C355" s="37" t="s">
        <v>355</v>
      </c>
      <c r="D355" s="37" t="s">
        <v>356</v>
      </c>
      <c r="E355" s="37" t="s">
        <v>344</v>
      </c>
      <c r="F355" s="37" t="str">
        <f t="shared" si="16"/>
        <v>Calendar Year</v>
      </c>
      <c r="G355" s="37" t="str">
        <f>VLOOKUP(C355,'2021 Muniinfo'!$A$2:$E$566,5,FALSE)</f>
        <v/>
      </c>
    </row>
    <row r="356" spans="1:7" x14ac:dyDescent="0.25">
      <c r="A356" s="37" t="str">
        <f t="shared" si="15"/>
        <v>Northfield City, Atlantic County</v>
      </c>
      <c r="B356" s="37">
        <f t="shared" si="17"/>
        <v>355</v>
      </c>
      <c r="C356" s="37" t="s">
        <v>36</v>
      </c>
      <c r="D356" s="37" t="s">
        <v>37</v>
      </c>
      <c r="E356" s="37" t="s">
        <v>6</v>
      </c>
      <c r="F356" s="37" t="str">
        <f t="shared" si="16"/>
        <v>Calendar Year</v>
      </c>
      <c r="G356" s="37" t="str">
        <f>VLOOKUP(C356,'2021 Muniinfo'!$A$2:$E$566,5,FALSE)</f>
        <v/>
      </c>
    </row>
    <row r="357" spans="1:7" x14ac:dyDescent="0.25">
      <c r="A357" s="37" t="str">
        <f t="shared" si="15"/>
        <v>Northvale Borough, Bergen County</v>
      </c>
      <c r="B357" s="37">
        <f t="shared" si="17"/>
        <v>356</v>
      </c>
      <c r="C357" s="37" t="s">
        <v>127</v>
      </c>
      <c r="D357" s="37" t="s">
        <v>128</v>
      </c>
      <c r="E357" s="37" t="s">
        <v>50</v>
      </c>
      <c r="F357" s="37" t="str">
        <f t="shared" si="16"/>
        <v>Calendar Year</v>
      </c>
      <c r="G357" s="37" t="str">
        <f>VLOOKUP(C357,'2021 Muniinfo'!$A$2:$E$566,5,FALSE)</f>
        <v/>
      </c>
    </row>
    <row r="358" spans="1:7" x14ac:dyDescent="0.25">
      <c r="A358" s="37" t="str">
        <f t="shared" si="15"/>
        <v>Norwood Borough, Bergen County</v>
      </c>
      <c r="B358" s="37">
        <f t="shared" si="17"/>
        <v>357</v>
      </c>
      <c r="C358" s="37" t="s">
        <v>129</v>
      </c>
      <c r="D358" s="37" t="s">
        <v>130</v>
      </c>
      <c r="E358" s="37" t="s">
        <v>50</v>
      </c>
      <c r="F358" s="37" t="str">
        <f t="shared" si="16"/>
        <v>Calendar Year</v>
      </c>
      <c r="G358" s="37" t="str">
        <f>VLOOKUP(C358,'2021 Muniinfo'!$A$2:$E$566,5,FALSE)</f>
        <v/>
      </c>
    </row>
    <row r="359" spans="1:7" x14ac:dyDescent="0.25">
      <c r="A359" s="37" t="str">
        <f t="shared" si="15"/>
        <v>Nutley Township, Essex County</v>
      </c>
      <c r="B359" s="37">
        <f t="shared" si="17"/>
        <v>358</v>
      </c>
      <c r="C359" s="37" t="s">
        <v>432</v>
      </c>
      <c r="D359" s="37" t="s">
        <v>433</v>
      </c>
      <c r="E359" s="37" t="s">
        <v>405</v>
      </c>
      <c r="F359" s="37" t="str">
        <f t="shared" si="16"/>
        <v>Calendar Year</v>
      </c>
      <c r="G359" s="37" t="str">
        <f>VLOOKUP(C359,'2021 Muniinfo'!$A$2:$E$566,5,FALSE)</f>
        <v/>
      </c>
    </row>
    <row r="360" spans="1:7" x14ac:dyDescent="0.25">
      <c r="A360" s="37" t="str">
        <f t="shared" si="15"/>
        <v>Oakland Borough, Bergen County</v>
      </c>
      <c r="B360" s="37">
        <f t="shared" si="17"/>
        <v>359</v>
      </c>
      <c r="C360" s="37" t="s">
        <v>131</v>
      </c>
      <c r="D360" s="37" t="s">
        <v>132</v>
      </c>
      <c r="E360" s="37" t="s">
        <v>50</v>
      </c>
      <c r="F360" s="37" t="str">
        <f t="shared" si="16"/>
        <v>Calendar Year</v>
      </c>
      <c r="G360" s="37" t="str">
        <f>VLOOKUP(C360,'2021 Muniinfo'!$A$2:$E$566,5,FALSE)</f>
        <v/>
      </c>
    </row>
    <row r="361" spans="1:7" x14ac:dyDescent="0.25">
      <c r="A361" s="37" t="str">
        <f t="shared" si="15"/>
        <v>Oaklyn Borough, Camden County</v>
      </c>
      <c r="B361" s="37">
        <f t="shared" si="17"/>
        <v>360</v>
      </c>
      <c r="C361" s="37" t="s">
        <v>318</v>
      </c>
      <c r="D361" s="37" t="s">
        <v>319</v>
      </c>
      <c r="E361" s="37" t="s">
        <v>270</v>
      </c>
      <c r="F361" s="37" t="str">
        <f t="shared" si="16"/>
        <v>Calendar Year</v>
      </c>
      <c r="G361" s="37" t="str">
        <f>VLOOKUP(C361,'2021 Muniinfo'!$A$2:$E$566,5,FALSE)</f>
        <v/>
      </c>
    </row>
    <row r="362" spans="1:7" x14ac:dyDescent="0.25">
      <c r="A362" s="37" t="str">
        <f t="shared" si="15"/>
        <v>Ocean City, Cape May County</v>
      </c>
      <c r="B362" s="37">
        <f t="shared" si="17"/>
        <v>361</v>
      </c>
      <c r="C362" s="37" t="s">
        <v>357</v>
      </c>
      <c r="D362" s="37" t="s">
        <v>1139</v>
      </c>
      <c r="E362" s="37" t="s">
        <v>344</v>
      </c>
      <c r="F362" s="37" t="str">
        <f t="shared" si="16"/>
        <v>Calendar Year</v>
      </c>
      <c r="G362" s="37" t="str">
        <f>VLOOKUP(C362,'2021 Muniinfo'!$A$2:$E$566,5,FALSE)</f>
        <v/>
      </c>
    </row>
    <row r="363" spans="1:7" x14ac:dyDescent="0.25">
      <c r="A363" s="37" t="str">
        <f t="shared" si="15"/>
        <v>Ocean Gate Borough, Ocean County</v>
      </c>
      <c r="B363" s="37">
        <f t="shared" si="17"/>
        <v>362</v>
      </c>
      <c r="C363" s="37" t="s">
        <v>865</v>
      </c>
      <c r="D363" s="37" t="s">
        <v>866</v>
      </c>
      <c r="E363" s="37" t="s">
        <v>827</v>
      </c>
      <c r="F363" s="37" t="str">
        <f t="shared" si="16"/>
        <v>Calendar Year</v>
      </c>
      <c r="G363" s="37" t="str">
        <f>VLOOKUP(C363,'2021 Muniinfo'!$A$2:$E$566,5,FALSE)</f>
        <v/>
      </c>
    </row>
    <row r="364" spans="1:7" x14ac:dyDescent="0.25">
      <c r="A364" s="37" t="str">
        <f t="shared" si="15"/>
        <v>Ocean Township, Monmouth County</v>
      </c>
      <c r="B364" s="37">
        <f t="shared" si="17"/>
        <v>363</v>
      </c>
      <c r="C364" s="37" t="s">
        <v>713</v>
      </c>
      <c r="D364" s="37" t="s">
        <v>714</v>
      </c>
      <c r="E364" s="37" t="s">
        <v>642</v>
      </c>
      <c r="F364" s="37" t="str">
        <f t="shared" si="16"/>
        <v>Calendar Year</v>
      </c>
      <c r="G364" s="37" t="str">
        <f>VLOOKUP(C364,'2021 Muniinfo'!$A$2:$E$566,5,FALSE)</f>
        <v/>
      </c>
    </row>
    <row r="365" spans="1:7" x14ac:dyDescent="0.25">
      <c r="A365" s="37" t="str">
        <f t="shared" si="15"/>
        <v>Ocean Township, Ocean County</v>
      </c>
      <c r="B365" s="37">
        <f t="shared" si="17"/>
        <v>364</v>
      </c>
      <c r="C365" s="37" t="s">
        <v>864</v>
      </c>
      <c r="D365" s="37" t="s">
        <v>714</v>
      </c>
      <c r="E365" s="37" t="s">
        <v>827</v>
      </c>
      <c r="F365" s="37" t="str">
        <f t="shared" si="16"/>
        <v>Calendar Year</v>
      </c>
      <c r="G365" s="37" t="str">
        <f>VLOOKUP(C365,'2021 Muniinfo'!$A$2:$E$566,5,FALSE)</f>
        <v/>
      </c>
    </row>
    <row r="366" spans="1:7" x14ac:dyDescent="0.25">
      <c r="A366" s="37" t="str">
        <f t="shared" si="15"/>
        <v>Oceanport Borough, Monmouth County</v>
      </c>
      <c r="B366" s="37">
        <f t="shared" si="17"/>
        <v>365</v>
      </c>
      <c r="C366" s="37" t="s">
        <v>715</v>
      </c>
      <c r="D366" s="37" t="s">
        <v>716</v>
      </c>
      <c r="E366" s="37" t="s">
        <v>642</v>
      </c>
      <c r="F366" s="37" t="str">
        <f t="shared" si="16"/>
        <v>Calendar Year</v>
      </c>
      <c r="G366" s="37" t="str">
        <f>VLOOKUP(C366,'2021 Muniinfo'!$A$2:$E$566,5,FALSE)</f>
        <v/>
      </c>
    </row>
    <row r="367" spans="1:7" x14ac:dyDescent="0.25">
      <c r="A367" s="37" t="str">
        <f t="shared" si="15"/>
        <v>Ogdensburg Borough, Sussex County</v>
      </c>
      <c r="B367" s="37">
        <f t="shared" si="17"/>
        <v>366</v>
      </c>
      <c r="C367" s="37" t="s">
        <v>1028</v>
      </c>
      <c r="D367" s="37" t="s">
        <v>1029</v>
      </c>
      <c r="E367" s="37" t="s">
        <v>999</v>
      </c>
      <c r="F367" s="37" t="str">
        <f t="shared" si="16"/>
        <v>Calendar Year</v>
      </c>
      <c r="G367" s="37" t="str">
        <f>VLOOKUP(C367,'2021 Muniinfo'!$A$2:$E$566,5,FALSE)</f>
        <v/>
      </c>
    </row>
    <row r="368" spans="1:7" x14ac:dyDescent="0.25">
      <c r="A368" s="37" t="str">
        <f t="shared" si="15"/>
        <v>Old Bridge Township, Middlesex County</v>
      </c>
      <c r="B368" s="37">
        <f t="shared" si="17"/>
        <v>367</v>
      </c>
      <c r="C368" s="37" t="s">
        <v>607</v>
      </c>
      <c r="D368" s="37" t="s">
        <v>608</v>
      </c>
      <c r="E368" s="37" t="s">
        <v>592</v>
      </c>
      <c r="F368" s="37" t="str">
        <f t="shared" si="16"/>
        <v>Calendar Year</v>
      </c>
      <c r="G368" s="37" t="str">
        <f>VLOOKUP(C368,'2021 Muniinfo'!$A$2:$E$566,5,FALSE)</f>
        <v/>
      </c>
    </row>
    <row r="369" spans="1:7" x14ac:dyDescent="0.25">
      <c r="A369" s="37" t="str">
        <f t="shared" si="15"/>
        <v>Old Tappan Borough, Bergen County</v>
      </c>
      <c r="B369" s="37">
        <f t="shared" si="17"/>
        <v>368</v>
      </c>
      <c r="C369" s="37" t="s">
        <v>133</v>
      </c>
      <c r="D369" s="37" t="s">
        <v>134</v>
      </c>
      <c r="E369" s="37" t="s">
        <v>50</v>
      </c>
      <c r="F369" s="37" t="str">
        <f t="shared" si="16"/>
        <v>Calendar Year</v>
      </c>
      <c r="G369" s="37" t="str">
        <f>VLOOKUP(C369,'2021 Muniinfo'!$A$2:$E$566,5,FALSE)</f>
        <v/>
      </c>
    </row>
    <row r="370" spans="1:7" x14ac:dyDescent="0.25">
      <c r="A370" s="37" t="str">
        <f t="shared" si="15"/>
        <v>Oldmans Township, Salem County</v>
      </c>
      <c r="B370" s="37">
        <f t="shared" si="17"/>
        <v>369</v>
      </c>
      <c r="C370" s="37" t="s">
        <v>935</v>
      </c>
      <c r="D370" s="37" t="s">
        <v>936</v>
      </c>
      <c r="E370" s="37" t="s">
        <v>926</v>
      </c>
      <c r="F370" s="37" t="str">
        <f t="shared" si="16"/>
        <v>Calendar Year</v>
      </c>
      <c r="G370" s="37" t="str">
        <f>VLOOKUP(C370,'2021 Muniinfo'!$A$2:$E$566,5,FALSE)</f>
        <v/>
      </c>
    </row>
    <row r="371" spans="1:7" x14ac:dyDescent="0.25">
      <c r="A371" s="37" t="str">
        <f t="shared" si="15"/>
        <v>Oradell Borough, Bergen County</v>
      </c>
      <c r="B371" s="37">
        <f t="shared" si="17"/>
        <v>370</v>
      </c>
      <c r="C371" s="37" t="s">
        <v>135</v>
      </c>
      <c r="D371" s="37" t="s">
        <v>136</v>
      </c>
      <c r="E371" s="37" t="s">
        <v>50</v>
      </c>
      <c r="F371" s="37" t="str">
        <f t="shared" si="16"/>
        <v>Calendar Year</v>
      </c>
      <c r="G371" s="37" t="str">
        <f>VLOOKUP(C371,'2021 Muniinfo'!$A$2:$E$566,5,FALSE)</f>
        <v/>
      </c>
    </row>
    <row r="372" spans="1:7" x14ac:dyDescent="0.25">
      <c r="A372" s="37" t="str">
        <f t="shared" si="15"/>
        <v>Orange City, Essex County</v>
      </c>
      <c r="B372" s="37">
        <f t="shared" si="17"/>
        <v>371</v>
      </c>
      <c r="C372" s="37" t="s">
        <v>434</v>
      </c>
      <c r="D372" s="37" t="s">
        <v>435</v>
      </c>
      <c r="E372" s="37" t="s">
        <v>405</v>
      </c>
      <c r="F372" s="37" t="str">
        <f t="shared" si="16"/>
        <v>Calendar Year</v>
      </c>
      <c r="G372" s="37" t="str">
        <f>VLOOKUP(C372,'2021 Muniinfo'!$A$2:$E$566,5,FALSE)</f>
        <v/>
      </c>
    </row>
    <row r="373" spans="1:7" x14ac:dyDescent="0.25">
      <c r="A373" s="37" t="str">
        <f t="shared" si="15"/>
        <v>Oxford Township, Warren County</v>
      </c>
      <c r="B373" s="37">
        <f t="shared" si="17"/>
        <v>372</v>
      </c>
      <c r="C373" s="37" t="s">
        <v>1117</v>
      </c>
      <c r="D373" s="37" t="s">
        <v>1118</v>
      </c>
      <c r="E373" s="37" t="s">
        <v>1089</v>
      </c>
      <c r="F373" s="37" t="str">
        <f t="shared" si="16"/>
        <v>Calendar Year</v>
      </c>
      <c r="G373" s="37" t="str">
        <f>VLOOKUP(C373,'2021 Muniinfo'!$A$2:$E$566,5,FALSE)</f>
        <v/>
      </c>
    </row>
    <row r="374" spans="1:7" x14ac:dyDescent="0.25">
      <c r="A374" s="37" t="str">
        <f t="shared" si="15"/>
        <v>Palisades Park Borough, Bergen County</v>
      </c>
      <c r="B374" s="37">
        <f t="shared" si="17"/>
        <v>373</v>
      </c>
      <c r="C374" s="37" t="s">
        <v>137</v>
      </c>
      <c r="D374" s="37" t="s">
        <v>138</v>
      </c>
      <c r="E374" s="37" t="s">
        <v>50</v>
      </c>
      <c r="F374" s="37" t="str">
        <f t="shared" si="16"/>
        <v>Calendar Year</v>
      </c>
      <c r="G374" s="37" t="str">
        <f>VLOOKUP(C374,'2021 Muniinfo'!$A$2:$E$566,5,FALSE)</f>
        <v/>
      </c>
    </row>
    <row r="375" spans="1:7" x14ac:dyDescent="0.25">
      <c r="A375" s="37" t="str">
        <f t="shared" si="15"/>
        <v>Palmyra Borough, Burlington County</v>
      </c>
      <c r="B375" s="37">
        <f t="shared" si="17"/>
        <v>374</v>
      </c>
      <c r="C375" s="37" t="s">
        <v>241</v>
      </c>
      <c r="D375" s="37" t="s">
        <v>242</v>
      </c>
      <c r="E375" s="37" t="s">
        <v>191</v>
      </c>
      <c r="F375" s="37" t="str">
        <f t="shared" si="16"/>
        <v>Calendar Year</v>
      </c>
      <c r="G375" s="37" t="str">
        <f>VLOOKUP(C375,'2021 Muniinfo'!$A$2:$E$566,5,FALSE)</f>
        <v/>
      </c>
    </row>
    <row r="376" spans="1:7" x14ac:dyDescent="0.25">
      <c r="A376" s="37" t="str">
        <f t="shared" si="15"/>
        <v>Paramus Borough, Bergen County</v>
      </c>
      <c r="B376" s="37">
        <f t="shared" si="17"/>
        <v>375</v>
      </c>
      <c r="C376" s="37" t="s">
        <v>139</v>
      </c>
      <c r="D376" s="37" t="s">
        <v>140</v>
      </c>
      <c r="E376" s="37" t="s">
        <v>50</v>
      </c>
      <c r="F376" s="37" t="str">
        <f t="shared" si="16"/>
        <v>Calendar Year</v>
      </c>
      <c r="G376" s="37" t="str">
        <f>VLOOKUP(C376,'2021 Muniinfo'!$A$2:$E$566,5,FALSE)</f>
        <v/>
      </c>
    </row>
    <row r="377" spans="1:7" x14ac:dyDescent="0.25">
      <c r="A377" s="37" t="str">
        <f t="shared" si="15"/>
        <v>Park Ridge Borough, Bergen County</v>
      </c>
      <c r="B377" s="37">
        <f t="shared" si="17"/>
        <v>376</v>
      </c>
      <c r="C377" s="37" t="s">
        <v>141</v>
      </c>
      <c r="D377" s="37" t="s">
        <v>142</v>
      </c>
      <c r="E377" s="37" t="s">
        <v>50</v>
      </c>
      <c r="F377" s="37" t="str">
        <f t="shared" si="16"/>
        <v>Calendar Year</v>
      </c>
      <c r="G377" s="37" t="str">
        <f>VLOOKUP(C377,'2021 Muniinfo'!$A$2:$E$566,5,FALSE)</f>
        <v/>
      </c>
    </row>
    <row r="378" spans="1:7" x14ac:dyDescent="0.25">
      <c r="A378" s="37" t="str">
        <f t="shared" si="15"/>
        <v>Parsippany-Troy Hills Township, Morris County</v>
      </c>
      <c r="B378" s="37">
        <f t="shared" si="17"/>
        <v>377</v>
      </c>
      <c r="C378" s="37" t="s">
        <v>804</v>
      </c>
      <c r="D378" s="37" t="s">
        <v>805</v>
      </c>
      <c r="E378" s="37" t="s">
        <v>749</v>
      </c>
      <c r="F378" s="37" t="str">
        <f t="shared" si="16"/>
        <v>Calendar Year</v>
      </c>
      <c r="G378" s="37" t="str">
        <f>VLOOKUP(C378,'2021 Muniinfo'!$A$2:$E$566,5,FALSE)</f>
        <v/>
      </c>
    </row>
    <row r="379" spans="1:7" x14ac:dyDescent="0.25">
      <c r="A379" s="37" t="str">
        <f t="shared" si="15"/>
        <v>Passaic City, Passaic County</v>
      </c>
      <c r="B379" s="37">
        <f t="shared" si="17"/>
        <v>378</v>
      </c>
      <c r="C379" s="37" t="s">
        <v>904</v>
      </c>
      <c r="D379" s="37" t="s">
        <v>905</v>
      </c>
      <c r="E379" s="37" t="s">
        <v>893</v>
      </c>
      <c r="F379" s="37" t="str">
        <f t="shared" si="16"/>
        <v>Calendar Year</v>
      </c>
      <c r="G379" s="37" t="str">
        <f>VLOOKUP(C379,'2021 Muniinfo'!$A$2:$E$566,5,FALSE)</f>
        <v>T</v>
      </c>
    </row>
    <row r="380" spans="1:7" x14ac:dyDescent="0.25">
      <c r="A380" s="37" t="str">
        <f t="shared" si="15"/>
        <v>Paterson City, Passaic County</v>
      </c>
      <c r="B380" s="37">
        <f t="shared" si="17"/>
        <v>379</v>
      </c>
      <c r="C380" s="37" t="s">
        <v>906</v>
      </c>
      <c r="D380" s="37" t="s">
        <v>907</v>
      </c>
      <c r="E380" s="37" t="s">
        <v>893</v>
      </c>
      <c r="F380" s="37" t="str">
        <f t="shared" si="16"/>
        <v>State Fiscal Year</v>
      </c>
      <c r="G380" s="37" t="str">
        <f>VLOOKUP(C380,'2021 Muniinfo'!$A$2:$E$566,5,FALSE)</f>
        <v>S</v>
      </c>
    </row>
    <row r="381" spans="1:7" x14ac:dyDescent="0.25">
      <c r="A381" s="37" t="str">
        <f t="shared" si="15"/>
        <v>Paulsboro Borough, Gloucester County</v>
      </c>
      <c r="B381" s="37">
        <f t="shared" si="17"/>
        <v>380</v>
      </c>
      <c r="C381" s="37" t="s">
        <v>472</v>
      </c>
      <c r="D381" s="37" t="s">
        <v>473</v>
      </c>
      <c r="E381" s="37" t="s">
        <v>448</v>
      </c>
      <c r="F381" s="37" t="str">
        <f t="shared" si="16"/>
        <v>Calendar Year</v>
      </c>
      <c r="G381" s="37" t="str">
        <f>VLOOKUP(C381,'2021 Muniinfo'!$A$2:$E$566,5,FALSE)</f>
        <v/>
      </c>
    </row>
    <row r="382" spans="1:7" x14ac:dyDescent="0.25">
      <c r="A382" s="37" t="str">
        <f t="shared" si="15"/>
        <v>Peapack-Gladstone Borough, Somerset County</v>
      </c>
      <c r="B382" s="37">
        <f t="shared" si="17"/>
        <v>381</v>
      </c>
      <c r="C382" s="37" t="s">
        <v>983</v>
      </c>
      <c r="D382" s="37" t="s">
        <v>984</v>
      </c>
      <c r="E382" s="37" t="s">
        <v>957</v>
      </c>
      <c r="F382" s="37" t="str">
        <f t="shared" si="16"/>
        <v>Calendar Year</v>
      </c>
      <c r="G382" s="37" t="str">
        <f>VLOOKUP(C382,'2021 Muniinfo'!$A$2:$E$566,5,FALSE)</f>
        <v/>
      </c>
    </row>
    <row r="383" spans="1:7" x14ac:dyDescent="0.25">
      <c r="A383" s="37" t="str">
        <f t="shared" si="15"/>
        <v>Pemberton Borough, Burlington County</v>
      </c>
      <c r="B383" s="37">
        <f t="shared" si="17"/>
        <v>382</v>
      </c>
      <c r="C383" s="37" t="s">
        <v>243</v>
      </c>
      <c r="D383" s="37" t="s">
        <v>244</v>
      </c>
      <c r="E383" s="37" t="s">
        <v>191</v>
      </c>
      <c r="F383" s="37" t="str">
        <f t="shared" si="16"/>
        <v>Calendar Year</v>
      </c>
      <c r="G383" s="37" t="str">
        <f>VLOOKUP(C383,'2021 Muniinfo'!$A$2:$E$566,5,FALSE)</f>
        <v/>
      </c>
    </row>
    <row r="384" spans="1:7" x14ac:dyDescent="0.25">
      <c r="A384" s="37" t="str">
        <f t="shared" si="15"/>
        <v>Pemberton Township, Burlington County</v>
      </c>
      <c r="B384" s="37">
        <f t="shared" si="17"/>
        <v>383</v>
      </c>
      <c r="C384" s="37" t="s">
        <v>245</v>
      </c>
      <c r="D384" s="37" t="s">
        <v>246</v>
      </c>
      <c r="E384" s="37" t="s">
        <v>191</v>
      </c>
      <c r="F384" s="37" t="str">
        <f t="shared" si="16"/>
        <v>Calendar Year</v>
      </c>
      <c r="G384" s="37" t="str">
        <f>VLOOKUP(C384,'2021 Muniinfo'!$A$2:$E$566,5,FALSE)</f>
        <v/>
      </c>
    </row>
    <row r="385" spans="1:7" x14ac:dyDescent="0.25">
      <c r="A385" s="37" t="str">
        <f t="shared" si="15"/>
        <v>Pennington Borough, Mercer County</v>
      </c>
      <c r="B385" s="37">
        <f t="shared" si="17"/>
        <v>384</v>
      </c>
      <c r="C385" s="37" t="s">
        <v>580</v>
      </c>
      <c r="D385" s="37" t="s">
        <v>581</v>
      </c>
      <c r="E385" s="37" t="s">
        <v>570</v>
      </c>
      <c r="F385" s="37" t="str">
        <f t="shared" si="16"/>
        <v>Calendar Year</v>
      </c>
      <c r="G385" s="37" t="str">
        <f>VLOOKUP(C385,'2021 Muniinfo'!$A$2:$E$566,5,FALSE)</f>
        <v/>
      </c>
    </row>
    <row r="386" spans="1:7" x14ac:dyDescent="0.25">
      <c r="A386" s="37" t="str">
        <f t="shared" si="15"/>
        <v>Penns Grove Borough, Salem County</v>
      </c>
      <c r="B386" s="37">
        <f t="shared" si="17"/>
        <v>385</v>
      </c>
      <c r="C386" s="37" t="s">
        <v>937</v>
      </c>
      <c r="D386" s="37" t="s">
        <v>938</v>
      </c>
      <c r="E386" s="37" t="s">
        <v>926</v>
      </c>
      <c r="F386" s="37" t="str">
        <f t="shared" si="16"/>
        <v>Calendar Year</v>
      </c>
      <c r="G386" s="37" t="str">
        <f>VLOOKUP(C386,'2021 Muniinfo'!$A$2:$E$566,5,FALSE)</f>
        <v/>
      </c>
    </row>
    <row r="387" spans="1:7" x14ac:dyDescent="0.25">
      <c r="A387" s="37" t="str">
        <f t="shared" ref="A387:A450" si="18">D387&amp;", "&amp;E387&amp;" County"</f>
        <v>Pennsauken Township, Camden County</v>
      </c>
      <c r="B387" s="37">
        <f t="shared" si="17"/>
        <v>386</v>
      </c>
      <c r="C387" s="37" t="s">
        <v>320</v>
      </c>
      <c r="D387" s="37" t="s">
        <v>321</v>
      </c>
      <c r="E387" s="37" t="s">
        <v>270</v>
      </c>
      <c r="F387" s="37" t="str">
        <f t="shared" ref="F387:F450" si="19">IF(G387="","Calendar Year",IF(G387="T","Calendar Year","State Fiscal Year"))</f>
        <v>Calendar Year</v>
      </c>
      <c r="G387" s="37" t="str">
        <f>VLOOKUP(C387,'2021 Muniinfo'!$A$2:$E$566,5,FALSE)</f>
        <v/>
      </c>
    </row>
    <row r="388" spans="1:7" x14ac:dyDescent="0.25">
      <c r="A388" s="37" t="str">
        <f t="shared" si="18"/>
        <v>Pennsville Township, Salem County</v>
      </c>
      <c r="B388" s="37">
        <f t="shared" ref="B388:B451" si="20">B387+1</f>
        <v>387</v>
      </c>
      <c r="C388" s="37" t="s">
        <v>939</v>
      </c>
      <c r="D388" s="37" t="s">
        <v>940</v>
      </c>
      <c r="E388" s="37" t="s">
        <v>926</v>
      </c>
      <c r="F388" s="37" t="str">
        <f t="shared" si="19"/>
        <v>Calendar Year</v>
      </c>
      <c r="G388" s="37" t="str">
        <f>VLOOKUP(C388,'2021 Muniinfo'!$A$2:$E$566,5,FALSE)</f>
        <v/>
      </c>
    </row>
    <row r="389" spans="1:7" x14ac:dyDescent="0.25">
      <c r="A389" s="37" t="str">
        <f t="shared" si="18"/>
        <v>Pequannock Township, Morris County</v>
      </c>
      <c r="B389" s="37">
        <f t="shared" si="20"/>
        <v>388</v>
      </c>
      <c r="C389" s="37" t="s">
        <v>808</v>
      </c>
      <c r="D389" s="37" t="s">
        <v>809</v>
      </c>
      <c r="E389" s="37" t="s">
        <v>749</v>
      </c>
      <c r="F389" s="37" t="str">
        <f t="shared" si="19"/>
        <v>Calendar Year</v>
      </c>
      <c r="G389" s="37" t="str">
        <f>VLOOKUP(C389,'2021 Muniinfo'!$A$2:$E$566,5,FALSE)</f>
        <v/>
      </c>
    </row>
    <row r="390" spans="1:7" x14ac:dyDescent="0.25">
      <c r="A390" s="37" t="str">
        <f t="shared" si="18"/>
        <v>Perth Amboy City, Middlesex County</v>
      </c>
      <c r="B390" s="37">
        <f t="shared" si="20"/>
        <v>389</v>
      </c>
      <c r="C390" s="37" t="s">
        <v>620</v>
      </c>
      <c r="D390" s="37" t="s">
        <v>621</v>
      </c>
      <c r="E390" s="37" t="s">
        <v>592</v>
      </c>
      <c r="F390" s="37" t="str">
        <f t="shared" si="19"/>
        <v>Calendar Year</v>
      </c>
      <c r="G390" s="37" t="str">
        <f>VLOOKUP(C390,'2021 Muniinfo'!$A$2:$E$566,5,FALSE)</f>
        <v/>
      </c>
    </row>
    <row r="391" spans="1:7" x14ac:dyDescent="0.25">
      <c r="A391" s="37" t="str">
        <f t="shared" si="18"/>
        <v>Phillipsburg Town, Warren County</v>
      </c>
      <c r="B391" s="37">
        <f t="shared" si="20"/>
        <v>390</v>
      </c>
      <c r="C391" s="37" t="s">
        <v>1119</v>
      </c>
      <c r="D391" s="37" t="s">
        <v>1120</v>
      </c>
      <c r="E391" s="37" t="s">
        <v>1089</v>
      </c>
      <c r="F391" s="37" t="str">
        <f t="shared" si="19"/>
        <v>Calendar Year</v>
      </c>
      <c r="G391" s="37" t="str">
        <f>VLOOKUP(C391,'2021 Muniinfo'!$A$2:$E$566,5,FALSE)</f>
        <v/>
      </c>
    </row>
    <row r="392" spans="1:7" x14ac:dyDescent="0.25">
      <c r="A392" s="37" t="str">
        <f t="shared" si="18"/>
        <v>Pilesgrove Township, Salem County</v>
      </c>
      <c r="B392" s="37">
        <f t="shared" si="20"/>
        <v>391</v>
      </c>
      <c r="C392" s="37" t="s">
        <v>941</v>
      </c>
      <c r="D392" s="37" t="s">
        <v>942</v>
      </c>
      <c r="E392" s="37" t="s">
        <v>926</v>
      </c>
      <c r="F392" s="37" t="str">
        <f t="shared" si="19"/>
        <v>Calendar Year</v>
      </c>
      <c r="G392" s="37" t="str">
        <f>VLOOKUP(C392,'2021 Muniinfo'!$A$2:$E$566,5,FALSE)</f>
        <v/>
      </c>
    </row>
    <row r="393" spans="1:7" x14ac:dyDescent="0.25">
      <c r="A393" s="37" t="str">
        <f t="shared" si="18"/>
        <v>Pine Beach Borough, Ocean County</v>
      </c>
      <c r="B393" s="37">
        <f t="shared" si="20"/>
        <v>392</v>
      </c>
      <c r="C393" s="37" t="s">
        <v>867</v>
      </c>
      <c r="D393" s="37" t="s">
        <v>868</v>
      </c>
      <c r="E393" s="37" t="s">
        <v>827</v>
      </c>
      <c r="F393" s="37" t="str">
        <f t="shared" si="19"/>
        <v>Calendar Year</v>
      </c>
      <c r="G393" s="37" t="str">
        <f>VLOOKUP(C393,'2021 Muniinfo'!$A$2:$E$566,5,FALSE)</f>
        <v/>
      </c>
    </row>
    <row r="394" spans="1:7" x14ac:dyDescent="0.25">
      <c r="A394" s="37" t="str">
        <f t="shared" si="18"/>
        <v>Pine Hill Borough, Camden County</v>
      </c>
      <c r="B394" s="37">
        <f t="shared" si="20"/>
        <v>393</v>
      </c>
      <c r="C394" s="37" t="s">
        <v>322</v>
      </c>
      <c r="D394" s="37" t="s">
        <v>323</v>
      </c>
      <c r="E394" s="37" t="s">
        <v>270</v>
      </c>
      <c r="F394" s="37" t="str">
        <f t="shared" si="19"/>
        <v>Calendar Year</v>
      </c>
      <c r="G394" s="37" t="str">
        <f>VLOOKUP(C394,'2021 Muniinfo'!$A$2:$E$566,5,FALSE)</f>
        <v/>
      </c>
    </row>
    <row r="395" spans="1:7" x14ac:dyDescent="0.25">
      <c r="A395" s="37" t="str">
        <f t="shared" si="18"/>
        <v>Pine Valley Borough, Camden County</v>
      </c>
      <c r="B395" s="37">
        <f t="shared" si="20"/>
        <v>394</v>
      </c>
      <c r="C395" s="37" t="s">
        <v>324</v>
      </c>
      <c r="D395" s="37" t="s">
        <v>325</v>
      </c>
      <c r="E395" s="37" t="s">
        <v>270</v>
      </c>
      <c r="F395" s="37" t="str">
        <f t="shared" si="19"/>
        <v>Calendar Year</v>
      </c>
      <c r="G395" s="37" t="str">
        <f>VLOOKUP(C395,'2021 Muniinfo'!$A$2:$E$566,5,FALSE)</f>
        <v/>
      </c>
    </row>
    <row r="396" spans="1:7" x14ac:dyDescent="0.25">
      <c r="A396" s="37" t="str">
        <f t="shared" si="18"/>
        <v>Piscataway Township, Middlesex County</v>
      </c>
      <c r="B396" s="37">
        <f t="shared" si="20"/>
        <v>395</v>
      </c>
      <c r="C396" s="37" t="s">
        <v>622</v>
      </c>
      <c r="D396" s="37" t="s">
        <v>623</v>
      </c>
      <c r="E396" s="37" t="s">
        <v>592</v>
      </c>
      <c r="F396" s="37" t="str">
        <f t="shared" si="19"/>
        <v>Calendar Year</v>
      </c>
      <c r="G396" s="37" t="str">
        <f>VLOOKUP(C396,'2021 Muniinfo'!$A$2:$E$566,5,FALSE)</f>
        <v/>
      </c>
    </row>
    <row r="397" spans="1:7" x14ac:dyDescent="0.25">
      <c r="A397" s="37" t="str">
        <f t="shared" si="18"/>
        <v>Pitman Borough, Gloucester County</v>
      </c>
      <c r="B397" s="37">
        <f t="shared" si="20"/>
        <v>396</v>
      </c>
      <c r="C397" s="37" t="s">
        <v>474</v>
      </c>
      <c r="D397" s="37" t="s">
        <v>475</v>
      </c>
      <c r="E397" s="37" t="s">
        <v>448</v>
      </c>
      <c r="F397" s="37" t="str">
        <f t="shared" si="19"/>
        <v>Calendar Year</v>
      </c>
      <c r="G397" s="37" t="str">
        <f>VLOOKUP(C397,'2021 Muniinfo'!$A$2:$E$566,5,FALSE)</f>
        <v/>
      </c>
    </row>
    <row r="398" spans="1:7" x14ac:dyDescent="0.25">
      <c r="A398" s="37" t="str">
        <f t="shared" si="18"/>
        <v>Pittsgrove Township, Salem County</v>
      </c>
      <c r="B398" s="37">
        <f t="shared" si="20"/>
        <v>397</v>
      </c>
      <c r="C398" s="37" t="s">
        <v>943</v>
      </c>
      <c r="D398" s="37" t="s">
        <v>944</v>
      </c>
      <c r="E398" s="37" t="s">
        <v>926</v>
      </c>
      <c r="F398" s="37" t="str">
        <f t="shared" si="19"/>
        <v>Calendar Year</v>
      </c>
      <c r="G398" s="37" t="str">
        <f>VLOOKUP(C398,'2021 Muniinfo'!$A$2:$E$566,5,FALSE)</f>
        <v/>
      </c>
    </row>
    <row r="399" spans="1:7" x14ac:dyDescent="0.25">
      <c r="A399" s="37" t="str">
        <f t="shared" si="18"/>
        <v>Plainfield City, Union County</v>
      </c>
      <c r="B399" s="37">
        <f t="shared" si="20"/>
        <v>398</v>
      </c>
      <c r="C399" s="37" t="s">
        <v>1069</v>
      </c>
      <c r="D399" s="37" t="s">
        <v>1070</v>
      </c>
      <c r="E399" s="37" t="s">
        <v>1048</v>
      </c>
      <c r="F399" s="37" t="str">
        <f t="shared" si="19"/>
        <v>Calendar Year</v>
      </c>
      <c r="G399" s="37" t="str">
        <f>VLOOKUP(C399,'2021 Muniinfo'!$A$2:$E$566,5,FALSE)</f>
        <v/>
      </c>
    </row>
    <row r="400" spans="1:7" x14ac:dyDescent="0.25">
      <c r="A400" s="37" t="str">
        <f t="shared" si="18"/>
        <v>Plainsboro Township, Middlesex County</v>
      </c>
      <c r="B400" s="37">
        <f t="shared" si="20"/>
        <v>399</v>
      </c>
      <c r="C400" s="37" t="s">
        <v>624</v>
      </c>
      <c r="D400" s="37" t="s">
        <v>625</v>
      </c>
      <c r="E400" s="37" t="s">
        <v>592</v>
      </c>
      <c r="F400" s="37" t="str">
        <f t="shared" si="19"/>
        <v>Calendar Year</v>
      </c>
      <c r="G400" s="37" t="str">
        <f>VLOOKUP(C400,'2021 Muniinfo'!$A$2:$E$566,5,FALSE)</f>
        <v/>
      </c>
    </row>
    <row r="401" spans="1:7" x14ac:dyDescent="0.25">
      <c r="A401" s="37" t="str">
        <f t="shared" si="18"/>
        <v>Pleasantville City, Atlantic County</v>
      </c>
      <c r="B401" s="37">
        <f t="shared" si="20"/>
        <v>400</v>
      </c>
      <c r="C401" s="37" t="s">
        <v>38</v>
      </c>
      <c r="D401" s="37" t="s">
        <v>39</v>
      </c>
      <c r="E401" s="37" t="s">
        <v>6</v>
      </c>
      <c r="F401" s="37" t="str">
        <f t="shared" si="19"/>
        <v>Calendar Year</v>
      </c>
      <c r="G401" s="37" t="str">
        <f>VLOOKUP(C401,'2021 Muniinfo'!$A$2:$E$566,5,FALSE)</f>
        <v/>
      </c>
    </row>
    <row r="402" spans="1:7" x14ac:dyDescent="0.25">
      <c r="A402" s="37" t="str">
        <f t="shared" si="18"/>
        <v>Plumsted Township, Ocean County</v>
      </c>
      <c r="B402" s="37">
        <f t="shared" si="20"/>
        <v>401</v>
      </c>
      <c r="C402" s="37" t="s">
        <v>869</v>
      </c>
      <c r="D402" s="37" t="s">
        <v>870</v>
      </c>
      <c r="E402" s="37" t="s">
        <v>827</v>
      </c>
      <c r="F402" s="37" t="str">
        <f t="shared" si="19"/>
        <v>Calendar Year</v>
      </c>
      <c r="G402" s="37" t="str">
        <f>VLOOKUP(C402,'2021 Muniinfo'!$A$2:$E$566,5,FALSE)</f>
        <v/>
      </c>
    </row>
    <row r="403" spans="1:7" x14ac:dyDescent="0.25">
      <c r="A403" s="37" t="str">
        <f t="shared" si="18"/>
        <v>Pohatcong Township, Warren County</v>
      </c>
      <c r="B403" s="37">
        <f t="shared" si="20"/>
        <v>402</v>
      </c>
      <c r="C403" s="37" t="s">
        <v>1121</v>
      </c>
      <c r="D403" s="37" t="s">
        <v>1122</v>
      </c>
      <c r="E403" s="37" t="s">
        <v>1089</v>
      </c>
      <c r="F403" s="37" t="str">
        <f t="shared" si="19"/>
        <v>Calendar Year</v>
      </c>
      <c r="G403" s="37" t="str">
        <f>VLOOKUP(C403,'2021 Muniinfo'!$A$2:$E$566,5,FALSE)</f>
        <v/>
      </c>
    </row>
    <row r="404" spans="1:7" x14ac:dyDescent="0.25">
      <c r="A404" s="37" t="str">
        <f t="shared" si="18"/>
        <v>Point Pleasant Beach Borough, Ocean County</v>
      </c>
      <c r="B404" s="37">
        <f t="shared" si="20"/>
        <v>403</v>
      </c>
      <c r="C404" s="37" t="s">
        <v>873</v>
      </c>
      <c r="D404" s="37" t="s">
        <v>874</v>
      </c>
      <c r="E404" s="37" t="s">
        <v>827</v>
      </c>
      <c r="F404" s="37" t="str">
        <f t="shared" si="19"/>
        <v>Calendar Year</v>
      </c>
      <c r="G404" s="37" t="str">
        <f>VLOOKUP(C404,'2021 Muniinfo'!$A$2:$E$566,5,FALSE)</f>
        <v/>
      </c>
    </row>
    <row r="405" spans="1:7" x14ac:dyDescent="0.25">
      <c r="A405" s="37" t="str">
        <f t="shared" si="18"/>
        <v>Point Pleasant Borough, Ocean County</v>
      </c>
      <c r="B405" s="37">
        <f t="shared" si="20"/>
        <v>404</v>
      </c>
      <c r="C405" s="37" t="s">
        <v>871</v>
      </c>
      <c r="D405" s="37" t="s">
        <v>872</v>
      </c>
      <c r="E405" s="37" t="s">
        <v>827</v>
      </c>
      <c r="F405" s="37" t="str">
        <f t="shared" si="19"/>
        <v>Calendar Year</v>
      </c>
      <c r="G405" s="37" t="str">
        <f>VLOOKUP(C405,'2021 Muniinfo'!$A$2:$E$566,5,FALSE)</f>
        <v/>
      </c>
    </row>
    <row r="406" spans="1:7" x14ac:dyDescent="0.25">
      <c r="A406" s="37" t="str">
        <f t="shared" si="18"/>
        <v>Pompton Lakes Borough, Passaic County</v>
      </c>
      <c r="B406" s="37">
        <f t="shared" si="20"/>
        <v>405</v>
      </c>
      <c r="C406" s="37" t="s">
        <v>908</v>
      </c>
      <c r="D406" s="37" t="s">
        <v>909</v>
      </c>
      <c r="E406" s="37" t="s">
        <v>893</v>
      </c>
      <c r="F406" s="37" t="str">
        <f t="shared" si="19"/>
        <v>Calendar Year</v>
      </c>
      <c r="G406" s="37" t="str">
        <f>VLOOKUP(C406,'2021 Muniinfo'!$A$2:$E$566,5,FALSE)</f>
        <v/>
      </c>
    </row>
    <row r="407" spans="1:7" x14ac:dyDescent="0.25">
      <c r="A407" s="37" t="str">
        <f t="shared" si="18"/>
        <v>Port Republic City, Atlantic County</v>
      </c>
      <c r="B407" s="37">
        <f t="shared" si="20"/>
        <v>406</v>
      </c>
      <c r="C407" s="37" t="s">
        <v>40</v>
      </c>
      <c r="D407" s="37" t="s">
        <v>41</v>
      </c>
      <c r="E407" s="37" t="s">
        <v>6</v>
      </c>
      <c r="F407" s="37" t="str">
        <f t="shared" si="19"/>
        <v>Calendar Year</v>
      </c>
      <c r="G407" s="37" t="str">
        <f>VLOOKUP(C407,'2021 Muniinfo'!$A$2:$E$566,5,FALSE)</f>
        <v/>
      </c>
    </row>
    <row r="408" spans="1:7" x14ac:dyDescent="0.25">
      <c r="A408" s="37" t="str">
        <f t="shared" si="18"/>
        <v>Princeton, Mercer County</v>
      </c>
      <c r="B408" s="37">
        <f t="shared" si="20"/>
        <v>407</v>
      </c>
      <c r="C408" s="37" t="s">
        <v>588</v>
      </c>
      <c r="D408" s="37" t="s">
        <v>589</v>
      </c>
      <c r="E408" s="37" t="s">
        <v>570</v>
      </c>
      <c r="F408" s="37" t="str">
        <f t="shared" si="19"/>
        <v>Calendar Year</v>
      </c>
      <c r="G408" s="37" t="str">
        <f>VLOOKUP(C408,'2021 Muniinfo'!$A$2:$E$566,5,FALSE)</f>
        <v/>
      </c>
    </row>
    <row r="409" spans="1:7" x14ac:dyDescent="0.25">
      <c r="A409" s="37" t="str">
        <f t="shared" si="18"/>
        <v>Prospect Park Borough, Passaic County</v>
      </c>
      <c r="B409" s="37">
        <f t="shared" si="20"/>
        <v>408</v>
      </c>
      <c r="C409" s="37" t="s">
        <v>910</v>
      </c>
      <c r="D409" s="37" t="s">
        <v>911</v>
      </c>
      <c r="E409" s="37" t="s">
        <v>893</v>
      </c>
      <c r="F409" s="37" t="str">
        <f t="shared" si="19"/>
        <v>Calendar Year</v>
      </c>
      <c r="G409" s="37" t="str">
        <f>VLOOKUP(C409,'2021 Muniinfo'!$A$2:$E$566,5,FALSE)</f>
        <v/>
      </c>
    </row>
    <row r="410" spans="1:7" x14ac:dyDescent="0.25">
      <c r="A410" s="37" t="str">
        <f t="shared" si="18"/>
        <v>Quinton Township, Salem County</v>
      </c>
      <c r="B410" s="37">
        <f t="shared" si="20"/>
        <v>409</v>
      </c>
      <c r="C410" s="37" t="s">
        <v>945</v>
      </c>
      <c r="D410" s="37" t="s">
        <v>946</v>
      </c>
      <c r="E410" s="37" t="s">
        <v>926</v>
      </c>
      <c r="F410" s="37" t="str">
        <f t="shared" si="19"/>
        <v>Calendar Year</v>
      </c>
      <c r="G410" s="37" t="str">
        <f>VLOOKUP(C410,'2021 Muniinfo'!$A$2:$E$566,5,FALSE)</f>
        <v/>
      </c>
    </row>
    <row r="411" spans="1:7" x14ac:dyDescent="0.25">
      <c r="A411" s="37" t="str">
        <f t="shared" si="18"/>
        <v>Rahway City, Union County</v>
      </c>
      <c r="B411" s="37">
        <f t="shared" si="20"/>
        <v>410</v>
      </c>
      <c r="C411" s="37" t="s">
        <v>1071</v>
      </c>
      <c r="D411" s="37" t="s">
        <v>1072</v>
      </c>
      <c r="E411" s="37" t="s">
        <v>1048</v>
      </c>
      <c r="F411" s="37" t="str">
        <f t="shared" si="19"/>
        <v>Calendar Year</v>
      </c>
      <c r="G411" s="37" t="str">
        <f>VLOOKUP(C411,'2021 Muniinfo'!$A$2:$E$566,5,FALSE)</f>
        <v/>
      </c>
    </row>
    <row r="412" spans="1:7" x14ac:dyDescent="0.25">
      <c r="A412" s="37" t="str">
        <f t="shared" si="18"/>
        <v>Ramsey Borough, Bergen County</v>
      </c>
      <c r="B412" s="37">
        <f t="shared" si="20"/>
        <v>411</v>
      </c>
      <c r="C412" s="37" t="s">
        <v>143</v>
      </c>
      <c r="D412" s="37" t="s">
        <v>144</v>
      </c>
      <c r="E412" s="37" t="s">
        <v>50</v>
      </c>
      <c r="F412" s="37" t="str">
        <f t="shared" si="19"/>
        <v>Calendar Year</v>
      </c>
      <c r="G412" s="37" t="str">
        <f>VLOOKUP(C412,'2021 Muniinfo'!$A$2:$E$566,5,FALSE)</f>
        <v/>
      </c>
    </row>
    <row r="413" spans="1:7" x14ac:dyDescent="0.25">
      <c r="A413" s="37" t="str">
        <f t="shared" si="18"/>
        <v>Randolph Township, Morris County</v>
      </c>
      <c r="B413" s="37">
        <f t="shared" si="20"/>
        <v>412</v>
      </c>
      <c r="C413" s="37" t="s">
        <v>810</v>
      </c>
      <c r="D413" s="37" t="s">
        <v>811</v>
      </c>
      <c r="E413" s="37" t="s">
        <v>749</v>
      </c>
      <c r="F413" s="37" t="str">
        <f t="shared" si="19"/>
        <v>Calendar Year</v>
      </c>
      <c r="G413" s="37" t="str">
        <f>VLOOKUP(C413,'2021 Muniinfo'!$A$2:$E$566,5,FALSE)</f>
        <v/>
      </c>
    </row>
    <row r="414" spans="1:7" x14ac:dyDescent="0.25">
      <c r="A414" s="37" t="str">
        <f t="shared" si="18"/>
        <v>Raritan Borough, Somerset County</v>
      </c>
      <c r="B414" s="37">
        <f t="shared" si="20"/>
        <v>413</v>
      </c>
      <c r="C414" s="37" t="s">
        <v>985</v>
      </c>
      <c r="D414" s="37" t="s">
        <v>986</v>
      </c>
      <c r="E414" s="37" t="s">
        <v>957</v>
      </c>
      <c r="F414" s="37" t="str">
        <f t="shared" si="19"/>
        <v>Calendar Year</v>
      </c>
      <c r="G414" s="37" t="str">
        <f>VLOOKUP(C414,'2021 Muniinfo'!$A$2:$E$566,5,FALSE)</f>
        <v/>
      </c>
    </row>
    <row r="415" spans="1:7" x14ac:dyDescent="0.25">
      <c r="A415" s="37" t="str">
        <f t="shared" si="18"/>
        <v>Raritan Township, Hunterdon County</v>
      </c>
      <c r="B415" s="37">
        <f t="shared" si="20"/>
        <v>414</v>
      </c>
      <c r="C415" s="37" t="s">
        <v>556</v>
      </c>
      <c r="D415" s="37" t="s">
        <v>557</v>
      </c>
      <c r="E415" s="37" t="s">
        <v>518</v>
      </c>
      <c r="F415" s="37" t="str">
        <f t="shared" si="19"/>
        <v>Calendar Year</v>
      </c>
      <c r="G415" s="37" t="str">
        <f>VLOOKUP(C415,'2021 Muniinfo'!$A$2:$E$566,5,FALSE)</f>
        <v/>
      </c>
    </row>
    <row r="416" spans="1:7" x14ac:dyDescent="0.25">
      <c r="A416" s="37" t="str">
        <f t="shared" si="18"/>
        <v>Readington Township, Hunterdon County</v>
      </c>
      <c r="B416" s="37">
        <f t="shared" si="20"/>
        <v>415</v>
      </c>
      <c r="C416" s="37" t="s">
        <v>558</v>
      </c>
      <c r="D416" s="37" t="s">
        <v>559</v>
      </c>
      <c r="E416" s="37" t="s">
        <v>518</v>
      </c>
      <c r="F416" s="37" t="str">
        <f t="shared" si="19"/>
        <v>Calendar Year</v>
      </c>
      <c r="G416" s="37" t="str">
        <f>VLOOKUP(C416,'2021 Muniinfo'!$A$2:$E$566,5,FALSE)</f>
        <v/>
      </c>
    </row>
    <row r="417" spans="1:7" x14ac:dyDescent="0.25">
      <c r="A417" s="37" t="str">
        <f t="shared" si="18"/>
        <v>Red Bank Borough, Monmouth County</v>
      </c>
      <c r="B417" s="37">
        <f t="shared" si="20"/>
        <v>416</v>
      </c>
      <c r="C417" s="37" t="s">
        <v>719</v>
      </c>
      <c r="D417" s="37" t="s">
        <v>720</v>
      </c>
      <c r="E417" s="37" t="s">
        <v>642</v>
      </c>
      <c r="F417" s="37" t="str">
        <f t="shared" si="19"/>
        <v>Calendar Year</v>
      </c>
      <c r="G417" s="37" t="str">
        <f>VLOOKUP(C417,'2021 Muniinfo'!$A$2:$E$566,5,FALSE)</f>
        <v/>
      </c>
    </row>
    <row r="418" spans="1:7" x14ac:dyDescent="0.25">
      <c r="A418" s="37" t="str">
        <f t="shared" si="18"/>
        <v>Ridgefield Borough, Bergen County</v>
      </c>
      <c r="B418" s="37">
        <f t="shared" si="20"/>
        <v>417</v>
      </c>
      <c r="C418" s="37" t="s">
        <v>145</v>
      </c>
      <c r="D418" s="37" t="s">
        <v>146</v>
      </c>
      <c r="E418" s="37" t="s">
        <v>50</v>
      </c>
      <c r="F418" s="37" t="str">
        <f t="shared" si="19"/>
        <v>Calendar Year</v>
      </c>
      <c r="G418" s="37" t="str">
        <f>VLOOKUP(C418,'2021 Muniinfo'!$A$2:$E$566,5,FALSE)</f>
        <v/>
      </c>
    </row>
    <row r="419" spans="1:7" x14ac:dyDescent="0.25">
      <c r="A419" s="37" t="str">
        <f t="shared" si="18"/>
        <v>Ridgefield Park Village, Bergen County</v>
      </c>
      <c r="B419" s="37">
        <f t="shared" si="20"/>
        <v>418</v>
      </c>
      <c r="C419" s="37" t="s">
        <v>147</v>
      </c>
      <c r="D419" s="37" t="s">
        <v>148</v>
      </c>
      <c r="E419" s="37" t="s">
        <v>50</v>
      </c>
      <c r="F419" s="37" t="str">
        <f t="shared" si="19"/>
        <v>Calendar Year</v>
      </c>
      <c r="G419" s="37" t="str">
        <f>VLOOKUP(C419,'2021 Muniinfo'!$A$2:$E$566,5,FALSE)</f>
        <v/>
      </c>
    </row>
    <row r="420" spans="1:7" x14ac:dyDescent="0.25">
      <c r="A420" s="37" t="str">
        <f t="shared" si="18"/>
        <v>Ridgewood Village, Bergen County</v>
      </c>
      <c r="B420" s="37">
        <f t="shared" si="20"/>
        <v>419</v>
      </c>
      <c r="C420" s="37" t="s">
        <v>149</v>
      </c>
      <c r="D420" s="37" t="s">
        <v>150</v>
      </c>
      <c r="E420" s="37" t="s">
        <v>50</v>
      </c>
      <c r="F420" s="37" t="str">
        <f t="shared" si="19"/>
        <v>Calendar Year</v>
      </c>
      <c r="G420" s="37" t="str">
        <f>VLOOKUP(C420,'2021 Muniinfo'!$A$2:$E$566,5,FALSE)</f>
        <v/>
      </c>
    </row>
    <row r="421" spans="1:7" x14ac:dyDescent="0.25">
      <c r="A421" s="37" t="str">
        <f t="shared" si="18"/>
        <v>Ringwood Borough, Passaic County</v>
      </c>
      <c r="B421" s="37">
        <f t="shared" si="20"/>
        <v>420</v>
      </c>
      <c r="C421" s="37" t="s">
        <v>912</v>
      </c>
      <c r="D421" s="37" t="s">
        <v>913</v>
      </c>
      <c r="E421" s="37" t="s">
        <v>893</v>
      </c>
      <c r="F421" s="37" t="str">
        <f t="shared" si="19"/>
        <v>Calendar Year</v>
      </c>
      <c r="G421" s="37" t="str">
        <f>VLOOKUP(C421,'2021 Muniinfo'!$A$2:$E$566,5,FALSE)</f>
        <v/>
      </c>
    </row>
    <row r="422" spans="1:7" x14ac:dyDescent="0.25">
      <c r="A422" s="37" t="str">
        <f t="shared" si="18"/>
        <v>River Edge Borough, Bergen County</v>
      </c>
      <c r="B422" s="37">
        <f t="shared" si="20"/>
        <v>421</v>
      </c>
      <c r="C422" s="37" t="s">
        <v>151</v>
      </c>
      <c r="D422" s="37" t="s">
        <v>152</v>
      </c>
      <c r="E422" s="37" t="s">
        <v>50</v>
      </c>
      <c r="F422" s="37" t="str">
        <f t="shared" si="19"/>
        <v>Calendar Year</v>
      </c>
      <c r="G422" s="37" t="str">
        <f>VLOOKUP(C422,'2021 Muniinfo'!$A$2:$E$566,5,FALSE)</f>
        <v/>
      </c>
    </row>
    <row r="423" spans="1:7" x14ac:dyDescent="0.25">
      <c r="A423" s="37" t="str">
        <f t="shared" si="18"/>
        <v>River Vale Township, Bergen County</v>
      </c>
      <c r="B423" s="37">
        <f t="shared" si="20"/>
        <v>422</v>
      </c>
      <c r="C423" s="37" t="s">
        <v>153</v>
      </c>
      <c r="D423" s="37" t="s">
        <v>154</v>
      </c>
      <c r="E423" s="37" t="s">
        <v>50</v>
      </c>
      <c r="F423" s="37" t="str">
        <f t="shared" si="19"/>
        <v>Calendar Year</v>
      </c>
      <c r="G423" s="37" t="str">
        <f>VLOOKUP(C423,'2021 Muniinfo'!$A$2:$E$566,5,FALSE)</f>
        <v/>
      </c>
    </row>
    <row r="424" spans="1:7" x14ac:dyDescent="0.25">
      <c r="A424" s="37" t="str">
        <f t="shared" si="18"/>
        <v>Riverdale Borough, Morris County</v>
      </c>
      <c r="B424" s="37">
        <f t="shared" si="20"/>
        <v>423</v>
      </c>
      <c r="C424" s="37" t="s">
        <v>812</v>
      </c>
      <c r="D424" s="37" t="s">
        <v>813</v>
      </c>
      <c r="E424" s="37" t="s">
        <v>749</v>
      </c>
      <c r="F424" s="37" t="str">
        <f t="shared" si="19"/>
        <v>Calendar Year</v>
      </c>
      <c r="G424" s="37" t="str">
        <f>VLOOKUP(C424,'2021 Muniinfo'!$A$2:$E$566,5,FALSE)</f>
        <v/>
      </c>
    </row>
    <row r="425" spans="1:7" x14ac:dyDescent="0.25">
      <c r="A425" s="37" t="str">
        <f t="shared" si="18"/>
        <v>Riverside Township, Burlington County</v>
      </c>
      <c r="B425" s="37">
        <f t="shared" si="20"/>
        <v>424</v>
      </c>
      <c r="C425" s="37" t="s">
        <v>247</v>
      </c>
      <c r="D425" s="37" t="s">
        <v>248</v>
      </c>
      <c r="E425" s="37" t="s">
        <v>191</v>
      </c>
      <c r="F425" s="37" t="str">
        <f t="shared" si="19"/>
        <v>Calendar Year</v>
      </c>
      <c r="G425" s="37" t="str">
        <f>VLOOKUP(C425,'2021 Muniinfo'!$A$2:$E$566,5,FALSE)</f>
        <v/>
      </c>
    </row>
    <row r="426" spans="1:7" x14ac:dyDescent="0.25">
      <c r="A426" s="37" t="str">
        <f t="shared" si="18"/>
        <v>Riverton Borough, Burlington County</v>
      </c>
      <c r="B426" s="37">
        <f t="shared" si="20"/>
        <v>425</v>
      </c>
      <c r="C426" s="37" t="s">
        <v>249</v>
      </c>
      <c r="D426" s="37" t="s">
        <v>250</v>
      </c>
      <c r="E426" s="37" t="s">
        <v>191</v>
      </c>
      <c r="F426" s="37" t="str">
        <f t="shared" si="19"/>
        <v>Calendar Year</v>
      </c>
      <c r="G426" s="37" t="str">
        <f>VLOOKUP(C426,'2021 Muniinfo'!$A$2:$E$566,5,FALSE)</f>
        <v/>
      </c>
    </row>
    <row r="427" spans="1:7" x14ac:dyDescent="0.25">
      <c r="A427" s="37" t="str">
        <f t="shared" si="18"/>
        <v>Robbinsville Township, Mercer County</v>
      </c>
      <c r="B427" s="37">
        <f t="shared" si="20"/>
        <v>426</v>
      </c>
      <c r="C427" s="37" t="s">
        <v>584</v>
      </c>
      <c r="D427" s="37" t="s">
        <v>585</v>
      </c>
      <c r="E427" s="37" t="s">
        <v>570</v>
      </c>
      <c r="F427" s="37" t="str">
        <f t="shared" si="19"/>
        <v>Calendar Year</v>
      </c>
      <c r="G427" s="37" t="str">
        <f>VLOOKUP(C427,'2021 Muniinfo'!$A$2:$E$566,5,FALSE)</f>
        <v/>
      </c>
    </row>
    <row r="428" spans="1:7" x14ac:dyDescent="0.25">
      <c r="A428" s="37" t="str">
        <f t="shared" si="18"/>
        <v>Rochelle Park Township, Bergen County</v>
      </c>
      <c r="B428" s="37">
        <f t="shared" si="20"/>
        <v>427</v>
      </c>
      <c r="C428" s="37" t="s">
        <v>155</v>
      </c>
      <c r="D428" s="37" t="s">
        <v>156</v>
      </c>
      <c r="E428" s="37" t="s">
        <v>50</v>
      </c>
      <c r="F428" s="37" t="str">
        <f t="shared" si="19"/>
        <v>Calendar Year</v>
      </c>
      <c r="G428" s="37" t="str">
        <f>VLOOKUP(C428,'2021 Muniinfo'!$A$2:$E$566,5,FALSE)</f>
        <v/>
      </c>
    </row>
    <row r="429" spans="1:7" x14ac:dyDescent="0.25">
      <c r="A429" s="37" t="str">
        <f t="shared" si="18"/>
        <v>Rockaway Borough, Morris County</v>
      </c>
      <c r="B429" s="37">
        <f t="shared" si="20"/>
        <v>428</v>
      </c>
      <c r="C429" s="37" t="s">
        <v>814</v>
      </c>
      <c r="D429" s="37" t="s">
        <v>815</v>
      </c>
      <c r="E429" s="37" t="s">
        <v>749</v>
      </c>
      <c r="F429" s="37" t="str">
        <f t="shared" si="19"/>
        <v>Calendar Year</v>
      </c>
      <c r="G429" s="37" t="str">
        <f>VLOOKUP(C429,'2021 Muniinfo'!$A$2:$E$566,5,FALSE)</f>
        <v/>
      </c>
    </row>
    <row r="430" spans="1:7" x14ac:dyDescent="0.25">
      <c r="A430" s="37" t="str">
        <f t="shared" si="18"/>
        <v>Rockaway Township, Morris County</v>
      </c>
      <c r="B430" s="37">
        <f t="shared" si="20"/>
        <v>429</v>
      </c>
      <c r="C430" s="37" t="s">
        <v>816</v>
      </c>
      <c r="D430" s="37" t="s">
        <v>817</v>
      </c>
      <c r="E430" s="37" t="s">
        <v>749</v>
      </c>
      <c r="F430" s="37" t="str">
        <f t="shared" si="19"/>
        <v>Calendar Year</v>
      </c>
      <c r="G430" s="37" t="str">
        <f>VLOOKUP(C430,'2021 Muniinfo'!$A$2:$E$566,5,FALSE)</f>
        <v/>
      </c>
    </row>
    <row r="431" spans="1:7" x14ac:dyDescent="0.25">
      <c r="A431" s="37" t="str">
        <f t="shared" si="18"/>
        <v>Rockleigh Borough, Bergen County</v>
      </c>
      <c r="B431" s="37">
        <f t="shared" si="20"/>
        <v>430</v>
      </c>
      <c r="C431" s="37" t="s">
        <v>157</v>
      </c>
      <c r="D431" s="37" t="s">
        <v>158</v>
      </c>
      <c r="E431" s="37" t="s">
        <v>50</v>
      </c>
      <c r="F431" s="37" t="str">
        <f t="shared" si="19"/>
        <v>Calendar Year</v>
      </c>
      <c r="G431" s="37" t="str">
        <f>VLOOKUP(C431,'2021 Muniinfo'!$A$2:$E$566,5,FALSE)</f>
        <v/>
      </c>
    </row>
    <row r="432" spans="1:7" x14ac:dyDescent="0.25">
      <c r="A432" s="37" t="str">
        <f t="shared" si="18"/>
        <v>Rocky Hill Borough, Somerset County</v>
      </c>
      <c r="B432" s="37">
        <f t="shared" si="20"/>
        <v>431</v>
      </c>
      <c r="C432" s="37" t="s">
        <v>987</v>
      </c>
      <c r="D432" s="37" t="s">
        <v>988</v>
      </c>
      <c r="E432" s="37" t="s">
        <v>957</v>
      </c>
      <c r="F432" s="37" t="str">
        <f t="shared" si="19"/>
        <v>Calendar Year</v>
      </c>
      <c r="G432" s="37" t="str">
        <f>VLOOKUP(C432,'2021 Muniinfo'!$A$2:$E$566,5,FALSE)</f>
        <v/>
      </c>
    </row>
    <row r="433" spans="1:7" x14ac:dyDescent="0.25">
      <c r="A433" s="37" t="str">
        <f t="shared" si="18"/>
        <v>Roosevelt Borough, Monmouth County</v>
      </c>
      <c r="B433" s="37">
        <f t="shared" si="20"/>
        <v>432</v>
      </c>
      <c r="C433" s="37" t="s">
        <v>721</v>
      </c>
      <c r="D433" s="37" t="s">
        <v>722</v>
      </c>
      <c r="E433" s="37" t="s">
        <v>642</v>
      </c>
      <c r="F433" s="37" t="str">
        <f t="shared" si="19"/>
        <v>Calendar Year</v>
      </c>
      <c r="G433" s="37" t="str">
        <f>VLOOKUP(C433,'2021 Muniinfo'!$A$2:$E$566,5,FALSE)</f>
        <v/>
      </c>
    </row>
    <row r="434" spans="1:7" x14ac:dyDescent="0.25">
      <c r="A434" s="37" t="str">
        <f t="shared" si="18"/>
        <v>Roseland Borough, Essex County</v>
      </c>
      <c r="B434" s="37">
        <f t="shared" si="20"/>
        <v>433</v>
      </c>
      <c r="C434" s="37" t="s">
        <v>436</v>
      </c>
      <c r="D434" s="37" t="s">
        <v>437</v>
      </c>
      <c r="E434" s="37" t="s">
        <v>405</v>
      </c>
      <c r="F434" s="37" t="str">
        <f t="shared" si="19"/>
        <v>Calendar Year</v>
      </c>
      <c r="G434" s="37" t="str">
        <f>VLOOKUP(C434,'2021 Muniinfo'!$A$2:$E$566,5,FALSE)</f>
        <v/>
      </c>
    </row>
    <row r="435" spans="1:7" x14ac:dyDescent="0.25">
      <c r="A435" s="37" t="str">
        <f t="shared" si="18"/>
        <v>Roselle Borough, Union County</v>
      </c>
      <c r="B435" s="37">
        <f t="shared" si="20"/>
        <v>434</v>
      </c>
      <c r="C435" s="37" t="s">
        <v>1073</v>
      </c>
      <c r="D435" s="37" t="s">
        <v>1074</v>
      </c>
      <c r="E435" s="37" t="s">
        <v>1048</v>
      </c>
      <c r="F435" s="37" t="str">
        <f t="shared" si="19"/>
        <v>Calendar Year</v>
      </c>
      <c r="G435" s="37" t="str">
        <f>VLOOKUP(C435,'2021 Muniinfo'!$A$2:$E$566,5,FALSE)</f>
        <v/>
      </c>
    </row>
    <row r="436" spans="1:7" x14ac:dyDescent="0.25">
      <c r="A436" s="37" t="str">
        <f t="shared" si="18"/>
        <v>Roselle Park Borough, Union County</v>
      </c>
      <c r="B436" s="37">
        <f t="shared" si="20"/>
        <v>435</v>
      </c>
      <c r="C436" s="37" t="s">
        <v>1075</v>
      </c>
      <c r="D436" s="37" t="s">
        <v>1076</v>
      </c>
      <c r="E436" s="37" t="s">
        <v>1048</v>
      </c>
      <c r="F436" s="37" t="str">
        <f t="shared" si="19"/>
        <v>Calendar Year</v>
      </c>
      <c r="G436" s="37" t="str">
        <f>VLOOKUP(C436,'2021 Muniinfo'!$A$2:$E$566,5,FALSE)</f>
        <v/>
      </c>
    </row>
    <row r="437" spans="1:7" x14ac:dyDescent="0.25">
      <c r="A437" s="37" t="str">
        <f t="shared" si="18"/>
        <v>Roxbury Township, Morris County</v>
      </c>
      <c r="B437" s="37">
        <f t="shared" si="20"/>
        <v>436</v>
      </c>
      <c r="C437" s="37" t="s">
        <v>818</v>
      </c>
      <c r="D437" s="37" t="s">
        <v>819</v>
      </c>
      <c r="E437" s="37" t="s">
        <v>749</v>
      </c>
      <c r="F437" s="37" t="str">
        <f t="shared" si="19"/>
        <v>Calendar Year</v>
      </c>
      <c r="G437" s="37" t="str">
        <f>VLOOKUP(C437,'2021 Muniinfo'!$A$2:$E$566,5,FALSE)</f>
        <v/>
      </c>
    </row>
    <row r="438" spans="1:7" x14ac:dyDescent="0.25">
      <c r="A438" s="37" t="str">
        <f t="shared" si="18"/>
        <v>Rumson Borough, Monmouth County</v>
      </c>
      <c r="B438" s="37">
        <f t="shared" si="20"/>
        <v>437</v>
      </c>
      <c r="C438" s="37" t="s">
        <v>723</v>
      </c>
      <c r="D438" s="37" t="s">
        <v>724</v>
      </c>
      <c r="E438" s="37" t="s">
        <v>642</v>
      </c>
      <c r="F438" s="37" t="str">
        <f t="shared" si="19"/>
        <v>Calendar Year</v>
      </c>
      <c r="G438" s="37" t="str">
        <f>VLOOKUP(C438,'2021 Muniinfo'!$A$2:$E$566,5,FALSE)</f>
        <v/>
      </c>
    </row>
    <row r="439" spans="1:7" x14ac:dyDescent="0.25">
      <c r="A439" s="37" t="str">
        <f t="shared" si="18"/>
        <v>Runnemede Borough, Camden County</v>
      </c>
      <c r="B439" s="37">
        <f t="shared" si="20"/>
        <v>438</v>
      </c>
      <c r="C439" s="37" t="s">
        <v>326</v>
      </c>
      <c r="D439" s="37" t="s">
        <v>327</v>
      </c>
      <c r="E439" s="37" t="s">
        <v>270</v>
      </c>
      <c r="F439" s="37" t="str">
        <f t="shared" si="19"/>
        <v>Calendar Year</v>
      </c>
      <c r="G439" s="37" t="str">
        <f>VLOOKUP(C439,'2021 Muniinfo'!$A$2:$E$566,5,FALSE)</f>
        <v/>
      </c>
    </row>
    <row r="440" spans="1:7" x14ac:dyDescent="0.25">
      <c r="A440" s="37" t="str">
        <f t="shared" si="18"/>
        <v>Rutherford Borough, Bergen County</v>
      </c>
      <c r="B440" s="37">
        <f t="shared" si="20"/>
        <v>439</v>
      </c>
      <c r="C440" s="37" t="s">
        <v>159</v>
      </c>
      <c r="D440" s="37" t="s">
        <v>160</v>
      </c>
      <c r="E440" s="37" t="s">
        <v>50</v>
      </c>
      <c r="F440" s="37" t="str">
        <f t="shared" si="19"/>
        <v>Calendar Year</v>
      </c>
      <c r="G440" s="37" t="str">
        <f>VLOOKUP(C440,'2021 Muniinfo'!$A$2:$E$566,5,FALSE)</f>
        <v/>
      </c>
    </row>
    <row r="441" spans="1:7" x14ac:dyDescent="0.25">
      <c r="A441" s="37" t="str">
        <f t="shared" si="18"/>
        <v>Saddle Brook Township, Bergen County</v>
      </c>
      <c r="B441" s="37">
        <f t="shared" si="20"/>
        <v>440</v>
      </c>
      <c r="C441" s="37" t="s">
        <v>161</v>
      </c>
      <c r="D441" s="37" t="s">
        <v>162</v>
      </c>
      <c r="E441" s="37" t="s">
        <v>50</v>
      </c>
      <c r="F441" s="37" t="str">
        <f t="shared" si="19"/>
        <v>Calendar Year</v>
      </c>
      <c r="G441" s="37" t="str">
        <f>VLOOKUP(C441,'2021 Muniinfo'!$A$2:$E$566,5,FALSE)</f>
        <v/>
      </c>
    </row>
    <row r="442" spans="1:7" x14ac:dyDescent="0.25">
      <c r="A442" s="37" t="str">
        <f t="shared" si="18"/>
        <v>Saddle River Borough, Bergen County</v>
      </c>
      <c r="B442" s="37">
        <f t="shared" si="20"/>
        <v>441</v>
      </c>
      <c r="C442" s="37" t="s">
        <v>163</v>
      </c>
      <c r="D442" s="37" t="s">
        <v>164</v>
      </c>
      <c r="E442" s="37" t="s">
        <v>50</v>
      </c>
      <c r="F442" s="37" t="str">
        <f t="shared" si="19"/>
        <v>Calendar Year</v>
      </c>
      <c r="G442" s="37" t="str">
        <f>VLOOKUP(C442,'2021 Muniinfo'!$A$2:$E$566,5,FALSE)</f>
        <v/>
      </c>
    </row>
    <row r="443" spans="1:7" x14ac:dyDescent="0.25">
      <c r="A443" s="37" t="str">
        <f t="shared" si="18"/>
        <v>Salem City, Salem County</v>
      </c>
      <c r="B443" s="37">
        <f t="shared" si="20"/>
        <v>442</v>
      </c>
      <c r="C443" s="37" t="s">
        <v>947</v>
      </c>
      <c r="D443" s="37" t="s">
        <v>948</v>
      </c>
      <c r="E443" s="37" t="s">
        <v>926</v>
      </c>
      <c r="F443" s="37" t="str">
        <f t="shared" si="19"/>
        <v>Calendar Year</v>
      </c>
      <c r="G443" s="37" t="str">
        <f>VLOOKUP(C443,'2021 Muniinfo'!$A$2:$E$566,5,FALSE)</f>
        <v/>
      </c>
    </row>
    <row r="444" spans="1:7" x14ac:dyDescent="0.25">
      <c r="A444" s="37" t="str">
        <f t="shared" si="18"/>
        <v>Sandyston Township, Sussex County</v>
      </c>
      <c r="B444" s="37">
        <f t="shared" si="20"/>
        <v>443</v>
      </c>
      <c r="C444" s="37" t="s">
        <v>1030</v>
      </c>
      <c r="D444" s="37" t="s">
        <v>1031</v>
      </c>
      <c r="E444" s="37" t="s">
        <v>999</v>
      </c>
      <c r="F444" s="37" t="str">
        <f t="shared" si="19"/>
        <v>Calendar Year</v>
      </c>
      <c r="G444" s="37" t="str">
        <f>VLOOKUP(C444,'2021 Muniinfo'!$A$2:$E$566,5,FALSE)</f>
        <v/>
      </c>
    </row>
    <row r="445" spans="1:7" x14ac:dyDescent="0.25">
      <c r="A445" s="37" t="str">
        <f t="shared" si="18"/>
        <v>Sayreville Borough, Middlesex County</v>
      </c>
      <c r="B445" s="37">
        <f t="shared" si="20"/>
        <v>444</v>
      </c>
      <c r="C445" s="37" t="s">
        <v>626</v>
      </c>
      <c r="D445" s="37" t="s">
        <v>627</v>
      </c>
      <c r="E445" s="37" t="s">
        <v>592</v>
      </c>
      <c r="F445" s="37" t="str">
        <f t="shared" si="19"/>
        <v>Calendar Year</v>
      </c>
      <c r="G445" s="37" t="str">
        <f>VLOOKUP(C445,'2021 Muniinfo'!$A$2:$E$566,5,FALSE)</f>
        <v/>
      </c>
    </row>
    <row r="446" spans="1:7" x14ac:dyDescent="0.25">
      <c r="A446" s="37" t="str">
        <f t="shared" si="18"/>
        <v>Scotch Plains Township, Union County</v>
      </c>
      <c r="B446" s="37">
        <f t="shared" si="20"/>
        <v>445</v>
      </c>
      <c r="C446" s="37" t="s">
        <v>1077</v>
      </c>
      <c r="D446" s="37" t="s">
        <v>1078</v>
      </c>
      <c r="E446" s="37" t="s">
        <v>1048</v>
      </c>
      <c r="F446" s="37" t="str">
        <f t="shared" si="19"/>
        <v>Calendar Year</v>
      </c>
      <c r="G446" s="37" t="str">
        <f>VLOOKUP(C446,'2021 Muniinfo'!$A$2:$E$566,5,FALSE)</f>
        <v/>
      </c>
    </row>
    <row r="447" spans="1:7" x14ac:dyDescent="0.25">
      <c r="A447" s="37" t="str">
        <f t="shared" si="18"/>
        <v>Sea Bright Borough, Monmouth County</v>
      </c>
      <c r="B447" s="37">
        <f t="shared" si="20"/>
        <v>446</v>
      </c>
      <c r="C447" s="37" t="s">
        <v>725</v>
      </c>
      <c r="D447" s="37" t="s">
        <v>726</v>
      </c>
      <c r="E447" s="37" t="s">
        <v>642</v>
      </c>
      <c r="F447" s="37" t="str">
        <f t="shared" si="19"/>
        <v>Calendar Year</v>
      </c>
      <c r="G447" s="37" t="str">
        <f>VLOOKUP(C447,'2021 Muniinfo'!$A$2:$E$566,5,FALSE)</f>
        <v/>
      </c>
    </row>
    <row r="448" spans="1:7" x14ac:dyDescent="0.25">
      <c r="A448" s="37" t="str">
        <f t="shared" si="18"/>
        <v>Sea Girt Borough, Monmouth County</v>
      </c>
      <c r="B448" s="37">
        <f t="shared" si="20"/>
        <v>447</v>
      </c>
      <c r="C448" s="37" t="s">
        <v>727</v>
      </c>
      <c r="D448" s="37" t="s">
        <v>728</v>
      </c>
      <c r="E448" s="37" t="s">
        <v>642</v>
      </c>
      <c r="F448" s="37" t="str">
        <f t="shared" si="19"/>
        <v>Calendar Year</v>
      </c>
      <c r="G448" s="37" t="str">
        <f>VLOOKUP(C448,'2021 Muniinfo'!$A$2:$E$566,5,FALSE)</f>
        <v/>
      </c>
    </row>
    <row r="449" spans="1:7" x14ac:dyDescent="0.25">
      <c r="A449" s="37" t="str">
        <f t="shared" si="18"/>
        <v>Sea Isle City, Cape May County</v>
      </c>
      <c r="B449" s="37">
        <f t="shared" si="20"/>
        <v>448</v>
      </c>
      <c r="C449" s="37" t="s">
        <v>358</v>
      </c>
      <c r="D449" s="37" t="s">
        <v>359</v>
      </c>
      <c r="E449" s="37" t="s">
        <v>344</v>
      </c>
      <c r="F449" s="37" t="str">
        <f t="shared" si="19"/>
        <v>Calendar Year</v>
      </c>
      <c r="G449" s="37" t="str">
        <f>VLOOKUP(C449,'2021 Muniinfo'!$A$2:$E$566,5,FALSE)</f>
        <v/>
      </c>
    </row>
    <row r="450" spans="1:7" x14ac:dyDescent="0.25">
      <c r="A450" s="37" t="str">
        <f t="shared" si="18"/>
        <v>Seaside Heights Borough, Ocean County</v>
      </c>
      <c r="B450" s="37">
        <f t="shared" si="20"/>
        <v>449</v>
      </c>
      <c r="C450" s="37" t="s">
        <v>875</v>
      </c>
      <c r="D450" s="37" t="s">
        <v>876</v>
      </c>
      <c r="E450" s="37" t="s">
        <v>827</v>
      </c>
      <c r="F450" s="37" t="str">
        <f t="shared" si="19"/>
        <v>Calendar Year</v>
      </c>
      <c r="G450" s="37" t="str">
        <f>VLOOKUP(C450,'2021 Muniinfo'!$A$2:$E$566,5,FALSE)</f>
        <v/>
      </c>
    </row>
    <row r="451" spans="1:7" x14ac:dyDescent="0.25">
      <c r="A451" s="37" t="str">
        <f t="shared" ref="A451:A514" si="21">D451&amp;", "&amp;E451&amp;" County"</f>
        <v>Seaside Park Borough, Ocean County</v>
      </c>
      <c r="B451" s="37">
        <f t="shared" si="20"/>
        <v>450</v>
      </c>
      <c r="C451" s="37" t="s">
        <v>877</v>
      </c>
      <c r="D451" s="37" t="s">
        <v>878</v>
      </c>
      <c r="E451" s="37" t="s">
        <v>827</v>
      </c>
      <c r="F451" s="37" t="str">
        <f t="shared" ref="F451:F514" si="22">IF(G451="","Calendar Year",IF(G451="T","Calendar Year","State Fiscal Year"))</f>
        <v>Calendar Year</v>
      </c>
      <c r="G451" s="37" t="str">
        <f>VLOOKUP(C451,'2021 Muniinfo'!$A$2:$E$566,5,FALSE)</f>
        <v/>
      </c>
    </row>
    <row r="452" spans="1:7" x14ac:dyDescent="0.25">
      <c r="A452" s="37" t="str">
        <f t="shared" si="21"/>
        <v>Secaucus Town, Hudson County</v>
      </c>
      <c r="B452" s="37">
        <f t="shared" ref="B452:B515" si="23">B451+1</f>
        <v>451</v>
      </c>
      <c r="C452" s="37" t="s">
        <v>509</v>
      </c>
      <c r="D452" s="37" t="s">
        <v>510</v>
      </c>
      <c r="E452" s="37" t="s">
        <v>495</v>
      </c>
      <c r="F452" s="37" t="str">
        <f t="shared" si="22"/>
        <v>Calendar Year</v>
      </c>
      <c r="G452" s="37" t="str">
        <f>VLOOKUP(C452,'2021 Muniinfo'!$A$2:$E$566,5,FALSE)</f>
        <v/>
      </c>
    </row>
    <row r="453" spans="1:7" x14ac:dyDescent="0.25">
      <c r="A453" s="37" t="str">
        <f t="shared" si="21"/>
        <v>Shamong Township, Burlington County</v>
      </c>
      <c r="B453" s="37">
        <f t="shared" si="23"/>
        <v>452</v>
      </c>
      <c r="C453" s="37" t="s">
        <v>251</v>
      </c>
      <c r="D453" s="37" t="s">
        <v>252</v>
      </c>
      <c r="E453" s="37" t="s">
        <v>191</v>
      </c>
      <c r="F453" s="37" t="str">
        <f t="shared" si="22"/>
        <v>Calendar Year</v>
      </c>
      <c r="G453" s="37" t="str">
        <f>VLOOKUP(C453,'2021 Muniinfo'!$A$2:$E$566,5,FALSE)</f>
        <v/>
      </c>
    </row>
    <row r="454" spans="1:7" x14ac:dyDescent="0.25">
      <c r="A454" s="37" t="str">
        <f t="shared" si="21"/>
        <v>Shiloh Borough, Cumberland County</v>
      </c>
      <c r="B454" s="37">
        <f t="shared" si="23"/>
        <v>453</v>
      </c>
      <c r="C454" s="37" t="s">
        <v>395</v>
      </c>
      <c r="D454" s="37" t="s">
        <v>396</v>
      </c>
      <c r="E454" s="37" t="s">
        <v>376</v>
      </c>
      <c r="F454" s="37" t="str">
        <f t="shared" si="22"/>
        <v>Calendar Year</v>
      </c>
      <c r="G454" s="37" t="str">
        <f>VLOOKUP(C454,'2021 Muniinfo'!$A$2:$E$566,5,FALSE)</f>
        <v/>
      </c>
    </row>
    <row r="455" spans="1:7" x14ac:dyDescent="0.25">
      <c r="A455" s="37" t="str">
        <f t="shared" si="21"/>
        <v>Ship Bottom Borough, Ocean County</v>
      </c>
      <c r="B455" s="37">
        <f t="shared" si="23"/>
        <v>454</v>
      </c>
      <c r="C455" s="37" t="s">
        <v>879</v>
      </c>
      <c r="D455" s="37" t="s">
        <v>880</v>
      </c>
      <c r="E455" s="37" t="s">
        <v>827</v>
      </c>
      <c r="F455" s="37" t="str">
        <f t="shared" si="22"/>
        <v>Calendar Year</v>
      </c>
      <c r="G455" s="37" t="str">
        <f>VLOOKUP(C455,'2021 Muniinfo'!$A$2:$E$566,5,FALSE)</f>
        <v/>
      </c>
    </row>
    <row r="456" spans="1:7" x14ac:dyDescent="0.25">
      <c r="A456" s="37" t="str">
        <f t="shared" si="21"/>
        <v>Shrewsbury Borough, Monmouth County</v>
      </c>
      <c r="B456" s="37">
        <f t="shared" si="23"/>
        <v>455</v>
      </c>
      <c r="C456" s="37" t="s">
        <v>729</v>
      </c>
      <c r="D456" s="37" t="s">
        <v>730</v>
      </c>
      <c r="E456" s="37" t="s">
        <v>642</v>
      </c>
      <c r="F456" s="37" t="str">
        <f t="shared" si="22"/>
        <v>Calendar Year</v>
      </c>
      <c r="G456" s="37" t="str">
        <f>VLOOKUP(C456,'2021 Muniinfo'!$A$2:$E$566,5,FALSE)</f>
        <v/>
      </c>
    </row>
    <row r="457" spans="1:7" x14ac:dyDescent="0.25">
      <c r="A457" s="37" t="str">
        <f t="shared" si="21"/>
        <v>Shrewsbury Township, Monmouth County</v>
      </c>
      <c r="B457" s="37">
        <f t="shared" si="23"/>
        <v>456</v>
      </c>
      <c r="C457" s="37" t="s">
        <v>731</v>
      </c>
      <c r="D457" s="37" t="s">
        <v>732</v>
      </c>
      <c r="E457" s="37" t="s">
        <v>642</v>
      </c>
      <c r="F457" s="37" t="str">
        <f t="shared" si="22"/>
        <v>Calendar Year</v>
      </c>
      <c r="G457" s="37" t="str">
        <f>VLOOKUP(C457,'2021 Muniinfo'!$A$2:$E$566,5,FALSE)</f>
        <v/>
      </c>
    </row>
    <row r="458" spans="1:7" x14ac:dyDescent="0.25">
      <c r="A458" s="37" t="str">
        <f t="shared" si="21"/>
        <v>Somerdale Borough, Camden County</v>
      </c>
      <c r="B458" s="37">
        <f t="shared" si="23"/>
        <v>457</v>
      </c>
      <c r="C458" s="37" t="s">
        <v>328</v>
      </c>
      <c r="D458" s="37" t="s">
        <v>329</v>
      </c>
      <c r="E458" s="37" t="s">
        <v>270</v>
      </c>
      <c r="F458" s="37" t="str">
        <f t="shared" si="22"/>
        <v>Calendar Year</v>
      </c>
      <c r="G458" s="37" t="str">
        <f>VLOOKUP(C458,'2021 Muniinfo'!$A$2:$E$566,5,FALSE)</f>
        <v/>
      </c>
    </row>
    <row r="459" spans="1:7" x14ac:dyDescent="0.25">
      <c r="A459" s="37" t="str">
        <f t="shared" si="21"/>
        <v>Somers Point City, Atlantic County</v>
      </c>
      <c r="B459" s="37">
        <f t="shared" si="23"/>
        <v>458</v>
      </c>
      <c r="C459" s="37" t="s">
        <v>42</v>
      </c>
      <c r="D459" s="37" t="s">
        <v>43</v>
      </c>
      <c r="E459" s="37" t="s">
        <v>6</v>
      </c>
      <c r="F459" s="37" t="str">
        <f t="shared" si="22"/>
        <v>Calendar Year</v>
      </c>
      <c r="G459" s="37" t="str">
        <f>VLOOKUP(C459,'2021 Muniinfo'!$A$2:$E$566,5,FALSE)</f>
        <v/>
      </c>
    </row>
    <row r="460" spans="1:7" x14ac:dyDescent="0.25">
      <c r="A460" s="37" t="str">
        <f t="shared" si="21"/>
        <v>Somerville Borough, Somerset County</v>
      </c>
      <c r="B460" s="37">
        <f t="shared" si="23"/>
        <v>459</v>
      </c>
      <c r="C460" s="37" t="s">
        <v>989</v>
      </c>
      <c r="D460" s="37" t="s">
        <v>990</v>
      </c>
      <c r="E460" s="37" t="s">
        <v>957</v>
      </c>
      <c r="F460" s="37" t="str">
        <f t="shared" si="22"/>
        <v>Calendar Year</v>
      </c>
      <c r="G460" s="37" t="str">
        <f>VLOOKUP(C460,'2021 Muniinfo'!$A$2:$E$566,5,FALSE)</f>
        <v/>
      </c>
    </row>
    <row r="461" spans="1:7" x14ac:dyDescent="0.25">
      <c r="A461" s="37" t="str">
        <f t="shared" si="21"/>
        <v>South Amboy City, Middlesex County</v>
      </c>
      <c r="B461" s="37">
        <f t="shared" si="23"/>
        <v>460</v>
      </c>
      <c r="C461" s="37" t="s">
        <v>628</v>
      </c>
      <c r="D461" s="37" t="s">
        <v>629</v>
      </c>
      <c r="E461" s="37" t="s">
        <v>592</v>
      </c>
      <c r="F461" s="37" t="str">
        <f t="shared" si="22"/>
        <v>Calendar Year</v>
      </c>
      <c r="G461" s="37" t="str">
        <f>VLOOKUP(C461,'2021 Muniinfo'!$A$2:$E$566,5,FALSE)</f>
        <v/>
      </c>
    </row>
    <row r="462" spans="1:7" x14ac:dyDescent="0.25">
      <c r="A462" s="37" t="str">
        <f t="shared" si="21"/>
        <v>South Bound Brook Borough, Somerset County</v>
      </c>
      <c r="B462" s="37">
        <f t="shared" si="23"/>
        <v>461</v>
      </c>
      <c r="C462" s="37" t="s">
        <v>991</v>
      </c>
      <c r="D462" s="37" t="s">
        <v>992</v>
      </c>
      <c r="E462" s="37" t="s">
        <v>957</v>
      </c>
      <c r="F462" s="37" t="str">
        <f t="shared" si="22"/>
        <v>Calendar Year</v>
      </c>
      <c r="G462" s="37" t="str">
        <f>VLOOKUP(C462,'2021 Muniinfo'!$A$2:$E$566,5,FALSE)</f>
        <v/>
      </c>
    </row>
    <row r="463" spans="1:7" x14ac:dyDescent="0.25">
      <c r="A463" s="37" t="str">
        <f t="shared" si="21"/>
        <v>South Brunswick Township, Middlesex County</v>
      </c>
      <c r="B463" s="37">
        <f t="shared" si="23"/>
        <v>462</v>
      </c>
      <c r="C463" s="37" t="s">
        <v>630</v>
      </c>
      <c r="D463" s="37" t="s">
        <v>631</v>
      </c>
      <c r="E463" s="37" t="s">
        <v>592</v>
      </c>
      <c r="F463" s="37" t="str">
        <f t="shared" si="22"/>
        <v>Calendar Year</v>
      </c>
      <c r="G463" s="37" t="str">
        <f>VLOOKUP(C463,'2021 Muniinfo'!$A$2:$E$566,5,FALSE)</f>
        <v/>
      </c>
    </row>
    <row r="464" spans="1:7" x14ac:dyDescent="0.25">
      <c r="A464" s="37" t="str">
        <f t="shared" si="21"/>
        <v>South Hackensack Township, Bergen County</v>
      </c>
      <c r="B464" s="37">
        <f t="shared" si="23"/>
        <v>463</v>
      </c>
      <c r="C464" s="37" t="s">
        <v>165</v>
      </c>
      <c r="D464" s="37" t="s">
        <v>166</v>
      </c>
      <c r="E464" s="37" t="s">
        <v>50</v>
      </c>
      <c r="F464" s="37" t="str">
        <f t="shared" si="22"/>
        <v>Calendar Year</v>
      </c>
      <c r="G464" s="37" t="str">
        <f>VLOOKUP(C464,'2021 Muniinfo'!$A$2:$E$566,5,FALSE)</f>
        <v/>
      </c>
    </row>
    <row r="465" spans="1:7" x14ac:dyDescent="0.25">
      <c r="A465" s="37" t="str">
        <f t="shared" si="21"/>
        <v>South Harrison Township, Gloucester County</v>
      </c>
      <c r="B465" s="37">
        <f t="shared" si="23"/>
        <v>464</v>
      </c>
      <c r="C465" s="37" t="s">
        <v>476</v>
      </c>
      <c r="D465" s="37" t="s">
        <v>477</v>
      </c>
      <c r="E465" s="37" t="s">
        <v>448</v>
      </c>
      <c r="F465" s="37" t="str">
        <f t="shared" si="22"/>
        <v>Calendar Year</v>
      </c>
      <c r="G465" s="37" t="str">
        <f>VLOOKUP(C465,'2021 Muniinfo'!$A$2:$E$566,5,FALSE)</f>
        <v/>
      </c>
    </row>
    <row r="466" spans="1:7" x14ac:dyDescent="0.25">
      <c r="A466" s="37" t="str">
        <f t="shared" si="21"/>
        <v>South Orange Village, Essex County</v>
      </c>
      <c r="B466" s="37">
        <f t="shared" si="23"/>
        <v>465</v>
      </c>
      <c r="C466" s="37" t="s">
        <v>438</v>
      </c>
      <c r="D466" s="37" t="s">
        <v>439</v>
      </c>
      <c r="E466" s="37" t="s">
        <v>405</v>
      </c>
      <c r="F466" s="37" t="str">
        <f t="shared" si="22"/>
        <v>Calendar Year</v>
      </c>
      <c r="G466" s="37" t="str">
        <f>VLOOKUP(C466,'2021 Muniinfo'!$A$2:$E$566,5,FALSE)</f>
        <v/>
      </c>
    </row>
    <row r="467" spans="1:7" x14ac:dyDescent="0.25">
      <c r="A467" s="37" t="str">
        <f t="shared" si="21"/>
        <v>South Plainfield Borough, Middlesex County</v>
      </c>
      <c r="B467" s="37">
        <f t="shared" si="23"/>
        <v>466</v>
      </c>
      <c r="C467" s="37" t="s">
        <v>632</v>
      </c>
      <c r="D467" s="37" t="s">
        <v>633</v>
      </c>
      <c r="E467" s="37" t="s">
        <v>592</v>
      </c>
      <c r="F467" s="37" t="str">
        <f t="shared" si="22"/>
        <v>Calendar Year</v>
      </c>
      <c r="G467" s="37" t="str">
        <f>VLOOKUP(C467,'2021 Muniinfo'!$A$2:$E$566,5,FALSE)</f>
        <v/>
      </c>
    </row>
    <row r="468" spans="1:7" x14ac:dyDescent="0.25">
      <c r="A468" s="37" t="str">
        <f t="shared" si="21"/>
        <v>South River Borough, Middlesex County</v>
      </c>
      <c r="B468" s="37">
        <f t="shared" si="23"/>
        <v>467</v>
      </c>
      <c r="C468" s="37" t="s">
        <v>634</v>
      </c>
      <c r="D468" s="37" t="s">
        <v>635</v>
      </c>
      <c r="E468" s="37" t="s">
        <v>592</v>
      </c>
      <c r="F468" s="37" t="str">
        <f t="shared" si="22"/>
        <v>Calendar Year</v>
      </c>
      <c r="G468" s="37" t="str">
        <f>VLOOKUP(C468,'2021 Muniinfo'!$A$2:$E$566,5,FALSE)</f>
        <v/>
      </c>
    </row>
    <row r="469" spans="1:7" x14ac:dyDescent="0.25">
      <c r="A469" s="37" t="str">
        <f t="shared" si="21"/>
        <v>South Toms River Borough, Ocean County</v>
      </c>
      <c r="B469" s="37">
        <f t="shared" si="23"/>
        <v>468</v>
      </c>
      <c r="C469" s="37" t="s">
        <v>881</v>
      </c>
      <c r="D469" s="37" t="s">
        <v>882</v>
      </c>
      <c r="E469" s="37" t="s">
        <v>827</v>
      </c>
      <c r="F469" s="37" t="str">
        <f t="shared" si="22"/>
        <v>Calendar Year</v>
      </c>
      <c r="G469" s="37" t="str">
        <f>VLOOKUP(C469,'2021 Muniinfo'!$A$2:$E$566,5,FALSE)</f>
        <v/>
      </c>
    </row>
    <row r="470" spans="1:7" x14ac:dyDescent="0.25">
      <c r="A470" s="37" t="str">
        <f t="shared" si="21"/>
        <v>Southampton Township, Burlington County</v>
      </c>
      <c r="B470" s="37">
        <f t="shared" si="23"/>
        <v>469</v>
      </c>
      <c r="C470" s="37" t="s">
        <v>253</v>
      </c>
      <c r="D470" s="37" t="s">
        <v>254</v>
      </c>
      <c r="E470" s="37" t="s">
        <v>191</v>
      </c>
      <c r="F470" s="37" t="str">
        <f t="shared" si="22"/>
        <v>Calendar Year</v>
      </c>
      <c r="G470" s="37" t="str">
        <f>VLOOKUP(C470,'2021 Muniinfo'!$A$2:$E$566,5,FALSE)</f>
        <v/>
      </c>
    </row>
    <row r="471" spans="1:7" x14ac:dyDescent="0.25">
      <c r="A471" s="37" t="str">
        <f t="shared" si="21"/>
        <v>Sparta Township, Sussex County</v>
      </c>
      <c r="B471" s="37">
        <f t="shared" si="23"/>
        <v>470</v>
      </c>
      <c r="C471" s="37" t="s">
        <v>1032</v>
      </c>
      <c r="D471" s="37" t="s">
        <v>1033</v>
      </c>
      <c r="E471" s="37" t="s">
        <v>999</v>
      </c>
      <c r="F471" s="37" t="str">
        <f t="shared" si="22"/>
        <v>Calendar Year</v>
      </c>
      <c r="G471" s="37" t="str">
        <f>VLOOKUP(C471,'2021 Muniinfo'!$A$2:$E$566,5,FALSE)</f>
        <v/>
      </c>
    </row>
    <row r="472" spans="1:7" x14ac:dyDescent="0.25">
      <c r="A472" s="37" t="str">
        <f t="shared" si="21"/>
        <v>Spotswood Borough, Middlesex County</v>
      </c>
      <c r="B472" s="37">
        <f t="shared" si="23"/>
        <v>471</v>
      </c>
      <c r="C472" s="37" t="s">
        <v>636</v>
      </c>
      <c r="D472" s="37" t="s">
        <v>637</v>
      </c>
      <c r="E472" s="37" t="s">
        <v>592</v>
      </c>
      <c r="F472" s="37" t="str">
        <f t="shared" si="22"/>
        <v>Calendar Year</v>
      </c>
      <c r="G472" s="37" t="str">
        <f>VLOOKUP(C472,'2021 Muniinfo'!$A$2:$E$566,5,FALSE)</f>
        <v/>
      </c>
    </row>
    <row r="473" spans="1:7" x14ac:dyDescent="0.25">
      <c r="A473" s="37" t="str">
        <f t="shared" si="21"/>
        <v>Spring Lake Borough, Monmouth County</v>
      </c>
      <c r="B473" s="37">
        <f t="shared" si="23"/>
        <v>472</v>
      </c>
      <c r="C473" s="37" t="s">
        <v>735</v>
      </c>
      <c r="D473" s="37" t="s">
        <v>736</v>
      </c>
      <c r="E473" s="37" t="s">
        <v>642</v>
      </c>
      <c r="F473" s="37" t="str">
        <f t="shared" si="22"/>
        <v>Calendar Year</v>
      </c>
      <c r="G473" s="37" t="str">
        <f>VLOOKUP(C473,'2021 Muniinfo'!$A$2:$E$566,5,FALSE)</f>
        <v/>
      </c>
    </row>
    <row r="474" spans="1:7" x14ac:dyDescent="0.25">
      <c r="A474" s="37" t="str">
        <f t="shared" si="21"/>
        <v>Spring Lake Heights Borough, Monmouth County</v>
      </c>
      <c r="B474" s="37">
        <f t="shared" si="23"/>
        <v>473</v>
      </c>
      <c r="C474" s="37" t="s">
        <v>737</v>
      </c>
      <c r="D474" s="37" t="s">
        <v>738</v>
      </c>
      <c r="E474" s="37" t="s">
        <v>642</v>
      </c>
      <c r="F474" s="37" t="str">
        <f t="shared" si="22"/>
        <v>Calendar Year</v>
      </c>
      <c r="G474" s="37" t="str">
        <f>VLOOKUP(C474,'2021 Muniinfo'!$A$2:$E$566,5,FALSE)</f>
        <v/>
      </c>
    </row>
    <row r="475" spans="1:7" x14ac:dyDescent="0.25">
      <c r="A475" s="37" t="str">
        <f t="shared" si="21"/>
        <v>Springfield Township, Burlington County</v>
      </c>
      <c r="B475" s="37">
        <f t="shared" si="23"/>
        <v>474</v>
      </c>
      <c r="C475" s="37" t="s">
        <v>255</v>
      </c>
      <c r="D475" s="37" t="s">
        <v>256</v>
      </c>
      <c r="E475" s="37" t="s">
        <v>191</v>
      </c>
      <c r="F475" s="37" t="str">
        <f t="shared" si="22"/>
        <v>Calendar Year</v>
      </c>
      <c r="G475" s="37" t="str">
        <f>VLOOKUP(C475,'2021 Muniinfo'!$A$2:$E$566,5,FALSE)</f>
        <v/>
      </c>
    </row>
    <row r="476" spans="1:7" x14ac:dyDescent="0.25">
      <c r="A476" s="37" t="str">
        <f t="shared" si="21"/>
        <v>Springfield Township, Union County</v>
      </c>
      <c r="B476" s="37">
        <f t="shared" si="23"/>
        <v>475</v>
      </c>
      <c r="C476" s="37" t="s">
        <v>1079</v>
      </c>
      <c r="D476" s="37" t="s">
        <v>256</v>
      </c>
      <c r="E476" s="37" t="s">
        <v>1048</v>
      </c>
      <c r="F476" s="37" t="str">
        <f t="shared" si="22"/>
        <v>Calendar Year</v>
      </c>
      <c r="G476" s="37" t="str">
        <f>VLOOKUP(C476,'2021 Muniinfo'!$A$2:$E$566,5,FALSE)</f>
        <v/>
      </c>
    </row>
    <row r="477" spans="1:7" x14ac:dyDescent="0.25">
      <c r="A477" s="37" t="str">
        <f t="shared" si="21"/>
        <v>Stafford Township, Ocean County</v>
      </c>
      <c r="B477" s="37">
        <f t="shared" si="23"/>
        <v>476</v>
      </c>
      <c r="C477" s="37" t="s">
        <v>883</v>
      </c>
      <c r="D477" s="37" t="s">
        <v>884</v>
      </c>
      <c r="E477" s="37" t="s">
        <v>827</v>
      </c>
      <c r="F477" s="37" t="str">
        <f t="shared" si="22"/>
        <v>Calendar Year</v>
      </c>
      <c r="G477" s="37" t="str">
        <f>VLOOKUP(C477,'2021 Muniinfo'!$A$2:$E$566,5,FALSE)</f>
        <v/>
      </c>
    </row>
    <row r="478" spans="1:7" x14ac:dyDescent="0.25">
      <c r="A478" s="37" t="str">
        <f t="shared" si="21"/>
        <v>Stanhope Borough, Sussex County</v>
      </c>
      <c r="B478" s="37">
        <f t="shared" si="23"/>
        <v>477</v>
      </c>
      <c r="C478" s="37" t="s">
        <v>1034</v>
      </c>
      <c r="D478" s="37" t="s">
        <v>1035</v>
      </c>
      <c r="E478" s="37" t="s">
        <v>999</v>
      </c>
      <c r="F478" s="37" t="str">
        <f t="shared" si="22"/>
        <v>Calendar Year</v>
      </c>
      <c r="G478" s="37" t="str">
        <f>VLOOKUP(C478,'2021 Muniinfo'!$A$2:$E$566,5,FALSE)</f>
        <v/>
      </c>
    </row>
    <row r="479" spans="1:7" x14ac:dyDescent="0.25">
      <c r="A479" s="37" t="str">
        <f t="shared" si="21"/>
        <v>Stillwater Township, Sussex County</v>
      </c>
      <c r="B479" s="37">
        <f t="shared" si="23"/>
        <v>478</v>
      </c>
      <c r="C479" s="37" t="s">
        <v>1036</v>
      </c>
      <c r="D479" s="37" t="s">
        <v>1037</v>
      </c>
      <c r="E479" s="37" t="s">
        <v>999</v>
      </c>
      <c r="F479" s="37" t="str">
        <f t="shared" si="22"/>
        <v>Calendar Year</v>
      </c>
      <c r="G479" s="37" t="str">
        <f>VLOOKUP(C479,'2021 Muniinfo'!$A$2:$E$566,5,FALSE)</f>
        <v/>
      </c>
    </row>
    <row r="480" spans="1:7" x14ac:dyDescent="0.25">
      <c r="A480" s="37" t="str">
        <f t="shared" si="21"/>
        <v>Stockton Borough, Hunterdon County</v>
      </c>
      <c r="B480" s="37">
        <f t="shared" si="23"/>
        <v>479</v>
      </c>
      <c r="C480" s="37" t="s">
        <v>560</v>
      </c>
      <c r="D480" s="37" t="s">
        <v>561</v>
      </c>
      <c r="E480" s="37" t="s">
        <v>518</v>
      </c>
      <c r="F480" s="37" t="str">
        <f t="shared" si="22"/>
        <v>Calendar Year</v>
      </c>
      <c r="G480" s="37" t="str">
        <f>VLOOKUP(C480,'2021 Muniinfo'!$A$2:$E$566,5,FALSE)</f>
        <v/>
      </c>
    </row>
    <row r="481" spans="1:7" x14ac:dyDescent="0.25">
      <c r="A481" s="37" t="str">
        <f t="shared" si="21"/>
        <v>Stone Harbor Borough, Cape May County</v>
      </c>
      <c r="B481" s="37">
        <f t="shared" si="23"/>
        <v>480</v>
      </c>
      <c r="C481" s="37" t="s">
        <v>360</v>
      </c>
      <c r="D481" s="37" t="s">
        <v>361</v>
      </c>
      <c r="E481" s="37" t="s">
        <v>344</v>
      </c>
      <c r="F481" s="37" t="str">
        <f t="shared" si="22"/>
        <v>Calendar Year</v>
      </c>
      <c r="G481" s="37" t="str">
        <f>VLOOKUP(C481,'2021 Muniinfo'!$A$2:$E$566,5,FALSE)</f>
        <v/>
      </c>
    </row>
    <row r="482" spans="1:7" x14ac:dyDescent="0.25">
      <c r="A482" s="37" t="str">
        <f t="shared" si="21"/>
        <v>Stow Creek Township, Cumberland County</v>
      </c>
      <c r="B482" s="37">
        <f t="shared" si="23"/>
        <v>481</v>
      </c>
      <c r="C482" s="37" t="s">
        <v>397</v>
      </c>
      <c r="D482" s="37" t="s">
        <v>398</v>
      </c>
      <c r="E482" s="37" t="s">
        <v>376</v>
      </c>
      <c r="F482" s="37" t="str">
        <f t="shared" si="22"/>
        <v>Calendar Year</v>
      </c>
      <c r="G482" s="37" t="str">
        <f>VLOOKUP(C482,'2021 Muniinfo'!$A$2:$E$566,5,FALSE)</f>
        <v/>
      </c>
    </row>
    <row r="483" spans="1:7" x14ac:dyDescent="0.25">
      <c r="A483" s="37" t="str">
        <f t="shared" si="21"/>
        <v>Stratford Borough, Camden County</v>
      </c>
      <c r="B483" s="37">
        <f t="shared" si="23"/>
        <v>482</v>
      </c>
      <c r="C483" s="37" t="s">
        <v>330</v>
      </c>
      <c r="D483" s="37" t="s">
        <v>331</v>
      </c>
      <c r="E483" s="37" t="s">
        <v>270</v>
      </c>
      <c r="F483" s="37" t="str">
        <f t="shared" si="22"/>
        <v>Calendar Year</v>
      </c>
      <c r="G483" s="37" t="str">
        <f>VLOOKUP(C483,'2021 Muniinfo'!$A$2:$E$566,5,FALSE)</f>
        <v/>
      </c>
    </row>
    <row r="484" spans="1:7" x14ac:dyDescent="0.25">
      <c r="A484" s="37" t="str">
        <f t="shared" si="21"/>
        <v>Summit City, Union County</v>
      </c>
      <c r="B484" s="37">
        <f t="shared" si="23"/>
        <v>483</v>
      </c>
      <c r="C484" s="37" t="s">
        <v>1080</v>
      </c>
      <c r="D484" s="37" t="s">
        <v>1081</v>
      </c>
      <c r="E484" s="37" t="s">
        <v>1048</v>
      </c>
      <c r="F484" s="37" t="str">
        <f t="shared" si="22"/>
        <v>Calendar Year</v>
      </c>
      <c r="G484" s="37" t="str">
        <f>VLOOKUP(C484,'2021 Muniinfo'!$A$2:$E$566,5,FALSE)</f>
        <v/>
      </c>
    </row>
    <row r="485" spans="1:7" x14ac:dyDescent="0.25">
      <c r="A485" s="37" t="str">
        <f t="shared" si="21"/>
        <v>Surf City Borough, Ocean County</v>
      </c>
      <c r="B485" s="37">
        <f t="shared" si="23"/>
        <v>484</v>
      </c>
      <c r="C485" s="37" t="s">
        <v>885</v>
      </c>
      <c r="D485" s="37" t="s">
        <v>886</v>
      </c>
      <c r="E485" s="37" t="s">
        <v>827</v>
      </c>
      <c r="F485" s="37" t="str">
        <f t="shared" si="22"/>
        <v>Calendar Year</v>
      </c>
      <c r="G485" s="37" t="str">
        <f>VLOOKUP(C485,'2021 Muniinfo'!$A$2:$E$566,5,FALSE)</f>
        <v/>
      </c>
    </row>
    <row r="486" spans="1:7" x14ac:dyDescent="0.25">
      <c r="A486" s="37" t="str">
        <f t="shared" si="21"/>
        <v>Sussex Borough, Sussex County</v>
      </c>
      <c r="B486" s="37">
        <f t="shared" si="23"/>
        <v>485</v>
      </c>
      <c r="C486" s="37" t="s">
        <v>1038</v>
      </c>
      <c r="D486" s="37" t="s">
        <v>1039</v>
      </c>
      <c r="E486" s="37" t="s">
        <v>999</v>
      </c>
      <c r="F486" s="37" t="str">
        <f t="shared" si="22"/>
        <v>Calendar Year</v>
      </c>
      <c r="G486" s="37" t="str">
        <f>VLOOKUP(C486,'2021 Muniinfo'!$A$2:$E$566,5,FALSE)</f>
        <v/>
      </c>
    </row>
    <row r="487" spans="1:7" x14ac:dyDescent="0.25">
      <c r="A487" s="37" t="str">
        <f t="shared" si="21"/>
        <v>Swedesboro Borough, Gloucester County</v>
      </c>
      <c r="B487" s="37">
        <f t="shared" si="23"/>
        <v>486</v>
      </c>
      <c r="C487" s="37" t="s">
        <v>478</v>
      </c>
      <c r="D487" s="37" t="s">
        <v>479</v>
      </c>
      <c r="E487" s="37" t="s">
        <v>448</v>
      </c>
      <c r="F487" s="37" t="str">
        <f t="shared" si="22"/>
        <v>Calendar Year</v>
      </c>
      <c r="G487" s="37" t="str">
        <f>VLOOKUP(C487,'2021 Muniinfo'!$A$2:$E$566,5,FALSE)</f>
        <v/>
      </c>
    </row>
    <row r="488" spans="1:7" x14ac:dyDescent="0.25">
      <c r="A488" s="37" t="str">
        <f t="shared" si="21"/>
        <v>Tabernacle Township, Burlington County</v>
      </c>
      <c r="B488" s="37">
        <f t="shared" si="23"/>
        <v>487</v>
      </c>
      <c r="C488" s="37" t="s">
        <v>257</v>
      </c>
      <c r="D488" s="37" t="s">
        <v>258</v>
      </c>
      <c r="E488" s="37" t="s">
        <v>191</v>
      </c>
      <c r="F488" s="37" t="str">
        <f t="shared" si="22"/>
        <v>Calendar Year</v>
      </c>
      <c r="G488" s="37" t="str">
        <f>VLOOKUP(C488,'2021 Muniinfo'!$A$2:$E$566,5,FALSE)</f>
        <v/>
      </c>
    </row>
    <row r="489" spans="1:7" x14ac:dyDescent="0.25">
      <c r="A489" s="37" t="str">
        <f t="shared" si="21"/>
        <v>Tavistock Borough, Camden County</v>
      </c>
      <c r="B489" s="37">
        <f t="shared" si="23"/>
        <v>488</v>
      </c>
      <c r="C489" s="37" t="s">
        <v>332</v>
      </c>
      <c r="D489" s="37" t="s">
        <v>333</v>
      </c>
      <c r="E489" s="37" t="s">
        <v>270</v>
      </c>
      <c r="F489" s="37" t="str">
        <f t="shared" si="22"/>
        <v>Calendar Year</v>
      </c>
      <c r="G489" s="37" t="str">
        <f>VLOOKUP(C489,'2021 Muniinfo'!$A$2:$E$566,5,FALSE)</f>
        <v/>
      </c>
    </row>
    <row r="490" spans="1:7" x14ac:dyDescent="0.25">
      <c r="A490" s="37" t="str">
        <f t="shared" si="21"/>
        <v>Teaneck Township, Bergen County</v>
      </c>
      <c r="B490" s="37">
        <f t="shared" si="23"/>
        <v>489</v>
      </c>
      <c r="C490" s="37" t="s">
        <v>167</v>
      </c>
      <c r="D490" s="37" t="s">
        <v>168</v>
      </c>
      <c r="E490" s="37" t="s">
        <v>50</v>
      </c>
      <c r="F490" s="37" t="str">
        <f t="shared" si="22"/>
        <v>Calendar Year</v>
      </c>
      <c r="G490" s="37" t="str">
        <f>VLOOKUP(C490,'2021 Muniinfo'!$A$2:$E$566,5,FALSE)</f>
        <v/>
      </c>
    </row>
    <row r="491" spans="1:7" x14ac:dyDescent="0.25">
      <c r="A491" s="37" t="str">
        <f t="shared" si="21"/>
        <v>Tenafly Borough, Bergen County</v>
      </c>
      <c r="B491" s="37">
        <f t="shared" si="23"/>
        <v>490</v>
      </c>
      <c r="C491" s="37" t="s">
        <v>169</v>
      </c>
      <c r="D491" s="37" t="s">
        <v>170</v>
      </c>
      <c r="E491" s="37" t="s">
        <v>50</v>
      </c>
      <c r="F491" s="37" t="str">
        <f t="shared" si="22"/>
        <v>Calendar Year</v>
      </c>
      <c r="G491" s="37" t="str">
        <f>VLOOKUP(C491,'2021 Muniinfo'!$A$2:$E$566,5,FALSE)</f>
        <v/>
      </c>
    </row>
    <row r="492" spans="1:7" x14ac:dyDescent="0.25">
      <c r="A492" s="37" t="str">
        <f t="shared" si="21"/>
        <v>Teterboro Borough, Bergen County</v>
      </c>
      <c r="B492" s="37">
        <f t="shared" si="23"/>
        <v>491</v>
      </c>
      <c r="C492" s="37" t="s">
        <v>171</v>
      </c>
      <c r="D492" s="37" t="s">
        <v>172</v>
      </c>
      <c r="E492" s="37" t="s">
        <v>50</v>
      </c>
      <c r="F492" s="37" t="str">
        <f t="shared" si="22"/>
        <v>Calendar Year</v>
      </c>
      <c r="G492" s="37" t="str">
        <f>VLOOKUP(C492,'2021 Muniinfo'!$A$2:$E$566,5,FALSE)</f>
        <v/>
      </c>
    </row>
    <row r="493" spans="1:7" x14ac:dyDescent="0.25">
      <c r="A493" s="37" t="str">
        <f t="shared" si="21"/>
        <v>Tewksbury Township, Hunterdon County</v>
      </c>
      <c r="B493" s="37">
        <f t="shared" si="23"/>
        <v>492</v>
      </c>
      <c r="C493" s="37" t="s">
        <v>562</v>
      </c>
      <c r="D493" s="37" t="s">
        <v>563</v>
      </c>
      <c r="E493" s="37" t="s">
        <v>518</v>
      </c>
      <c r="F493" s="37" t="str">
        <f t="shared" si="22"/>
        <v>Calendar Year</v>
      </c>
      <c r="G493" s="37" t="str">
        <f>VLOOKUP(C493,'2021 Muniinfo'!$A$2:$E$566,5,FALSE)</f>
        <v/>
      </c>
    </row>
    <row r="494" spans="1:7" x14ac:dyDescent="0.25">
      <c r="A494" s="37" t="str">
        <f t="shared" si="21"/>
        <v>Tinton Falls Borough, Monmouth County</v>
      </c>
      <c r="B494" s="37">
        <f t="shared" si="23"/>
        <v>493</v>
      </c>
      <c r="C494" s="37" t="s">
        <v>711</v>
      </c>
      <c r="D494" s="37" t="s">
        <v>712</v>
      </c>
      <c r="E494" s="37" t="s">
        <v>642</v>
      </c>
      <c r="F494" s="37" t="str">
        <f t="shared" si="22"/>
        <v>Calendar Year</v>
      </c>
      <c r="G494" s="37" t="str">
        <f>VLOOKUP(C494,'2021 Muniinfo'!$A$2:$E$566,5,FALSE)</f>
        <v/>
      </c>
    </row>
    <row r="495" spans="1:7" x14ac:dyDescent="0.25">
      <c r="A495" s="37" t="str">
        <f t="shared" si="21"/>
        <v>Toms River Township, Ocean County</v>
      </c>
      <c r="B495" s="37">
        <f t="shared" si="23"/>
        <v>494</v>
      </c>
      <c r="C495" s="37" t="s">
        <v>838</v>
      </c>
      <c r="D495" s="37" t="s">
        <v>839</v>
      </c>
      <c r="E495" s="37" t="s">
        <v>827</v>
      </c>
      <c r="F495" s="37" t="str">
        <f t="shared" si="22"/>
        <v>Calendar Year</v>
      </c>
      <c r="G495" s="37" t="str">
        <f>VLOOKUP(C495,'2021 Muniinfo'!$A$2:$E$566,5,FALSE)</f>
        <v/>
      </c>
    </row>
    <row r="496" spans="1:7" x14ac:dyDescent="0.25">
      <c r="A496" s="37" t="str">
        <f t="shared" si="21"/>
        <v>Totowa Borough, Passaic County</v>
      </c>
      <c r="B496" s="37">
        <f t="shared" si="23"/>
        <v>495</v>
      </c>
      <c r="C496" s="37" t="s">
        <v>914</v>
      </c>
      <c r="D496" s="37" t="s">
        <v>915</v>
      </c>
      <c r="E496" s="37" t="s">
        <v>893</v>
      </c>
      <c r="F496" s="37" t="str">
        <f t="shared" si="22"/>
        <v>Calendar Year</v>
      </c>
      <c r="G496" s="37" t="str">
        <f>VLOOKUP(C496,'2021 Muniinfo'!$A$2:$E$566,5,FALSE)</f>
        <v/>
      </c>
    </row>
    <row r="497" spans="1:7" x14ac:dyDescent="0.25">
      <c r="A497" s="37" t="str">
        <f t="shared" si="21"/>
        <v>Trenton City, Mercer County</v>
      </c>
      <c r="B497" s="37">
        <f t="shared" si="23"/>
        <v>496</v>
      </c>
      <c r="C497" s="37" t="s">
        <v>582</v>
      </c>
      <c r="D497" s="37" t="s">
        <v>583</v>
      </c>
      <c r="E497" s="37" t="s">
        <v>570</v>
      </c>
      <c r="F497" s="37" t="str">
        <f t="shared" si="22"/>
        <v>State Fiscal Year</v>
      </c>
      <c r="G497" s="37" t="str">
        <f>VLOOKUP(C497,'2021 Muniinfo'!$A$2:$E$566,5,FALSE)</f>
        <v>S</v>
      </c>
    </row>
    <row r="498" spans="1:7" x14ac:dyDescent="0.25">
      <c r="A498" s="37" t="str">
        <f t="shared" si="21"/>
        <v>Tuckerton Borough, Ocean County</v>
      </c>
      <c r="B498" s="37">
        <f t="shared" si="23"/>
        <v>497</v>
      </c>
      <c r="C498" s="37" t="s">
        <v>887</v>
      </c>
      <c r="D498" s="37" t="s">
        <v>888</v>
      </c>
      <c r="E498" s="37" t="s">
        <v>827</v>
      </c>
      <c r="F498" s="37" t="str">
        <f t="shared" si="22"/>
        <v>Calendar Year</v>
      </c>
      <c r="G498" s="37" t="str">
        <f>VLOOKUP(C498,'2021 Muniinfo'!$A$2:$E$566,5,FALSE)</f>
        <v/>
      </c>
    </row>
    <row r="499" spans="1:7" x14ac:dyDescent="0.25">
      <c r="A499" s="37" t="str">
        <f t="shared" si="21"/>
        <v>Union Beach Borough, Monmouth County</v>
      </c>
      <c r="B499" s="37">
        <f t="shared" si="23"/>
        <v>498</v>
      </c>
      <c r="C499" s="37" t="s">
        <v>739</v>
      </c>
      <c r="D499" s="37" t="s">
        <v>740</v>
      </c>
      <c r="E499" s="37" t="s">
        <v>642</v>
      </c>
      <c r="F499" s="37" t="str">
        <f t="shared" si="22"/>
        <v>Calendar Year</v>
      </c>
      <c r="G499" s="37" t="str">
        <f>VLOOKUP(C499,'2021 Muniinfo'!$A$2:$E$566,5,FALSE)</f>
        <v/>
      </c>
    </row>
    <row r="500" spans="1:7" x14ac:dyDescent="0.25">
      <c r="A500" s="37" t="str">
        <f t="shared" si="21"/>
        <v>Union City, Hudson County</v>
      </c>
      <c r="B500" s="37">
        <f t="shared" si="23"/>
        <v>499</v>
      </c>
      <c r="C500" s="37" t="s">
        <v>511</v>
      </c>
      <c r="D500" s="37" t="s">
        <v>1144</v>
      </c>
      <c r="E500" s="37" t="s">
        <v>495</v>
      </c>
      <c r="F500" s="37" t="str">
        <f t="shared" si="22"/>
        <v>State Fiscal Year</v>
      </c>
      <c r="G500" s="37" t="str">
        <f>VLOOKUP(C500,'2021 Muniinfo'!$A$2:$E$566,5,FALSE)</f>
        <v>S</v>
      </c>
    </row>
    <row r="501" spans="1:7" x14ac:dyDescent="0.25">
      <c r="A501" s="37" t="str">
        <f t="shared" si="21"/>
        <v>Union Township, Hunterdon County</v>
      </c>
      <c r="B501" s="37">
        <f t="shared" si="23"/>
        <v>500</v>
      </c>
      <c r="C501" s="37" t="s">
        <v>564</v>
      </c>
      <c r="D501" s="37" t="s">
        <v>565</v>
      </c>
      <c r="E501" s="37" t="s">
        <v>518</v>
      </c>
      <c r="F501" s="37" t="str">
        <f t="shared" si="22"/>
        <v>Calendar Year</v>
      </c>
      <c r="G501" s="37" t="str">
        <f>VLOOKUP(C501,'2021 Muniinfo'!$A$2:$E$566,5,FALSE)</f>
        <v/>
      </c>
    </row>
    <row r="502" spans="1:7" x14ac:dyDescent="0.25">
      <c r="A502" s="37" t="str">
        <f t="shared" si="21"/>
        <v>Union Township, Union County</v>
      </c>
      <c r="B502" s="37">
        <f t="shared" si="23"/>
        <v>501</v>
      </c>
      <c r="C502" s="37" t="s">
        <v>1082</v>
      </c>
      <c r="D502" s="37" t="s">
        <v>565</v>
      </c>
      <c r="E502" s="37" t="s">
        <v>1048</v>
      </c>
      <c r="F502" s="37" t="str">
        <f t="shared" si="22"/>
        <v>Calendar Year</v>
      </c>
      <c r="G502" s="37" t="str">
        <f>VLOOKUP(C502,'2021 Muniinfo'!$A$2:$E$566,5,FALSE)</f>
        <v/>
      </c>
    </row>
    <row r="503" spans="1:7" x14ac:dyDescent="0.25">
      <c r="A503" s="37" t="str">
        <f t="shared" si="21"/>
        <v>Upper Deerfield Township, Cumberland County</v>
      </c>
      <c r="B503" s="37">
        <f t="shared" si="23"/>
        <v>502</v>
      </c>
      <c r="C503" s="37" t="s">
        <v>399</v>
      </c>
      <c r="D503" s="37" t="s">
        <v>400</v>
      </c>
      <c r="E503" s="37" t="s">
        <v>376</v>
      </c>
      <c r="F503" s="37" t="str">
        <f t="shared" si="22"/>
        <v>Calendar Year</v>
      </c>
      <c r="G503" s="37" t="str">
        <f>VLOOKUP(C503,'2021 Muniinfo'!$A$2:$E$566,5,FALSE)</f>
        <v/>
      </c>
    </row>
    <row r="504" spans="1:7" x14ac:dyDescent="0.25">
      <c r="A504" s="37" t="str">
        <f t="shared" si="21"/>
        <v>Upper Freehold Township, Monmouth County</v>
      </c>
      <c r="B504" s="37">
        <f t="shared" si="23"/>
        <v>503</v>
      </c>
      <c r="C504" s="37" t="s">
        <v>741</v>
      </c>
      <c r="D504" s="37" t="s">
        <v>742</v>
      </c>
      <c r="E504" s="37" t="s">
        <v>642</v>
      </c>
      <c r="F504" s="37" t="str">
        <f t="shared" si="22"/>
        <v>Calendar Year</v>
      </c>
      <c r="G504" s="37" t="str">
        <f>VLOOKUP(C504,'2021 Muniinfo'!$A$2:$E$566,5,FALSE)</f>
        <v/>
      </c>
    </row>
    <row r="505" spans="1:7" x14ac:dyDescent="0.25">
      <c r="A505" s="37" t="str">
        <f t="shared" si="21"/>
        <v>Upper Pittsgrove Township, Salem County</v>
      </c>
      <c r="B505" s="37">
        <f t="shared" si="23"/>
        <v>504</v>
      </c>
      <c r="C505" s="37" t="s">
        <v>951</v>
      </c>
      <c r="D505" s="37" t="s">
        <v>952</v>
      </c>
      <c r="E505" s="37" t="s">
        <v>926</v>
      </c>
      <c r="F505" s="37" t="str">
        <f t="shared" si="22"/>
        <v>Calendar Year</v>
      </c>
      <c r="G505" s="37" t="str">
        <f>VLOOKUP(C505,'2021 Muniinfo'!$A$2:$E$566,5,FALSE)</f>
        <v/>
      </c>
    </row>
    <row r="506" spans="1:7" x14ac:dyDescent="0.25">
      <c r="A506" s="37" t="str">
        <f t="shared" si="21"/>
        <v>Upper Saddle River Borough, Bergen County</v>
      </c>
      <c r="B506" s="37">
        <f t="shared" si="23"/>
        <v>505</v>
      </c>
      <c r="C506" s="37" t="s">
        <v>173</v>
      </c>
      <c r="D506" s="37" t="s">
        <v>174</v>
      </c>
      <c r="E506" s="37" t="s">
        <v>50</v>
      </c>
      <c r="F506" s="37" t="str">
        <f t="shared" si="22"/>
        <v>Calendar Year</v>
      </c>
      <c r="G506" s="37" t="str">
        <f>VLOOKUP(C506,'2021 Muniinfo'!$A$2:$E$566,5,FALSE)</f>
        <v/>
      </c>
    </row>
    <row r="507" spans="1:7" x14ac:dyDescent="0.25">
      <c r="A507" s="37" t="str">
        <f t="shared" si="21"/>
        <v>Upper Township, Cape May County</v>
      </c>
      <c r="B507" s="37">
        <f t="shared" si="23"/>
        <v>506</v>
      </c>
      <c r="C507" s="37" t="s">
        <v>362</v>
      </c>
      <c r="D507" s="37" t="s">
        <v>363</v>
      </c>
      <c r="E507" s="37" t="s">
        <v>344</v>
      </c>
      <c r="F507" s="37" t="str">
        <f t="shared" si="22"/>
        <v>Calendar Year</v>
      </c>
      <c r="G507" s="37" t="str">
        <f>VLOOKUP(C507,'2021 Muniinfo'!$A$2:$E$566,5,FALSE)</f>
        <v/>
      </c>
    </row>
    <row r="508" spans="1:7" x14ac:dyDescent="0.25">
      <c r="A508" s="37" t="str">
        <f t="shared" si="21"/>
        <v>Ventnor City, Atlantic County</v>
      </c>
      <c r="B508" s="37">
        <f t="shared" si="23"/>
        <v>507</v>
      </c>
      <c r="C508" s="37" t="s">
        <v>44</v>
      </c>
      <c r="D508" s="37" t="s">
        <v>45</v>
      </c>
      <c r="E508" s="37" t="s">
        <v>6</v>
      </c>
      <c r="F508" s="37" t="str">
        <f t="shared" si="22"/>
        <v>Calendar Year</v>
      </c>
      <c r="G508" s="37" t="str">
        <f>VLOOKUP(C508,'2021 Muniinfo'!$A$2:$E$566,5,FALSE)</f>
        <v/>
      </c>
    </row>
    <row r="509" spans="1:7" x14ac:dyDescent="0.25">
      <c r="A509" s="37" t="str">
        <f t="shared" si="21"/>
        <v>Vernon Township, Sussex County</v>
      </c>
      <c r="B509" s="37">
        <f t="shared" si="23"/>
        <v>508</v>
      </c>
      <c r="C509" s="37" t="s">
        <v>1040</v>
      </c>
      <c r="D509" s="37" t="s">
        <v>1041</v>
      </c>
      <c r="E509" s="37" t="s">
        <v>999</v>
      </c>
      <c r="F509" s="37" t="str">
        <f t="shared" si="22"/>
        <v>Calendar Year</v>
      </c>
      <c r="G509" s="37" t="str">
        <f>VLOOKUP(C509,'2021 Muniinfo'!$A$2:$E$566,5,FALSE)</f>
        <v/>
      </c>
    </row>
    <row r="510" spans="1:7" x14ac:dyDescent="0.25">
      <c r="A510" s="37" t="str">
        <f t="shared" si="21"/>
        <v>Verona Township, Essex County</v>
      </c>
      <c r="B510" s="37">
        <f t="shared" si="23"/>
        <v>509</v>
      </c>
      <c r="C510" s="37" t="s">
        <v>440</v>
      </c>
      <c r="D510" s="37" t="s">
        <v>441</v>
      </c>
      <c r="E510" s="37" t="s">
        <v>405</v>
      </c>
      <c r="F510" s="37" t="str">
        <f t="shared" si="22"/>
        <v>Calendar Year</v>
      </c>
      <c r="G510" s="37" t="str">
        <f>VLOOKUP(C510,'2021 Muniinfo'!$A$2:$E$566,5,FALSE)</f>
        <v/>
      </c>
    </row>
    <row r="511" spans="1:7" x14ac:dyDescent="0.25">
      <c r="A511" s="37" t="str">
        <f t="shared" si="21"/>
        <v>Victory Gardens Borough, Morris County</v>
      </c>
      <c r="B511" s="37">
        <f t="shared" si="23"/>
        <v>510</v>
      </c>
      <c r="C511" s="37" t="s">
        <v>820</v>
      </c>
      <c r="D511" s="37" t="s">
        <v>821</v>
      </c>
      <c r="E511" s="37" t="s">
        <v>749</v>
      </c>
      <c r="F511" s="37" t="str">
        <f t="shared" si="22"/>
        <v>Calendar Year</v>
      </c>
      <c r="G511" s="37" t="str">
        <f>VLOOKUP(C511,'2021 Muniinfo'!$A$2:$E$566,5,FALSE)</f>
        <v/>
      </c>
    </row>
    <row r="512" spans="1:7" x14ac:dyDescent="0.25">
      <c r="A512" s="37" t="str">
        <f t="shared" si="21"/>
        <v>Vineland City, Cumberland County</v>
      </c>
      <c r="B512" s="37">
        <f t="shared" si="23"/>
        <v>511</v>
      </c>
      <c r="C512" s="37" t="s">
        <v>401</v>
      </c>
      <c r="D512" s="37" t="s">
        <v>402</v>
      </c>
      <c r="E512" s="37" t="s">
        <v>376</v>
      </c>
      <c r="F512" s="37" t="str">
        <f t="shared" si="22"/>
        <v>Calendar Year</v>
      </c>
      <c r="G512" s="37" t="str">
        <f>VLOOKUP(C512,'2021 Muniinfo'!$A$2:$E$566,5,FALSE)</f>
        <v/>
      </c>
    </row>
    <row r="513" spans="1:7" x14ac:dyDescent="0.25">
      <c r="A513" s="37" t="str">
        <f t="shared" si="21"/>
        <v>Voorhees Township, Camden County</v>
      </c>
      <c r="B513" s="37">
        <f t="shared" si="23"/>
        <v>512</v>
      </c>
      <c r="C513" s="37" t="s">
        <v>334</v>
      </c>
      <c r="D513" s="37" t="s">
        <v>335</v>
      </c>
      <c r="E513" s="37" t="s">
        <v>270</v>
      </c>
      <c r="F513" s="37" t="str">
        <f t="shared" si="22"/>
        <v>Calendar Year</v>
      </c>
      <c r="G513" s="37" t="str">
        <f>VLOOKUP(C513,'2021 Muniinfo'!$A$2:$E$566,5,FALSE)</f>
        <v/>
      </c>
    </row>
    <row r="514" spans="1:7" x14ac:dyDescent="0.25">
      <c r="A514" s="37" t="str">
        <f t="shared" si="21"/>
        <v>Waldwick Borough, Bergen County</v>
      </c>
      <c r="B514" s="37">
        <f t="shared" si="23"/>
        <v>513</v>
      </c>
      <c r="C514" s="37" t="s">
        <v>175</v>
      </c>
      <c r="D514" s="37" t="s">
        <v>176</v>
      </c>
      <c r="E514" s="37" t="s">
        <v>50</v>
      </c>
      <c r="F514" s="37" t="str">
        <f t="shared" si="22"/>
        <v>Calendar Year</v>
      </c>
      <c r="G514" s="37" t="str">
        <f>VLOOKUP(C514,'2021 Muniinfo'!$A$2:$E$566,5,FALSE)</f>
        <v/>
      </c>
    </row>
    <row r="515" spans="1:7" x14ac:dyDescent="0.25">
      <c r="A515" s="37" t="str">
        <f t="shared" ref="A515:A566" si="24">D515&amp;", "&amp;E515&amp;" County"</f>
        <v>Wall Township, Monmouth County</v>
      </c>
      <c r="B515" s="37">
        <f t="shared" si="23"/>
        <v>514</v>
      </c>
      <c r="C515" s="37" t="s">
        <v>743</v>
      </c>
      <c r="D515" s="37" t="s">
        <v>744</v>
      </c>
      <c r="E515" s="37" t="s">
        <v>642</v>
      </c>
      <c r="F515" s="37" t="str">
        <f t="shared" ref="F515:F566" si="25">IF(G515="","Calendar Year",IF(G515="T","Calendar Year","State Fiscal Year"))</f>
        <v>Calendar Year</v>
      </c>
      <c r="G515" s="37" t="str">
        <f>VLOOKUP(C515,'2021 Muniinfo'!$A$2:$E$566,5,FALSE)</f>
        <v/>
      </c>
    </row>
    <row r="516" spans="1:7" x14ac:dyDescent="0.25">
      <c r="A516" s="37" t="str">
        <f t="shared" si="24"/>
        <v>Wallington Borough, Bergen County</v>
      </c>
      <c r="B516" s="37">
        <f t="shared" ref="B516:B566" si="26">B515+1</f>
        <v>515</v>
      </c>
      <c r="C516" s="37" t="s">
        <v>177</v>
      </c>
      <c r="D516" s="37" t="s">
        <v>178</v>
      </c>
      <c r="E516" s="37" t="s">
        <v>50</v>
      </c>
      <c r="F516" s="37" t="str">
        <f t="shared" si="25"/>
        <v>Calendar Year</v>
      </c>
      <c r="G516" s="37" t="str">
        <f>VLOOKUP(C516,'2021 Muniinfo'!$A$2:$E$566,5,FALSE)</f>
        <v/>
      </c>
    </row>
    <row r="517" spans="1:7" x14ac:dyDescent="0.25">
      <c r="A517" s="37" t="str">
        <f t="shared" si="24"/>
        <v>Walpack Township, Sussex County</v>
      </c>
      <c r="B517" s="37">
        <f t="shared" si="26"/>
        <v>516</v>
      </c>
      <c r="C517" s="37" t="s">
        <v>1042</v>
      </c>
      <c r="D517" s="37" t="s">
        <v>1043</v>
      </c>
      <c r="E517" s="37" t="s">
        <v>999</v>
      </c>
      <c r="F517" s="37" t="str">
        <f t="shared" si="25"/>
        <v>Calendar Year</v>
      </c>
      <c r="G517" s="37" t="str">
        <f>VLOOKUP(C517,'2021 Muniinfo'!$A$2:$E$566,5,FALSE)</f>
        <v/>
      </c>
    </row>
    <row r="518" spans="1:7" x14ac:dyDescent="0.25">
      <c r="A518" s="37" t="str">
        <f t="shared" si="24"/>
        <v>Wanaque Borough, Passaic County</v>
      </c>
      <c r="B518" s="37">
        <f t="shared" si="26"/>
        <v>517</v>
      </c>
      <c r="C518" s="37" t="s">
        <v>916</v>
      </c>
      <c r="D518" s="37" t="s">
        <v>917</v>
      </c>
      <c r="E518" s="37" t="s">
        <v>893</v>
      </c>
      <c r="F518" s="37" t="str">
        <f t="shared" si="25"/>
        <v>Calendar Year</v>
      </c>
      <c r="G518" s="37" t="str">
        <f>VLOOKUP(C518,'2021 Muniinfo'!$A$2:$E$566,5,FALSE)</f>
        <v/>
      </c>
    </row>
    <row r="519" spans="1:7" x14ac:dyDescent="0.25">
      <c r="A519" s="37" t="str">
        <f t="shared" si="24"/>
        <v>Wantage Township, Sussex County</v>
      </c>
      <c r="B519" s="37">
        <f t="shared" si="26"/>
        <v>518</v>
      </c>
      <c r="C519" s="37" t="s">
        <v>1044</v>
      </c>
      <c r="D519" s="37" t="s">
        <v>1045</v>
      </c>
      <c r="E519" s="37" t="s">
        <v>999</v>
      </c>
      <c r="F519" s="37" t="str">
        <f t="shared" si="25"/>
        <v>Calendar Year</v>
      </c>
      <c r="G519" s="37" t="str">
        <f>VLOOKUP(C519,'2021 Muniinfo'!$A$2:$E$566,5,FALSE)</f>
        <v/>
      </c>
    </row>
    <row r="520" spans="1:7" x14ac:dyDescent="0.25">
      <c r="A520" s="37" t="str">
        <f t="shared" si="24"/>
        <v>Warren Township, Somerset County</v>
      </c>
      <c r="B520" s="37">
        <f t="shared" si="26"/>
        <v>519</v>
      </c>
      <c r="C520" s="37" t="s">
        <v>993</v>
      </c>
      <c r="D520" s="37" t="s">
        <v>994</v>
      </c>
      <c r="E520" s="37" t="s">
        <v>957</v>
      </c>
      <c r="F520" s="37" t="str">
        <f t="shared" si="25"/>
        <v>Calendar Year</v>
      </c>
      <c r="G520" s="37" t="str">
        <f>VLOOKUP(C520,'2021 Muniinfo'!$A$2:$E$566,5,FALSE)</f>
        <v/>
      </c>
    </row>
    <row r="521" spans="1:7" x14ac:dyDescent="0.25">
      <c r="A521" s="37" t="str">
        <f t="shared" si="24"/>
        <v>Washington Borough, Warren County</v>
      </c>
      <c r="B521" s="37">
        <f t="shared" si="26"/>
        <v>520</v>
      </c>
      <c r="C521" s="37" t="s">
        <v>1123</v>
      </c>
      <c r="D521" s="37" t="s">
        <v>1124</v>
      </c>
      <c r="E521" s="37" t="s">
        <v>1089</v>
      </c>
      <c r="F521" s="37" t="str">
        <f t="shared" si="25"/>
        <v>Calendar Year</v>
      </c>
      <c r="G521" s="37" t="str">
        <f>VLOOKUP(C521,'2021 Muniinfo'!$A$2:$E$566,5,FALSE)</f>
        <v/>
      </c>
    </row>
    <row r="522" spans="1:7" x14ac:dyDescent="0.25">
      <c r="A522" s="37" t="str">
        <f t="shared" si="24"/>
        <v>Washington Township, Bergen County</v>
      </c>
      <c r="B522" s="37">
        <f t="shared" si="26"/>
        <v>521</v>
      </c>
      <c r="C522" s="37" t="s">
        <v>179</v>
      </c>
      <c r="D522" s="37" t="s">
        <v>180</v>
      </c>
      <c r="E522" s="37" t="s">
        <v>50</v>
      </c>
      <c r="F522" s="37" t="str">
        <f t="shared" si="25"/>
        <v>Calendar Year</v>
      </c>
      <c r="G522" s="37" t="str">
        <f>VLOOKUP(C522,'2021 Muniinfo'!$A$2:$E$566,5,FALSE)</f>
        <v/>
      </c>
    </row>
    <row r="523" spans="1:7" x14ac:dyDescent="0.25">
      <c r="A523" s="37" t="str">
        <f t="shared" si="24"/>
        <v>Washington Township, Burlington County</v>
      </c>
      <c r="B523" s="37">
        <f t="shared" si="26"/>
        <v>522</v>
      </c>
      <c r="C523" s="37" t="s">
        <v>259</v>
      </c>
      <c r="D523" s="37" t="s">
        <v>180</v>
      </c>
      <c r="E523" s="37" t="s">
        <v>191</v>
      </c>
      <c r="F523" s="37" t="str">
        <f t="shared" si="25"/>
        <v>Calendar Year</v>
      </c>
      <c r="G523" s="37" t="str">
        <f>VLOOKUP(C523,'2021 Muniinfo'!$A$2:$E$566,5,FALSE)</f>
        <v/>
      </c>
    </row>
    <row r="524" spans="1:7" x14ac:dyDescent="0.25">
      <c r="A524" s="37" t="str">
        <f t="shared" si="24"/>
        <v>Washington Township, Gloucester County</v>
      </c>
      <c r="B524" s="37">
        <f t="shared" si="26"/>
        <v>523</v>
      </c>
      <c r="C524" s="37" t="s">
        <v>480</v>
      </c>
      <c r="D524" s="37" t="s">
        <v>180</v>
      </c>
      <c r="E524" s="37" t="s">
        <v>448</v>
      </c>
      <c r="F524" s="37" t="str">
        <f t="shared" si="25"/>
        <v>Calendar Year</v>
      </c>
      <c r="G524" s="37" t="str">
        <f>VLOOKUP(C524,'2021 Muniinfo'!$A$2:$E$566,5,FALSE)</f>
        <v/>
      </c>
    </row>
    <row r="525" spans="1:7" x14ac:dyDescent="0.25">
      <c r="A525" s="37" t="str">
        <f t="shared" si="24"/>
        <v>Washington Township, Morris County</v>
      </c>
      <c r="B525" s="37">
        <f t="shared" si="26"/>
        <v>524</v>
      </c>
      <c r="C525" s="37" t="s">
        <v>822</v>
      </c>
      <c r="D525" s="37" t="s">
        <v>180</v>
      </c>
      <c r="E525" s="37" t="s">
        <v>749</v>
      </c>
      <c r="F525" s="37" t="str">
        <f t="shared" si="25"/>
        <v>Calendar Year</v>
      </c>
      <c r="G525" s="37" t="str">
        <f>VLOOKUP(C525,'2021 Muniinfo'!$A$2:$E$566,5,FALSE)</f>
        <v/>
      </c>
    </row>
    <row r="526" spans="1:7" x14ac:dyDescent="0.25">
      <c r="A526" s="37" t="str">
        <f t="shared" si="24"/>
        <v>Washington Township, Warren County</v>
      </c>
      <c r="B526" s="37">
        <f t="shared" si="26"/>
        <v>525</v>
      </c>
      <c r="C526" s="37" t="s">
        <v>1125</v>
      </c>
      <c r="D526" s="37" t="s">
        <v>180</v>
      </c>
      <c r="E526" s="37" t="s">
        <v>1089</v>
      </c>
      <c r="F526" s="37" t="str">
        <f t="shared" si="25"/>
        <v>Calendar Year</v>
      </c>
      <c r="G526" s="37" t="str">
        <f>VLOOKUP(C526,'2021 Muniinfo'!$A$2:$E$566,5,FALSE)</f>
        <v/>
      </c>
    </row>
    <row r="527" spans="1:7" x14ac:dyDescent="0.25">
      <c r="A527" s="37" t="str">
        <f t="shared" si="24"/>
        <v>Watchung Borough, Somerset County</v>
      </c>
      <c r="B527" s="37">
        <f t="shared" si="26"/>
        <v>526</v>
      </c>
      <c r="C527" s="37" t="s">
        <v>995</v>
      </c>
      <c r="D527" s="37" t="s">
        <v>996</v>
      </c>
      <c r="E527" s="37" t="s">
        <v>957</v>
      </c>
      <c r="F527" s="37" t="str">
        <f t="shared" si="25"/>
        <v>Calendar Year</v>
      </c>
      <c r="G527" s="37" t="str">
        <f>VLOOKUP(C527,'2021 Muniinfo'!$A$2:$E$566,5,FALSE)</f>
        <v/>
      </c>
    </row>
    <row r="528" spans="1:7" x14ac:dyDescent="0.25">
      <c r="A528" s="37" t="str">
        <f t="shared" si="24"/>
        <v>Waterford Township, Camden County</v>
      </c>
      <c r="B528" s="37">
        <f t="shared" si="26"/>
        <v>527</v>
      </c>
      <c r="C528" s="37" t="s">
        <v>336</v>
      </c>
      <c r="D528" s="37" t="s">
        <v>337</v>
      </c>
      <c r="E528" s="37" t="s">
        <v>270</v>
      </c>
      <c r="F528" s="37" t="str">
        <f t="shared" si="25"/>
        <v>Calendar Year</v>
      </c>
      <c r="G528" s="37" t="str">
        <f>VLOOKUP(C528,'2021 Muniinfo'!$A$2:$E$566,5,FALSE)</f>
        <v/>
      </c>
    </row>
    <row r="529" spans="1:7" x14ac:dyDescent="0.25">
      <c r="A529" s="37" t="str">
        <f t="shared" si="24"/>
        <v>Wayne Township, Passaic County</v>
      </c>
      <c r="B529" s="37">
        <f t="shared" si="26"/>
        <v>528</v>
      </c>
      <c r="C529" s="37" t="s">
        <v>918</v>
      </c>
      <c r="D529" s="37" t="s">
        <v>919</v>
      </c>
      <c r="E529" s="37" t="s">
        <v>893</v>
      </c>
      <c r="F529" s="37" t="str">
        <f t="shared" si="25"/>
        <v>Calendar Year</v>
      </c>
      <c r="G529" s="37" t="str">
        <f>VLOOKUP(C529,'2021 Muniinfo'!$A$2:$E$566,5,FALSE)</f>
        <v/>
      </c>
    </row>
    <row r="530" spans="1:7" x14ac:dyDescent="0.25">
      <c r="A530" s="37" t="str">
        <f t="shared" si="24"/>
        <v>Weehawken Township, Hudson County</v>
      </c>
      <c r="B530" s="37">
        <f t="shared" si="26"/>
        <v>529</v>
      </c>
      <c r="C530" s="37" t="s">
        <v>512</v>
      </c>
      <c r="D530" s="37" t="s">
        <v>513</v>
      </c>
      <c r="E530" s="37" t="s">
        <v>495</v>
      </c>
      <c r="F530" s="37" t="str">
        <f t="shared" si="25"/>
        <v>State Fiscal Year</v>
      </c>
      <c r="G530" s="37" t="str">
        <f>VLOOKUP(C530,'2021 Muniinfo'!$A$2:$E$566,5,FALSE)</f>
        <v>S</v>
      </c>
    </row>
    <row r="531" spans="1:7" x14ac:dyDescent="0.25">
      <c r="A531" s="37" t="str">
        <f t="shared" si="24"/>
        <v>Wenonah Borough, Gloucester County</v>
      </c>
      <c r="B531" s="37">
        <f t="shared" si="26"/>
        <v>530</v>
      </c>
      <c r="C531" s="37" t="s">
        <v>481</v>
      </c>
      <c r="D531" s="37" t="s">
        <v>482</v>
      </c>
      <c r="E531" s="37" t="s">
        <v>448</v>
      </c>
      <c r="F531" s="37" t="str">
        <f t="shared" si="25"/>
        <v>Calendar Year</v>
      </c>
      <c r="G531" s="37" t="str">
        <f>VLOOKUP(C531,'2021 Muniinfo'!$A$2:$E$566,5,FALSE)</f>
        <v/>
      </c>
    </row>
    <row r="532" spans="1:7" x14ac:dyDescent="0.25">
      <c r="A532" s="37" t="str">
        <f t="shared" si="24"/>
        <v>West Amwell Township, Hunterdon County</v>
      </c>
      <c r="B532" s="37">
        <f t="shared" si="26"/>
        <v>531</v>
      </c>
      <c r="C532" s="37" t="s">
        <v>566</v>
      </c>
      <c r="D532" s="37" t="s">
        <v>567</v>
      </c>
      <c r="E532" s="37" t="s">
        <v>518</v>
      </c>
      <c r="F532" s="37" t="str">
        <f t="shared" si="25"/>
        <v>Calendar Year</v>
      </c>
      <c r="G532" s="37" t="str">
        <f>VLOOKUP(C532,'2021 Muniinfo'!$A$2:$E$566,5,FALSE)</f>
        <v/>
      </c>
    </row>
    <row r="533" spans="1:7" x14ac:dyDescent="0.25">
      <c r="A533" s="37" t="str">
        <f t="shared" si="24"/>
        <v>West Caldwell Township, Essex County</v>
      </c>
      <c r="B533" s="37">
        <f t="shared" si="26"/>
        <v>532</v>
      </c>
      <c r="C533" s="37" t="s">
        <v>442</v>
      </c>
      <c r="D533" s="37" t="s">
        <v>443</v>
      </c>
      <c r="E533" s="37" t="s">
        <v>405</v>
      </c>
      <c r="F533" s="37" t="str">
        <f t="shared" si="25"/>
        <v>Calendar Year</v>
      </c>
      <c r="G533" s="37" t="str">
        <f>VLOOKUP(C533,'2021 Muniinfo'!$A$2:$E$566,5,FALSE)</f>
        <v/>
      </c>
    </row>
    <row r="534" spans="1:7" x14ac:dyDescent="0.25">
      <c r="A534" s="37" t="str">
        <f t="shared" si="24"/>
        <v>West Cape May Borough, Cape May County</v>
      </c>
      <c r="B534" s="37">
        <f t="shared" si="26"/>
        <v>533</v>
      </c>
      <c r="C534" s="37" t="s">
        <v>364</v>
      </c>
      <c r="D534" s="37" t="s">
        <v>365</v>
      </c>
      <c r="E534" s="37" t="s">
        <v>344</v>
      </c>
      <c r="F534" s="37" t="str">
        <f t="shared" si="25"/>
        <v>Calendar Year</v>
      </c>
      <c r="G534" s="37" t="str">
        <f>VLOOKUP(C534,'2021 Muniinfo'!$A$2:$E$566,5,FALSE)</f>
        <v/>
      </c>
    </row>
    <row r="535" spans="1:7" x14ac:dyDescent="0.25">
      <c r="A535" s="37" t="str">
        <f t="shared" si="24"/>
        <v>West Deptford Township, Gloucester County</v>
      </c>
      <c r="B535" s="37">
        <f t="shared" si="26"/>
        <v>534</v>
      </c>
      <c r="C535" s="37" t="s">
        <v>483</v>
      </c>
      <c r="D535" s="37" t="s">
        <v>484</v>
      </c>
      <c r="E535" s="37" t="s">
        <v>448</v>
      </c>
      <c r="F535" s="37" t="str">
        <f t="shared" si="25"/>
        <v>Calendar Year</v>
      </c>
      <c r="G535" s="37" t="str">
        <f>VLOOKUP(C535,'2021 Muniinfo'!$A$2:$E$566,5,FALSE)</f>
        <v/>
      </c>
    </row>
    <row r="536" spans="1:7" x14ac:dyDescent="0.25">
      <c r="A536" s="37" t="str">
        <f t="shared" si="24"/>
        <v>West Long Branch Borough, Monmouth County</v>
      </c>
      <c r="B536" s="37">
        <f t="shared" si="26"/>
        <v>535</v>
      </c>
      <c r="C536" s="37" t="s">
        <v>745</v>
      </c>
      <c r="D536" s="37" t="s">
        <v>746</v>
      </c>
      <c r="E536" s="37" t="s">
        <v>642</v>
      </c>
      <c r="F536" s="37" t="str">
        <f t="shared" si="25"/>
        <v>Calendar Year</v>
      </c>
      <c r="G536" s="37" t="str">
        <f>VLOOKUP(C536,'2021 Muniinfo'!$A$2:$E$566,5,FALSE)</f>
        <v/>
      </c>
    </row>
    <row r="537" spans="1:7" x14ac:dyDescent="0.25">
      <c r="A537" s="37" t="str">
        <f t="shared" si="24"/>
        <v>West Milford Township, Passaic County</v>
      </c>
      <c r="B537" s="37">
        <f t="shared" si="26"/>
        <v>536</v>
      </c>
      <c r="C537" s="37" t="s">
        <v>920</v>
      </c>
      <c r="D537" s="37" t="s">
        <v>921</v>
      </c>
      <c r="E537" s="37" t="s">
        <v>893</v>
      </c>
      <c r="F537" s="37" t="str">
        <f t="shared" si="25"/>
        <v>Calendar Year</v>
      </c>
      <c r="G537" s="37" t="str">
        <f>VLOOKUP(C537,'2021 Muniinfo'!$A$2:$E$566,5,FALSE)</f>
        <v/>
      </c>
    </row>
    <row r="538" spans="1:7" x14ac:dyDescent="0.25">
      <c r="A538" s="37" t="str">
        <f t="shared" si="24"/>
        <v>West New York Town, Hudson County</v>
      </c>
      <c r="B538" s="37">
        <f t="shared" si="26"/>
        <v>537</v>
      </c>
      <c r="C538" s="37" t="s">
        <v>514</v>
      </c>
      <c r="D538" s="37" t="s">
        <v>515</v>
      </c>
      <c r="E538" s="37" t="s">
        <v>495</v>
      </c>
      <c r="F538" s="37" t="str">
        <f t="shared" si="25"/>
        <v>Calendar Year</v>
      </c>
      <c r="G538" s="37" t="str">
        <f>VLOOKUP(C538,'2021 Muniinfo'!$A$2:$E$566,5,FALSE)</f>
        <v/>
      </c>
    </row>
    <row r="539" spans="1:7" x14ac:dyDescent="0.25">
      <c r="A539" s="37" t="str">
        <f t="shared" si="24"/>
        <v>West Orange Township, Essex County</v>
      </c>
      <c r="B539" s="37">
        <f t="shared" si="26"/>
        <v>538</v>
      </c>
      <c r="C539" s="37" t="s">
        <v>444</v>
      </c>
      <c r="D539" s="37" t="s">
        <v>445</v>
      </c>
      <c r="E539" s="37" t="s">
        <v>405</v>
      </c>
      <c r="F539" s="37" t="str">
        <f t="shared" si="25"/>
        <v>Calendar Year</v>
      </c>
      <c r="G539" s="37" t="str">
        <f>VLOOKUP(C539,'2021 Muniinfo'!$A$2:$E$566,5,FALSE)</f>
        <v/>
      </c>
    </row>
    <row r="540" spans="1:7" x14ac:dyDescent="0.25">
      <c r="A540" s="37" t="str">
        <f t="shared" si="24"/>
        <v>West Wildwood Borough, Cape May County</v>
      </c>
      <c r="B540" s="37">
        <f t="shared" si="26"/>
        <v>539</v>
      </c>
      <c r="C540" s="37" t="s">
        <v>366</v>
      </c>
      <c r="D540" s="37" t="s">
        <v>367</v>
      </c>
      <c r="E540" s="37" t="s">
        <v>344</v>
      </c>
      <c r="F540" s="37" t="str">
        <f t="shared" si="25"/>
        <v>Calendar Year</v>
      </c>
      <c r="G540" s="37" t="str">
        <f>VLOOKUP(C540,'2021 Muniinfo'!$A$2:$E$566,5,FALSE)</f>
        <v/>
      </c>
    </row>
    <row r="541" spans="1:7" x14ac:dyDescent="0.25">
      <c r="A541" s="37" t="str">
        <f t="shared" si="24"/>
        <v>West Windsor Township, Mercer County</v>
      </c>
      <c r="B541" s="37">
        <f t="shared" si="26"/>
        <v>540</v>
      </c>
      <c r="C541" s="37" t="s">
        <v>586</v>
      </c>
      <c r="D541" s="37" t="s">
        <v>587</v>
      </c>
      <c r="E541" s="37" t="s">
        <v>570</v>
      </c>
      <c r="F541" s="37" t="str">
        <f t="shared" si="25"/>
        <v>Calendar Year</v>
      </c>
      <c r="G541" s="37" t="str">
        <f>VLOOKUP(C541,'2021 Muniinfo'!$A$2:$E$566,5,FALSE)</f>
        <v/>
      </c>
    </row>
    <row r="542" spans="1:7" x14ac:dyDescent="0.25">
      <c r="A542" s="37" t="str">
        <f t="shared" si="24"/>
        <v>Westampton Township, Burlington County</v>
      </c>
      <c r="B542" s="37">
        <f t="shared" si="26"/>
        <v>541</v>
      </c>
      <c r="C542" s="37" t="s">
        <v>260</v>
      </c>
      <c r="D542" s="37" t="s">
        <v>261</v>
      </c>
      <c r="E542" s="37" t="s">
        <v>191</v>
      </c>
      <c r="F542" s="37" t="str">
        <f t="shared" si="25"/>
        <v>Calendar Year</v>
      </c>
      <c r="G542" s="37" t="str">
        <f>VLOOKUP(C542,'2021 Muniinfo'!$A$2:$E$566,5,FALSE)</f>
        <v/>
      </c>
    </row>
    <row r="543" spans="1:7" x14ac:dyDescent="0.25">
      <c r="A543" s="37" t="str">
        <f t="shared" si="24"/>
        <v>Westfield Town, Union County</v>
      </c>
      <c r="B543" s="37">
        <f t="shared" si="26"/>
        <v>542</v>
      </c>
      <c r="C543" s="37" t="s">
        <v>1083</v>
      </c>
      <c r="D543" s="37" t="s">
        <v>1084</v>
      </c>
      <c r="E543" s="37" t="s">
        <v>1048</v>
      </c>
      <c r="F543" s="37" t="str">
        <f t="shared" si="25"/>
        <v>Calendar Year</v>
      </c>
      <c r="G543" s="37" t="str">
        <f>VLOOKUP(C543,'2021 Muniinfo'!$A$2:$E$566,5,FALSE)</f>
        <v/>
      </c>
    </row>
    <row r="544" spans="1:7" x14ac:dyDescent="0.25">
      <c r="A544" s="37" t="str">
        <f t="shared" si="24"/>
        <v>Westville Borough, Gloucester County</v>
      </c>
      <c r="B544" s="37">
        <f t="shared" si="26"/>
        <v>543</v>
      </c>
      <c r="C544" s="37" t="s">
        <v>485</v>
      </c>
      <c r="D544" s="37" t="s">
        <v>486</v>
      </c>
      <c r="E544" s="37" t="s">
        <v>448</v>
      </c>
      <c r="F544" s="37" t="str">
        <f t="shared" si="25"/>
        <v>Calendar Year</v>
      </c>
      <c r="G544" s="37" t="str">
        <f>VLOOKUP(C544,'2021 Muniinfo'!$A$2:$E$566,5,FALSE)</f>
        <v/>
      </c>
    </row>
    <row r="545" spans="1:7" x14ac:dyDescent="0.25">
      <c r="A545" s="37" t="str">
        <f t="shared" si="24"/>
        <v>Westwood Borough, Bergen County</v>
      </c>
      <c r="B545" s="37">
        <f t="shared" si="26"/>
        <v>544</v>
      </c>
      <c r="C545" s="37" t="s">
        <v>181</v>
      </c>
      <c r="D545" s="37" t="s">
        <v>182</v>
      </c>
      <c r="E545" s="37" t="s">
        <v>50</v>
      </c>
      <c r="F545" s="37" t="str">
        <f t="shared" si="25"/>
        <v>Calendar Year</v>
      </c>
      <c r="G545" s="37" t="str">
        <f>VLOOKUP(C545,'2021 Muniinfo'!$A$2:$E$566,5,FALSE)</f>
        <v/>
      </c>
    </row>
    <row r="546" spans="1:7" x14ac:dyDescent="0.25">
      <c r="A546" s="37" t="str">
        <f t="shared" si="24"/>
        <v>Weymouth Township, Atlantic County</v>
      </c>
      <c r="B546" s="37">
        <f t="shared" si="26"/>
        <v>545</v>
      </c>
      <c r="C546" s="37" t="s">
        <v>46</v>
      </c>
      <c r="D546" s="37" t="s">
        <v>47</v>
      </c>
      <c r="E546" s="37" t="s">
        <v>6</v>
      </c>
      <c r="F546" s="37" t="str">
        <f t="shared" si="25"/>
        <v>Calendar Year</v>
      </c>
      <c r="G546" s="37" t="str">
        <f>VLOOKUP(C546,'2021 Muniinfo'!$A$2:$E$566,5,FALSE)</f>
        <v/>
      </c>
    </row>
    <row r="547" spans="1:7" x14ac:dyDescent="0.25">
      <c r="A547" s="37" t="str">
        <f t="shared" si="24"/>
        <v>Wharton Borough, Morris County</v>
      </c>
      <c r="B547" s="37">
        <f t="shared" si="26"/>
        <v>546</v>
      </c>
      <c r="C547" s="37" t="s">
        <v>823</v>
      </c>
      <c r="D547" s="37" t="s">
        <v>824</v>
      </c>
      <c r="E547" s="37" t="s">
        <v>749</v>
      </c>
      <c r="F547" s="37" t="str">
        <f t="shared" si="25"/>
        <v>Calendar Year</v>
      </c>
      <c r="G547" s="37" t="str">
        <f>VLOOKUP(C547,'2021 Muniinfo'!$A$2:$E$566,5,FALSE)</f>
        <v/>
      </c>
    </row>
    <row r="548" spans="1:7" x14ac:dyDescent="0.25">
      <c r="A548" s="37" t="str">
        <f t="shared" si="24"/>
        <v>White Township, Warren County</v>
      </c>
      <c r="B548" s="37">
        <f t="shared" si="26"/>
        <v>547</v>
      </c>
      <c r="C548" s="37" t="s">
        <v>1126</v>
      </c>
      <c r="D548" s="37" t="s">
        <v>1127</v>
      </c>
      <c r="E548" s="37" t="s">
        <v>1089</v>
      </c>
      <c r="F548" s="37" t="str">
        <f t="shared" si="25"/>
        <v>Calendar Year</v>
      </c>
      <c r="G548" s="37" t="str">
        <f>VLOOKUP(C548,'2021 Muniinfo'!$A$2:$E$566,5,FALSE)</f>
        <v/>
      </c>
    </row>
    <row r="549" spans="1:7" x14ac:dyDescent="0.25">
      <c r="A549" s="37" t="str">
        <f t="shared" si="24"/>
        <v>Wildwood City, Cape May County</v>
      </c>
      <c r="B549" s="37">
        <f t="shared" si="26"/>
        <v>548</v>
      </c>
      <c r="C549" s="37" t="s">
        <v>368</v>
      </c>
      <c r="D549" s="37" t="s">
        <v>369</v>
      </c>
      <c r="E549" s="37" t="s">
        <v>344</v>
      </c>
      <c r="F549" s="37" t="str">
        <f t="shared" si="25"/>
        <v>Calendar Year</v>
      </c>
      <c r="G549" s="37" t="str">
        <f>VLOOKUP(C549,'2021 Muniinfo'!$A$2:$E$566,5,FALSE)</f>
        <v/>
      </c>
    </row>
    <row r="550" spans="1:7" x14ac:dyDescent="0.25">
      <c r="A550" s="37" t="str">
        <f t="shared" si="24"/>
        <v>Wildwood Crest Borough, Cape May County</v>
      </c>
      <c r="B550" s="37">
        <f t="shared" si="26"/>
        <v>549</v>
      </c>
      <c r="C550" s="37" t="s">
        <v>370</v>
      </c>
      <c r="D550" s="37" t="s">
        <v>371</v>
      </c>
      <c r="E550" s="37" t="s">
        <v>344</v>
      </c>
      <c r="F550" s="37" t="str">
        <f t="shared" si="25"/>
        <v>Calendar Year</v>
      </c>
      <c r="G550" s="37" t="str">
        <f>VLOOKUP(C550,'2021 Muniinfo'!$A$2:$E$566,5,FALSE)</f>
        <v/>
      </c>
    </row>
    <row r="551" spans="1:7" x14ac:dyDescent="0.25">
      <c r="A551" s="37" t="str">
        <f t="shared" si="24"/>
        <v>Willingboro Township, Burlington County</v>
      </c>
      <c r="B551" s="37">
        <f t="shared" si="26"/>
        <v>550</v>
      </c>
      <c r="C551" s="37" t="s">
        <v>262</v>
      </c>
      <c r="D551" s="37" t="s">
        <v>263</v>
      </c>
      <c r="E551" s="37" t="s">
        <v>191</v>
      </c>
      <c r="F551" s="37" t="str">
        <f t="shared" si="25"/>
        <v>Calendar Year</v>
      </c>
      <c r="G551" s="37" t="str">
        <f>VLOOKUP(C551,'2021 Muniinfo'!$A$2:$E$566,5,FALSE)</f>
        <v/>
      </c>
    </row>
    <row r="552" spans="1:7" x14ac:dyDescent="0.25">
      <c r="A552" s="37" t="str">
        <f t="shared" si="24"/>
        <v>Winfield Township, Union County</v>
      </c>
      <c r="B552" s="37">
        <f t="shared" si="26"/>
        <v>551</v>
      </c>
      <c r="C552" s="37" t="s">
        <v>1085</v>
      </c>
      <c r="D552" s="37" t="s">
        <v>1086</v>
      </c>
      <c r="E552" s="37" t="s">
        <v>1048</v>
      </c>
      <c r="F552" s="37" t="str">
        <f t="shared" si="25"/>
        <v>Calendar Year</v>
      </c>
      <c r="G552" s="37" t="str">
        <f>VLOOKUP(C552,'2021 Muniinfo'!$A$2:$E$566,5,FALSE)</f>
        <v/>
      </c>
    </row>
    <row r="553" spans="1:7" x14ac:dyDescent="0.25">
      <c r="A553" s="37" t="str">
        <f t="shared" si="24"/>
        <v>Winslow Township, Camden County</v>
      </c>
      <c r="B553" s="37">
        <f t="shared" si="26"/>
        <v>552</v>
      </c>
      <c r="C553" s="37" t="s">
        <v>338</v>
      </c>
      <c r="D553" s="37" t="s">
        <v>339</v>
      </c>
      <c r="E553" s="37" t="s">
        <v>270</v>
      </c>
      <c r="F553" s="37" t="str">
        <f t="shared" si="25"/>
        <v>Calendar Year</v>
      </c>
      <c r="G553" s="37" t="str">
        <f>VLOOKUP(C553,'2021 Muniinfo'!$A$2:$E$566,5,FALSE)</f>
        <v/>
      </c>
    </row>
    <row r="554" spans="1:7" x14ac:dyDescent="0.25">
      <c r="A554" s="37" t="str">
        <f t="shared" si="24"/>
        <v>Woodbine Borough, Cape May County</v>
      </c>
      <c r="B554" s="37">
        <f t="shared" si="26"/>
        <v>553</v>
      </c>
      <c r="C554" s="37" t="s">
        <v>372</v>
      </c>
      <c r="D554" s="37" t="s">
        <v>373</v>
      </c>
      <c r="E554" s="37" t="s">
        <v>344</v>
      </c>
      <c r="F554" s="37" t="str">
        <f t="shared" si="25"/>
        <v>Calendar Year</v>
      </c>
      <c r="G554" s="37" t="str">
        <f>VLOOKUP(C554,'2021 Muniinfo'!$A$2:$E$566,5,FALSE)</f>
        <v/>
      </c>
    </row>
    <row r="555" spans="1:7" x14ac:dyDescent="0.25">
      <c r="A555" s="37" t="str">
        <f t="shared" si="24"/>
        <v>Woodbridge Township, Middlesex County</v>
      </c>
      <c r="B555" s="37">
        <f t="shared" si="26"/>
        <v>554</v>
      </c>
      <c r="C555" s="37" t="s">
        <v>638</v>
      </c>
      <c r="D555" s="37" t="s">
        <v>639</v>
      </c>
      <c r="E555" s="37" t="s">
        <v>592</v>
      </c>
      <c r="F555" s="37" t="str">
        <f t="shared" si="25"/>
        <v>State Fiscal Year</v>
      </c>
      <c r="G555" s="37" t="str">
        <f>VLOOKUP(C555,'2021 Muniinfo'!$A$2:$E$566,5,FALSE)</f>
        <v>S</v>
      </c>
    </row>
    <row r="556" spans="1:7" x14ac:dyDescent="0.25">
      <c r="A556" s="37" t="str">
        <f t="shared" si="24"/>
        <v>Woodbury City, Gloucester County</v>
      </c>
      <c r="B556" s="37">
        <f t="shared" si="26"/>
        <v>555</v>
      </c>
      <c r="C556" s="37" t="s">
        <v>487</v>
      </c>
      <c r="D556" s="37" t="s">
        <v>488</v>
      </c>
      <c r="E556" s="37" t="s">
        <v>448</v>
      </c>
      <c r="F556" s="37" t="str">
        <f t="shared" si="25"/>
        <v>Calendar Year</v>
      </c>
      <c r="G556" s="37" t="str">
        <f>VLOOKUP(C556,'2021 Muniinfo'!$A$2:$E$566,5,FALSE)</f>
        <v/>
      </c>
    </row>
    <row r="557" spans="1:7" x14ac:dyDescent="0.25">
      <c r="A557" s="37" t="str">
        <f t="shared" si="24"/>
        <v>Woodbury Heights Borough, Gloucester County</v>
      </c>
      <c r="B557" s="37">
        <f t="shared" si="26"/>
        <v>556</v>
      </c>
      <c r="C557" s="37" t="s">
        <v>489</v>
      </c>
      <c r="D557" s="37" t="s">
        <v>490</v>
      </c>
      <c r="E557" s="37" t="s">
        <v>448</v>
      </c>
      <c r="F557" s="37" t="str">
        <f t="shared" si="25"/>
        <v>Calendar Year</v>
      </c>
      <c r="G557" s="37" t="str">
        <f>VLOOKUP(C557,'2021 Muniinfo'!$A$2:$E$566,5,FALSE)</f>
        <v/>
      </c>
    </row>
    <row r="558" spans="1:7" x14ac:dyDescent="0.25">
      <c r="A558" s="37" t="str">
        <f t="shared" si="24"/>
        <v>Woodcliff Lake Borough, Bergen County</v>
      </c>
      <c r="B558" s="37">
        <f t="shared" si="26"/>
        <v>557</v>
      </c>
      <c r="C558" s="37" t="s">
        <v>183</v>
      </c>
      <c r="D558" s="37" t="s">
        <v>184</v>
      </c>
      <c r="E558" s="37" t="s">
        <v>50</v>
      </c>
      <c r="F558" s="37" t="str">
        <f t="shared" si="25"/>
        <v>Calendar Year</v>
      </c>
      <c r="G558" s="37" t="str">
        <f>VLOOKUP(C558,'2021 Muniinfo'!$A$2:$E$566,5,FALSE)</f>
        <v/>
      </c>
    </row>
    <row r="559" spans="1:7" x14ac:dyDescent="0.25">
      <c r="A559" s="37" t="str">
        <f t="shared" si="24"/>
        <v>Woodland Park Borough, Passaic County</v>
      </c>
      <c r="B559" s="37">
        <f t="shared" si="26"/>
        <v>558</v>
      </c>
      <c r="C559" s="37" t="s">
        <v>922</v>
      </c>
      <c r="D559" s="37" t="s">
        <v>923</v>
      </c>
      <c r="E559" s="37" t="s">
        <v>893</v>
      </c>
      <c r="F559" s="37" t="str">
        <f t="shared" si="25"/>
        <v>Calendar Year</v>
      </c>
      <c r="G559" s="37" t="str">
        <f>VLOOKUP(C559,'2021 Muniinfo'!$A$2:$E$566,5,FALSE)</f>
        <v/>
      </c>
    </row>
    <row r="560" spans="1:7" x14ac:dyDescent="0.25">
      <c r="A560" s="37" t="str">
        <f t="shared" si="24"/>
        <v>Woodland Township, Burlington County</v>
      </c>
      <c r="B560" s="37">
        <f t="shared" si="26"/>
        <v>559</v>
      </c>
      <c r="C560" s="37" t="s">
        <v>264</v>
      </c>
      <c r="D560" s="37" t="s">
        <v>265</v>
      </c>
      <c r="E560" s="37" t="s">
        <v>191</v>
      </c>
      <c r="F560" s="37" t="str">
        <f t="shared" si="25"/>
        <v>Calendar Year</v>
      </c>
      <c r="G560" s="37" t="str">
        <f>VLOOKUP(C560,'2021 Muniinfo'!$A$2:$E$566,5,FALSE)</f>
        <v/>
      </c>
    </row>
    <row r="561" spans="1:7" x14ac:dyDescent="0.25">
      <c r="A561" s="37" t="str">
        <f t="shared" si="24"/>
        <v>Woodlynne Borough, Camden County</v>
      </c>
      <c r="B561" s="37">
        <f t="shared" si="26"/>
        <v>560</v>
      </c>
      <c r="C561" s="37" t="s">
        <v>340</v>
      </c>
      <c r="D561" s="37" t="s">
        <v>341</v>
      </c>
      <c r="E561" s="37" t="s">
        <v>270</v>
      </c>
      <c r="F561" s="37" t="str">
        <f t="shared" si="25"/>
        <v>Calendar Year</v>
      </c>
      <c r="G561" s="37" t="str">
        <f>VLOOKUP(C561,'2021 Muniinfo'!$A$2:$E$566,5,FALSE)</f>
        <v/>
      </c>
    </row>
    <row r="562" spans="1:7" x14ac:dyDescent="0.25">
      <c r="A562" s="37" t="str">
        <f t="shared" si="24"/>
        <v>Wood-Ridge Borough, Bergen County</v>
      </c>
      <c r="B562" s="37">
        <f t="shared" si="26"/>
        <v>561</v>
      </c>
      <c r="C562" s="37" t="s">
        <v>185</v>
      </c>
      <c r="D562" s="37" t="s">
        <v>186</v>
      </c>
      <c r="E562" s="37" t="s">
        <v>50</v>
      </c>
      <c r="F562" s="37" t="str">
        <f t="shared" si="25"/>
        <v>Calendar Year</v>
      </c>
      <c r="G562" s="37" t="str">
        <f>VLOOKUP(C562,'2021 Muniinfo'!$A$2:$E$566,5,FALSE)</f>
        <v/>
      </c>
    </row>
    <row r="563" spans="1:7" x14ac:dyDescent="0.25">
      <c r="A563" s="37" t="str">
        <f t="shared" si="24"/>
        <v>Woodstown Borough, Salem County</v>
      </c>
      <c r="B563" s="37">
        <f t="shared" si="26"/>
        <v>562</v>
      </c>
      <c r="C563" s="37" t="s">
        <v>953</v>
      </c>
      <c r="D563" s="37" t="s">
        <v>954</v>
      </c>
      <c r="E563" s="37" t="s">
        <v>926</v>
      </c>
      <c r="F563" s="37" t="str">
        <f t="shared" si="25"/>
        <v>Calendar Year</v>
      </c>
      <c r="G563" s="37" t="str">
        <f>VLOOKUP(C563,'2021 Muniinfo'!$A$2:$E$566,5,FALSE)</f>
        <v/>
      </c>
    </row>
    <row r="564" spans="1:7" x14ac:dyDescent="0.25">
      <c r="A564" s="37" t="str">
        <f t="shared" si="24"/>
        <v>Woolwich Township, Gloucester County</v>
      </c>
      <c r="B564" s="37">
        <f t="shared" si="26"/>
        <v>563</v>
      </c>
      <c r="C564" s="37" t="s">
        <v>491</v>
      </c>
      <c r="D564" s="37" t="s">
        <v>492</v>
      </c>
      <c r="E564" s="37" t="s">
        <v>448</v>
      </c>
      <c r="F564" s="37" t="str">
        <f t="shared" si="25"/>
        <v>Calendar Year</v>
      </c>
      <c r="G564" s="37" t="str">
        <f>VLOOKUP(C564,'2021 Muniinfo'!$A$2:$E$566,5,FALSE)</f>
        <v/>
      </c>
    </row>
    <row r="565" spans="1:7" x14ac:dyDescent="0.25">
      <c r="A565" s="37" t="str">
        <f t="shared" si="24"/>
        <v>Wrightstown Borough, Burlington County</v>
      </c>
      <c r="B565" s="37">
        <f t="shared" si="26"/>
        <v>564</v>
      </c>
      <c r="C565" s="37" t="s">
        <v>266</v>
      </c>
      <c r="D565" s="37" t="s">
        <v>267</v>
      </c>
      <c r="E565" s="37" t="s">
        <v>191</v>
      </c>
      <c r="F565" s="37" t="str">
        <f t="shared" si="25"/>
        <v>Calendar Year</v>
      </c>
      <c r="G565" s="37" t="str">
        <f>VLOOKUP(C565,'2021 Muniinfo'!$A$2:$E$566,5,FALSE)</f>
        <v/>
      </c>
    </row>
    <row r="566" spans="1:7" x14ac:dyDescent="0.25">
      <c r="A566" s="37" t="str">
        <f t="shared" si="24"/>
        <v>Wyckoff Township, Bergen County</v>
      </c>
      <c r="B566" s="37">
        <f t="shared" si="26"/>
        <v>565</v>
      </c>
      <c r="C566" s="37" t="s">
        <v>187</v>
      </c>
      <c r="D566" s="37" t="s">
        <v>188</v>
      </c>
      <c r="E566" s="37" t="s">
        <v>50</v>
      </c>
      <c r="F566" s="37" t="str">
        <f t="shared" si="25"/>
        <v>Calendar Year</v>
      </c>
      <c r="G566" s="37" t="str">
        <f>VLOOKUP(C566,'2021 Muniinfo'!$A$2:$E$566,5,FALSE)</f>
        <v/>
      </c>
    </row>
  </sheetData>
  <autoFilter ref="A1:G566" xr:uid="{00000000-0009-0000-0000-000002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vt:lpstr>
      <vt:lpstr>2021 Muniinfo</vt:lpstr>
      <vt:lpstr>Crosswalk</vt:lpstr>
      <vt:lpstr>Form!Print_Area</vt:lpstr>
    </vt:vector>
  </TitlesOfParts>
  <Company>NJ Department of Community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Wheeler, Christopher</dc:creator>
  <cp:lastModifiedBy>Clayton, Spencer</cp:lastModifiedBy>
  <cp:lastPrinted>2017-03-01T15:18:46Z</cp:lastPrinted>
  <dcterms:created xsi:type="dcterms:W3CDTF">2016-01-13T15:40:27Z</dcterms:created>
  <dcterms:modified xsi:type="dcterms:W3CDTF">2021-03-01T16:47:08Z</dcterms:modified>
</cp:coreProperties>
</file>