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2014 Taxes" sheetId="1" r:id="rId1"/>
  </sheets>
  <definedNames>
    <definedName name="_xlnm._FilterDatabase" localSheetId="0" hidden="1">'2014 Taxes'!$A$1:$AF$567</definedName>
    <definedName name="_xlnm.Print_Area" localSheetId="0">'2014 Taxes'!$A:$IV</definedName>
    <definedName name="_xlnm.Print_Titles" localSheetId="0">'2014 Taxes'!$A:$D,'2014 Taxes'!$1:$2</definedName>
  </definedNames>
  <calcPr fullCalcOnLoad="1"/>
</workbook>
</file>

<file path=xl/sharedStrings.xml><?xml version="1.0" encoding="utf-8"?>
<sst xmlns="http://schemas.openxmlformats.org/spreadsheetml/2006/main" count="1777" uniqueCount="1194">
  <si>
    <t>MUNI-</t>
  </si>
  <si>
    <t>MUNICIPALITY</t>
  </si>
  <si>
    <t>COUNTY</t>
  </si>
  <si>
    <t>Status</t>
  </si>
  <si>
    <t>R/E</t>
  </si>
  <si>
    <t>Net Valuation Taxable (Col. 6)</t>
  </si>
  <si>
    <t>State Equalization Table Average Ratio</t>
  </si>
  <si>
    <t>State Equalization Table Average Ratio (Decimal Form)</t>
  </si>
  <si>
    <t>Net County Taxes Apportioned Less Col 12AV</t>
  </si>
  <si>
    <t>County Library Taxes</t>
  </si>
  <si>
    <t>Local Health Services Taxes</t>
  </si>
  <si>
    <t>County Open Space Preservation Trust Fund</t>
  </si>
  <si>
    <t>Total County Levy</t>
  </si>
  <si>
    <t>As Required by District School Budget</t>
  </si>
  <si>
    <t>Regional Consolidated and Joint School Budget</t>
  </si>
  <si>
    <t>As Required by Local Municipal Budget</t>
  </si>
  <si>
    <t>Total School Levy</t>
  </si>
  <si>
    <t>Local Municipal Purposes</t>
  </si>
  <si>
    <t>Local Municipal Open Space</t>
  </si>
  <si>
    <t>Minimum Library Tax</t>
  </si>
  <si>
    <t>Total Local Municipal Tax Levy</t>
  </si>
  <si>
    <t>Total Levy on Which Tax Rate is Computed</t>
  </si>
  <si>
    <t>CY Municipal Rate</t>
  </si>
  <si>
    <t>CY Municipal Library Rate</t>
  </si>
  <si>
    <t>CY Municipal Open Space Rate</t>
  </si>
  <si>
    <t>CY Total Municipal Rate</t>
  </si>
  <si>
    <t>CY School Rate</t>
  </si>
  <si>
    <t>CY County Rate</t>
  </si>
  <si>
    <t>REAP Credit Rate</t>
  </si>
  <si>
    <t>CY Total Rate</t>
  </si>
  <si>
    <t>Average Residential Property Value</t>
  </si>
  <si>
    <t>Average Total Property Taxes</t>
  </si>
  <si>
    <t>Homestead Credit</t>
  </si>
  <si>
    <t>Average Net Property Taxes</t>
  </si>
  <si>
    <t>CY Equalized Value</t>
  </si>
  <si>
    <t>CY County EQ Rate</t>
  </si>
  <si>
    <t>CY School EQ Rate</t>
  </si>
  <si>
    <t>CY Municipal EQ Rate</t>
  </si>
  <si>
    <t>CY Total Municipal EQ Rate</t>
  </si>
  <si>
    <t>CY Total EQ Rate (REAP Not Included)</t>
  </si>
  <si>
    <t>0101</t>
  </si>
  <si>
    <t>Absecon City</t>
  </si>
  <si>
    <t>Atlantic</t>
  </si>
  <si>
    <t>0102</t>
  </si>
  <si>
    <t>Atlantic City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</si>
  <si>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</si>
  <si>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</si>
  <si>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</si>
  <si>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</si>
  <si>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</si>
  <si>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</si>
  <si>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</si>
  <si>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</si>
  <si>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</si>
  <si>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</si>
  <si>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</si>
  <si>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</si>
  <si>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</si>
  <si>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</si>
  <si>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</si>
  <si>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</si>
  <si>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</si>
  <si>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</si>
  <si>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</si>
  <si>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</si>
  <si>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</si>
  <si>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Township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</si>
  <si>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</si>
  <si>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</si>
  <si>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</si>
  <si>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</si>
  <si>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</si>
  <si>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</si>
  <si>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</si>
  <si>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</si>
  <si>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</si>
  <si>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</si>
  <si>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</si>
  <si>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</si>
  <si>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</si>
  <si>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</si>
  <si>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</si>
  <si>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</si>
  <si>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</si>
  <si>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</si>
  <si>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</si>
  <si>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</si>
  <si>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</si>
  <si>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</si>
  <si>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</si>
  <si>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</si>
  <si>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</si>
  <si>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</si>
  <si>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</si>
  <si>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</si>
  <si>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</si>
  <si>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</si>
  <si>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</si>
  <si>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</si>
  <si>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</si>
  <si>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</si>
  <si>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</si>
  <si>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</si>
  <si>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</si>
  <si>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</si>
  <si>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</si>
  <si>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</si>
  <si>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</si>
  <si>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</si>
  <si>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</si>
  <si>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</si>
  <si>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</si>
  <si>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</si>
  <si>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</si>
  <si>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</si>
  <si>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</si>
  <si>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</si>
  <si>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</si>
  <si>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</si>
  <si>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</si>
  <si>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</si>
  <si>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</si>
  <si>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</si>
  <si>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</si>
  <si>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</si>
  <si>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</si>
  <si>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</si>
  <si>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</si>
  <si>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</si>
  <si>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</si>
  <si>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</si>
  <si>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</si>
  <si>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</si>
  <si>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</si>
  <si>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</si>
  <si>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</si>
  <si>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</si>
  <si>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</si>
  <si>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</si>
  <si>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</si>
  <si>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</si>
  <si>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</si>
  <si>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</si>
  <si>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</si>
  <si>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</si>
  <si>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</si>
  <si>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</si>
  <si>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</si>
  <si>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</si>
  <si>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</si>
  <si>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</si>
  <si>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</si>
  <si>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</si>
  <si>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</si>
  <si>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</si>
  <si>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</si>
  <si>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</si>
  <si>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</si>
  <si>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</si>
  <si>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</si>
  <si>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</si>
  <si>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</si>
  <si>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</si>
  <si>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</si>
  <si>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</si>
  <si>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</si>
  <si>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</si>
  <si>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</si>
  <si>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</si>
  <si>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</si>
  <si>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</si>
  <si>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</si>
  <si>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</si>
  <si>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</si>
  <si>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</si>
  <si>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</si>
  <si>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</si>
  <si>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</si>
  <si>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</si>
  <si>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</si>
  <si>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</si>
  <si>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</si>
  <si>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</si>
  <si>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</si>
  <si>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</si>
  <si>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</si>
  <si>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</si>
  <si>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</si>
  <si>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</si>
  <si>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</si>
  <si>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</si>
  <si>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</si>
  <si>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</si>
  <si>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</si>
  <si>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</si>
  <si>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</si>
  <si>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</si>
  <si>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</si>
  <si>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</si>
  <si>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</si>
  <si>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</si>
  <si>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</si>
  <si>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</si>
  <si>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</si>
  <si>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</si>
  <si>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</si>
  <si>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</si>
  <si>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</si>
  <si>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</si>
  <si>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</si>
  <si>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</si>
  <si>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</si>
  <si>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</si>
  <si>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</si>
  <si>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</si>
  <si>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</si>
  <si>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</si>
  <si>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</si>
  <si>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</si>
  <si>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</si>
  <si>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</si>
  <si>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</si>
  <si>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</si>
  <si>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</si>
  <si>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</si>
  <si>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</si>
  <si>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</si>
  <si>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</si>
  <si>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</si>
  <si>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</si>
  <si>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</si>
  <si>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</si>
  <si>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</si>
  <si>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</si>
  <si>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</si>
  <si>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</si>
  <si>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</si>
  <si>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</si>
  <si>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</si>
  <si>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</si>
  <si>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</si>
  <si>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</si>
  <si>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</si>
  <si>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</si>
  <si>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</si>
  <si>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</si>
  <si>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</si>
  <si>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</si>
  <si>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</si>
  <si>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</si>
  <si>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</si>
  <si>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</si>
  <si>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</si>
  <si>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</si>
  <si>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</si>
  <si>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</si>
  <si>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</si>
  <si>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</si>
  <si>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</si>
  <si>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</si>
  <si>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</si>
  <si>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</si>
  <si>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</si>
  <si>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</si>
  <si>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</si>
  <si>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</si>
  <si>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Township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</si>
  <si>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</si>
  <si>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</si>
  <si>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</si>
  <si>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</si>
  <si>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</si>
  <si>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</si>
  <si>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</si>
  <si>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</si>
  <si>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</si>
  <si>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</si>
  <si>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</si>
  <si>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</si>
  <si>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</si>
  <si>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</si>
  <si>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</si>
  <si>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</si>
  <si>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</si>
  <si>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</si>
  <si>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</si>
  <si>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</si>
  <si>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</si>
  <si>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</si>
  <si>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</si>
  <si>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</si>
  <si>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</si>
  <si>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</si>
  <si>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</si>
  <si>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</si>
  <si>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</si>
  <si>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</si>
  <si>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</si>
  <si>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</si>
  <si>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</si>
  <si>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</si>
  <si>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</si>
  <si>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</si>
  <si>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</si>
  <si>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</si>
  <si>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</si>
  <si>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</si>
  <si>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</si>
  <si>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</si>
  <si>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</si>
  <si>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</si>
  <si>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</si>
  <si>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</si>
  <si>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</si>
  <si>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</si>
  <si>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</si>
  <si>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</si>
  <si>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</si>
  <si>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</si>
  <si>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</si>
  <si>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</si>
  <si>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</si>
  <si>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</si>
  <si>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</si>
  <si>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</si>
  <si>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</si>
  <si>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</si>
  <si>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</si>
  <si>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</si>
  <si>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</si>
  <si>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</si>
  <si>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</si>
  <si>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</si>
  <si>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</si>
  <si>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</si>
  <si>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</si>
  <si>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</si>
  <si>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</si>
  <si>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</si>
  <si>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</si>
  <si>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</si>
  <si>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</si>
  <si>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</si>
  <si>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</si>
  <si>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</si>
  <si>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</si>
  <si>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</si>
  <si>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</si>
  <si>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</si>
  <si>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</si>
  <si>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</si>
  <si>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</si>
  <si>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</si>
  <si>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</si>
  <si>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</si>
  <si>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</si>
  <si>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</si>
  <si>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</si>
  <si>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</si>
  <si>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</si>
  <si>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</si>
  <si>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</si>
  <si>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</si>
  <si>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</si>
  <si>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</si>
  <si>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</si>
  <si>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</si>
  <si>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</si>
  <si>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</si>
  <si>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</si>
  <si>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</si>
  <si>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</si>
  <si>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</si>
  <si>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</si>
  <si>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</si>
  <si>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</si>
  <si>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</si>
  <si>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</si>
  <si>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</si>
  <si>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</si>
  <si>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</si>
  <si>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</si>
  <si>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</si>
  <si>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</si>
  <si>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</si>
  <si>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</si>
  <si>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</si>
  <si>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</si>
  <si>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</si>
  <si>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</si>
  <si>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</si>
  <si>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</si>
  <si>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</si>
  <si>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</si>
  <si>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</si>
  <si>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</si>
  <si>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</si>
  <si>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</si>
  <si>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</si>
  <si>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</si>
  <si>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</si>
  <si>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</si>
  <si>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</si>
  <si>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</si>
  <si>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</si>
  <si>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</si>
  <si>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</si>
  <si>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</si>
  <si>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</si>
  <si>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</si>
  <si>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</si>
  <si>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</si>
  <si>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</si>
  <si>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</si>
  <si>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</si>
  <si>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</si>
  <si>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</si>
  <si>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</si>
  <si>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</si>
  <si>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</si>
  <si>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</si>
  <si>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</si>
  <si>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</si>
  <si>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</si>
  <si>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</si>
  <si>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</si>
  <si>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</si>
  <si>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</si>
  <si>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</si>
  <si>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</si>
  <si>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</si>
  <si>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</si>
  <si>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</si>
  <si>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</si>
  <si>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</si>
  <si>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</si>
  <si>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</si>
  <si>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</si>
  <si>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</si>
  <si>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</si>
  <si>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</si>
  <si>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</si>
  <si>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</si>
  <si>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</si>
  <si>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</si>
  <si>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</si>
  <si>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</si>
  <si>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</si>
  <si>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</si>
  <si>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</si>
  <si>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</si>
  <si>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Township</t>
  </si>
  <si>
    <t>0704</t>
  </si>
  <si>
    <t>Cedar Grove Township</t>
  </si>
  <si>
    <t>0705</t>
  </si>
  <si>
    <t>East Orange City</t>
  </si>
  <si>
    <t>0706</t>
  </si>
  <si>
    <t>Essex Fells Township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</si>
  <si>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</si>
  <si>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</si>
  <si>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</si>
  <si>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</si>
  <si>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</si>
  <si>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</si>
  <si>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</si>
  <si>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</si>
  <si>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</si>
  <si>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</si>
  <si>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</si>
  <si>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</si>
  <si>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</si>
  <si>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</si>
  <si>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</si>
  <si>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</si>
  <si>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</si>
  <si>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</si>
  <si>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</si>
  <si>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</si>
  <si>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</si>
  <si>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</si>
  <si>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</si>
  <si>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</si>
  <si>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</si>
  <si>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</si>
  <si>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</si>
  <si>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</si>
  <si>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</si>
  <si>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</si>
  <si>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</si>
  <si>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</si>
  <si>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</si>
  <si>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</si>
  <si>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</si>
  <si>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</si>
  <si>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</si>
  <si>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</si>
  <si>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</si>
  <si>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</si>
  <si>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</si>
  <si>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</si>
  <si>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</si>
  <si>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</si>
  <si>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</si>
  <si>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</si>
  <si>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</si>
  <si>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</si>
  <si>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</si>
  <si>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</si>
  <si>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</si>
  <si>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</si>
  <si>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</si>
  <si>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</si>
  <si>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</si>
  <si>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</si>
  <si>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</si>
  <si>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</si>
  <si>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</si>
  <si>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</si>
  <si>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</si>
  <si>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</si>
  <si>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</si>
  <si>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</si>
  <si>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</si>
  <si>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</si>
  <si>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</si>
  <si>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</si>
  <si>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</si>
  <si>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</si>
  <si>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</si>
  <si>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</si>
  <si>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</si>
  <si>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</si>
  <si>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</si>
  <si>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</si>
  <si>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</si>
  <si>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</si>
  <si>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</si>
  <si>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</si>
  <si>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</si>
  <si>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</si>
  <si>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</si>
  <si>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</si>
  <si>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</si>
  <si>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</si>
  <si>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</si>
  <si>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</si>
  <si>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</si>
  <si>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</si>
  <si>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</si>
  <si>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</si>
  <si>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</si>
  <si>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</si>
  <si>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</si>
  <si>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</si>
  <si>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</si>
  <si>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</si>
  <si>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</si>
  <si>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</si>
  <si>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</si>
  <si>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</si>
  <si>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</si>
  <si>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</si>
  <si>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</si>
  <si>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</si>
  <si>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</si>
  <si>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</si>
  <si>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</si>
  <si>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</si>
  <si>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</si>
  <si>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</si>
  <si>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</si>
  <si>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</si>
  <si>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</si>
  <si>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</si>
  <si>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</si>
  <si>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</si>
  <si>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</si>
  <si>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</si>
  <si>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</si>
  <si>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</si>
  <si>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</si>
  <si>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</si>
  <si>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</si>
  <si>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</si>
  <si>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</si>
  <si>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</si>
  <si>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</si>
  <si>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</si>
  <si>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</si>
  <si>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</si>
  <si>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</si>
  <si>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</si>
  <si>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</si>
  <si>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</si>
  <si>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</si>
  <si>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</si>
  <si>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</si>
  <si>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</si>
  <si>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</si>
  <si>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</si>
  <si>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</si>
  <si>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</si>
  <si>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</si>
  <si>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</si>
  <si>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</si>
  <si>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</si>
  <si>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</si>
  <si>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</si>
  <si>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</si>
  <si>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</si>
  <si>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</si>
  <si>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</si>
  <si>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</si>
  <si>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</si>
  <si>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</si>
  <si>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</si>
  <si>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</si>
  <si>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</si>
  <si>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</si>
  <si>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</si>
  <si>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</si>
  <si>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</si>
  <si>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</si>
  <si>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</si>
  <si>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</si>
  <si>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</si>
  <si>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</si>
  <si>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1111</t>
  </si>
  <si>
    <t>Trenton City</t>
  </si>
  <si>
    <t>1112</t>
  </si>
  <si>
    <t>Robbinsville Township</t>
  </si>
  <si>
    <t>1113</t>
  </si>
  <si>
    <t>West Windsor Township</t>
  </si>
  <si>
    <t>1114</t>
  </si>
  <si>
    <t>Princeton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</si>
  <si>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</si>
  <si>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</si>
  <si>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</si>
  <si>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</si>
  <si>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</si>
  <si>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</si>
  <si>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</si>
  <si>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</si>
  <si>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</si>
  <si>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</si>
  <si>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</si>
  <si>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</si>
  <si>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</si>
  <si>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</si>
  <si>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</si>
  <si>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</si>
  <si>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</si>
  <si>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</si>
  <si>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</si>
  <si>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</si>
  <si>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</si>
  <si>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</si>
  <si>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</si>
  <si>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</si>
  <si>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</si>
  <si>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</si>
  <si>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</si>
  <si>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</si>
  <si>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</si>
  <si>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</si>
  <si>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</si>
  <si>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</si>
  <si>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</si>
  <si>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</si>
  <si>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</si>
  <si>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</si>
  <si>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</si>
  <si>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</si>
  <si>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</si>
  <si>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</si>
  <si>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</si>
  <si>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</si>
  <si>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</si>
  <si>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</si>
  <si>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</si>
  <si>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</si>
  <si>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</si>
  <si>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</si>
  <si>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</si>
  <si>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</si>
  <si>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</si>
  <si>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</si>
  <si>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</si>
  <si>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</si>
  <si>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</si>
  <si>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</si>
  <si>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</si>
  <si>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</si>
  <si>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</si>
  <si>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</si>
  <si>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</si>
  <si>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</si>
  <si>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</si>
  <si>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</si>
  <si>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</si>
  <si>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</si>
  <si>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</si>
  <si>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</si>
  <si>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</si>
  <si>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</si>
  <si>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</si>
  <si>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</si>
  <si>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</si>
  <si>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</si>
  <si>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</si>
  <si>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</si>
  <si>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</si>
  <si>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</si>
  <si>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</si>
  <si>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</si>
  <si>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</si>
  <si>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</si>
  <si>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</si>
  <si>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</si>
  <si>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</si>
  <si>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</si>
  <si>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</si>
  <si>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</si>
  <si>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</si>
  <si>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</si>
  <si>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</si>
  <si>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</si>
  <si>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</si>
  <si>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</si>
  <si>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</si>
  <si>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</si>
  <si>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</si>
  <si>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</si>
  <si>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</si>
  <si>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</si>
  <si>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</si>
  <si>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</si>
  <si>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</si>
  <si>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</si>
  <si>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</si>
  <si>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</si>
  <si>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</si>
  <si>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</si>
  <si>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</si>
  <si>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</si>
  <si>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</si>
  <si>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</si>
  <si>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</si>
  <si>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</si>
  <si>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</si>
  <si>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</si>
  <si>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</si>
  <si>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</si>
  <si>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</si>
  <si>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</si>
  <si>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</si>
  <si>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</si>
  <si>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</si>
  <si>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</si>
  <si>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</si>
  <si>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</si>
  <si>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</si>
  <si>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</si>
  <si>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</si>
  <si>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</si>
  <si>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</si>
  <si>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</si>
  <si>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</si>
  <si>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</si>
  <si>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</si>
  <si>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</si>
  <si>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</si>
  <si>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</si>
  <si>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</si>
  <si>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</si>
  <si>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</si>
  <si>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</si>
  <si>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</si>
  <si>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</si>
  <si>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 (South Belmar)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</si>
  <si>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</si>
  <si>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</si>
  <si>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</si>
  <si>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</si>
  <si>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</si>
  <si>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</si>
  <si>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</si>
  <si>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</si>
  <si>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</si>
  <si>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</si>
  <si>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</si>
  <si>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</si>
  <si>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</si>
  <si>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</si>
  <si>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</si>
  <si>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</si>
  <si>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</si>
  <si>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</si>
  <si>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</si>
  <si>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</si>
  <si>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</si>
  <si>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</si>
  <si>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</si>
  <si>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</si>
  <si>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</si>
  <si>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</si>
  <si>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</si>
  <si>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</si>
  <si>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</si>
  <si>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</si>
  <si>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</si>
  <si>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</si>
  <si>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</si>
  <si>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</si>
  <si>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</si>
  <si>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</si>
  <si>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</si>
  <si>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</si>
  <si>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</si>
  <si>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</si>
  <si>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</si>
  <si>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</si>
  <si>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</si>
  <si>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</si>
  <si>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</si>
  <si>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</si>
  <si>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</si>
  <si>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</si>
  <si>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</si>
  <si>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</si>
  <si>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</si>
  <si>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</si>
  <si>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</si>
  <si>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</si>
  <si>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</si>
  <si>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</si>
  <si>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</si>
  <si>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</si>
  <si>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</si>
  <si>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</si>
  <si>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</si>
  <si>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</si>
  <si>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</si>
  <si>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</si>
  <si>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</si>
  <si>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</si>
  <si>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</si>
  <si>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</si>
  <si>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</si>
  <si>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</si>
  <si>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</si>
  <si>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</si>
  <si>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</si>
  <si>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</si>
  <si>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</si>
  <si>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</si>
  <si>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</si>
  <si>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</si>
  <si>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</si>
  <si>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</si>
  <si>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</si>
  <si>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</si>
  <si>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</si>
  <si>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</si>
  <si>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</si>
  <si>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</si>
  <si>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</si>
  <si>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</si>
  <si>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</si>
  <si>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</si>
  <si>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</si>
  <si>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</si>
  <si>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</si>
  <si>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</si>
  <si>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</si>
  <si>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</si>
  <si>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</si>
  <si>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</si>
  <si>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</si>
  <si>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</si>
  <si>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</si>
  <si>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</si>
  <si>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</si>
  <si>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</si>
  <si>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Toms River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</si>
  <si>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</si>
  <si>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</si>
  <si>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</si>
  <si>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</si>
  <si>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</si>
  <si>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</si>
  <si>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</si>
  <si>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</si>
  <si>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</si>
  <si>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</si>
  <si>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</si>
  <si>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</si>
  <si>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</si>
  <si>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</si>
  <si>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</si>
  <si>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</si>
  <si>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</si>
  <si>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</si>
  <si>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</si>
  <si>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</si>
  <si>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</si>
  <si>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</si>
  <si>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</si>
  <si>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</si>
  <si>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</si>
  <si>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</si>
  <si>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</si>
  <si>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</si>
  <si>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</si>
  <si>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</si>
  <si>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</si>
  <si>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</si>
  <si>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</si>
  <si>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</si>
  <si>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</si>
  <si>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</si>
  <si>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</si>
  <si>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</si>
  <si>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</si>
  <si>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</si>
  <si>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</si>
  <si>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</si>
  <si>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</si>
  <si>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</si>
  <si>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</si>
  <si>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</si>
  <si>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</si>
  <si>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</si>
  <si>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</si>
  <si>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</si>
  <si>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</si>
  <si>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</si>
  <si>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</si>
  <si>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</si>
  <si>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</si>
  <si>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</si>
  <si>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</si>
  <si>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</si>
  <si>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</si>
  <si>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</si>
  <si>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</si>
  <si>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</si>
  <si>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</si>
  <si>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</si>
  <si>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</si>
  <si>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</si>
  <si>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</si>
  <si>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</si>
  <si>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</si>
  <si>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</si>
  <si>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</si>
  <si>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</si>
  <si>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</si>
  <si>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</si>
  <si>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</si>
  <si>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</si>
  <si>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</si>
  <si>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</si>
  <si>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</si>
  <si>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</si>
  <si>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</si>
  <si>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</si>
  <si>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</si>
  <si>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Woodland Park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</si>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</sst>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_)"/>
    <numFmt numFmtId="166" formatCode="0.0000_)"/>
    <numFmt numFmtId="167" formatCode="_(* #,##0_);_(* \(#,##0\);_(* &quot;-&quot;??_);_(@_)"/>
    <numFmt numFmtId="168" formatCode="&quot;$&quot;#,##0"/>
    <numFmt numFmtId="169" formatCode="0.0%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3"/>
      <name val="Times New Roman"/>
      <family val="1"/>
    </font>
    <font>
      <b/>
      <sz val="10"/>
      <color indexed="8"/>
      <name val="Arial"/>
      <family val="2"/>
    </font>
    <font>
      <sz val="10"/>
      <name val="Helv"/>
      <family val="0"/>
    </font>
    <font>
      <sz val="12"/>
      <color indexed="12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164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3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164" fontId="0" fillId="0" borderId="0" xfId="0" applyAlignment="1">
      <alignment/>
    </xf>
    <xf numFmtId="4" fontId="2" fillId="0" borderId="10" xfId="0" applyNumberFormat="1" applyFont="1" applyBorder="1" applyAlignment="1" applyProtection="1" quotePrefix="1">
      <alignment horizontal="center" vertical="center" wrapText="1"/>
      <protection/>
    </xf>
    <xf numFmtId="164" fontId="2" fillId="0" borderId="10" xfId="0" applyNumberFormat="1" applyFont="1" applyBorder="1" applyAlignment="1" applyProtection="1" quotePrefix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164" fontId="2" fillId="0" borderId="10" xfId="0" applyNumberFormat="1" applyFont="1" applyBorder="1" applyAlignment="1" applyProtection="1">
      <alignment horizontal="center" vertical="center" wrapText="1"/>
      <protection/>
    </xf>
    <xf numFmtId="165" fontId="2" fillId="0" borderId="10" xfId="0" applyNumberFormat="1" applyFont="1" applyBorder="1" applyAlignment="1" applyProtection="1" quotePrefix="1">
      <alignment horizontal="center" vertical="center" wrapText="1"/>
      <protection/>
    </xf>
    <xf numFmtId="165" fontId="2" fillId="0" borderId="10" xfId="0" applyNumberFormat="1" applyFont="1" applyBorder="1" applyAlignment="1" applyProtection="1">
      <alignment horizontal="center" vertical="center" wrapText="1"/>
      <protection/>
    </xf>
    <xf numFmtId="166" fontId="2" fillId="0" borderId="10" xfId="0" applyNumberFormat="1" applyFont="1" applyBorder="1" applyAlignment="1" applyProtection="1">
      <alignment horizontal="center" vertical="center" wrapText="1"/>
      <protection/>
    </xf>
    <xf numFmtId="167" fontId="4" fillId="0" borderId="10" xfId="42" applyNumberFormat="1" applyFont="1" applyBorder="1" applyAlignment="1" applyProtection="1" quotePrefix="1">
      <alignment horizontal="center" vertical="center" wrapText="1"/>
      <protection/>
    </xf>
    <xf numFmtId="168" fontId="4" fillId="0" borderId="10" xfId="0" applyNumberFormat="1" applyFont="1" applyBorder="1" applyAlignment="1" applyProtection="1" quotePrefix="1">
      <alignment horizontal="center" vertical="center" wrapText="1"/>
      <protection/>
    </xf>
    <xf numFmtId="168" fontId="2" fillId="33" borderId="10" xfId="0" applyNumberFormat="1" applyFont="1" applyFill="1" applyBorder="1" applyAlignment="1" applyProtection="1" quotePrefix="1">
      <alignment horizontal="center" vertical="center" wrapText="1"/>
      <protection/>
    </xf>
    <xf numFmtId="164" fontId="0" fillId="0" borderId="10" xfId="0" applyBorder="1" applyAlignment="1">
      <alignment horizontal="center"/>
    </xf>
    <xf numFmtId="164" fontId="0" fillId="0" borderId="0" xfId="0" applyAlignment="1" applyProtection="1">
      <alignment horizontal="left"/>
      <protection/>
    </xf>
    <xf numFmtId="164" fontId="0" fillId="0" borderId="0" xfId="0" applyFont="1" applyAlignment="1" applyProtection="1">
      <alignment horizontal="left"/>
      <protection/>
    </xf>
    <xf numFmtId="164" fontId="5" fillId="0" borderId="0" xfId="0" applyFont="1" applyAlignment="1" applyProtection="1">
      <alignment horizontal="left"/>
      <protection locked="0"/>
    </xf>
    <xf numFmtId="164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3" fontId="0" fillId="0" borderId="0" xfId="42" applyNumberFormat="1" applyFont="1" applyBorder="1" applyAlignment="1">
      <alignment/>
    </xf>
    <xf numFmtId="166" fontId="2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/>
    </xf>
    <xf numFmtId="166" fontId="0" fillId="0" borderId="0" xfId="0" applyNumberFormat="1" applyAlignment="1">
      <alignment horizontal="right"/>
    </xf>
    <xf numFmtId="167" fontId="0" fillId="0" borderId="0" xfId="42" applyNumberFormat="1" applyFont="1" applyBorder="1" applyAlignment="1">
      <alignment/>
    </xf>
    <xf numFmtId="168" fontId="0" fillId="0" borderId="0" xfId="42" applyNumberFormat="1" applyFont="1" applyBorder="1" applyAlignment="1">
      <alignment/>
    </xf>
    <xf numFmtId="168" fontId="0" fillId="33" borderId="0" xfId="42" applyNumberFormat="1" applyFont="1" applyFill="1" applyBorder="1" applyAlignment="1">
      <alignment/>
    </xf>
    <xf numFmtId="37" fontId="2" fillId="0" borderId="0" xfId="0" applyNumberFormat="1" applyFont="1" applyAlignment="1" applyProtection="1">
      <alignment/>
      <protection/>
    </xf>
    <xf numFmtId="164" fontId="0" fillId="0" borderId="0" xfId="0" applyBorder="1" applyAlignment="1">
      <alignment/>
    </xf>
    <xf numFmtId="164" fontId="0" fillId="0" borderId="0" xfId="0" applyFont="1" applyAlignment="1" applyProtection="1" quotePrefix="1">
      <alignment horizontal="left"/>
      <protection/>
    </xf>
    <xf numFmtId="164" fontId="0" fillId="0" borderId="0" xfId="0" applyAlignment="1" applyProtection="1">
      <alignment horizontal="center" vertical="center"/>
      <protection/>
    </xf>
    <xf numFmtId="43" fontId="0" fillId="0" borderId="0" xfId="42" applyNumberFormat="1" applyFont="1" applyAlignment="1">
      <alignment/>
    </xf>
    <xf numFmtId="167" fontId="0" fillId="0" borderId="0" xfId="42" applyNumberFormat="1" applyFont="1" applyAlignment="1">
      <alignment/>
    </xf>
    <xf numFmtId="4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43" fontId="0" fillId="0" borderId="0" xfId="0" applyNumberFormat="1" applyAlignment="1">
      <alignment/>
    </xf>
    <xf numFmtId="37" fontId="0" fillId="0" borderId="0" xfId="0" applyNumberFormat="1" applyAlignment="1" applyProtection="1">
      <alignment/>
      <protection/>
    </xf>
    <xf numFmtId="167" fontId="0" fillId="0" borderId="0" xfId="42" applyNumberFormat="1" applyFont="1" applyAlignment="1">
      <alignment/>
    </xf>
    <xf numFmtId="168" fontId="0" fillId="33" borderId="0" xfId="42" applyNumberFormat="1" applyFont="1" applyFill="1" applyBorder="1" applyAlignment="1">
      <alignment/>
    </xf>
    <xf numFmtId="164" fontId="0" fillId="0" borderId="0" xfId="0" applyFont="1" applyAlignment="1">
      <alignment/>
    </xf>
    <xf numFmtId="164" fontId="0" fillId="0" borderId="0" xfId="0" applyAlignment="1" applyProtection="1" quotePrefix="1">
      <alignment horizontal="left"/>
      <protection/>
    </xf>
    <xf numFmtId="43" fontId="0" fillId="0" borderId="0" xfId="42" applyNumberFormat="1" applyFont="1" applyFill="1" applyAlignment="1">
      <alignment/>
    </xf>
    <xf numFmtId="164" fontId="0" fillId="0" borderId="0" xfId="0" applyFill="1" applyAlignment="1" applyProtection="1">
      <alignment horizontal="left"/>
      <protection/>
    </xf>
    <xf numFmtId="164" fontId="0" fillId="0" borderId="0" xfId="0" applyFont="1" applyFill="1" applyAlignment="1" applyProtection="1">
      <alignment horizontal="left"/>
      <protection/>
    </xf>
    <xf numFmtId="164" fontId="5" fillId="0" borderId="0" xfId="0" applyFont="1" applyFill="1" applyAlignment="1" applyProtection="1">
      <alignment horizontal="left"/>
      <protection locked="0"/>
    </xf>
    <xf numFmtId="164" fontId="0" fillId="0" borderId="0" xfId="0" applyFill="1" applyAlignment="1">
      <alignment horizontal="center" vertical="center"/>
    </xf>
    <xf numFmtId="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>
      <alignment/>
    </xf>
    <xf numFmtId="164" fontId="6" fillId="0" borderId="0" xfId="0" applyFont="1" applyAlignment="1" applyProtection="1">
      <alignment horizontal="center" vertical="center"/>
      <protection locked="0"/>
    </xf>
    <xf numFmtId="43" fontId="2" fillId="0" borderId="0" xfId="42" applyNumberFormat="1" applyFont="1" applyAlignment="1" applyProtection="1">
      <alignment/>
      <protection/>
    </xf>
    <xf numFmtId="168" fontId="0" fillId="33" borderId="0" xfId="0" applyNumberFormat="1" applyFill="1" applyAlignment="1">
      <alignment/>
    </xf>
    <xf numFmtId="167" fontId="0" fillId="0" borderId="0" xfId="42" applyNumberFormat="1" applyFont="1" applyAlignment="1" applyProtection="1">
      <alignment/>
      <protection/>
    </xf>
    <xf numFmtId="167" fontId="2" fillId="0" borderId="0" xfId="42" applyNumberFormat="1" applyFont="1" applyAlignment="1" applyProtection="1">
      <alignment/>
      <protection/>
    </xf>
    <xf numFmtId="168" fontId="0" fillId="33" borderId="0" xfId="57" applyNumberFormat="1" applyFont="1" applyFill="1" applyAlignment="1">
      <alignment/>
    </xf>
    <xf numFmtId="167" fontId="2" fillId="0" borderId="0" xfId="42" applyNumberFormat="1" applyFont="1" applyAlignment="1" applyProtection="1" quotePrefix="1">
      <alignment/>
      <protection/>
    </xf>
    <xf numFmtId="164" fontId="0" fillId="0" borderId="0" xfId="0" applyFont="1" applyFill="1" applyAlignment="1">
      <alignment/>
    </xf>
    <xf numFmtId="169" fontId="0" fillId="0" borderId="0" xfId="57" applyNumberFormat="1" applyFont="1" applyAlignment="1">
      <alignment/>
    </xf>
    <xf numFmtId="3" fontId="0" fillId="0" borderId="0" xfId="0" applyNumberFormat="1" applyAlignment="1">
      <alignment/>
    </xf>
    <xf numFmtId="43" fontId="0" fillId="0" borderId="0" xfId="42" applyFont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Alignment="1" quotePrefix="1">
      <alignment/>
    </xf>
    <xf numFmtId="164" fontId="0" fillId="0" borderId="0" xfId="0" applyFont="1" applyAlignment="1" quotePrefix="1">
      <alignment horizontal="left"/>
    </xf>
    <xf numFmtId="167" fontId="0" fillId="0" borderId="0" xfId="42" applyNumberFormat="1" applyFont="1" applyFill="1" applyBorder="1" applyAlignment="1">
      <alignment/>
    </xf>
    <xf numFmtId="169" fontId="0" fillId="0" borderId="0" xfId="57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O614"/>
  <sheetViews>
    <sheetView tabSelected="1" defaultGridColor="0" zoomScalePageLayoutView="0" colorId="22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2" sqref="A2"/>
    </sheetView>
  </sheetViews>
  <sheetFormatPr defaultColWidth="9.7109375" defaultRowHeight="12.75"/>
  <cols>
    <col min="1" max="1" width="10.7109375" style="0" customWidth="1"/>
    <col min="2" max="2" width="28.00390625" style="56" customWidth="1"/>
    <col min="3" max="3" width="12.8515625" style="40" customWidth="1"/>
    <col min="4" max="4" width="7.421875" style="0" customWidth="1"/>
    <col min="5" max="5" width="5.28125" style="0" customWidth="1"/>
    <col min="6" max="6" width="20.28125" style="58" customWidth="1"/>
    <col min="7" max="7" width="14.28125" style="59" customWidth="1"/>
    <col min="8" max="8" width="15.28125" style="0" customWidth="1"/>
    <col min="9" max="9" width="17.57421875" style="16" bestFit="1" customWidth="1"/>
    <col min="10" max="12" width="14.8515625" style="16" bestFit="1" customWidth="1"/>
    <col min="13" max="13" width="17.57421875" style="0" bestFit="1" customWidth="1"/>
    <col min="14" max="15" width="17.57421875" style="16" bestFit="1" customWidth="1"/>
    <col min="16" max="16" width="14.8515625" style="16" bestFit="1" customWidth="1"/>
    <col min="17" max="17" width="17.57421875" style="0" bestFit="1" customWidth="1"/>
    <col min="18" max="18" width="17.57421875" style="16" bestFit="1" customWidth="1"/>
    <col min="19" max="19" width="15.8515625" style="16" bestFit="1" customWidth="1"/>
    <col min="20" max="20" width="15.8515625" style="16" customWidth="1"/>
    <col min="21" max="21" width="17.57421875" style="0" bestFit="1" customWidth="1"/>
    <col min="22" max="22" width="18.7109375" style="0" bestFit="1" customWidth="1"/>
    <col min="23" max="26" width="13.57421875" style="0" customWidth="1"/>
    <col min="27" max="27" width="13.421875" style="0" customWidth="1"/>
    <col min="28" max="28" width="13.7109375" style="0" customWidth="1"/>
    <col min="29" max="29" width="13.7109375" style="60" customWidth="1"/>
    <col min="30" max="30" width="10.7109375" style="0" customWidth="1"/>
    <col min="31" max="31" width="15.140625" style="32" customWidth="1"/>
    <col min="32" max="34" width="12.8515625" style="61" customWidth="1"/>
    <col min="35" max="35" width="4.140625" style="51" customWidth="1"/>
    <col min="36" max="36" width="18.00390625" style="0" customWidth="1"/>
    <col min="37" max="41" width="10.7109375" style="0" customWidth="1"/>
  </cols>
  <sheetData>
    <row r="1" spans="1:41" s="11" customFormat="1" ht="6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3" t="s">
        <v>12</v>
      </c>
      <c r="N1" s="1" t="s">
        <v>13</v>
      </c>
      <c r="O1" s="1" t="s">
        <v>14</v>
      </c>
      <c r="P1" s="1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4" t="s">
        <v>20</v>
      </c>
      <c r="V1" s="1" t="s">
        <v>21</v>
      </c>
      <c r="W1" s="5" t="s">
        <v>22</v>
      </c>
      <c r="X1" s="5" t="s">
        <v>23</v>
      </c>
      <c r="Y1" s="6" t="s">
        <v>24</v>
      </c>
      <c r="Z1" s="6" t="s">
        <v>25</v>
      </c>
      <c r="AA1" s="5" t="s">
        <v>26</v>
      </c>
      <c r="AB1" s="5" t="s">
        <v>27</v>
      </c>
      <c r="AC1" s="7" t="s">
        <v>28</v>
      </c>
      <c r="AD1" s="5" t="s">
        <v>29</v>
      </c>
      <c r="AE1" s="8" t="s">
        <v>30</v>
      </c>
      <c r="AF1" s="9" t="s">
        <v>31</v>
      </c>
      <c r="AG1" s="9" t="s">
        <v>32</v>
      </c>
      <c r="AH1" s="9" t="s">
        <v>33</v>
      </c>
      <c r="AI1" s="10"/>
      <c r="AJ1" s="2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</row>
    <row r="2" spans="1:41" s="28" customFormat="1" ht="12.75">
      <c r="A2" s="12" t="s">
        <v>40</v>
      </c>
      <c r="B2" s="13" t="s">
        <v>41</v>
      </c>
      <c r="C2" s="14" t="s">
        <v>42</v>
      </c>
      <c r="D2" s="15"/>
      <c r="E2" s="15"/>
      <c r="F2" s="16">
        <v>715982670</v>
      </c>
      <c r="G2" s="17">
        <v>92.83</v>
      </c>
      <c r="H2" s="18">
        <f>G2/100</f>
        <v>0.9283</v>
      </c>
      <c r="I2" s="16">
        <v>3219953.55</v>
      </c>
      <c r="J2" s="16">
        <v>0</v>
      </c>
      <c r="K2" s="16">
        <v>251895.31</v>
      </c>
      <c r="L2" s="16">
        <v>45374.92</v>
      </c>
      <c r="M2" s="19">
        <f>SUM(I2:L2)</f>
        <v>3517223.78</v>
      </c>
      <c r="N2" s="16">
        <v>11016638</v>
      </c>
      <c r="O2" s="16">
        <v>0</v>
      </c>
      <c r="P2" s="16">
        <v>0</v>
      </c>
      <c r="Q2" s="19">
        <f>SUM(N2:P2)</f>
        <v>11016638</v>
      </c>
      <c r="R2" s="16">
        <v>7330528.73</v>
      </c>
      <c r="S2" s="16">
        <v>0</v>
      </c>
      <c r="T2" s="16">
        <v>268708.54</v>
      </c>
      <c r="U2" s="20">
        <f>SUM(R2:T2)</f>
        <v>7599237.2700000005</v>
      </c>
      <c r="V2" s="19">
        <f>T2+S2+R2+P2+O2+N2+L2+K2+J2+I2</f>
        <v>22133099.05</v>
      </c>
      <c r="W2" s="21">
        <f>(R2/$F2)*100</f>
        <v>1.0238416427034471</v>
      </c>
      <c r="X2" s="21">
        <f>(T2/$F2)*100</f>
        <v>0.037530034071914055</v>
      </c>
      <c r="Y2" s="21">
        <f aca="true" t="shared" si="0" ref="Y2:Y65">(S2/$F2)*100</f>
        <v>0</v>
      </c>
      <c r="Z2" s="21">
        <f aca="true" t="shared" si="1" ref="Z2:Z65">(U2/$F2)*100</f>
        <v>1.0613716767753612</v>
      </c>
      <c r="AA2" s="22">
        <f aca="true" t="shared" si="2" ref="AA2:AA65">(Q2/F2)*100</f>
        <v>1.5386738341027166</v>
      </c>
      <c r="AB2" s="22">
        <f aca="true" t="shared" si="3" ref="AB2:AB65">(M2/F2)*100</f>
        <v>0.49124426154057604</v>
      </c>
      <c r="AC2" s="23"/>
      <c r="AD2" s="22">
        <f aca="true" t="shared" si="4" ref="AD2:AD65">((V2/F2)*100)-AC2</f>
        <v>3.091289772418654</v>
      </c>
      <c r="AE2" s="24">
        <v>172943.400243309</v>
      </c>
      <c r="AF2" s="25">
        <f aca="true" t="shared" si="5" ref="AF2:AF65">AE2/100*AD2</f>
        <v>5346.181643794469</v>
      </c>
      <c r="AG2" s="25"/>
      <c r="AH2" s="25">
        <f aca="true" t="shared" si="6" ref="AH2:AH65">AF2-AG2</f>
        <v>5346.181643794469</v>
      </c>
      <c r="AI2" s="26"/>
      <c r="AJ2" s="27">
        <v>771220704</v>
      </c>
      <c r="AK2" s="21">
        <f aca="true" t="shared" si="7" ref="AK2:AK65">(M2/AJ2)*100</f>
        <v>0.45605930465269245</v>
      </c>
      <c r="AL2" s="21">
        <f aca="true" t="shared" si="8" ref="AL2:AL65">(Q2/AJ2)*100</f>
        <v>1.4284676154129805</v>
      </c>
      <c r="AM2" s="21">
        <f aca="true" t="shared" si="9" ref="AM2:AM65">(R2/AJ2)*100</f>
        <v>0.9505098465302613</v>
      </c>
      <c r="AN2" s="21">
        <f aca="true" t="shared" si="10" ref="AN2:AN65">(U2/AJ2)*100</f>
        <v>0.9853518234904648</v>
      </c>
      <c r="AO2" s="21">
        <f>ROUND(AK2,3)+ROUND(AL2,3)+ROUND(AN2,3)</f>
        <v>2.8689999999999998</v>
      </c>
    </row>
    <row r="3" spans="1:41" ht="12.75">
      <c r="A3" s="12" t="s">
        <v>43</v>
      </c>
      <c r="B3" s="29" t="s">
        <v>44</v>
      </c>
      <c r="C3" s="14" t="s">
        <v>42</v>
      </c>
      <c r="D3" s="30"/>
      <c r="E3" s="30"/>
      <c r="F3" s="16">
        <v>11272717903</v>
      </c>
      <c r="G3" s="31">
        <v>100.05</v>
      </c>
      <c r="H3" s="18">
        <f aca="true" t="shared" si="11" ref="H3:H66">G3/100</f>
        <v>1.0005</v>
      </c>
      <c r="I3" s="16">
        <v>39955935.879999995</v>
      </c>
      <c r="J3" s="16">
        <v>0</v>
      </c>
      <c r="K3" s="16">
        <v>0</v>
      </c>
      <c r="L3" s="16">
        <v>427155.68</v>
      </c>
      <c r="M3" s="19">
        <f aca="true" t="shared" si="12" ref="M3:M66">SUM(I3:L3)</f>
        <v>40383091.559999995</v>
      </c>
      <c r="N3" s="16">
        <v>134862600</v>
      </c>
      <c r="O3" s="16">
        <v>0</v>
      </c>
      <c r="P3" s="16">
        <v>0</v>
      </c>
      <c r="Q3" s="19">
        <f aca="true" t="shared" si="13" ref="Q3:Q66">SUM(N3:P3)</f>
        <v>134862600</v>
      </c>
      <c r="R3" s="16">
        <v>197124665</v>
      </c>
      <c r="S3" s="16">
        <v>0</v>
      </c>
      <c r="T3" s="16">
        <v>5030736</v>
      </c>
      <c r="U3" s="20">
        <f aca="true" t="shared" si="14" ref="U3:U66">SUM(R3:T3)</f>
        <v>202155401</v>
      </c>
      <c r="V3" s="19">
        <f aca="true" t="shared" si="15" ref="V3:V66">T3+S3+R3+P3+O3+N3+L3+K3+J3+I3</f>
        <v>377401092.56</v>
      </c>
      <c r="W3" s="21">
        <f aca="true" t="shared" si="16" ref="W3:X66">(R3/$F3)*100</f>
        <v>1.7486879978389183</v>
      </c>
      <c r="X3" s="21">
        <f aca="true" t="shared" si="17" ref="X3:X66">(T3/$F3)*100</f>
        <v>0.04462753386795188</v>
      </c>
      <c r="Y3" s="21">
        <f t="shared" si="0"/>
        <v>0</v>
      </c>
      <c r="Z3" s="21">
        <f t="shared" si="1"/>
        <v>1.7933155317068703</v>
      </c>
      <c r="AA3" s="22">
        <f t="shared" si="2"/>
        <v>1.1963627685929152</v>
      </c>
      <c r="AB3" s="22">
        <f t="shared" si="3"/>
        <v>0.358237400310114</v>
      </c>
      <c r="AC3" s="23"/>
      <c r="AD3" s="22">
        <f t="shared" si="4"/>
        <v>3.3479157006098994</v>
      </c>
      <c r="AE3" s="32">
        <v>191788.23182980277</v>
      </c>
      <c r="AF3" s="25">
        <f t="shared" si="5"/>
        <v>6420.908325352079</v>
      </c>
      <c r="AG3" s="25"/>
      <c r="AH3" s="25">
        <f t="shared" si="6"/>
        <v>6420.908325352079</v>
      </c>
      <c r="AI3" s="26"/>
      <c r="AJ3" s="27">
        <v>11267087629</v>
      </c>
      <c r="AK3" s="21">
        <f t="shared" si="7"/>
        <v>0.3584164150464157</v>
      </c>
      <c r="AL3" s="21">
        <f t="shared" si="8"/>
        <v>1.1969606027815158</v>
      </c>
      <c r="AM3" s="21">
        <f t="shared" si="9"/>
        <v>1.7495618343521806</v>
      </c>
      <c r="AN3" s="21">
        <f t="shared" si="10"/>
        <v>1.7942116690357373</v>
      </c>
      <c r="AO3" s="21">
        <f aca="true" t="shared" si="18" ref="AO3:AO66">ROUND(AK3,3)+ROUND(AL3,3)+ROUND(AN3,3)</f>
        <v>3.349</v>
      </c>
    </row>
    <row r="4" spans="1:41" ht="12.75">
      <c r="A4" s="12" t="s">
        <v>45</v>
      </c>
      <c r="B4" s="13" t="s">
        <v>46</v>
      </c>
      <c r="C4" s="14" t="s">
        <v>42</v>
      </c>
      <c r="D4" s="15"/>
      <c r="E4" s="15"/>
      <c r="F4" s="16">
        <v>3229220200</v>
      </c>
      <c r="G4" s="31">
        <v>92.25</v>
      </c>
      <c r="H4" s="18">
        <f t="shared" si="11"/>
        <v>0.9225</v>
      </c>
      <c r="I4" s="16">
        <v>12866413.18</v>
      </c>
      <c r="J4" s="16">
        <v>1279819.44</v>
      </c>
      <c r="K4" s="16">
        <v>1019151.54</v>
      </c>
      <c r="L4" s="16">
        <v>180891.47</v>
      </c>
      <c r="M4" s="19">
        <f t="shared" si="12"/>
        <v>15346275.63</v>
      </c>
      <c r="N4" s="16">
        <v>15769415</v>
      </c>
      <c r="O4" s="16">
        <v>0</v>
      </c>
      <c r="P4" s="16">
        <v>1073953.5</v>
      </c>
      <c r="Q4" s="19">
        <f t="shared" si="13"/>
        <v>16843368.5</v>
      </c>
      <c r="R4" s="16">
        <v>22931777.77</v>
      </c>
      <c r="S4" s="16">
        <v>0</v>
      </c>
      <c r="T4" s="16">
        <v>0</v>
      </c>
      <c r="U4" s="20">
        <f t="shared" si="14"/>
        <v>22931777.77</v>
      </c>
      <c r="V4" s="19">
        <f t="shared" si="15"/>
        <v>55121421.89999999</v>
      </c>
      <c r="W4" s="21">
        <f t="shared" si="16"/>
        <v>0.7101336034625325</v>
      </c>
      <c r="X4" s="21">
        <f t="shared" si="17"/>
        <v>0</v>
      </c>
      <c r="Y4" s="21">
        <f t="shared" si="0"/>
        <v>0</v>
      </c>
      <c r="Z4" s="21">
        <f t="shared" si="1"/>
        <v>0.7101336034625325</v>
      </c>
      <c r="AA4" s="22">
        <f t="shared" si="2"/>
        <v>0.5215924420391028</v>
      </c>
      <c r="AB4" s="22">
        <f t="shared" si="3"/>
        <v>0.4752316249601065</v>
      </c>
      <c r="AC4" s="23"/>
      <c r="AD4" s="22">
        <f t="shared" si="4"/>
        <v>1.7069576704617415</v>
      </c>
      <c r="AE4" s="32">
        <v>361010.568914956</v>
      </c>
      <c r="AF4" s="25">
        <f t="shared" si="5"/>
        <v>6162.297597271413</v>
      </c>
      <c r="AG4" s="25"/>
      <c r="AH4" s="25">
        <f t="shared" si="6"/>
        <v>6162.297597271413</v>
      </c>
      <c r="AI4" s="26"/>
      <c r="AJ4" s="27">
        <v>3500509702</v>
      </c>
      <c r="AK4" s="21">
        <f t="shared" si="7"/>
        <v>0.43840117401280093</v>
      </c>
      <c r="AL4" s="21">
        <f t="shared" si="8"/>
        <v>0.48116902776691695</v>
      </c>
      <c r="AM4" s="21">
        <f t="shared" si="9"/>
        <v>0.655098249174914</v>
      </c>
      <c r="AN4" s="21">
        <f t="shared" si="10"/>
        <v>0.655098249174914</v>
      </c>
      <c r="AO4" s="21">
        <f t="shared" si="18"/>
        <v>1.574</v>
      </c>
    </row>
    <row r="5" spans="1:41" ht="12.75">
      <c r="A5" s="12" t="s">
        <v>47</v>
      </c>
      <c r="B5" s="13" t="s">
        <v>48</v>
      </c>
      <c r="C5" s="14" t="s">
        <v>42</v>
      </c>
      <c r="D5" s="15"/>
      <c r="E5" s="15"/>
      <c r="F5" s="16">
        <v>301449052</v>
      </c>
      <c r="G5" s="31">
        <v>112</v>
      </c>
      <c r="H5" s="18">
        <f t="shared" si="11"/>
        <v>1.12</v>
      </c>
      <c r="I5" s="16">
        <v>1056579.16</v>
      </c>
      <c r="J5" s="16">
        <v>104647.89</v>
      </c>
      <c r="K5" s="16">
        <v>82825.34</v>
      </c>
      <c r="L5" s="16">
        <v>14895.75</v>
      </c>
      <c r="M5" s="19">
        <f t="shared" si="12"/>
        <v>1258948.14</v>
      </c>
      <c r="N5" s="16">
        <v>0</v>
      </c>
      <c r="O5" s="16">
        <v>4155738</v>
      </c>
      <c r="P5" s="16">
        <v>0</v>
      </c>
      <c r="Q5" s="19">
        <f t="shared" si="13"/>
        <v>4155738</v>
      </c>
      <c r="R5" s="16">
        <v>2658909.45</v>
      </c>
      <c r="S5" s="16">
        <v>0</v>
      </c>
      <c r="T5" s="16">
        <v>0</v>
      </c>
      <c r="U5" s="20">
        <f t="shared" si="14"/>
        <v>2658909.45</v>
      </c>
      <c r="V5" s="19">
        <f t="shared" si="15"/>
        <v>8073595.59</v>
      </c>
      <c r="W5" s="21">
        <f t="shared" si="16"/>
        <v>0.8820427307232004</v>
      </c>
      <c r="X5" s="21">
        <f t="shared" si="17"/>
        <v>0</v>
      </c>
      <c r="Y5" s="21">
        <f t="shared" si="0"/>
        <v>0</v>
      </c>
      <c r="Z5" s="21">
        <f t="shared" si="1"/>
        <v>0.8820427307232004</v>
      </c>
      <c r="AA5" s="22">
        <f t="shared" si="2"/>
        <v>1.3785871849416198</v>
      </c>
      <c r="AB5" s="22">
        <f t="shared" si="3"/>
        <v>0.4176321443532023</v>
      </c>
      <c r="AC5" s="23"/>
      <c r="AD5" s="22">
        <f t="shared" si="4"/>
        <v>2.6782620600180227</v>
      </c>
      <c r="AE5" s="32">
        <v>179179.98554913295</v>
      </c>
      <c r="AF5" s="25">
        <f t="shared" si="5"/>
        <v>4798.909572108203</v>
      </c>
      <c r="AG5" s="25"/>
      <c r="AH5" s="25">
        <f t="shared" si="6"/>
        <v>4798.909572108203</v>
      </c>
      <c r="AI5" s="26"/>
      <c r="AJ5" s="27">
        <v>269264548</v>
      </c>
      <c r="AK5" s="21">
        <f t="shared" si="7"/>
        <v>0.46755064836831023</v>
      </c>
      <c r="AL5" s="21">
        <f t="shared" si="8"/>
        <v>1.543366191675556</v>
      </c>
      <c r="AM5" s="21">
        <f t="shared" si="9"/>
        <v>0.9874710465040502</v>
      </c>
      <c r="AN5" s="21">
        <f t="shared" si="10"/>
        <v>0.9874710465040502</v>
      </c>
      <c r="AO5" s="21">
        <f t="shared" si="18"/>
        <v>2.998</v>
      </c>
    </row>
    <row r="6" spans="1:41" ht="12.75">
      <c r="A6" s="12" t="s">
        <v>49</v>
      </c>
      <c r="B6" s="13" t="s">
        <v>50</v>
      </c>
      <c r="C6" s="14" t="s">
        <v>42</v>
      </c>
      <c r="D6" s="15"/>
      <c r="E6" s="15"/>
      <c r="F6" s="16">
        <v>653468895</v>
      </c>
      <c r="G6" s="31">
        <v>107.79</v>
      </c>
      <c r="H6" s="18">
        <f t="shared" si="11"/>
        <v>1.0779</v>
      </c>
      <c r="I6" s="16">
        <v>2544655.47</v>
      </c>
      <c r="J6" s="16">
        <v>251781.54</v>
      </c>
      <c r="K6" s="16">
        <v>199199.76</v>
      </c>
      <c r="L6" s="16">
        <v>35883.89</v>
      </c>
      <c r="M6" s="19">
        <f t="shared" si="12"/>
        <v>3031520.6600000006</v>
      </c>
      <c r="N6" s="16">
        <v>0</v>
      </c>
      <c r="O6" s="16">
        <v>9490744</v>
      </c>
      <c r="P6" s="16">
        <v>0</v>
      </c>
      <c r="Q6" s="19">
        <f t="shared" si="13"/>
        <v>9490744</v>
      </c>
      <c r="R6" s="16">
        <v>2571128.54</v>
      </c>
      <c r="S6" s="16">
        <v>0</v>
      </c>
      <c r="T6" s="16">
        <v>0</v>
      </c>
      <c r="U6" s="20">
        <f t="shared" si="14"/>
        <v>2571128.54</v>
      </c>
      <c r="V6" s="19">
        <f t="shared" si="15"/>
        <v>15093393.2</v>
      </c>
      <c r="W6" s="21">
        <f t="shared" si="16"/>
        <v>0.39345844303729255</v>
      </c>
      <c r="X6" s="21">
        <f t="shared" si="17"/>
        <v>0</v>
      </c>
      <c r="Y6" s="21">
        <f t="shared" si="0"/>
        <v>0</v>
      </c>
      <c r="Z6" s="21">
        <f t="shared" si="1"/>
        <v>0.39345844303729255</v>
      </c>
      <c r="AA6" s="22">
        <f t="shared" si="2"/>
        <v>1.4523635436389057</v>
      </c>
      <c r="AB6" s="22">
        <f t="shared" si="3"/>
        <v>0.4639120060947967</v>
      </c>
      <c r="AC6" s="23"/>
      <c r="AD6" s="22">
        <f t="shared" si="4"/>
        <v>2.309733992770995</v>
      </c>
      <c r="AE6" s="32">
        <v>216428.71794871794</v>
      </c>
      <c r="AF6" s="25">
        <f t="shared" si="5"/>
        <v>4998.927668579998</v>
      </c>
      <c r="AG6" s="25"/>
      <c r="AH6" s="25">
        <f t="shared" si="6"/>
        <v>4998.927668579998</v>
      </c>
      <c r="AI6" s="26"/>
      <c r="AJ6" s="27">
        <v>606304460</v>
      </c>
      <c r="AK6" s="21">
        <f t="shared" si="7"/>
        <v>0.4999997295088347</v>
      </c>
      <c r="AL6" s="21">
        <f t="shared" si="8"/>
        <v>1.5653429301839539</v>
      </c>
      <c r="AM6" s="21">
        <f t="shared" si="9"/>
        <v>0.4240655824962924</v>
      </c>
      <c r="AN6" s="21">
        <f t="shared" si="10"/>
        <v>0.4240655824962924</v>
      </c>
      <c r="AO6" s="21">
        <f t="shared" si="18"/>
        <v>2.489</v>
      </c>
    </row>
    <row r="7" spans="1:41" ht="12.75">
      <c r="A7" s="12" t="s">
        <v>51</v>
      </c>
      <c r="B7" s="13" t="s">
        <v>52</v>
      </c>
      <c r="C7" s="14" t="s">
        <v>42</v>
      </c>
      <c r="D7" s="15"/>
      <c r="E7" s="15"/>
      <c r="F7" s="16">
        <v>34524575</v>
      </c>
      <c r="G7" s="31">
        <v>66.62</v>
      </c>
      <c r="H7" s="18">
        <f t="shared" si="11"/>
        <v>0.6662</v>
      </c>
      <c r="I7" s="16">
        <v>207210.66</v>
      </c>
      <c r="J7" s="16">
        <v>20508.45</v>
      </c>
      <c r="K7" s="16">
        <v>16220.99</v>
      </c>
      <c r="L7" s="16">
        <v>2922.34</v>
      </c>
      <c r="M7" s="19">
        <f t="shared" si="12"/>
        <v>246862.44</v>
      </c>
      <c r="N7" s="16">
        <v>510842</v>
      </c>
      <c r="O7" s="16">
        <v>0</v>
      </c>
      <c r="P7" s="16">
        <v>0</v>
      </c>
      <c r="Q7" s="19">
        <f t="shared" si="13"/>
        <v>510842</v>
      </c>
      <c r="R7" s="16">
        <v>126133</v>
      </c>
      <c r="S7" s="16">
        <v>0</v>
      </c>
      <c r="T7" s="16">
        <v>0</v>
      </c>
      <c r="U7" s="20">
        <f t="shared" si="14"/>
        <v>126133</v>
      </c>
      <c r="V7" s="19">
        <f t="shared" si="15"/>
        <v>883837.44</v>
      </c>
      <c r="W7" s="21">
        <f t="shared" si="16"/>
        <v>0.36534265809209815</v>
      </c>
      <c r="X7" s="21">
        <f t="shared" si="17"/>
        <v>0</v>
      </c>
      <c r="Y7" s="21">
        <f t="shared" si="0"/>
        <v>0</v>
      </c>
      <c r="Z7" s="21">
        <f t="shared" si="1"/>
        <v>0.36534265809209815</v>
      </c>
      <c r="AA7" s="22">
        <f t="shared" si="2"/>
        <v>1.4796474685061294</v>
      </c>
      <c r="AB7" s="22">
        <f t="shared" si="3"/>
        <v>0.7150339721777893</v>
      </c>
      <c r="AC7" s="23"/>
      <c r="AD7" s="22">
        <f t="shared" si="4"/>
        <v>2.5600240987760166</v>
      </c>
      <c r="AE7" s="32">
        <v>132213.18181818182</v>
      </c>
      <c r="AF7" s="25">
        <f t="shared" si="5"/>
        <v>3384.6893163040054</v>
      </c>
      <c r="AG7" s="25"/>
      <c r="AH7" s="25">
        <f t="shared" si="6"/>
        <v>3384.6893163040054</v>
      </c>
      <c r="AI7" s="26"/>
      <c r="AJ7" s="27">
        <v>51788028</v>
      </c>
      <c r="AK7" s="21">
        <f t="shared" si="7"/>
        <v>0.4766785867961607</v>
      </c>
      <c r="AL7" s="21">
        <f t="shared" si="8"/>
        <v>0.9864094458279046</v>
      </c>
      <c r="AM7" s="21">
        <f t="shared" si="9"/>
        <v>0.24355629065466639</v>
      </c>
      <c r="AN7" s="21">
        <f t="shared" si="10"/>
        <v>0.24355629065466639</v>
      </c>
      <c r="AO7" s="21">
        <f t="shared" si="18"/>
        <v>1.707</v>
      </c>
    </row>
    <row r="8" spans="1:41" ht="12.75">
      <c r="A8" s="12" t="s">
        <v>53</v>
      </c>
      <c r="B8" s="13" t="s">
        <v>54</v>
      </c>
      <c r="C8" s="14" t="s">
        <v>42</v>
      </c>
      <c r="D8" s="15"/>
      <c r="E8" s="15"/>
      <c r="F8" s="16">
        <v>224833752</v>
      </c>
      <c r="G8" s="31">
        <v>106.49</v>
      </c>
      <c r="H8" s="18">
        <f t="shared" si="11"/>
        <v>1.0649</v>
      </c>
      <c r="I8" s="16">
        <v>955678.7100000001</v>
      </c>
      <c r="J8" s="16">
        <v>94555</v>
      </c>
      <c r="K8" s="16">
        <v>74756.46</v>
      </c>
      <c r="L8" s="16">
        <v>13479.39</v>
      </c>
      <c r="M8" s="19">
        <f t="shared" si="12"/>
        <v>1138469.5599999998</v>
      </c>
      <c r="N8" s="16">
        <v>2841100</v>
      </c>
      <c r="O8" s="16">
        <v>1304495</v>
      </c>
      <c r="P8" s="16">
        <v>0</v>
      </c>
      <c r="Q8" s="19">
        <f t="shared" si="13"/>
        <v>4145595</v>
      </c>
      <c r="R8" s="16">
        <v>4108341</v>
      </c>
      <c r="S8" s="16">
        <v>0</v>
      </c>
      <c r="T8" s="16">
        <v>0</v>
      </c>
      <c r="U8" s="20">
        <f t="shared" si="14"/>
        <v>4108341</v>
      </c>
      <c r="V8" s="19">
        <f t="shared" si="15"/>
        <v>9392405.56</v>
      </c>
      <c r="W8" s="21">
        <f t="shared" si="16"/>
        <v>1.8272794735907802</v>
      </c>
      <c r="X8" s="21">
        <f t="shared" si="17"/>
        <v>0</v>
      </c>
      <c r="Y8" s="21">
        <f t="shared" si="0"/>
        <v>0</v>
      </c>
      <c r="Z8" s="21">
        <f t="shared" si="1"/>
        <v>1.8272794735907802</v>
      </c>
      <c r="AA8" s="22">
        <f t="shared" si="2"/>
        <v>1.8438490498526219</v>
      </c>
      <c r="AB8" s="22">
        <f t="shared" si="3"/>
        <v>0.5063606108392479</v>
      </c>
      <c r="AC8" s="23"/>
      <c r="AD8" s="22">
        <f t="shared" si="4"/>
        <v>4.1774891342826495</v>
      </c>
      <c r="AE8" s="32">
        <v>141070.25518341307</v>
      </c>
      <c r="AF8" s="25">
        <f t="shared" si="5"/>
        <v>5893.1945819918865</v>
      </c>
      <c r="AG8" s="25"/>
      <c r="AH8" s="25">
        <f t="shared" si="6"/>
        <v>5893.1945819918865</v>
      </c>
      <c r="AI8" s="26"/>
      <c r="AJ8" s="27">
        <v>211221274</v>
      </c>
      <c r="AK8" s="21">
        <f t="shared" si="7"/>
        <v>0.5389937947254309</v>
      </c>
      <c r="AL8" s="21">
        <f t="shared" si="8"/>
        <v>1.962678721462498</v>
      </c>
      <c r="AM8" s="21">
        <f t="shared" si="9"/>
        <v>1.9450412935204622</v>
      </c>
      <c r="AN8" s="21">
        <f t="shared" si="10"/>
        <v>1.9450412935204622</v>
      </c>
      <c r="AO8" s="21">
        <f t="shared" si="18"/>
        <v>4.447</v>
      </c>
    </row>
    <row r="9" spans="1:41" ht="12.75">
      <c r="A9" s="12" t="s">
        <v>55</v>
      </c>
      <c r="B9" s="13" t="s">
        <v>56</v>
      </c>
      <c r="C9" s="14" t="s">
        <v>42</v>
      </c>
      <c r="D9" s="15"/>
      <c r="E9" s="15"/>
      <c r="F9" s="16">
        <v>4084839929</v>
      </c>
      <c r="G9" s="31">
        <v>98.16</v>
      </c>
      <c r="H9" s="18">
        <f t="shared" si="11"/>
        <v>0.9815999999999999</v>
      </c>
      <c r="I9" s="16">
        <v>17435657.74</v>
      </c>
      <c r="J9" s="16">
        <v>1725390.43</v>
      </c>
      <c r="K9" s="16">
        <v>1365721.73</v>
      </c>
      <c r="L9" s="16">
        <v>245746.55</v>
      </c>
      <c r="M9" s="19">
        <f t="shared" si="12"/>
        <v>20772516.45</v>
      </c>
      <c r="N9" s="16">
        <v>75859907</v>
      </c>
      <c r="O9" s="16">
        <v>0</v>
      </c>
      <c r="P9" s="16">
        <v>0</v>
      </c>
      <c r="Q9" s="19">
        <f t="shared" si="13"/>
        <v>75859907</v>
      </c>
      <c r="R9" s="16">
        <v>21138874</v>
      </c>
      <c r="S9" s="16">
        <v>816971</v>
      </c>
      <c r="T9" s="16">
        <v>0</v>
      </c>
      <c r="U9" s="20">
        <f t="shared" si="14"/>
        <v>21955845</v>
      </c>
      <c r="V9" s="19">
        <f t="shared" si="15"/>
        <v>118588268.45</v>
      </c>
      <c r="W9" s="21">
        <f t="shared" si="16"/>
        <v>0.5174957738227691</v>
      </c>
      <c r="X9" s="21">
        <f t="shared" si="17"/>
        <v>0</v>
      </c>
      <c r="Y9" s="21">
        <f t="shared" si="0"/>
        <v>0.020000073789917167</v>
      </c>
      <c r="Z9" s="21">
        <f t="shared" si="1"/>
        <v>0.5374958476126862</v>
      </c>
      <c r="AA9" s="22">
        <f t="shared" si="2"/>
        <v>1.8571084379938256</v>
      </c>
      <c r="AB9" s="22">
        <f t="shared" si="3"/>
        <v>0.508527061306054</v>
      </c>
      <c r="AC9" s="23"/>
      <c r="AD9" s="22">
        <f t="shared" si="4"/>
        <v>2.903131346912566</v>
      </c>
      <c r="AE9" s="32">
        <v>208184.72610682857</v>
      </c>
      <c r="AF9" s="25">
        <f t="shared" si="5"/>
        <v>6043.876043091408</v>
      </c>
      <c r="AG9" s="25"/>
      <c r="AH9" s="25">
        <f t="shared" si="6"/>
        <v>6043.876043091408</v>
      </c>
      <c r="AI9" s="26"/>
      <c r="AJ9" s="27">
        <v>4161256615</v>
      </c>
      <c r="AK9" s="21">
        <f t="shared" si="7"/>
        <v>0.499188547399882</v>
      </c>
      <c r="AL9" s="21">
        <f t="shared" si="8"/>
        <v>1.8230047800116265</v>
      </c>
      <c r="AM9" s="21">
        <f t="shared" si="9"/>
        <v>0.5079925598388024</v>
      </c>
      <c r="AN9" s="21">
        <f t="shared" si="10"/>
        <v>0.527625355303881</v>
      </c>
      <c r="AO9" s="21">
        <f t="shared" si="18"/>
        <v>2.85</v>
      </c>
    </row>
    <row r="10" spans="1:41" ht="12.75">
      <c r="A10" s="12" t="s">
        <v>57</v>
      </c>
      <c r="B10" s="13" t="s">
        <v>58</v>
      </c>
      <c r="C10" s="14" t="s">
        <v>42</v>
      </c>
      <c r="D10" s="15"/>
      <c r="E10" s="15"/>
      <c r="F10" s="16">
        <v>154382096</v>
      </c>
      <c r="G10" s="31">
        <v>94.34</v>
      </c>
      <c r="H10" s="18">
        <f t="shared" si="11"/>
        <v>0.9434</v>
      </c>
      <c r="I10" s="16">
        <v>656731.99</v>
      </c>
      <c r="J10" s="16">
        <v>64956.52</v>
      </c>
      <c r="K10" s="16">
        <v>51339.24</v>
      </c>
      <c r="L10" s="16">
        <v>9263.6</v>
      </c>
      <c r="M10" s="19">
        <f t="shared" si="12"/>
        <v>782291.35</v>
      </c>
      <c r="N10" s="16">
        <v>2367749</v>
      </c>
      <c r="O10" s="16">
        <v>0</v>
      </c>
      <c r="P10" s="16">
        <v>0</v>
      </c>
      <c r="Q10" s="19">
        <f t="shared" si="13"/>
        <v>2367749</v>
      </c>
      <c r="R10" s="16">
        <v>390435.78</v>
      </c>
      <c r="S10" s="16">
        <v>0</v>
      </c>
      <c r="T10" s="16">
        <v>0</v>
      </c>
      <c r="U10" s="20">
        <f t="shared" si="14"/>
        <v>390435.78</v>
      </c>
      <c r="V10" s="19">
        <f t="shared" si="15"/>
        <v>3540476.130000001</v>
      </c>
      <c r="W10" s="21">
        <f t="shared" si="16"/>
        <v>0.252902240684697</v>
      </c>
      <c r="X10" s="21">
        <f t="shared" si="17"/>
        <v>0</v>
      </c>
      <c r="Y10" s="21">
        <f t="shared" si="0"/>
        <v>0</v>
      </c>
      <c r="Z10" s="21">
        <f t="shared" si="1"/>
        <v>0.252902240684697</v>
      </c>
      <c r="AA10" s="22">
        <f t="shared" si="2"/>
        <v>1.5336940366452856</v>
      </c>
      <c r="AB10" s="22">
        <f t="shared" si="3"/>
        <v>0.5067241411206128</v>
      </c>
      <c r="AC10" s="23"/>
      <c r="AD10" s="22">
        <f t="shared" si="4"/>
        <v>2.293320418450596</v>
      </c>
      <c r="AE10" s="32">
        <v>179677.86561264822</v>
      </c>
      <c r="AF10" s="25">
        <f t="shared" si="5"/>
        <v>4120.589179531084</v>
      </c>
      <c r="AG10" s="25"/>
      <c r="AH10" s="25">
        <f t="shared" si="6"/>
        <v>4120.589179531084</v>
      </c>
      <c r="AI10" s="26"/>
      <c r="AJ10" s="27">
        <v>163621371</v>
      </c>
      <c r="AK10" s="21">
        <f t="shared" si="7"/>
        <v>0.4781107414140907</v>
      </c>
      <c r="AL10" s="21">
        <f t="shared" si="8"/>
        <v>1.447090307047971</v>
      </c>
      <c r="AM10" s="21">
        <f t="shared" si="9"/>
        <v>0.23862150623343695</v>
      </c>
      <c r="AN10" s="21">
        <f t="shared" si="10"/>
        <v>0.23862150623343695</v>
      </c>
      <c r="AO10" s="21">
        <f t="shared" si="18"/>
        <v>2.164</v>
      </c>
    </row>
    <row r="11" spans="1:41" ht="12.75">
      <c r="A11" s="12" t="s">
        <v>59</v>
      </c>
      <c r="B11" s="13" t="s">
        <v>60</v>
      </c>
      <c r="C11" s="14" t="s">
        <v>42</v>
      </c>
      <c r="D11" s="30"/>
      <c r="E11" s="15"/>
      <c r="F11" s="16">
        <v>107996651</v>
      </c>
      <c r="G11" s="31">
        <v>64.23</v>
      </c>
      <c r="H11" s="18">
        <f t="shared" si="11"/>
        <v>0.6423000000000001</v>
      </c>
      <c r="I11" s="16">
        <v>740411.9800000001</v>
      </c>
      <c r="J11" s="16">
        <v>73237.53</v>
      </c>
      <c r="K11" s="16">
        <v>57888.66</v>
      </c>
      <c r="L11" s="16">
        <v>10445.27</v>
      </c>
      <c r="M11" s="19">
        <f t="shared" si="12"/>
        <v>881983.4400000002</v>
      </c>
      <c r="N11" s="16">
        <v>1780009</v>
      </c>
      <c r="O11" s="16">
        <v>0</v>
      </c>
      <c r="P11" s="16">
        <v>0</v>
      </c>
      <c r="Q11" s="19">
        <f t="shared" si="13"/>
        <v>1780009</v>
      </c>
      <c r="R11" s="16">
        <v>636783.44</v>
      </c>
      <c r="S11" s="16">
        <v>0</v>
      </c>
      <c r="T11" s="16">
        <v>0</v>
      </c>
      <c r="U11" s="20">
        <f t="shared" si="14"/>
        <v>636783.44</v>
      </c>
      <c r="V11" s="19">
        <f t="shared" si="15"/>
        <v>3298775.88</v>
      </c>
      <c r="W11" s="21">
        <f t="shared" si="16"/>
        <v>0.5896325803658485</v>
      </c>
      <c r="X11" s="21">
        <f t="shared" si="17"/>
        <v>0</v>
      </c>
      <c r="Y11" s="21">
        <f t="shared" si="0"/>
        <v>0</v>
      </c>
      <c r="Z11" s="21">
        <f t="shared" si="1"/>
        <v>0.5896325803658485</v>
      </c>
      <c r="AA11" s="22">
        <f t="shared" si="2"/>
        <v>1.6482075911779894</v>
      </c>
      <c r="AB11" s="22">
        <f t="shared" si="3"/>
        <v>0.8166766578715484</v>
      </c>
      <c r="AC11" s="23"/>
      <c r="AD11" s="22">
        <f t="shared" si="4"/>
        <v>3.054516829415386</v>
      </c>
      <c r="AE11" s="32">
        <v>120063.51483679525</v>
      </c>
      <c r="AF11" s="25">
        <f t="shared" si="5"/>
        <v>3667.36026667755</v>
      </c>
      <c r="AG11" s="25"/>
      <c r="AH11" s="25">
        <f t="shared" si="6"/>
        <v>3667.36026667755</v>
      </c>
      <c r="AI11" s="26"/>
      <c r="AJ11" s="27">
        <v>168001591</v>
      </c>
      <c r="AK11" s="21">
        <f t="shared" si="7"/>
        <v>0.5249851711225759</v>
      </c>
      <c r="AL11" s="21">
        <f t="shared" si="8"/>
        <v>1.0595191327682127</v>
      </c>
      <c r="AM11" s="21">
        <f t="shared" si="9"/>
        <v>0.37903417236090337</v>
      </c>
      <c r="AN11" s="21">
        <f t="shared" si="10"/>
        <v>0.37903417236090337</v>
      </c>
      <c r="AO11" s="21">
        <f t="shared" si="18"/>
        <v>1.964</v>
      </c>
    </row>
    <row r="12" spans="1:41" ht="12.75">
      <c r="A12" s="12" t="s">
        <v>61</v>
      </c>
      <c r="B12" s="13" t="s">
        <v>62</v>
      </c>
      <c r="C12" s="14" t="s">
        <v>42</v>
      </c>
      <c r="D12" s="15"/>
      <c r="E12" s="15"/>
      <c r="F12" s="16">
        <v>2713409772</v>
      </c>
      <c r="G12" s="31">
        <v>90.5</v>
      </c>
      <c r="H12" s="18">
        <f t="shared" si="11"/>
        <v>0.905</v>
      </c>
      <c r="I12" s="16">
        <v>10891142.43</v>
      </c>
      <c r="J12" s="16">
        <v>1083637.7</v>
      </c>
      <c r="K12" s="16">
        <v>864413.78</v>
      </c>
      <c r="L12" s="16">
        <v>153388.43</v>
      </c>
      <c r="M12" s="19">
        <f t="shared" si="12"/>
        <v>12992582.339999998</v>
      </c>
      <c r="N12" s="16">
        <v>30770956</v>
      </c>
      <c r="O12" s="16">
        <v>17482015</v>
      </c>
      <c r="P12" s="16">
        <v>0</v>
      </c>
      <c r="Q12" s="19">
        <f t="shared" si="13"/>
        <v>48252971</v>
      </c>
      <c r="R12" s="16">
        <v>18546118.2</v>
      </c>
      <c r="S12" s="16">
        <v>0</v>
      </c>
      <c r="T12" s="16">
        <v>0</v>
      </c>
      <c r="U12" s="20">
        <f t="shared" si="14"/>
        <v>18546118.2</v>
      </c>
      <c r="V12" s="19">
        <f t="shared" si="15"/>
        <v>79791671.53999999</v>
      </c>
      <c r="W12" s="21">
        <f t="shared" si="16"/>
        <v>0.6834986145984883</v>
      </c>
      <c r="X12" s="21">
        <f t="shared" si="17"/>
        <v>0</v>
      </c>
      <c r="Y12" s="21">
        <f t="shared" si="0"/>
        <v>0</v>
      </c>
      <c r="Z12" s="21">
        <f t="shared" si="1"/>
        <v>0.6834986145984883</v>
      </c>
      <c r="AA12" s="22">
        <f t="shared" si="2"/>
        <v>1.7783149267732496</v>
      </c>
      <c r="AB12" s="22">
        <f t="shared" si="3"/>
        <v>0.4788286116631557</v>
      </c>
      <c r="AC12" s="23"/>
      <c r="AD12" s="22">
        <f t="shared" si="4"/>
        <v>2.940642153034893</v>
      </c>
      <c r="AE12" s="32">
        <v>167421.4880952381</v>
      </c>
      <c r="AF12" s="25">
        <f t="shared" si="5"/>
        <v>4923.2668521668675</v>
      </c>
      <c r="AG12" s="25"/>
      <c r="AH12" s="25">
        <f t="shared" si="6"/>
        <v>4923.2668521668675</v>
      </c>
      <c r="AI12" s="26"/>
      <c r="AJ12" s="27">
        <v>2997581592</v>
      </c>
      <c r="AK12" s="21">
        <f t="shared" si="7"/>
        <v>0.4334354859489008</v>
      </c>
      <c r="AL12" s="21">
        <f t="shared" si="8"/>
        <v>1.6097300279925124</v>
      </c>
      <c r="AM12" s="21">
        <f t="shared" si="9"/>
        <v>0.618702698518573</v>
      </c>
      <c r="AN12" s="21">
        <f t="shared" si="10"/>
        <v>0.618702698518573</v>
      </c>
      <c r="AO12" s="21">
        <f t="shared" si="18"/>
        <v>2.662</v>
      </c>
    </row>
    <row r="13" spans="1:41" ht="12.75">
      <c r="A13" s="12" t="s">
        <v>63</v>
      </c>
      <c r="B13" s="13" t="s">
        <v>64</v>
      </c>
      <c r="C13" s="14" t="s">
        <v>42</v>
      </c>
      <c r="D13" s="15"/>
      <c r="E13" s="15"/>
      <c r="F13" s="16">
        <v>2275007386</v>
      </c>
      <c r="G13" s="31">
        <v>98.95</v>
      </c>
      <c r="H13" s="18">
        <f t="shared" si="11"/>
        <v>0.9895</v>
      </c>
      <c r="I13" s="16">
        <v>9095080.020000001</v>
      </c>
      <c r="J13" s="16">
        <v>900635.21</v>
      </c>
      <c r="K13" s="16">
        <v>713540.63</v>
      </c>
      <c r="L13" s="16">
        <v>128200.23</v>
      </c>
      <c r="M13" s="19">
        <f t="shared" si="12"/>
        <v>10837456.090000002</v>
      </c>
      <c r="N13" s="16">
        <v>19625352</v>
      </c>
      <c r="O13" s="16">
        <v>11798359</v>
      </c>
      <c r="P13" s="16">
        <v>0</v>
      </c>
      <c r="Q13" s="19">
        <f t="shared" si="13"/>
        <v>31423711</v>
      </c>
      <c r="R13" s="16">
        <v>17495721.71</v>
      </c>
      <c r="S13" s="16">
        <v>0</v>
      </c>
      <c r="T13" s="16">
        <v>0</v>
      </c>
      <c r="U13" s="20">
        <f t="shared" si="14"/>
        <v>17495721.71</v>
      </c>
      <c r="V13" s="19">
        <f t="shared" si="15"/>
        <v>59756888.800000004</v>
      </c>
      <c r="W13" s="21">
        <f t="shared" si="16"/>
        <v>0.7690402157665787</v>
      </c>
      <c r="X13" s="21">
        <f t="shared" si="17"/>
        <v>0</v>
      </c>
      <c r="Y13" s="21">
        <f t="shared" si="0"/>
        <v>0</v>
      </c>
      <c r="Z13" s="21">
        <f t="shared" si="1"/>
        <v>0.7690402157665787</v>
      </c>
      <c r="AA13" s="22">
        <f t="shared" si="2"/>
        <v>1.3812575375964076</v>
      </c>
      <c r="AB13" s="22">
        <f t="shared" si="3"/>
        <v>0.47637014968354924</v>
      </c>
      <c r="AC13" s="23"/>
      <c r="AD13" s="22">
        <f t="shared" si="4"/>
        <v>2.6266679030465356</v>
      </c>
      <c r="AE13" s="32">
        <v>177564.9214067624</v>
      </c>
      <c r="AF13" s="25">
        <f t="shared" si="5"/>
        <v>4664.040797661235</v>
      </c>
      <c r="AG13" s="25"/>
      <c r="AH13" s="25">
        <f t="shared" si="6"/>
        <v>4664.040797661235</v>
      </c>
      <c r="AI13" s="26"/>
      <c r="AJ13" s="27">
        <v>2299088378</v>
      </c>
      <c r="AK13" s="21">
        <f t="shared" si="7"/>
        <v>0.4713805782197731</v>
      </c>
      <c r="AL13" s="21">
        <f t="shared" si="8"/>
        <v>1.3667900416832084</v>
      </c>
      <c r="AM13" s="21">
        <f t="shared" si="9"/>
        <v>0.7609851747073639</v>
      </c>
      <c r="AN13" s="21">
        <f t="shared" si="10"/>
        <v>0.7609851747073639</v>
      </c>
      <c r="AO13" s="21">
        <f t="shared" si="18"/>
        <v>2.599</v>
      </c>
    </row>
    <row r="14" spans="1:41" ht="12.75">
      <c r="A14" s="12" t="s">
        <v>65</v>
      </c>
      <c r="B14" s="13" t="s">
        <v>66</v>
      </c>
      <c r="C14" s="14" t="s">
        <v>42</v>
      </c>
      <c r="D14" s="15"/>
      <c r="E14" s="15"/>
      <c r="F14" s="16">
        <v>873354808</v>
      </c>
      <c r="G14" s="31">
        <v>66.21</v>
      </c>
      <c r="H14" s="18">
        <f t="shared" si="11"/>
        <v>0.6620999999999999</v>
      </c>
      <c r="I14" s="16">
        <v>5296002.88</v>
      </c>
      <c r="J14" s="16">
        <v>524022.97</v>
      </c>
      <c r="K14" s="16">
        <v>414413.13</v>
      </c>
      <c r="L14" s="16">
        <v>74685.38</v>
      </c>
      <c r="M14" s="19">
        <f t="shared" si="12"/>
        <v>6309124.359999999</v>
      </c>
      <c r="N14" s="16">
        <v>18179805</v>
      </c>
      <c r="O14" s="16">
        <v>0</v>
      </c>
      <c r="P14" s="16">
        <v>0</v>
      </c>
      <c r="Q14" s="19">
        <f t="shared" si="13"/>
        <v>18179805</v>
      </c>
      <c r="R14" s="16">
        <v>7896625.67</v>
      </c>
      <c r="S14" s="16">
        <v>0</v>
      </c>
      <c r="T14" s="16">
        <v>0</v>
      </c>
      <c r="U14" s="20">
        <f t="shared" si="14"/>
        <v>7896625.67</v>
      </c>
      <c r="V14" s="19">
        <f t="shared" si="15"/>
        <v>32385555.029999997</v>
      </c>
      <c r="W14" s="21">
        <f t="shared" si="16"/>
        <v>0.9041715460505027</v>
      </c>
      <c r="X14" s="21">
        <f t="shared" si="17"/>
        <v>0</v>
      </c>
      <c r="Y14" s="21">
        <f t="shared" si="0"/>
        <v>0</v>
      </c>
      <c r="Z14" s="21">
        <f t="shared" si="1"/>
        <v>0.9041715460505027</v>
      </c>
      <c r="AA14" s="22">
        <f t="shared" si="2"/>
        <v>2.081605875810327</v>
      </c>
      <c r="AB14" s="22">
        <f t="shared" si="3"/>
        <v>0.7224010565016549</v>
      </c>
      <c r="AC14" s="23"/>
      <c r="AD14" s="22">
        <f t="shared" si="4"/>
        <v>3.7081784783624845</v>
      </c>
      <c r="AE14" s="32">
        <v>136717.41773213164</v>
      </c>
      <c r="AF14" s="25">
        <f t="shared" si="5"/>
        <v>5069.72586051584</v>
      </c>
      <c r="AG14" s="25"/>
      <c r="AH14" s="25">
        <f t="shared" si="6"/>
        <v>5069.72586051584</v>
      </c>
      <c r="AI14" s="26"/>
      <c r="AJ14" s="27">
        <v>1317766287</v>
      </c>
      <c r="AK14" s="21">
        <f t="shared" si="7"/>
        <v>0.4787741515502892</v>
      </c>
      <c r="AL14" s="21">
        <f t="shared" si="8"/>
        <v>1.3795925103978623</v>
      </c>
      <c r="AM14" s="21">
        <f t="shared" si="9"/>
        <v>0.599243260956182</v>
      </c>
      <c r="AN14" s="21">
        <f t="shared" si="10"/>
        <v>0.599243260956182</v>
      </c>
      <c r="AO14" s="21">
        <f t="shared" si="18"/>
        <v>2.458</v>
      </c>
    </row>
    <row r="15" spans="1:41" ht="12.75">
      <c r="A15" s="12" t="s">
        <v>67</v>
      </c>
      <c r="B15" s="13" t="s">
        <v>68</v>
      </c>
      <c r="C15" s="14" t="s">
        <v>42</v>
      </c>
      <c r="D15" s="15"/>
      <c r="E15" s="15"/>
      <c r="F15" s="16">
        <v>1009416904</v>
      </c>
      <c r="G15" s="31">
        <v>98.94</v>
      </c>
      <c r="H15" s="18">
        <f t="shared" si="11"/>
        <v>0.9894</v>
      </c>
      <c r="I15" s="16">
        <v>4048277.12</v>
      </c>
      <c r="J15" s="16">
        <v>0</v>
      </c>
      <c r="K15" s="16">
        <v>317121.94</v>
      </c>
      <c r="L15" s="16">
        <v>57043.98</v>
      </c>
      <c r="M15" s="19">
        <f t="shared" si="12"/>
        <v>4422443.040000001</v>
      </c>
      <c r="N15" s="16">
        <v>11265025</v>
      </c>
      <c r="O15" s="16">
        <v>6342382</v>
      </c>
      <c r="P15" s="16">
        <v>404972</v>
      </c>
      <c r="Q15" s="19">
        <f t="shared" si="13"/>
        <v>18012379</v>
      </c>
      <c r="R15" s="16">
        <v>8507493</v>
      </c>
      <c r="S15" s="16">
        <v>0</v>
      </c>
      <c r="T15" s="16">
        <v>340302</v>
      </c>
      <c r="U15" s="20">
        <f t="shared" si="14"/>
        <v>8847795</v>
      </c>
      <c r="V15" s="19">
        <f t="shared" si="15"/>
        <v>31282617.040000003</v>
      </c>
      <c r="W15" s="21">
        <f t="shared" si="16"/>
        <v>0.8428126145190848</v>
      </c>
      <c r="X15" s="21">
        <f t="shared" si="17"/>
        <v>0.03371273045373926</v>
      </c>
      <c r="Y15" s="21">
        <f t="shared" si="0"/>
        <v>0</v>
      </c>
      <c r="Z15" s="21">
        <f t="shared" si="1"/>
        <v>0.876525344972824</v>
      </c>
      <c r="AA15" s="22">
        <f t="shared" si="2"/>
        <v>1.7844340558021803</v>
      </c>
      <c r="AB15" s="22">
        <f t="shared" si="3"/>
        <v>0.43811858335988413</v>
      </c>
      <c r="AC15" s="23"/>
      <c r="AD15" s="22">
        <f t="shared" si="4"/>
        <v>3.0990779841348886</v>
      </c>
      <c r="AE15" s="32">
        <v>315210.46469081595</v>
      </c>
      <c r="AF15" s="25">
        <f t="shared" si="5"/>
        <v>9768.618114922354</v>
      </c>
      <c r="AG15" s="25"/>
      <c r="AH15" s="25">
        <f t="shared" si="6"/>
        <v>9768.618114922354</v>
      </c>
      <c r="AI15" s="26"/>
      <c r="AJ15" s="27">
        <v>1020225019</v>
      </c>
      <c r="AK15" s="21">
        <f t="shared" si="7"/>
        <v>0.43347721900946645</v>
      </c>
      <c r="AL15" s="21">
        <f t="shared" si="8"/>
        <v>1.7655300217647378</v>
      </c>
      <c r="AM15" s="21">
        <f t="shared" si="9"/>
        <v>0.8338839806476065</v>
      </c>
      <c r="AN15" s="21">
        <f t="shared" si="10"/>
        <v>0.8672395633536213</v>
      </c>
      <c r="AO15" s="21">
        <f t="shared" si="18"/>
        <v>3.066</v>
      </c>
    </row>
    <row r="16" spans="1:41" ht="12.75">
      <c r="A16" s="12" t="s">
        <v>69</v>
      </c>
      <c r="B16" s="29" t="s">
        <v>70</v>
      </c>
      <c r="C16" s="14" t="s">
        <v>42</v>
      </c>
      <c r="D16" s="15"/>
      <c r="E16" s="15"/>
      <c r="F16" s="16">
        <v>1789862901</v>
      </c>
      <c r="G16" s="31">
        <v>95.49</v>
      </c>
      <c r="H16" s="18">
        <f t="shared" si="11"/>
        <v>0.9549</v>
      </c>
      <c r="I16" s="16">
        <v>7670991.72</v>
      </c>
      <c r="J16" s="16">
        <v>759832.89</v>
      </c>
      <c r="K16" s="16">
        <v>602211.17</v>
      </c>
      <c r="L16" s="16">
        <v>107999.93</v>
      </c>
      <c r="M16" s="19">
        <f t="shared" si="12"/>
        <v>9141035.709999999</v>
      </c>
      <c r="N16" s="16">
        <v>994872</v>
      </c>
      <c r="O16" s="16">
        <v>0</v>
      </c>
      <c r="P16" s="16">
        <v>0</v>
      </c>
      <c r="Q16" s="19">
        <f t="shared" si="13"/>
        <v>994872</v>
      </c>
      <c r="R16" s="16">
        <v>5930453.33</v>
      </c>
      <c r="S16" s="16">
        <v>0</v>
      </c>
      <c r="T16" s="16">
        <v>0</v>
      </c>
      <c r="U16" s="20">
        <f t="shared" si="14"/>
        <v>5930453.33</v>
      </c>
      <c r="V16" s="19">
        <f t="shared" si="15"/>
        <v>16066361.04</v>
      </c>
      <c r="W16" s="21">
        <f t="shared" si="16"/>
        <v>0.3313356194313343</v>
      </c>
      <c r="X16" s="21">
        <f t="shared" si="17"/>
        <v>0</v>
      </c>
      <c r="Y16" s="21">
        <f t="shared" si="0"/>
        <v>0</v>
      </c>
      <c r="Z16" s="21">
        <f t="shared" si="1"/>
        <v>0.3313356194313343</v>
      </c>
      <c r="AA16" s="22">
        <f t="shared" si="2"/>
        <v>0.05558369858630865</v>
      </c>
      <c r="AB16" s="22">
        <f t="shared" si="3"/>
        <v>0.5107115022548869</v>
      </c>
      <c r="AC16" s="23"/>
      <c r="AD16" s="22">
        <f t="shared" si="4"/>
        <v>0.8976308202725299</v>
      </c>
      <c r="AE16" s="32">
        <v>1089117.971758665</v>
      </c>
      <c r="AF16" s="25">
        <f t="shared" si="5"/>
        <v>9776.258583632845</v>
      </c>
      <c r="AG16" s="25"/>
      <c r="AH16" s="25">
        <f t="shared" si="6"/>
        <v>9776.258583632845</v>
      </c>
      <c r="AI16" s="26"/>
      <c r="AJ16" s="27">
        <v>1874393497</v>
      </c>
      <c r="AK16" s="21">
        <f t="shared" si="7"/>
        <v>0.4876796534255154</v>
      </c>
      <c r="AL16" s="21">
        <f t="shared" si="8"/>
        <v>0.0530770087280131</v>
      </c>
      <c r="AM16" s="21">
        <f t="shared" si="9"/>
        <v>0.3163931874225874</v>
      </c>
      <c r="AN16" s="21">
        <f t="shared" si="10"/>
        <v>0.3163931874225874</v>
      </c>
      <c r="AO16" s="21">
        <f t="shared" si="18"/>
        <v>0.857</v>
      </c>
    </row>
    <row r="17" spans="1:41" ht="12.75">
      <c r="A17" s="12" t="s">
        <v>71</v>
      </c>
      <c r="B17" s="29" t="s">
        <v>72</v>
      </c>
      <c r="C17" s="14" t="s">
        <v>42</v>
      </c>
      <c r="D17" s="15"/>
      <c r="E17" s="15"/>
      <c r="F17" s="16">
        <v>3526571442</v>
      </c>
      <c r="G17" s="31">
        <v>91.39</v>
      </c>
      <c r="H17" s="18">
        <f t="shared" si="11"/>
        <v>0.9139</v>
      </c>
      <c r="I17" s="16">
        <v>15544938.62</v>
      </c>
      <c r="J17" s="16">
        <v>0</v>
      </c>
      <c r="K17" s="16">
        <v>1215648.23</v>
      </c>
      <c r="L17" s="16">
        <v>219254.37</v>
      </c>
      <c r="M17" s="19">
        <f t="shared" si="12"/>
        <v>16979841.22</v>
      </c>
      <c r="N17" s="16">
        <v>10498908</v>
      </c>
      <c r="O17" s="16">
        <v>0</v>
      </c>
      <c r="P17" s="16">
        <v>1496837.5</v>
      </c>
      <c r="Q17" s="19">
        <f t="shared" si="13"/>
        <v>11995745.5</v>
      </c>
      <c r="R17" s="16">
        <v>21201515.16</v>
      </c>
      <c r="S17" s="16">
        <v>0</v>
      </c>
      <c r="T17" s="16">
        <v>1282364</v>
      </c>
      <c r="U17" s="20">
        <f t="shared" si="14"/>
        <v>22483879.16</v>
      </c>
      <c r="V17" s="19">
        <f t="shared" si="15"/>
        <v>51459465.87999999</v>
      </c>
      <c r="W17" s="21">
        <f t="shared" si="16"/>
        <v>0.6011934114675451</v>
      </c>
      <c r="X17" s="21">
        <f t="shared" si="17"/>
        <v>0.036362910013039235</v>
      </c>
      <c r="Y17" s="21">
        <f t="shared" si="0"/>
        <v>0</v>
      </c>
      <c r="Z17" s="21">
        <f t="shared" si="1"/>
        <v>0.6375563214805844</v>
      </c>
      <c r="AA17" s="22">
        <f t="shared" si="2"/>
        <v>0.3401531968737584</v>
      </c>
      <c r="AB17" s="22">
        <f t="shared" si="3"/>
        <v>0.4814829785603419</v>
      </c>
      <c r="AC17" s="23"/>
      <c r="AD17" s="22">
        <f t="shared" si="4"/>
        <v>1.4591924969146843</v>
      </c>
      <c r="AE17" s="32">
        <v>512257.72271207056</v>
      </c>
      <c r="AF17" s="25">
        <f t="shared" si="5"/>
        <v>7474.826254680564</v>
      </c>
      <c r="AG17" s="25"/>
      <c r="AH17" s="25">
        <f t="shared" si="6"/>
        <v>7474.826254680564</v>
      </c>
      <c r="AI17" s="26"/>
      <c r="AJ17" s="27">
        <v>3858755822</v>
      </c>
      <c r="AK17" s="21">
        <f t="shared" si="7"/>
        <v>0.440034093973827</v>
      </c>
      <c r="AL17" s="21">
        <f t="shared" si="8"/>
        <v>0.31087081052417004</v>
      </c>
      <c r="AM17" s="21">
        <f t="shared" si="9"/>
        <v>0.5494391492491799</v>
      </c>
      <c r="AN17" s="21">
        <f t="shared" si="10"/>
        <v>0.5826717262546706</v>
      </c>
      <c r="AO17" s="21">
        <f t="shared" si="18"/>
        <v>1.334</v>
      </c>
    </row>
    <row r="18" spans="1:41" ht="12.75">
      <c r="A18" s="12" t="s">
        <v>73</v>
      </c>
      <c r="B18" s="29" t="s">
        <v>74</v>
      </c>
      <c r="C18" s="14" t="s">
        <v>42</v>
      </c>
      <c r="D18" s="15"/>
      <c r="E18" s="15"/>
      <c r="F18" s="16">
        <v>293081752</v>
      </c>
      <c r="G18" s="31">
        <v>61.56</v>
      </c>
      <c r="H18" s="18">
        <f t="shared" si="11"/>
        <v>0.6156</v>
      </c>
      <c r="I18" s="16">
        <v>1966527.5</v>
      </c>
      <c r="J18" s="16">
        <v>194507.59</v>
      </c>
      <c r="K18" s="16">
        <v>153736.1</v>
      </c>
      <c r="L18" s="16">
        <v>27741.72</v>
      </c>
      <c r="M18" s="19">
        <f t="shared" si="12"/>
        <v>2342512.91</v>
      </c>
      <c r="N18" s="16">
        <v>3818996</v>
      </c>
      <c r="O18" s="16">
        <v>2571684</v>
      </c>
      <c r="P18" s="16">
        <v>0</v>
      </c>
      <c r="Q18" s="19">
        <f t="shared" si="13"/>
        <v>6390680</v>
      </c>
      <c r="R18" s="16">
        <v>3425989.68</v>
      </c>
      <c r="S18" s="16">
        <v>0</v>
      </c>
      <c r="T18" s="16">
        <v>0</v>
      </c>
      <c r="U18" s="20">
        <f t="shared" si="14"/>
        <v>3425989.68</v>
      </c>
      <c r="V18" s="19">
        <f t="shared" si="15"/>
        <v>12159182.59</v>
      </c>
      <c r="W18" s="21">
        <f t="shared" si="16"/>
        <v>1.16895359626484</v>
      </c>
      <c r="X18" s="21">
        <f t="shared" si="17"/>
        <v>0</v>
      </c>
      <c r="Y18" s="21">
        <f t="shared" si="0"/>
        <v>0</v>
      </c>
      <c r="Z18" s="21">
        <f t="shared" si="1"/>
        <v>1.16895359626484</v>
      </c>
      <c r="AA18" s="22">
        <f t="shared" si="2"/>
        <v>2.1805110541307258</v>
      </c>
      <c r="AB18" s="22">
        <f t="shared" si="3"/>
        <v>0.7992694509346322</v>
      </c>
      <c r="AC18" s="23"/>
      <c r="AD18" s="22">
        <f t="shared" si="4"/>
        <v>4.148734101330199</v>
      </c>
      <c r="AE18" s="32">
        <v>116206.6488174922</v>
      </c>
      <c r="AF18" s="25">
        <f t="shared" si="5"/>
        <v>4821.104867504325</v>
      </c>
      <c r="AG18" s="25"/>
      <c r="AH18" s="25">
        <f t="shared" si="6"/>
        <v>4821.104867504325</v>
      </c>
      <c r="AI18" s="26"/>
      <c r="AJ18" s="27">
        <v>475746559</v>
      </c>
      <c r="AK18" s="21">
        <f t="shared" si="7"/>
        <v>0.4923867268580707</v>
      </c>
      <c r="AL18" s="21">
        <f t="shared" si="8"/>
        <v>1.3432950547100015</v>
      </c>
      <c r="AM18" s="21">
        <f t="shared" si="9"/>
        <v>0.7201291559945892</v>
      </c>
      <c r="AN18" s="21">
        <f t="shared" si="10"/>
        <v>0.7201291559945892</v>
      </c>
      <c r="AO18" s="21">
        <f t="shared" si="18"/>
        <v>2.5549999999999997</v>
      </c>
    </row>
    <row r="19" spans="1:41" ht="12.75">
      <c r="A19" s="12" t="s">
        <v>75</v>
      </c>
      <c r="B19" s="13" t="s">
        <v>76</v>
      </c>
      <c r="C19" s="14" t="s">
        <v>42</v>
      </c>
      <c r="D19" s="15"/>
      <c r="E19" s="15"/>
      <c r="F19" s="16">
        <v>946347687</v>
      </c>
      <c r="G19" s="31">
        <v>97.3</v>
      </c>
      <c r="H19" s="18">
        <f t="shared" si="11"/>
        <v>0.973</v>
      </c>
      <c r="I19" s="16">
        <v>3535075.56</v>
      </c>
      <c r="J19" s="16">
        <v>0</v>
      </c>
      <c r="K19" s="16">
        <v>278050.38</v>
      </c>
      <c r="L19" s="16">
        <v>49777.94</v>
      </c>
      <c r="M19" s="19">
        <f t="shared" si="12"/>
        <v>3862903.88</v>
      </c>
      <c r="N19" s="16">
        <v>9908204</v>
      </c>
      <c r="O19" s="16">
        <v>5533706</v>
      </c>
      <c r="P19" s="16">
        <v>0</v>
      </c>
      <c r="Q19" s="19">
        <f t="shared" si="13"/>
        <v>15441910</v>
      </c>
      <c r="R19" s="16">
        <v>7810124.15</v>
      </c>
      <c r="S19" s="16">
        <v>0</v>
      </c>
      <c r="T19" s="16">
        <v>304219</v>
      </c>
      <c r="U19" s="20">
        <f t="shared" si="14"/>
        <v>8114343.15</v>
      </c>
      <c r="V19" s="19">
        <f t="shared" si="15"/>
        <v>27419157.029999997</v>
      </c>
      <c r="W19" s="21">
        <f t="shared" si="16"/>
        <v>0.8252911965959082</v>
      </c>
      <c r="X19" s="21">
        <f t="shared" si="17"/>
        <v>0.03214664168138871</v>
      </c>
      <c r="Y19" s="21">
        <f t="shared" si="0"/>
        <v>0</v>
      </c>
      <c r="Z19" s="21">
        <f t="shared" si="1"/>
        <v>0.857437838277297</v>
      </c>
      <c r="AA19" s="22">
        <f t="shared" si="2"/>
        <v>1.6317374905783437</v>
      </c>
      <c r="AB19" s="22">
        <f t="shared" si="3"/>
        <v>0.4081907667831601</v>
      </c>
      <c r="AC19" s="23"/>
      <c r="AD19" s="22">
        <f t="shared" si="4"/>
        <v>2.8973660956388003</v>
      </c>
      <c r="AE19" s="32">
        <v>235229.71849008318</v>
      </c>
      <c r="AF19" s="25">
        <f t="shared" si="5"/>
        <v>6815.466110398264</v>
      </c>
      <c r="AG19" s="25"/>
      <c r="AH19" s="25">
        <f t="shared" si="6"/>
        <v>6815.466110398264</v>
      </c>
      <c r="AI19" s="26"/>
      <c r="AJ19" s="27">
        <v>972574254</v>
      </c>
      <c r="AK19" s="21">
        <f t="shared" si="7"/>
        <v>0.397183440144818</v>
      </c>
      <c r="AL19" s="21">
        <f t="shared" si="8"/>
        <v>1.5877358398590717</v>
      </c>
      <c r="AM19" s="21">
        <f t="shared" si="9"/>
        <v>0.803036284158104</v>
      </c>
      <c r="AN19" s="21">
        <f t="shared" si="10"/>
        <v>0.8343160552140217</v>
      </c>
      <c r="AO19" s="21">
        <f t="shared" si="18"/>
        <v>2.819</v>
      </c>
    </row>
    <row r="20" spans="1:41" ht="12.75">
      <c r="A20" s="12" t="s">
        <v>77</v>
      </c>
      <c r="B20" s="13" t="s">
        <v>78</v>
      </c>
      <c r="C20" s="14" t="s">
        <v>42</v>
      </c>
      <c r="D20" s="15"/>
      <c r="E20" s="15"/>
      <c r="F20" s="16">
        <v>989165227</v>
      </c>
      <c r="G20" s="31">
        <v>113.42</v>
      </c>
      <c r="H20" s="18">
        <f t="shared" si="11"/>
        <v>1.1342</v>
      </c>
      <c r="I20" s="16">
        <v>3751895.5500000003</v>
      </c>
      <c r="J20" s="16">
        <v>371823.84</v>
      </c>
      <c r="K20" s="16">
        <v>294507.09</v>
      </c>
      <c r="L20" s="16">
        <v>52869.69</v>
      </c>
      <c r="M20" s="19">
        <f t="shared" si="12"/>
        <v>4471096.170000001</v>
      </c>
      <c r="N20" s="16">
        <v>9607354</v>
      </c>
      <c r="O20" s="16">
        <v>0</v>
      </c>
      <c r="P20" s="16">
        <v>0</v>
      </c>
      <c r="Q20" s="19">
        <f t="shared" si="13"/>
        <v>9607354</v>
      </c>
      <c r="R20" s="16">
        <v>20761093</v>
      </c>
      <c r="S20" s="16">
        <v>0</v>
      </c>
      <c r="T20" s="16">
        <v>0</v>
      </c>
      <c r="U20" s="20">
        <f t="shared" si="14"/>
        <v>20761093</v>
      </c>
      <c r="V20" s="19">
        <f t="shared" si="15"/>
        <v>34839543.17</v>
      </c>
      <c r="W20" s="21">
        <f t="shared" si="16"/>
        <v>2.0988498618138345</v>
      </c>
      <c r="X20" s="21">
        <f t="shared" si="17"/>
        <v>0</v>
      </c>
      <c r="Y20" s="21">
        <f t="shared" si="0"/>
        <v>0</v>
      </c>
      <c r="Z20" s="21">
        <f t="shared" si="1"/>
        <v>2.0988498618138345</v>
      </c>
      <c r="AA20" s="22">
        <f t="shared" si="2"/>
        <v>0.9712587682785578</v>
      </c>
      <c r="AB20" s="22">
        <f t="shared" si="3"/>
        <v>0.452007010351568</v>
      </c>
      <c r="AC20" s="23"/>
      <c r="AD20" s="22">
        <f t="shared" si="4"/>
        <v>3.5221156404439604</v>
      </c>
      <c r="AE20" s="32">
        <v>121118.84142773552</v>
      </c>
      <c r="AF20" s="25">
        <f t="shared" si="5"/>
        <v>4265.945657450791</v>
      </c>
      <c r="AG20" s="25"/>
      <c r="AH20" s="25">
        <f t="shared" si="6"/>
        <v>4265.945657450791</v>
      </c>
      <c r="AI20" s="26"/>
      <c r="AJ20" s="27">
        <v>873373807</v>
      </c>
      <c r="AK20" s="21">
        <f t="shared" si="7"/>
        <v>0.5119338517098443</v>
      </c>
      <c r="AL20" s="21">
        <f t="shared" si="8"/>
        <v>1.1000277227228545</v>
      </c>
      <c r="AM20" s="21">
        <f t="shared" si="9"/>
        <v>2.377114224585396</v>
      </c>
      <c r="AN20" s="21">
        <f t="shared" si="10"/>
        <v>2.377114224585396</v>
      </c>
      <c r="AO20" s="21">
        <f t="shared" si="18"/>
        <v>3.989</v>
      </c>
    </row>
    <row r="21" spans="1:41" ht="12.75">
      <c r="A21" s="12" t="s">
        <v>79</v>
      </c>
      <c r="B21" s="13" t="s">
        <v>80</v>
      </c>
      <c r="C21" s="14" t="s">
        <v>42</v>
      </c>
      <c r="D21" s="15"/>
      <c r="E21" s="15"/>
      <c r="F21" s="16">
        <v>77420428</v>
      </c>
      <c r="G21" s="31">
        <v>58.54</v>
      </c>
      <c r="H21" s="18">
        <f t="shared" si="11"/>
        <v>0.5854</v>
      </c>
      <c r="I21" s="16">
        <v>517255.75</v>
      </c>
      <c r="J21" s="16">
        <v>51179.46</v>
      </c>
      <c r="K21" s="16">
        <v>40464.54</v>
      </c>
      <c r="L21" s="16">
        <v>7295.27</v>
      </c>
      <c r="M21" s="19">
        <f t="shared" si="12"/>
        <v>616195.02</v>
      </c>
      <c r="N21" s="16">
        <v>1666762</v>
      </c>
      <c r="O21" s="16">
        <v>0</v>
      </c>
      <c r="P21" s="16">
        <v>0</v>
      </c>
      <c r="Q21" s="19">
        <f t="shared" si="13"/>
        <v>1666762</v>
      </c>
      <c r="R21" s="16">
        <v>505279</v>
      </c>
      <c r="S21" s="16">
        <v>15540</v>
      </c>
      <c r="T21" s="16">
        <v>0</v>
      </c>
      <c r="U21" s="20">
        <f t="shared" si="14"/>
        <v>520819</v>
      </c>
      <c r="V21" s="19">
        <f t="shared" si="15"/>
        <v>2803776.02</v>
      </c>
      <c r="W21" s="21">
        <f t="shared" si="16"/>
        <v>0.6526429949470184</v>
      </c>
      <c r="X21" s="21">
        <f t="shared" si="17"/>
        <v>0</v>
      </c>
      <c r="Y21" s="21">
        <f t="shared" si="0"/>
        <v>0.020072221765552626</v>
      </c>
      <c r="Z21" s="21">
        <f t="shared" si="1"/>
        <v>0.6727152167125711</v>
      </c>
      <c r="AA21" s="22">
        <f t="shared" si="2"/>
        <v>2.1528710742854584</v>
      </c>
      <c r="AB21" s="22">
        <f t="shared" si="3"/>
        <v>0.7959075348950538</v>
      </c>
      <c r="AC21" s="23"/>
      <c r="AD21" s="22">
        <f t="shared" si="4"/>
        <v>3.6214938258930838</v>
      </c>
      <c r="AE21" s="32">
        <v>155787.76824034334</v>
      </c>
      <c r="AF21" s="25">
        <f t="shared" si="5"/>
        <v>5641.8444083206605</v>
      </c>
      <c r="AG21" s="25"/>
      <c r="AH21" s="25">
        <f t="shared" si="6"/>
        <v>5641.8444083206605</v>
      </c>
      <c r="AI21" s="26"/>
      <c r="AJ21" s="27">
        <v>132055983</v>
      </c>
      <c r="AK21" s="21">
        <f t="shared" si="7"/>
        <v>0.46661651066578336</v>
      </c>
      <c r="AL21" s="21">
        <f t="shared" si="8"/>
        <v>1.2621631842307364</v>
      </c>
      <c r="AM21" s="21">
        <f t="shared" si="9"/>
        <v>0.38262484479783093</v>
      </c>
      <c r="AN21" s="21">
        <f t="shared" si="10"/>
        <v>0.39439258121307535</v>
      </c>
      <c r="AO21" s="21">
        <f t="shared" si="18"/>
        <v>2.123</v>
      </c>
    </row>
    <row r="22" spans="1:41" ht="12.75">
      <c r="A22" s="12" t="s">
        <v>81</v>
      </c>
      <c r="B22" s="13" t="s">
        <v>82</v>
      </c>
      <c r="C22" s="14" t="s">
        <v>42</v>
      </c>
      <c r="D22" s="15"/>
      <c r="E22" s="15"/>
      <c r="F22" s="16">
        <v>1188371800</v>
      </c>
      <c r="G22" s="31">
        <v>101.01</v>
      </c>
      <c r="H22" s="18">
        <f t="shared" si="11"/>
        <v>1.0101</v>
      </c>
      <c r="I22" s="16">
        <v>4699980.04</v>
      </c>
      <c r="J22" s="16">
        <v>465037.59</v>
      </c>
      <c r="K22" s="16">
        <v>368118.71</v>
      </c>
      <c r="L22" s="16">
        <v>66212.09</v>
      </c>
      <c r="M22" s="19">
        <f t="shared" si="12"/>
        <v>5599348.43</v>
      </c>
      <c r="N22" s="16">
        <v>9124565</v>
      </c>
      <c r="O22" s="16">
        <v>7391450</v>
      </c>
      <c r="P22" s="16">
        <v>0</v>
      </c>
      <c r="Q22" s="19">
        <f t="shared" si="13"/>
        <v>16516015</v>
      </c>
      <c r="R22" s="16">
        <v>9962140</v>
      </c>
      <c r="S22" s="16">
        <v>0</v>
      </c>
      <c r="T22" s="16">
        <v>0</v>
      </c>
      <c r="U22" s="20">
        <f t="shared" si="14"/>
        <v>9962140</v>
      </c>
      <c r="V22" s="19">
        <f t="shared" si="15"/>
        <v>32077503.43</v>
      </c>
      <c r="W22" s="21">
        <f t="shared" si="16"/>
        <v>0.838301615706465</v>
      </c>
      <c r="X22" s="21">
        <f t="shared" si="17"/>
        <v>0</v>
      </c>
      <c r="Y22" s="21">
        <f t="shared" si="0"/>
        <v>0</v>
      </c>
      <c r="Z22" s="21">
        <f t="shared" si="1"/>
        <v>0.838301615706465</v>
      </c>
      <c r="AA22" s="22">
        <f t="shared" si="2"/>
        <v>1.3898019963112553</v>
      </c>
      <c r="AB22" s="22">
        <f t="shared" si="3"/>
        <v>0.4711781641065531</v>
      </c>
      <c r="AC22" s="23"/>
      <c r="AD22" s="22">
        <f t="shared" si="4"/>
        <v>2.6992817761242733</v>
      </c>
      <c r="AE22" s="32">
        <v>216677.3670212766</v>
      </c>
      <c r="AF22" s="25">
        <f t="shared" si="5"/>
        <v>5848.732680991225</v>
      </c>
      <c r="AG22" s="25"/>
      <c r="AH22" s="25">
        <f t="shared" si="6"/>
        <v>5848.732680991225</v>
      </c>
      <c r="AI22" s="26"/>
      <c r="AJ22" s="27">
        <v>1176489258</v>
      </c>
      <c r="AK22" s="21">
        <f t="shared" si="7"/>
        <v>0.47593706376195405</v>
      </c>
      <c r="AL22" s="21">
        <f t="shared" si="8"/>
        <v>1.403838997057804</v>
      </c>
      <c r="AM22" s="21">
        <f t="shared" si="9"/>
        <v>0.84676846237724</v>
      </c>
      <c r="AN22" s="21">
        <f t="shared" si="10"/>
        <v>0.84676846237724</v>
      </c>
      <c r="AO22" s="21">
        <f t="shared" si="18"/>
        <v>2.727</v>
      </c>
    </row>
    <row r="23" spans="1:41" ht="12.75">
      <c r="A23" s="12" t="s">
        <v>83</v>
      </c>
      <c r="B23" s="13" t="s">
        <v>84</v>
      </c>
      <c r="C23" s="14" t="s">
        <v>42</v>
      </c>
      <c r="D23" s="15"/>
      <c r="E23" s="15"/>
      <c r="F23" s="16">
        <v>2462173390</v>
      </c>
      <c r="G23" s="31">
        <v>104.04</v>
      </c>
      <c r="H23" s="18">
        <f t="shared" si="11"/>
        <v>1.0404</v>
      </c>
      <c r="I23" s="16">
        <v>9205276.49</v>
      </c>
      <c r="J23" s="16">
        <v>914459.2</v>
      </c>
      <c r="K23" s="16">
        <v>726006.23</v>
      </c>
      <c r="L23" s="16">
        <v>129540.64</v>
      </c>
      <c r="M23" s="19">
        <f t="shared" si="12"/>
        <v>10975282.56</v>
      </c>
      <c r="N23" s="16">
        <v>17651560</v>
      </c>
      <c r="O23" s="16">
        <v>0</v>
      </c>
      <c r="P23" s="16">
        <v>1465833</v>
      </c>
      <c r="Q23" s="19">
        <f t="shared" si="13"/>
        <v>19117393</v>
      </c>
      <c r="R23" s="16">
        <v>20598725</v>
      </c>
      <c r="S23" s="16">
        <v>0</v>
      </c>
      <c r="T23" s="16">
        <v>0</v>
      </c>
      <c r="U23" s="20">
        <f t="shared" si="14"/>
        <v>20598725</v>
      </c>
      <c r="V23" s="19">
        <f t="shared" si="15"/>
        <v>50691400.56</v>
      </c>
      <c r="W23" s="21">
        <f t="shared" si="16"/>
        <v>0.8366074088713956</v>
      </c>
      <c r="X23" s="21">
        <f t="shared" si="17"/>
        <v>0</v>
      </c>
      <c r="Y23" s="21">
        <f t="shared" si="0"/>
        <v>0</v>
      </c>
      <c r="Z23" s="21">
        <f t="shared" si="1"/>
        <v>0.8366074088713956</v>
      </c>
      <c r="AA23" s="22">
        <f t="shared" si="2"/>
        <v>0.7764438149500106</v>
      </c>
      <c r="AB23" s="22">
        <f t="shared" si="3"/>
        <v>0.44575587586867715</v>
      </c>
      <c r="AC23" s="23"/>
      <c r="AD23" s="22">
        <f t="shared" si="4"/>
        <v>2.058807099690083</v>
      </c>
      <c r="AE23" s="32">
        <v>366834.8950047725</v>
      </c>
      <c r="AF23" s="25">
        <f t="shared" si="5"/>
        <v>7552.422862498919</v>
      </c>
      <c r="AG23" s="25"/>
      <c r="AH23" s="25">
        <f t="shared" si="6"/>
        <v>7552.422862498919</v>
      </c>
      <c r="AI23" s="26"/>
      <c r="AJ23" s="27">
        <v>2366633488</v>
      </c>
      <c r="AK23" s="21">
        <f t="shared" si="7"/>
        <v>0.46375083491593017</v>
      </c>
      <c r="AL23" s="21">
        <f t="shared" si="8"/>
        <v>0.8077884935261256</v>
      </c>
      <c r="AM23" s="21">
        <f t="shared" si="9"/>
        <v>0.8703808639760108</v>
      </c>
      <c r="AN23" s="21">
        <f t="shared" si="10"/>
        <v>0.8703808639760108</v>
      </c>
      <c r="AO23" s="21">
        <f t="shared" si="18"/>
        <v>2.142</v>
      </c>
    </row>
    <row r="24" spans="1:41" ht="12.75">
      <c r="A24" s="12" t="s">
        <v>85</v>
      </c>
      <c r="B24" s="13" t="s">
        <v>86</v>
      </c>
      <c r="C24" s="14" t="s">
        <v>42</v>
      </c>
      <c r="D24" s="15"/>
      <c r="E24" s="15"/>
      <c r="F24" s="16">
        <v>98293634</v>
      </c>
      <c r="G24" s="31">
        <v>60.78</v>
      </c>
      <c r="H24" s="18">
        <f t="shared" si="11"/>
        <v>0.6078</v>
      </c>
      <c r="I24" s="16">
        <v>638493.1900000001</v>
      </c>
      <c r="J24" s="16">
        <v>63146.75</v>
      </c>
      <c r="K24" s="16">
        <v>49904.04</v>
      </c>
      <c r="L24" s="16">
        <v>9006.7</v>
      </c>
      <c r="M24" s="19">
        <f t="shared" si="12"/>
        <v>760550.68</v>
      </c>
      <c r="N24" s="16">
        <v>2120232</v>
      </c>
      <c r="O24" s="16">
        <v>0</v>
      </c>
      <c r="P24" s="16">
        <v>0</v>
      </c>
      <c r="Q24" s="19">
        <f t="shared" si="13"/>
        <v>2120232</v>
      </c>
      <c r="R24" s="16">
        <v>640508.4</v>
      </c>
      <c r="S24" s="16">
        <v>9830</v>
      </c>
      <c r="T24" s="16">
        <v>0</v>
      </c>
      <c r="U24" s="20">
        <f t="shared" si="14"/>
        <v>650338.4</v>
      </c>
      <c r="V24" s="19">
        <f t="shared" si="15"/>
        <v>3531121.08</v>
      </c>
      <c r="W24" s="21">
        <f t="shared" si="16"/>
        <v>0.6516275509764956</v>
      </c>
      <c r="X24" s="21">
        <f t="shared" si="17"/>
        <v>0</v>
      </c>
      <c r="Y24" s="21">
        <f t="shared" si="0"/>
        <v>0.01000064765130161</v>
      </c>
      <c r="Z24" s="21">
        <f t="shared" si="1"/>
        <v>0.6616281986277972</v>
      </c>
      <c r="AA24" s="22">
        <f t="shared" si="2"/>
        <v>2.157038979757326</v>
      </c>
      <c r="AB24" s="22">
        <f t="shared" si="3"/>
        <v>0.7737537509295872</v>
      </c>
      <c r="AC24" s="23"/>
      <c r="AD24" s="22">
        <f t="shared" si="4"/>
        <v>3.5924209293147102</v>
      </c>
      <c r="AE24" s="32">
        <v>122467.71771771772</v>
      </c>
      <c r="AF24" s="25">
        <f t="shared" si="5"/>
        <v>4399.555922945351</v>
      </c>
      <c r="AG24" s="25"/>
      <c r="AH24" s="25">
        <f t="shared" si="6"/>
        <v>4399.555922945351</v>
      </c>
      <c r="AI24" s="26"/>
      <c r="AJ24" s="27">
        <v>161566761</v>
      </c>
      <c r="AK24" s="21">
        <f t="shared" si="7"/>
        <v>0.47073462096575674</v>
      </c>
      <c r="AL24" s="21">
        <f t="shared" si="8"/>
        <v>1.3122946742739987</v>
      </c>
      <c r="AM24" s="21">
        <f t="shared" si="9"/>
        <v>0.3964357495537093</v>
      </c>
      <c r="AN24" s="21">
        <f t="shared" si="10"/>
        <v>0.4025199217801983</v>
      </c>
      <c r="AO24" s="21">
        <f t="shared" si="18"/>
        <v>2.186</v>
      </c>
    </row>
    <row r="25" spans="1:41" ht="12.75">
      <c r="A25" s="12" t="s">
        <v>87</v>
      </c>
      <c r="B25" s="13" t="s">
        <v>88</v>
      </c>
      <c r="C25" s="14" t="s">
        <v>89</v>
      </c>
      <c r="D25" s="15"/>
      <c r="E25" s="15"/>
      <c r="F25" s="33">
        <v>1539278390</v>
      </c>
      <c r="G25" s="31">
        <v>91.31</v>
      </c>
      <c r="H25" s="18">
        <f t="shared" si="11"/>
        <v>0.9131</v>
      </c>
      <c r="I25" s="16">
        <v>3818242.0200000005</v>
      </c>
      <c r="L25" s="16">
        <v>41391.69</v>
      </c>
      <c r="M25" s="19">
        <f t="shared" si="12"/>
        <v>3859633.7100000004</v>
      </c>
      <c r="N25" s="16">
        <v>15054777</v>
      </c>
      <c r="O25" s="16">
        <v>8635836</v>
      </c>
      <c r="Q25" s="19">
        <f t="shared" si="13"/>
        <v>23690613</v>
      </c>
      <c r="R25" s="16">
        <v>8497980.7</v>
      </c>
      <c r="S25" s="16">
        <v>76964</v>
      </c>
      <c r="T25" s="16">
        <v>549424</v>
      </c>
      <c r="U25" s="20">
        <f t="shared" si="14"/>
        <v>9124368.7</v>
      </c>
      <c r="V25" s="19">
        <f t="shared" si="15"/>
        <v>36674615.410000004</v>
      </c>
      <c r="W25" s="21">
        <f t="shared" si="16"/>
        <v>0.5520756190178178</v>
      </c>
      <c r="X25" s="21">
        <f t="shared" si="17"/>
        <v>0.03569360835371697</v>
      </c>
      <c r="Y25" s="21">
        <f t="shared" si="0"/>
        <v>0.0050000052297232605</v>
      </c>
      <c r="Z25" s="21">
        <f t="shared" si="1"/>
        <v>0.592769232601258</v>
      </c>
      <c r="AA25" s="22">
        <f t="shared" si="2"/>
        <v>1.5390726689796508</v>
      </c>
      <c r="AB25" s="22">
        <f t="shared" si="3"/>
        <v>0.2507430582456238</v>
      </c>
      <c r="AC25" s="23"/>
      <c r="AD25" s="22">
        <f t="shared" si="4"/>
        <v>2.382584959826533</v>
      </c>
      <c r="AE25" s="32">
        <v>614616.5753424658</v>
      </c>
      <c r="AF25" s="25">
        <f t="shared" si="5"/>
        <v>14643.7620847105</v>
      </c>
      <c r="AG25" s="25"/>
      <c r="AH25" s="25">
        <f t="shared" si="6"/>
        <v>14643.7620847105</v>
      </c>
      <c r="AI25" s="26"/>
      <c r="AJ25" s="27">
        <v>1685763115</v>
      </c>
      <c r="AK25" s="21">
        <f t="shared" si="7"/>
        <v>0.22895468975781927</v>
      </c>
      <c r="AL25" s="21">
        <f t="shared" si="8"/>
        <v>1.4053346397960547</v>
      </c>
      <c r="AM25" s="21">
        <f t="shared" si="9"/>
        <v>0.5041028970431589</v>
      </c>
      <c r="AN25" s="21">
        <f t="shared" si="10"/>
        <v>0.5412604308880017</v>
      </c>
      <c r="AO25" s="21">
        <f t="shared" si="18"/>
        <v>2.1750000000000003</v>
      </c>
    </row>
    <row r="26" spans="1:41" ht="12.75">
      <c r="A26" s="12" t="s">
        <v>90</v>
      </c>
      <c r="B26" s="13" t="s">
        <v>91</v>
      </c>
      <c r="C26" s="14" t="s">
        <v>89</v>
      </c>
      <c r="D26" s="15"/>
      <c r="E26" s="15"/>
      <c r="F26" s="33">
        <v>1960360500</v>
      </c>
      <c r="G26" s="31">
        <v>80.19</v>
      </c>
      <c r="H26" s="18">
        <f t="shared" si="11"/>
        <v>0.8019</v>
      </c>
      <c r="I26" s="16">
        <v>5405184.89</v>
      </c>
      <c r="L26" s="16">
        <v>58459.63</v>
      </c>
      <c r="M26" s="19">
        <f t="shared" si="12"/>
        <v>5463644.52</v>
      </c>
      <c r="N26" s="16">
        <v>5818441</v>
      </c>
      <c r="Q26" s="19">
        <f t="shared" si="13"/>
        <v>5818441</v>
      </c>
      <c r="R26" s="16">
        <v>3142150</v>
      </c>
      <c r="S26" s="16">
        <v>98018</v>
      </c>
      <c r="U26" s="20">
        <f t="shared" si="14"/>
        <v>3240168</v>
      </c>
      <c r="V26" s="19">
        <f t="shared" si="15"/>
        <v>14522253.52</v>
      </c>
      <c r="W26" s="21">
        <f t="shared" si="16"/>
        <v>0.1602842946488669</v>
      </c>
      <c r="X26" s="21">
        <f t="shared" si="17"/>
        <v>0</v>
      </c>
      <c r="Y26" s="21">
        <f t="shared" si="0"/>
        <v>0.0049999987247243555</v>
      </c>
      <c r="Z26" s="21">
        <f t="shared" si="1"/>
        <v>0.16528429337359124</v>
      </c>
      <c r="AA26" s="22">
        <f t="shared" si="2"/>
        <v>0.29680464383974275</v>
      </c>
      <c r="AB26" s="22">
        <f t="shared" si="3"/>
        <v>0.2787061114524598</v>
      </c>
      <c r="AC26" s="23"/>
      <c r="AD26" s="22">
        <f t="shared" si="4"/>
        <v>0.7407950486657938</v>
      </c>
      <c r="AE26" s="32">
        <v>2712314.1552511416</v>
      </c>
      <c r="AF26" s="25">
        <f t="shared" si="5"/>
        <v>20092.68896636191</v>
      </c>
      <c r="AG26" s="25"/>
      <c r="AH26" s="25">
        <f t="shared" si="6"/>
        <v>20092.68896636191</v>
      </c>
      <c r="AI26" s="26"/>
      <c r="AJ26" s="27">
        <v>2444644594</v>
      </c>
      <c r="AK26" s="21">
        <f t="shared" si="7"/>
        <v>0.22349443078186765</v>
      </c>
      <c r="AL26" s="21">
        <f t="shared" si="8"/>
        <v>0.23800764390375836</v>
      </c>
      <c r="AM26" s="21">
        <f t="shared" si="9"/>
        <v>0.12853197588360774</v>
      </c>
      <c r="AN26" s="21">
        <f t="shared" si="10"/>
        <v>0.1325414748611102</v>
      </c>
      <c r="AO26" s="21">
        <f t="shared" si="18"/>
        <v>0.594</v>
      </c>
    </row>
    <row r="27" spans="1:41" ht="12.75">
      <c r="A27" s="12" t="s">
        <v>92</v>
      </c>
      <c r="B27" s="13" t="s">
        <v>93</v>
      </c>
      <c r="C27" s="14" t="s">
        <v>89</v>
      </c>
      <c r="D27" s="15"/>
      <c r="E27" s="15"/>
      <c r="F27" s="33">
        <v>2634731000</v>
      </c>
      <c r="G27" s="31">
        <v>98.34</v>
      </c>
      <c r="H27" s="18">
        <f t="shared" si="11"/>
        <v>0.9834</v>
      </c>
      <c r="I27" s="16">
        <v>5841282.607000001</v>
      </c>
      <c r="L27" s="16">
        <v>64076.54</v>
      </c>
      <c r="M27" s="19">
        <f t="shared" si="12"/>
        <v>5905359.147000001</v>
      </c>
      <c r="N27" s="16">
        <v>46194008</v>
      </c>
      <c r="Q27" s="19">
        <f t="shared" si="13"/>
        <v>46194008</v>
      </c>
      <c r="R27" s="16">
        <v>27797933</v>
      </c>
      <c r="T27" s="16">
        <v>853589</v>
      </c>
      <c r="U27" s="20">
        <f t="shared" si="14"/>
        <v>28651522</v>
      </c>
      <c r="V27" s="19">
        <f t="shared" si="15"/>
        <v>80750889.14700001</v>
      </c>
      <c r="W27" s="21">
        <f t="shared" si="16"/>
        <v>1.0550577269558068</v>
      </c>
      <c r="X27" s="21">
        <f t="shared" si="17"/>
        <v>0.03239757683042405</v>
      </c>
      <c r="Y27" s="21">
        <f t="shared" si="0"/>
        <v>0</v>
      </c>
      <c r="Z27" s="21">
        <f t="shared" si="1"/>
        <v>1.087455303786231</v>
      </c>
      <c r="AA27" s="22">
        <f t="shared" si="2"/>
        <v>1.7532722695409892</v>
      </c>
      <c r="AB27" s="22">
        <f t="shared" si="3"/>
        <v>0.2241351829465703</v>
      </c>
      <c r="AC27" s="23"/>
      <c r="AD27" s="22">
        <f t="shared" si="4"/>
        <v>3.064862756273791</v>
      </c>
      <c r="AE27" s="32">
        <v>319584.8784747489</v>
      </c>
      <c r="AF27" s="25">
        <f t="shared" si="5"/>
        <v>9794.837915055436</v>
      </c>
      <c r="AG27" s="25"/>
      <c r="AH27" s="25">
        <f t="shared" si="6"/>
        <v>9794.837915055436</v>
      </c>
      <c r="AI27" s="26"/>
      <c r="AJ27" s="27">
        <v>2679190624</v>
      </c>
      <c r="AK27" s="21">
        <f t="shared" si="7"/>
        <v>0.220415788787114</v>
      </c>
      <c r="AL27" s="21">
        <f t="shared" si="8"/>
        <v>1.7241777268924932</v>
      </c>
      <c r="AM27" s="21">
        <f t="shared" si="9"/>
        <v>1.0375496521594276</v>
      </c>
      <c r="AN27" s="21">
        <f t="shared" si="10"/>
        <v>1.0694096098777628</v>
      </c>
      <c r="AO27" s="21">
        <f t="shared" si="18"/>
        <v>3.013</v>
      </c>
    </row>
    <row r="28" spans="1:41" ht="12.75">
      <c r="A28" s="12" t="s">
        <v>94</v>
      </c>
      <c r="B28" s="13" t="s">
        <v>95</v>
      </c>
      <c r="C28" s="14" t="s">
        <v>89</v>
      </c>
      <c r="D28" s="15"/>
      <c r="E28" s="15"/>
      <c r="F28" s="33">
        <v>643434700</v>
      </c>
      <c r="G28" s="31">
        <v>91.52</v>
      </c>
      <c r="H28" s="18">
        <f t="shared" si="11"/>
        <v>0.9152</v>
      </c>
      <c r="I28" s="16">
        <v>1625485.09</v>
      </c>
      <c r="L28" s="16">
        <v>18118.71</v>
      </c>
      <c r="M28" s="19">
        <f t="shared" si="12"/>
        <v>1643603.8</v>
      </c>
      <c r="N28" s="16">
        <v>14487107</v>
      </c>
      <c r="Q28" s="19">
        <f t="shared" si="13"/>
        <v>14487107</v>
      </c>
      <c r="R28" s="16">
        <v>6982098.43</v>
      </c>
      <c r="T28" s="16">
        <v>238906.83</v>
      </c>
      <c r="U28" s="20">
        <f t="shared" si="14"/>
        <v>7221005.26</v>
      </c>
      <c r="V28" s="19">
        <f t="shared" si="15"/>
        <v>23351716.06</v>
      </c>
      <c r="W28" s="21">
        <f t="shared" si="16"/>
        <v>1.0851292959487575</v>
      </c>
      <c r="X28" s="21">
        <f t="shared" si="17"/>
        <v>0.03712992631575512</v>
      </c>
      <c r="Y28" s="21">
        <f t="shared" si="0"/>
        <v>0</v>
      </c>
      <c r="Z28" s="21">
        <f t="shared" si="1"/>
        <v>1.1222592222645127</v>
      </c>
      <c r="AA28" s="22">
        <f t="shared" si="2"/>
        <v>2.2515271557471177</v>
      </c>
      <c r="AB28" s="22">
        <f t="shared" si="3"/>
        <v>0.25544220726672034</v>
      </c>
      <c r="AC28" s="23"/>
      <c r="AD28" s="22">
        <f t="shared" si="4"/>
        <v>3.6292285852783506</v>
      </c>
      <c r="AE28" s="32">
        <v>260980.99950519545</v>
      </c>
      <c r="AF28" s="25">
        <f t="shared" si="5"/>
        <v>9471.597036187704</v>
      </c>
      <c r="AG28" s="25"/>
      <c r="AH28" s="25">
        <f t="shared" si="6"/>
        <v>9471.597036187704</v>
      </c>
      <c r="AI28" s="26"/>
      <c r="AJ28" s="27">
        <v>703053649</v>
      </c>
      <c r="AK28" s="21">
        <f t="shared" si="7"/>
        <v>0.23378070824862474</v>
      </c>
      <c r="AL28" s="21">
        <f t="shared" si="8"/>
        <v>2.0605976543334887</v>
      </c>
      <c r="AM28" s="21">
        <f t="shared" si="9"/>
        <v>0.9931103323240129</v>
      </c>
      <c r="AN28" s="21">
        <f t="shared" si="10"/>
        <v>1.0270916409111759</v>
      </c>
      <c r="AO28" s="21">
        <f t="shared" si="18"/>
        <v>3.322</v>
      </c>
    </row>
    <row r="29" spans="1:41" ht="12.75">
      <c r="A29" s="12" t="s">
        <v>96</v>
      </c>
      <c r="B29" s="13" t="s">
        <v>97</v>
      </c>
      <c r="C29" s="14" t="s">
        <v>89</v>
      </c>
      <c r="D29" s="15"/>
      <c r="E29" s="15"/>
      <c r="F29" s="33">
        <v>2022635628</v>
      </c>
      <c r="G29" s="31">
        <v>98.32</v>
      </c>
      <c r="H29" s="18">
        <f t="shared" si="11"/>
        <v>0.9832</v>
      </c>
      <c r="I29" s="16">
        <v>4085691.4999999995</v>
      </c>
      <c r="L29" s="16">
        <v>48315</v>
      </c>
      <c r="M29" s="19">
        <f t="shared" si="12"/>
        <v>4134006.4999999995</v>
      </c>
      <c r="N29" s="16">
        <v>11409833</v>
      </c>
      <c r="O29" s="16">
        <v>6179643</v>
      </c>
      <c r="Q29" s="19">
        <f t="shared" si="13"/>
        <v>17589476</v>
      </c>
      <c r="R29" s="16">
        <v>17897271.77</v>
      </c>
      <c r="T29" s="16">
        <v>633197.48</v>
      </c>
      <c r="U29" s="20">
        <f t="shared" si="14"/>
        <v>18530469.25</v>
      </c>
      <c r="V29" s="19">
        <f t="shared" si="15"/>
        <v>40253951.75</v>
      </c>
      <c r="W29" s="21">
        <f t="shared" si="16"/>
        <v>0.8848490317406789</v>
      </c>
      <c r="X29" s="21">
        <f t="shared" si="17"/>
        <v>0.03130556345564382</v>
      </c>
      <c r="Y29" s="21">
        <f t="shared" si="0"/>
        <v>0</v>
      </c>
      <c r="Z29" s="21">
        <f t="shared" si="1"/>
        <v>0.9161545951963227</v>
      </c>
      <c r="AA29" s="22">
        <f t="shared" si="2"/>
        <v>0.8696314727429492</v>
      </c>
      <c r="AB29" s="22">
        <f t="shared" si="3"/>
        <v>0.20438710970832355</v>
      </c>
      <c r="AC29" s="23"/>
      <c r="AD29" s="22">
        <f t="shared" si="4"/>
        <v>1.9901731776475955</v>
      </c>
      <c r="AE29" s="32">
        <v>331384.99678042496</v>
      </c>
      <c r="AF29" s="25">
        <f t="shared" si="5"/>
        <v>6595.135320672365</v>
      </c>
      <c r="AG29" s="25"/>
      <c r="AH29" s="25">
        <f t="shared" si="6"/>
        <v>6595.135320672365</v>
      </c>
      <c r="AI29" s="26"/>
      <c r="AJ29" s="27">
        <v>2057134787</v>
      </c>
      <c r="AK29" s="21">
        <f t="shared" si="7"/>
        <v>0.20095943766663837</v>
      </c>
      <c r="AL29" s="21">
        <f t="shared" si="8"/>
        <v>0.8550473265610087</v>
      </c>
      <c r="AM29" s="21">
        <f t="shared" si="9"/>
        <v>0.870009679633112</v>
      </c>
      <c r="AN29" s="21">
        <f t="shared" si="10"/>
        <v>0.9007902334403526</v>
      </c>
      <c r="AO29" s="21">
        <f t="shared" si="18"/>
        <v>1.957</v>
      </c>
    </row>
    <row r="30" spans="1:41" ht="12.75">
      <c r="A30" s="12" t="s">
        <v>98</v>
      </c>
      <c r="B30" s="13" t="s">
        <v>99</v>
      </c>
      <c r="C30" s="14" t="s">
        <v>89</v>
      </c>
      <c r="D30" s="15"/>
      <c r="E30" s="15"/>
      <c r="F30" s="33">
        <v>2748092917</v>
      </c>
      <c r="G30" s="31">
        <v>94.83</v>
      </c>
      <c r="H30" s="18">
        <f t="shared" si="11"/>
        <v>0.9483</v>
      </c>
      <c r="I30" s="16">
        <v>6694734.41</v>
      </c>
      <c r="L30" s="16">
        <v>72727.15</v>
      </c>
      <c r="M30" s="19">
        <f t="shared" si="12"/>
        <v>6767461.5600000005</v>
      </c>
      <c r="N30" s="16">
        <v>29792977</v>
      </c>
      <c r="Q30" s="19">
        <f t="shared" si="13"/>
        <v>29792977</v>
      </c>
      <c r="R30" s="16">
        <v>23243206</v>
      </c>
      <c r="T30" s="16">
        <v>963081</v>
      </c>
      <c r="U30" s="20">
        <f t="shared" si="14"/>
        <v>24206287</v>
      </c>
      <c r="V30" s="19">
        <f t="shared" si="15"/>
        <v>60766725.56</v>
      </c>
      <c r="W30" s="21">
        <f t="shared" si="16"/>
        <v>0.8457940361555831</v>
      </c>
      <c r="X30" s="21">
        <f t="shared" si="17"/>
        <v>0.03504543074370873</v>
      </c>
      <c r="Y30" s="21">
        <f t="shared" si="0"/>
        <v>0</v>
      </c>
      <c r="Z30" s="21">
        <f t="shared" si="1"/>
        <v>0.8808394668992919</v>
      </c>
      <c r="AA30" s="22">
        <f t="shared" si="2"/>
        <v>1.084132811365199</v>
      </c>
      <c r="AB30" s="22">
        <f t="shared" si="3"/>
        <v>0.2462602890220979</v>
      </c>
      <c r="AC30" s="23"/>
      <c r="AD30" s="22">
        <f t="shared" si="4"/>
        <v>2.2112325672865887</v>
      </c>
      <c r="AE30" s="32">
        <v>352629.5426642112</v>
      </c>
      <c r="AF30" s="25">
        <f t="shared" si="5"/>
        <v>7797.459289264794</v>
      </c>
      <c r="AG30" s="25"/>
      <c r="AH30" s="25">
        <f t="shared" si="6"/>
        <v>7797.459289264794</v>
      </c>
      <c r="AI30" s="26"/>
      <c r="AJ30" s="27">
        <v>2897617571</v>
      </c>
      <c r="AK30" s="21">
        <f t="shared" si="7"/>
        <v>0.23355261328238267</v>
      </c>
      <c r="AL30" s="21">
        <f t="shared" si="8"/>
        <v>1.0281887195251274</v>
      </c>
      <c r="AM30" s="21">
        <f t="shared" si="9"/>
        <v>0.8021488492002247</v>
      </c>
      <c r="AN30" s="21">
        <f t="shared" si="10"/>
        <v>0.8353858439520072</v>
      </c>
      <c r="AO30" s="21">
        <f t="shared" si="18"/>
        <v>2.097</v>
      </c>
    </row>
    <row r="31" spans="1:41" ht="12.75">
      <c r="A31" s="12" t="s">
        <v>100</v>
      </c>
      <c r="B31" s="13" t="s">
        <v>101</v>
      </c>
      <c r="C31" s="14" t="s">
        <v>89</v>
      </c>
      <c r="D31" s="15"/>
      <c r="E31" s="15"/>
      <c r="F31" s="33">
        <v>2066283800</v>
      </c>
      <c r="G31" s="31">
        <v>98.65</v>
      </c>
      <c r="H31" s="18">
        <f t="shared" si="11"/>
        <v>0.9865</v>
      </c>
      <c r="I31" s="16">
        <v>4681501.239999999</v>
      </c>
      <c r="L31" s="16">
        <v>50764.63</v>
      </c>
      <c r="M31" s="19">
        <f t="shared" si="12"/>
        <v>4732265.869999999</v>
      </c>
      <c r="N31" s="16">
        <v>17440021</v>
      </c>
      <c r="O31" s="16">
        <v>10741354</v>
      </c>
      <c r="Q31" s="19">
        <f t="shared" si="13"/>
        <v>28181375</v>
      </c>
      <c r="R31" s="16">
        <v>10181731</v>
      </c>
      <c r="S31" s="16">
        <v>206628</v>
      </c>
      <c r="T31" s="16">
        <v>672145</v>
      </c>
      <c r="U31" s="20">
        <f t="shared" si="14"/>
        <v>11060504</v>
      </c>
      <c r="V31" s="19">
        <f t="shared" si="15"/>
        <v>43974144.870000005</v>
      </c>
      <c r="W31" s="21">
        <f t="shared" si="16"/>
        <v>0.4927556901912506</v>
      </c>
      <c r="X31" s="21">
        <f t="shared" si="17"/>
        <v>0.032529171452633954</v>
      </c>
      <c r="Y31" s="21">
        <f t="shared" si="0"/>
        <v>0.009999981609496236</v>
      </c>
      <c r="Z31" s="21">
        <f t="shared" si="1"/>
        <v>0.5352848432533808</v>
      </c>
      <c r="AA31" s="22">
        <f t="shared" si="2"/>
        <v>1.36386758682423</v>
      </c>
      <c r="AB31" s="22">
        <f t="shared" si="3"/>
        <v>0.22902303497709264</v>
      </c>
      <c r="AC31" s="23"/>
      <c r="AD31" s="22">
        <f t="shared" si="4"/>
        <v>2.128175465054704</v>
      </c>
      <c r="AE31" s="32">
        <v>669581.224489796</v>
      </c>
      <c r="AF31" s="25">
        <f t="shared" si="5"/>
        <v>14249.863338204696</v>
      </c>
      <c r="AG31" s="25"/>
      <c r="AH31" s="25">
        <f t="shared" si="6"/>
        <v>14249.863338204696</v>
      </c>
      <c r="AI31" s="26"/>
      <c r="AJ31" s="27">
        <v>2094558996</v>
      </c>
      <c r="AK31" s="21">
        <f t="shared" si="7"/>
        <v>0.22593137166521704</v>
      </c>
      <c r="AL31" s="21">
        <f t="shared" si="8"/>
        <v>1.3454562537421122</v>
      </c>
      <c r="AM31" s="21">
        <f t="shared" si="9"/>
        <v>0.4861038060729801</v>
      </c>
      <c r="AN31" s="21">
        <f t="shared" si="10"/>
        <v>0.5280588429890184</v>
      </c>
      <c r="AO31" s="21">
        <f t="shared" si="18"/>
        <v>2.099</v>
      </c>
    </row>
    <row r="32" spans="1:41" ht="12.75">
      <c r="A32" s="12" t="s">
        <v>102</v>
      </c>
      <c r="B32" s="13" t="s">
        <v>103</v>
      </c>
      <c r="C32" s="14" t="s">
        <v>89</v>
      </c>
      <c r="D32" s="15"/>
      <c r="E32" s="15"/>
      <c r="F32" s="33">
        <v>1782595786</v>
      </c>
      <c r="G32" s="31">
        <v>85.77</v>
      </c>
      <c r="H32" s="18">
        <f t="shared" si="11"/>
        <v>0.8576999999999999</v>
      </c>
      <c r="I32" s="16">
        <v>4557958.83</v>
      </c>
      <c r="L32" s="16">
        <v>50000.97</v>
      </c>
      <c r="M32" s="19">
        <f t="shared" si="12"/>
        <v>4607959.8</v>
      </c>
      <c r="N32" s="16">
        <v>25644711</v>
      </c>
      <c r="Q32" s="19">
        <f t="shared" si="13"/>
        <v>25644711</v>
      </c>
      <c r="R32" s="16">
        <v>13142140</v>
      </c>
      <c r="S32" s="16">
        <v>178260</v>
      </c>
      <c r="T32" s="16">
        <v>667347</v>
      </c>
      <c r="U32" s="20">
        <f t="shared" si="14"/>
        <v>13987747</v>
      </c>
      <c r="V32" s="19">
        <f t="shared" si="15"/>
        <v>44240417.8</v>
      </c>
      <c r="W32" s="21">
        <f t="shared" si="16"/>
        <v>0.7372473391452301</v>
      </c>
      <c r="X32" s="21">
        <f t="shared" si="17"/>
        <v>0.03743681014176929</v>
      </c>
      <c r="Y32" s="21">
        <f t="shared" si="0"/>
        <v>0.010000023639683395</v>
      </c>
      <c r="Z32" s="21">
        <f t="shared" si="1"/>
        <v>0.7846841729266828</v>
      </c>
      <c r="AA32" s="22">
        <f t="shared" si="2"/>
        <v>1.4386161574826026</v>
      </c>
      <c r="AB32" s="22">
        <f t="shared" si="3"/>
        <v>0.2584971778902208</v>
      </c>
      <c r="AC32" s="23"/>
      <c r="AD32" s="22">
        <f t="shared" si="4"/>
        <v>2.4817975082995063</v>
      </c>
      <c r="AE32" s="32">
        <v>596697.7933063626</v>
      </c>
      <c r="AF32" s="25">
        <f t="shared" si="5"/>
        <v>14808.830966355445</v>
      </c>
      <c r="AG32" s="25"/>
      <c r="AH32" s="25">
        <f t="shared" si="6"/>
        <v>14808.830966355445</v>
      </c>
      <c r="AI32" s="26"/>
      <c r="AJ32" s="27">
        <v>2078273817</v>
      </c>
      <c r="AK32" s="21">
        <f t="shared" si="7"/>
        <v>0.2217205337577517</v>
      </c>
      <c r="AL32" s="21">
        <f t="shared" si="8"/>
        <v>1.233942841902242</v>
      </c>
      <c r="AM32" s="21">
        <f t="shared" si="9"/>
        <v>0.6323584453838115</v>
      </c>
      <c r="AN32" s="21">
        <f t="shared" si="10"/>
        <v>0.6730463948293104</v>
      </c>
      <c r="AO32" s="21">
        <f t="shared" si="18"/>
        <v>2.129</v>
      </c>
    </row>
    <row r="33" spans="1:41" ht="12.75">
      <c r="A33" s="12" t="s">
        <v>104</v>
      </c>
      <c r="B33" s="13" t="s">
        <v>105</v>
      </c>
      <c r="C33" s="14" t="s">
        <v>89</v>
      </c>
      <c r="D33" s="15"/>
      <c r="E33" s="15"/>
      <c r="F33" s="33">
        <v>1266848110</v>
      </c>
      <c r="G33" s="31">
        <v>85.02</v>
      </c>
      <c r="H33" s="18">
        <f t="shared" si="11"/>
        <v>0.8502</v>
      </c>
      <c r="I33" s="16">
        <v>3290490.7399999998</v>
      </c>
      <c r="L33" s="16">
        <v>35638.4</v>
      </c>
      <c r="M33" s="19">
        <f t="shared" si="12"/>
        <v>3326129.1399999997</v>
      </c>
      <c r="N33" s="16">
        <v>12606577</v>
      </c>
      <c r="O33" s="16">
        <v>6974109</v>
      </c>
      <c r="Q33" s="19">
        <f t="shared" si="13"/>
        <v>19580686</v>
      </c>
      <c r="R33" s="16">
        <v>6451588</v>
      </c>
      <c r="S33" s="16">
        <v>63342</v>
      </c>
      <c r="T33" s="16">
        <v>469658</v>
      </c>
      <c r="U33" s="20">
        <f t="shared" si="14"/>
        <v>6984588</v>
      </c>
      <c r="V33" s="19">
        <f t="shared" si="15"/>
        <v>29891403.139999997</v>
      </c>
      <c r="W33" s="21">
        <f t="shared" si="16"/>
        <v>0.5092629455002304</v>
      </c>
      <c r="X33" s="21">
        <f t="shared" si="17"/>
        <v>0.037072952652548063</v>
      </c>
      <c r="Y33" s="21">
        <f t="shared" si="0"/>
        <v>0.0049999679914271645</v>
      </c>
      <c r="Z33" s="21">
        <f t="shared" si="1"/>
        <v>0.5513358661442057</v>
      </c>
      <c r="AA33" s="22">
        <f t="shared" si="2"/>
        <v>1.54562222932945</v>
      </c>
      <c r="AB33" s="22">
        <f t="shared" si="3"/>
        <v>0.2625515335062543</v>
      </c>
      <c r="AC33" s="23"/>
      <c r="AD33" s="22">
        <f t="shared" si="4"/>
        <v>2.3595096289799096</v>
      </c>
      <c r="AE33" s="32">
        <v>737043.5944140862</v>
      </c>
      <c r="AF33" s="25">
        <f t="shared" si="5"/>
        <v>17390.614579979996</v>
      </c>
      <c r="AG33" s="25"/>
      <c r="AH33" s="25">
        <f t="shared" si="6"/>
        <v>17390.614579979996</v>
      </c>
      <c r="AI33" s="26"/>
      <c r="AJ33" s="27">
        <v>1490043274</v>
      </c>
      <c r="AK33" s="21">
        <f t="shared" si="7"/>
        <v>0.22322366054987475</v>
      </c>
      <c r="AL33" s="21">
        <f t="shared" si="8"/>
        <v>1.314101834602154</v>
      </c>
      <c r="AM33" s="21">
        <f t="shared" si="9"/>
        <v>0.4329799082063438</v>
      </c>
      <c r="AN33" s="21">
        <f t="shared" si="10"/>
        <v>0.46875068139799536</v>
      </c>
      <c r="AO33" s="21">
        <f t="shared" si="18"/>
        <v>2.0060000000000002</v>
      </c>
    </row>
    <row r="34" spans="1:41" ht="12.75">
      <c r="A34" s="12" t="s">
        <v>106</v>
      </c>
      <c r="B34" s="13" t="s">
        <v>107</v>
      </c>
      <c r="C34" s="14" t="s">
        <v>89</v>
      </c>
      <c r="D34" s="15"/>
      <c r="E34" s="15"/>
      <c r="F34" s="33">
        <v>1689579054</v>
      </c>
      <c r="G34" s="31">
        <v>92.84</v>
      </c>
      <c r="H34" s="18">
        <f t="shared" si="11"/>
        <v>0.9284</v>
      </c>
      <c r="I34" s="16">
        <v>4290256.81</v>
      </c>
      <c r="L34" s="16">
        <v>46461.2</v>
      </c>
      <c r="M34" s="19">
        <f t="shared" si="12"/>
        <v>4336718.01</v>
      </c>
      <c r="N34" s="16">
        <v>34384491</v>
      </c>
      <c r="Q34" s="19">
        <f t="shared" si="13"/>
        <v>34384491</v>
      </c>
      <c r="R34" s="16">
        <v>16374628</v>
      </c>
      <c r="T34" s="16">
        <v>618693</v>
      </c>
      <c r="U34" s="20">
        <f t="shared" si="14"/>
        <v>16993321</v>
      </c>
      <c r="V34" s="19">
        <f t="shared" si="15"/>
        <v>55714530.010000005</v>
      </c>
      <c r="W34" s="21">
        <f t="shared" si="16"/>
        <v>0.969154296819307</v>
      </c>
      <c r="X34" s="21">
        <f t="shared" si="17"/>
        <v>0.036618174126583365</v>
      </c>
      <c r="Y34" s="21">
        <f t="shared" si="0"/>
        <v>0</v>
      </c>
      <c r="Z34" s="21">
        <f t="shared" si="1"/>
        <v>1.0057724709458904</v>
      </c>
      <c r="AA34" s="22">
        <f t="shared" si="2"/>
        <v>2.03509216799275</v>
      </c>
      <c r="AB34" s="22">
        <f t="shared" si="3"/>
        <v>0.25667446573352226</v>
      </c>
      <c r="AC34" s="23"/>
      <c r="AD34" s="22">
        <f t="shared" si="4"/>
        <v>3.2975391046721634</v>
      </c>
      <c r="AE34" s="32">
        <v>307243.6838930223</v>
      </c>
      <c r="AF34" s="25">
        <f t="shared" si="5"/>
        <v>10131.48062300774</v>
      </c>
      <c r="AG34" s="25"/>
      <c r="AH34" s="25">
        <f t="shared" si="6"/>
        <v>10131.48062300774</v>
      </c>
      <c r="AI34" s="26"/>
      <c r="AJ34" s="27">
        <v>1819882643</v>
      </c>
      <c r="AK34" s="21">
        <f t="shared" si="7"/>
        <v>0.23829657514899436</v>
      </c>
      <c r="AL34" s="21">
        <f t="shared" si="8"/>
        <v>1.8893795779775453</v>
      </c>
      <c r="AM34" s="21">
        <f t="shared" si="9"/>
        <v>0.8997628535545079</v>
      </c>
      <c r="AN34" s="21">
        <f t="shared" si="10"/>
        <v>0.9337591665794023</v>
      </c>
      <c r="AO34" s="21">
        <f t="shared" si="18"/>
        <v>3.061</v>
      </c>
    </row>
    <row r="35" spans="1:41" ht="12.75">
      <c r="A35" s="12" t="s">
        <v>108</v>
      </c>
      <c r="B35" s="13" t="s">
        <v>109</v>
      </c>
      <c r="C35" s="14" t="s">
        <v>89</v>
      </c>
      <c r="D35" s="15"/>
      <c r="E35" s="15"/>
      <c r="F35" s="33">
        <v>2051617500</v>
      </c>
      <c r="G35" s="31">
        <v>98.53</v>
      </c>
      <c r="H35" s="18">
        <f t="shared" si="11"/>
        <v>0.9853000000000001</v>
      </c>
      <c r="I35" s="16">
        <v>4722423.9799999995</v>
      </c>
      <c r="L35" s="16">
        <v>51454.3</v>
      </c>
      <c r="M35" s="19">
        <f t="shared" si="12"/>
        <v>4773878.279999999</v>
      </c>
      <c r="N35" s="16">
        <v>32521408</v>
      </c>
      <c r="Q35" s="19">
        <f t="shared" si="13"/>
        <v>32521408</v>
      </c>
      <c r="R35" s="16">
        <v>17395774</v>
      </c>
      <c r="T35" s="16">
        <v>679661</v>
      </c>
      <c r="U35" s="20">
        <f t="shared" si="14"/>
        <v>18075435</v>
      </c>
      <c r="V35" s="19">
        <f t="shared" si="15"/>
        <v>55370721.279999994</v>
      </c>
      <c r="W35" s="21">
        <f t="shared" si="16"/>
        <v>0.8479053234825692</v>
      </c>
      <c r="X35" s="21">
        <f t="shared" si="17"/>
        <v>0.03312805627754686</v>
      </c>
      <c r="Y35" s="21">
        <f t="shared" si="0"/>
        <v>0</v>
      </c>
      <c r="Z35" s="21">
        <f t="shared" si="1"/>
        <v>0.8810333797601161</v>
      </c>
      <c r="AA35" s="22">
        <f t="shared" si="2"/>
        <v>1.5851594168991054</v>
      </c>
      <c r="AB35" s="22">
        <f t="shared" si="3"/>
        <v>0.2326885143063948</v>
      </c>
      <c r="AC35" s="34"/>
      <c r="AD35" s="22">
        <f t="shared" si="4"/>
        <v>2.698881310965616</v>
      </c>
      <c r="AE35" s="32">
        <v>329509.3347193347</v>
      </c>
      <c r="AF35" s="25">
        <f t="shared" si="5"/>
        <v>8893.06585262726</v>
      </c>
      <c r="AG35" s="25"/>
      <c r="AH35" s="25">
        <f t="shared" si="6"/>
        <v>8893.06585262726</v>
      </c>
      <c r="AI35" s="26"/>
      <c r="AJ35" s="27">
        <v>2082226224</v>
      </c>
      <c r="AK35" s="21">
        <f t="shared" si="7"/>
        <v>0.229267993312911</v>
      </c>
      <c r="AL35" s="21">
        <f t="shared" si="8"/>
        <v>1.5618575746071288</v>
      </c>
      <c r="AM35" s="21">
        <f t="shared" si="9"/>
        <v>0.8354411158352599</v>
      </c>
      <c r="AN35" s="21">
        <f t="shared" si="10"/>
        <v>0.8680821897092772</v>
      </c>
      <c r="AO35" s="21">
        <f t="shared" si="18"/>
        <v>2.6590000000000003</v>
      </c>
    </row>
    <row r="36" spans="1:41" ht="12.75">
      <c r="A36" s="12" t="s">
        <v>110</v>
      </c>
      <c r="B36" s="13" t="s">
        <v>111</v>
      </c>
      <c r="C36" s="14" t="s">
        <v>89</v>
      </c>
      <c r="D36" s="15"/>
      <c r="E36" s="15"/>
      <c r="F36" s="33">
        <v>1854843709</v>
      </c>
      <c r="G36" s="31">
        <v>85.86</v>
      </c>
      <c r="H36" s="18">
        <f t="shared" si="11"/>
        <v>0.8586</v>
      </c>
      <c r="I36" s="16">
        <v>4268754.01</v>
      </c>
      <c r="L36" s="16">
        <v>47443.87</v>
      </c>
      <c r="M36" s="19">
        <f t="shared" si="12"/>
        <v>4316197.88</v>
      </c>
      <c r="N36" s="16">
        <v>14130843</v>
      </c>
      <c r="O36" s="16">
        <v>5889708</v>
      </c>
      <c r="Q36" s="19">
        <f t="shared" si="13"/>
        <v>20020551</v>
      </c>
      <c r="R36" s="16">
        <v>10329570.83</v>
      </c>
      <c r="T36" s="16">
        <v>642622.69</v>
      </c>
      <c r="U36" s="20">
        <f t="shared" si="14"/>
        <v>10972193.52</v>
      </c>
      <c r="V36" s="19">
        <f t="shared" si="15"/>
        <v>35308942.4</v>
      </c>
      <c r="W36" s="21">
        <f t="shared" si="16"/>
        <v>0.5568971002720747</v>
      </c>
      <c r="X36" s="21">
        <f t="shared" si="17"/>
        <v>0.034645651646113974</v>
      </c>
      <c r="Y36" s="21">
        <f t="shared" si="0"/>
        <v>0</v>
      </c>
      <c r="Z36" s="21">
        <f t="shared" si="1"/>
        <v>0.5915427519181887</v>
      </c>
      <c r="AA36" s="22">
        <f t="shared" si="2"/>
        <v>1.0793659273208338</v>
      </c>
      <c r="AB36" s="22">
        <f t="shared" si="3"/>
        <v>0.23269873677534736</v>
      </c>
      <c r="AC36" s="23"/>
      <c r="AD36" s="22">
        <f t="shared" si="4"/>
        <v>1.9036074160143701</v>
      </c>
      <c r="AE36" s="32">
        <v>316686.8542199489</v>
      </c>
      <c r="AF36" s="25">
        <f t="shared" si="5"/>
        <v>6028.474442473564</v>
      </c>
      <c r="AG36" s="25"/>
      <c r="AH36" s="25">
        <f t="shared" si="6"/>
        <v>6028.474442473564</v>
      </c>
      <c r="AI36" s="26"/>
      <c r="AJ36" s="27">
        <v>2159693809</v>
      </c>
      <c r="AK36" s="21">
        <f t="shared" si="7"/>
        <v>0.19985230600806894</v>
      </c>
      <c r="AL36" s="21">
        <f t="shared" si="8"/>
        <v>0.927008769325041</v>
      </c>
      <c r="AM36" s="21">
        <f t="shared" si="9"/>
        <v>0.4782886716141899</v>
      </c>
      <c r="AN36" s="21">
        <f t="shared" si="10"/>
        <v>0.5080439400379835</v>
      </c>
      <c r="AO36" s="21">
        <f t="shared" si="18"/>
        <v>1.635</v>
      </c>
    </row>
    <row r="37" spans="1:41" ht="12.75">
      <c r="A37" s="12" t="s">
        <v>112</v>
      </c>
      <c r="B37" s="13" t="s">
        <v>113</v>
      </c>
      <c r="C37" s="14" t="s">
        <v>89</v>
      </c>
      <c r="D37" s="15"/>
      <c r="E37" s="15"/>
      <c r="F37" s="33">
        <v>2658922977</v>
      </c>
      <c r="G37" s="31">
        <v>89.46</v>
      </c>
      <c r="H37" s="18">
        <f t="shared" si="11"/>
        <v>0.8946</v>
      </c>
      <c r="I37" s="16">
        <v>6946275.529999999</v>
      </c>
      <c r="L37" s="16">
        <v>75537.17</v>
      </c>
      <c r="M37" s="19">
        <f t="shared" si="12"/>
        <v>7021812.699999999</v>
      </c>
      <c r="N37" s="16">
        <v>17810065</v>
      </c>
      <c r="Q37" s="19">
        <f t="shared" si="13"/>
        <v>17810065</v>
      </c>
      <c r="R37" s="16">
        <v>19413347</v>
      </c>
      <c r="T37" s="16">
        <v>966584</v>
      </c>
      <c r="U37" s="20">
        <f t="shared" si="14"/>
        <v>20379931</v>
      </c>
      <c r="V37" s="19">
        <f t="shared" si="15"/>
        <v>45211808.7</v>
      </c>
      <c r="W37" s="21">
        <f t="shared" si="16"/>
        <v>0.7301206980393099</v>
      </c>
      <c r="X37" s="21">
        <f t="shared" si="17"/>
        <v>0.03635246332297199</v>
      </c>
      <c r="Y37" s="21">
        <f t="shared" si="0"/>
        <v>0</v>
      </c>
      <c r="Z37" s="21">
        <f t="shared" si="1"/>
        <v>0.7664731613622819</v>
      </c>
      <c r="AA37" s="22">
        <f t="shared" si="2"/>
        <v>0.6698225241595631</v>
      </c>
      <c r="AB37" s="22">
        <f t="shared" si="3"/>
        <v>0.2640848479154723</v>
      </c>
      <c r="AC37" s="23"/>
      <c r="AD37" s="22">
        <f t="shared" si="4"/>
        <v>1.7003805334373174</v>
      </c>
      <c r="AE37" s="32">
        <v>438242.21835075493</v>
      </c>
      <c r="AF37" s="25">
        <f t="shared" si="5"/>
        <v>7451.785370140101</v>
      </c>
      <c r="AG37" s="25"/>
      <c r="AH37" s="25">
        <f t="shared" si="6"/>
        <v>7451.785370140101</v>
      </c>
      <c r="AI37" s="26"/>
      <c r="AJ37" s="27">
        <v>2972025895</v>
      </c>
      <c r="AK37" s="21">
        <f t="shared" si="7"/>
        <v>0.23626351007954455</v>
      </c>
      <c r="AL37" s="21">
        <f t="shared" si="8"/>
        <v>0.5992567235017311</v>
      </c>
      <c r="AM37" s="21">
        <f t="shared" si="9"/>
        <v>0.6532024849669085</v>
      </c>
      <c r="AN37" s="21">
        <f t="shared" si="10"/>
        <v>0.6857252164015887</v>
      </c>
      <c r="AO37" s="21">
        <f t="shared" si="18"/>
        <v>1.521</v>
      </c>
    </row>
    <row r="38" spans="1:41" ht="12.75">
      <c r="A38" s="12" t="s">
        <v>114</v>
      </c>
      <c r="B38" s="13" t="s">
        <v>115</v>
      </c>
      <c r="C38" s="14" t="s">
        <v>89</v>
      </c>
      <c r="D38" s="15"/>
      <c r="E38" s="15"/>
      <c r="F38" s="33">
        <v>1198075818</v>
      </c>
      <c r="G38" s="31">
        <v>97.48</v>
      </c>
      <c r="H38" s="18">
        <f t="shared" si="11"/>
        <v>0.9748</v>
      </c>
      <c r="I38" s="16">
        <v>2859036.3</v>
      </c>
      <c r="L38" s="16">
        <v>31247.75</v>
      </c>
      <c r="M38" s="19">
        <f t="shared" si="12"/>
        <v>2890284.05</v>
      </c>
      <c r="N38" s="16">
        <v>17822315</v>
      </c>
      <c r="Q38" s="19">
        <f t="shared" si="13"/>
        <v>17822315</v>
      </c>
      <c r="R38" s="16">
        <v>8771424</v>
      </c>
      <c r="T38" s="16">
        <v>415734</v>
      </c>
      <c r="U38" s="20">
        <f t="shared" si="14"/>
        <v>9187158</v>
      </c>
      <c r="V38" s="19">
        <f t="shared" si="15"/>
        <v>29899757.05</v>
      </c>
      <c r="W38" s="21">
        <f t="shared" si="16"/>
        <v>0.7321259529837201</v>
      </c>
      <c r="X38" s="21">
        <f t="shared" si="17"/>
        <v>0.034700141155841274</v>
      </c>
      <c r="Y38" s="21">
        <f t="shared" si="0"/>
        <v>0</v>
      </c>
      <c r="Z38" s="21">
        <f t="shared" si="1"/>
        <v>0.7668260941395614</v>
      </c>
      <c r="AA38" s="22">
        <f t="shared" si="2"/>
        <v>1.487578226038446</v>
      </c>
      <c r="AB38" s="22">
        <f t="shared" si="3"/>
        <v>0.24124383503749172</v>
      </c>
      <c r="AC38" s="23"/>
      <c r="AD38" s="22">
        <f t="shared" si="4"/>
        <v>2.495648155215499</v>
      </c>
      <c r="AE38" s="32">
        <v>435395.9430297799</v>
      </c>
      <c r="AF38" s="25">
        <f t="shared" si="5"/>
        <v>10865.950820105827</v>
      </c>
      <c r="AG38" s="25"/>
      <c r="AH38" s="25">
        <f t="shared" si="6"/>
        <v>10865.950820105827</v>
      </c>
      <c r="AI38" s="26"/>
      <c r="AJ38" s="27">
        <v>1229027356</v>
      </c>
      <c r="AK38" s="21">
        <f t="shared" si="7"/>
        <v>0.23516840661763103</v>
      </c>
      <c r="AL38" s="21">
        <f t="shared" si="8"/>
        <v>1.4501154032896888</v>
      </c>
      <c r="AM38" s="21">
        <f t="shared" si="9"/>
        <v>0.7136882639087491</v>
      </c>
      <c r="AN38" s="21">
        <f t="shared" si="10"/>
        <v>0.7475145248109514</v>
      </c>
      <c r="AO38" s="21">
        <f t="shared" si="18"/>
        <v>2.433</v>
      </c>
    </row>
    <row r="39" spans="1:41" ht="12.75">
      <c r="A39" s="12" t="s">
        <v>116</v>
      </c>
      <c r="B39" s="13" t="s">
        <v>117</v>
      </c>
      <c r="C39" s="14" t="s">
        <v>89</v>
      </c>
      <c r="D39" s="15"/>
      <c r="E39" s="15"/>
      <c r="F39" s="33">
        <v>4328468113</v>
      </c>
      <c r="G39" s="31">
        <v>92.58</v>
      </c>
      <c r="H39" s="18">
        <f t="shared" si="11"/>
        <v>0.9258</v>
      </c>
      <c r="I39" s="16">
        <v>10844447.98</v>
      </c>
      <c r="L39" s="16">
        <v>118557.68</v>
      </c>
      <c r="M39" s="19">
        <f t="shared" si="12"/>
        <v>10963005.66</v>
      </c>
      <c r="N39" s="16">
        <v>50554930</v>
      </c>
      <c r="Q39" s="19">
        <f t="shared" si="13"/>
        <v>50554930</v>
      </c>
      <c r="R39" s="16">
        <v>45697885</v>
      </c>
      <c r="T39" s="16">
        <v>1572652</v>
      </c>
      <c r="U39" s="20">
        <f t="shared" si="14"/>
        <v>47270537</v>
      </c>
      <c r="V39" s="19">
        <f t="shared" si="15"/>
        <v>108788472.66000001</v>
      </c>
      <c r="W39" s="21">
        <f t="shared" si="16"/>
        <v>1.0557519151579806</v>
      </c>
      <c r="X39" s="21">
        <f t="shared" si="17"/>
        <v>0.036332761590104845</v>
      </c>
      <c r="Y39" s="21">
        <f t="shared" si="0"/>
        <v>0</v>
      </c>
      <c r="Z39" s="21">
        <f t="shared" si="1"/>
        <v>1.0920846767480852</v>
      </c>
      <c r="AA39" s="22">
        <f t="shared" si="2"/>
        <v>1.1679635538532613</v>
      </c>
      <c r="AB39" s="22">
        <f t="shared" si="3"/>
        <v>0.2532768031044058</v>
      </c>
      <c r="AC39" s="35"/>
      <c r="AD39" s="22">
        <f t="shared" si="4"/>
        <v>2.513325033705753</v>
      </c>
      <c r="AE39" s="32">
        <v>458066.1894923259</v>
      </c>
      <c r="AF39" s="25">
        <f t="shared" si="5"/>
        <v>11512.692211452657</v>
      </c>
      <c r="AG39" s="25"/>
      <c r="AH39" s="25">
        <f t="shared" si="6"/>
        <v>11512.692211452657</v>
      </c>
      <c r="AI39" s="26"/>
      <c r="AJ39" s="27">
        <v>4674851169</v>
      </c>
      <c r="AK39" s="21">
        <f t="shared" si="7"/>
        <v>0.23451026061959324</v>
      </c>
      <c r="AL39" s="21">
        <f t="shared" si="8"/>
        <v>1.0814233046656379</v>
      </c>
      <c r="AM39" s="21">
        <f t="shared" si="9"/>
        <v>0.97752598634654</v>
      </c>
      <c r="AN39" s="21">
        <f t="shared" si="10"/>
        <v>1.0111666722881292</v>
      </c>
      <c r="AO39" s="21">
        <f t="shared" si="18"/>
        <v>2.327</v>
      </c>
    </row>
    <row r="40" spans="1:41" ht="12.75">
      <c r="A40" s="12" t="s">
        <v>118</v>
      </c>
      <c r="B40" s="13" t="s">
        <v>119</v>
      </c>
      <c r="C40" s="14" t="s">
        <v>89</v>
      </c>
      <c r="D40" s="15"/>
      <c r="E40" s="15"/>
      <c r="F40" s="33">
        <v>3364896744</v>
      </c>
      <c r="G40" s="31">
        <v>105.47</v>
      </c>
      <c r="H40" s="18">
        <f t="shared" si="11"/>
        <v>1.0547</v>
      </c>
      <c r="I40" s="16">
        <v>7215767.99</v>
      </c>
      <c r="L40" s="16">
        <v>78573.47</v>
      </c>
      <c r="M40" s="19">
        <f t="shared" si="12"/>
        <v>7294341.46</v>
      </c>
      <c r="N40" s="16">
        <v>10540381</v>
      </c>
      <c r="Q40" s="19">
        <f t="shared" si="13"/>
        <v>10540381</v>
      </c>
      <c r="R40" s="16">
        <v>11431031.35</v>
      </c>
      <c r="U40" s="20">
        <f t="shared" si="14"/>
        <v>11431031.35</v>
      </c>
      <c r="V40" s="19">
        <f t="shared" si="15"/>
        <v>29265753.810000002</v>
      </c>
      <c r="W40" s="21">
        <f t="shared" si="16"/>
        <v>0.33971417905713897</v>
      </c>
      <c r="X40" s="21">
        <f t="shared" si="17"/>
        <v>0</v>
      </c>
      <c r="Y40" s="21">
        <f t="shared" si="0"/>
        <v>0</v>
      </c>
      <c r="Z40" s="21">
        <f t="shared" si="1"/>
        <v>0.33971417905713897</v>
      </c>
      <c r="AA40" s="22">
        <f t="shared" si="2"/>
        <v>0.3132453029589903</v>
      </c>
      <c r="AB40" s="22">
        <f t="shared" si="3"/>
        <v>0.21677757194204114</v>
      </c>
      <c r="AC40" s="23"/>
      <c r="AD40" s="22">
        <f t="shared" si="4"/>
        <v>0.8697370539581705</v>
      </c>
      <c r="AE40" s="32">
        <v>1264506.185031185</v>
      </c>
      <c r="AF40" s="25">
        <f t="shared" si="5"/>
        <v>10997.87884080908</v>
      </c>
      <c r="AG40" s="25"/>
      <c r="AH40" s="25">
        <f t="shared" si="6"/>
        <v>10997.87884080908</v>
      </c>
      <c r="AI40" s="26"/>
      <c r="AJ40" s="27">
        <v>3190448673</v>
      </c>
      <c r="AK40" s="21">
        <f t="shared" si="7"/>
        <v>0.22863058483686818</v>
      </c>
      <c r="AL40" s="21">
        <f t="shared" si="8"/>
        <v>0.3303730001739476</v>
      </c>
      <c r="AM40" s="21">
        <f t="shared" si="9"/>
        <v>0.3582891474399218</v>
      </c>
      <c r="AN40" s="21">
        <f t="shared" si="10"/>
        <v>0.3582891474399218</v>
      </c>
      <c r="AO40" s="21">
        <f t="shared" si="18"/>
        <v>0.917</v>
      </c>
    </row>
    <row r="41" spans="1:41" ht="12.75">
      <c r="A41" s="12" t="s">
        <v>120</v>
      </c>
      <c r="B41" s="13" t="s">
        <v>121</v>
      </c>
      <c r="C41" s="14" t="s">
        <v>89</v>
      </c>
      <c r="D41" s="15"/>
      <c r="E41" s="15"/>
      <c r="F41" s="33">
        <v>4139019341</v>
      </c>
      <c r="G41" s="31">
        <v>92.6</v>
      </c>
      <c r="H41" s="18">
        <f t="shared" si="11"/>
        <v>0.9259999999999999</v>
      </c>
      <c r="I41" s="16">
        <v>10200975.43</v>
      </c>
      <c r="L41" s="16">
        <v>110655.3</v>
      </c>
      <c r="M41" s="19">
        <f t="shared" si="12"/>
        <v>10311630.73</v>
      </c>
      <c r="N41" s="16">
        <v>78015909</v>
      </c>
      <c r="Q41" s="19">
        <f t="shared" si="13"/>
        <v>78015909</v>
      </c>
      <c r="R41" s="16">
        <v>35242984.21</v>
      </c>
      <c r="S41" s="16">
        <v>206880</v>
      </c>
      <c r="T41" s="16">
        <v>1465672.91</v>
      </c>
      <c r="U41" s="20">
        <f t="shared" si="14"/>
        <v>36915537.12</v>
      </c>
      <c r="V41" s="19">
        <f t="shared" si="15"/>
        <v>125243076.85</v>
      </c>
      <c r="W41" s="21">
        <f t="shared" si="16"/>
        <v>0.8514815057975831</v>
      </c>
      <c r="X41" s="21">
        <f t="shared" si="17"/>
        <v>0.03541111527267927</v>
      </c>
      <c r="Y41" s="21">
        <f t="shared" si="0"/>
        <v>0.0049982854139071775</v>
      </c>
      <c r="Z41" s="21">
        <f t="shared" si="1"/>
        <v>0.8918909064841696</v>
      </c>
      <c r="AA41" s="22">
        <f t="shared" si="2"/>
        <v>1.8848887278007043</v>
      </c>
      <c r="AB41" s="22">
        <f t="shared" si="3"/>
        <v>0.24913221902240928</v>
      </c>
      <c r="AC41" s="23"/>
      <c r="AD41" s="22">
        <f t="shared" si="4"/>
        <v>3.025911853307283</v>
      </c>
      <c r="AE41" s="32">
        <v>324635.2906577787</v>
      </c>
      <c r="AF41" s="25">
        <f t="shared" si="5"/>
        <v>9823.177740032275</v>
      </c>
      <c r="AG41" s="25"/>
      <c r="AH41" s="25">
        <f t="shared" si="6"/>
        <v>9823.177740032275</v>
      </c>
      <c r="AI41" s="26"/>
      <c r="AJ41" s="27">
        <v>4469783230</v>
      </c>
      <c r="AK41" s="21">
        <f t="shared" si="7"/>
        <v>0.23069643871745432</v>
      </c>
      <c r="AL41" s="21">
        <f t="shared" si="8"/>
        <v>1.7454069914705908</v>
      </c>
      <c r="AM41" s="21">
        <f t="shared" si="9"/>
        <v>0.7884718877071808</v>
      </c>
      <c r="AN41" s="21">
        <f t="shared" si="10"/>
        <v>0.8258909933759807</v>
      </c>
      <c r="AO41" s="21">
        <f t="shared" si="18"/>
        <v>2.802</v>
      </c>
    </row>
    <row r="42" spans="1:41" ht="12.75">
      <c r="A42" s="12" t="s">
        <v>122</v>
      </c>
      <c r="B42" s="13" t="s">
        <v>123</v>
      </c>
      <c r="C42" s="14" t="s">
        <v>89</v>
      </c>
      <c r="D42" s="30"/>
      <c r="E42" s="15"/>
      <c r="F42" s="33">
        <v>1045340940</v>
      </c>
      <c r="G42" s="31">
        <v>93.96</v>
      </c>
      <c r="H42" s="18">
        <f t="shared" si="11"/>
        <v>0.9396</v>
      </c>
      <c r="I42" s="16">
        <v>2520876.06</v>
      </c>
      <c r="L42" s="16">
        <v>27598.86</v>
      </c>
      <c r="M42" s="19">
        <f t="shared" si="12"/>
        <v>2548474.92</v>
      </c>
      <c r="N42" s="16">
        <v>13537709</v>
      </c>
      <c r="Q42" s="19">
        <f t="shared" si="13"/>
        <v>13537709</v>
      </c>
      <c r="R42" s="16">
        <v>13380299</v>
      </c>
      <c r="T42" s="16">
        <v>363188</v>
      </c>
      <c r="U42" s="20">
        <f t="shared" si="14"/>
        <v>13743487</v>
      </c>
      <c r="V42" s="19">
        <f t="shared" si="15"/>
        <v>29829670.919999998</v>
      </c>
      <c r="W42" s="21">
        <f t="shared" si="16"/>
        <v>1.2799937788718005</v>
      </c>
      <c r="X42" s="21">
        <f t="shared" si="17"/>
        <v>0.034743497179016064</v>
      </c>
      <c r="Y42" s="21">
        <f t="shared" si="0"/>
        <v>0</v>
      </c>
      <c r="Z42" s="21">
        <f t="shared" si="1"/>
        <v>1.3147372760508165</v>
      </c>
      <c r="AA42" s="22">
        <f t="shared" si="2"/>
        <v>1.295052023888015</v>
      </c>
      <c r="AB42" s="22">
        <f t="shared" si="3"/>
        <v>0.24379365836374878</v>
      </c>
      <c r="AC42" s="23"/>
      <c r="AD42" s="22">
        <f t="shared" si="4"/>
        <v>2.85358295830258</v>
      </c>
      <c r="AE42" s="32">
        <v>298455.7476635514</v>
      </c>
      <c r="AF42" s="25">
        <f t="shared" si="5"/>
        <v>8516.682353401653</v>
      </c>
      <c r="AG42" s="25"/>
      <c r="AH42" s="25">
        <f t="shared" si="6"/>
        <v>8516.682353401653</v>
      </c>
      <c r="AI42" s="26"/>
      <c r="AJ42" s="27">
        <v>1112454815</v>
      </c>
      <c r="AK42" s="21">
        <f t="shared" si="7"/>
        <v>0.2290857017864586</v>
      </c>
      <c r="AL42" s="21">
        <f t="shared" si="8"/>
        <v>1.2169221452828176</v>
      </c>
      <c r="AM42" s="21">
        <f t="shared" si="9"/>
        <v>1.2027723570956903</v>
      </c>
      <c r="AN42" s="21">
        <f t="shared" si="10"/>
        <v>1.2354197954547934</v>
      </c>
      <c r="AO42" s="21">
        <f t="shared" si="18"/>
        <v>2.681</v>
      </c>
    </row>
    <row r="43" spans="1:41" ht="12.75">
      <c r="A43" s="12" t="s">
        <v>124</v>
      </c>
      <c r="B43" s="13" t="s">
        <v>125</v>
      </c>
      <c r="C43" s="14" t="s">
        <v>89</v>
      </c>
      <c r="D43" s="15"/>
      <c r="E43" s="15"/>
      <c r="F43" s="33">
        <v>6096841913</v>
      </c>
      <c r="G43" s="31">
        <v>91.69</v>
      </c>
      <c r="H43" s="18">
        <f t="shared" si="11"/>
        <v>0.9168999999999999</v>
      </c>
      <c r="I43" s="16">
        <v>14823038.66</v>
      </c>
      <c r="L43" s="16">
        <v>161003.24</v>
      </c>
      <c r="M43" s="19">
        <f t="shared" si="12"/>
        <v>14984041.9</v>
      </c>
      <c r="N43" s="16">
        <v>55690381</v>
      </c>
      <c r="Q43" s="19">
        <f t="shared" si="13"/>
        <v>55690381</v>
      </c>
      <c r="R43" s="16">
        <v>58917510</v>
      </c>
      <c r="T43" s="16">
        <v>2136405</v>
      </c>
      <c r="U43" s="20">
        <f t="shared" si="14"/>
        <v>61053915</v>
      </c>
      <c r="V43" s="19">
        <f t="shared" si="15"/>
        <v>131728337.89999999</v>
      </c>
      <c r="W43" s="21">
        <f t="shared" si="16"/>
        <v>0.9663611233608183</v>
      </c>
      <c r="X43" s="21">
        <f t="shared" si="17"/>
        <v>0.035041174274908576</v>
      </c>
      <c r="Y43" s="21">
        <f t="shared" si="0"/>
        <v>0</v>
      </c>
      <c r="Z43" s="21">
        <f t="shared" si="1"/>
        <v>1.0014022976357269</v>
      </c>
      <c r="AA43" s="22">
        <f t="shared" si="2"/>
        <v>0.9134299657869447</v>
      </c>
      <c r="AB43" s="22">
        <f t="shared" si="3"/>
        <v>0.24576726957689776</v>
      </c>
      <c r="AC43" s="23"/>
      <c r="AD43" s="22">
        <f t="shared" si="4"/>
        <v>2.160599532999569</v>
      </c>
      <c r="AE43" s="32">
        <v>467017.25434275344</v>
      </c>
      <c r="AF43" s="25">
        <f t="shared" si="5"/>
        <v>10090.372616356939</v>
      </c>
      <c r="AG43" s="25"/>
      <c r="AH43" s="25">
        <f t="shared" si="6"/>
        <v>10090.372616356939</v>
      </c>
      <c r="AI43" s="26"/>
      <c r="AJ43" s="27">
        <v>6648766883</v>
      </c>
      <c r="AK43" s="21">
        <f t="shared" si="7"/>
        <v>0.22536572816701056</v>
      </c>
      <c r="AL43" s="21">
        <f t="shared" si="8"/>
        <v>0.8376046563219534</v>
      </c>
      <c r="AM43" s="21">
        <f t="shared" si="9"/>
        <v>0.8861419122791645</v>
      </c>
      <c r="AN43" s="21">
        <f t="shared" si="10"/>
        <v>0.9182742615943811</v>
      </c>
      <c r="AO43" s="21">
        <f t="shared" si="18"/>
        <v>1.9809999999999999</v>
      </c>
    </row>
    <row r="44" spans="1:41" ht="12.75">
      <c r="A44" s="12" t="s">
        <v>126</v>
      </c>
      <c r="B44" s="13" t="s">
        <v>127</v>
      </c>
      <c r="C44" s="14" t="s">
        <v>89</v>
      </c>
      <c r="D44" s="15"/>
      <c r="E44" s="15"/>
      <c r="F44" s="33">
        <v>4111178500</v>
      </c>
      <c r="G44" s="31">
        <v>94.68</v>
      </c>
      <c r="H44" s="18">
        <f t="shared" si="11"/>
        <v>0.9468000000000001</v>
      </c>
      <c r="I44" s="16">
        <v>9842480.18</v>
      </c>
      <c r="L44" s="16">
        <v>106688.86</v>
      </c>
      <c r="M44" s="19">
        <f t="shared" si="12"/>
        <v>9949169.04</v>
      </c>
      <c r="N44" s="16">
        <v>25201908</v>
      </c>
      <c r="O44" s="16">
        <v>18237500</v>
      </c>
      <c r="Q44" s="19">
        <f t="shared" si="13"/>
        <v>43439408</v>
      </c>
      <c r="R44" s="16">
        <v>9819867</v>
      </c>
      <c r="T44" s="16">
        <v>1413547</v>
      </c>
      <c r="U44" s="20">
        <f t="shared" si="14"/>
        <v>11233414</v>
      </c>
      <c r="V44" s="19">
        <f t="shared" si="15"/>
        <v>64621991.04</v>
      </c>
      <c r="W44" s="21">
        <f t="shared" si="16"/>
        <v>0.23885771439989775</v>
      </c>
      <c r="X44" s="21">
        <f t="shared" si="17"/>
        <v>0.034383012073058855</v>
      </c>
      <c r="Y44" s="21">
        <f t="shared" si="0"/>
        <v>0</v>
      </c>
      <c r="Z44" s="21">
        <f t="shared" si="1"/>
        <v>0.2732407264729566</v>
      </c>
      <c r="AA44" s="22">
        <f t="shared" si="2"/>
        <v>1.0566169286981821</v>
      </c>
      <c r="AB44" s="22">
        <f t="shared" si="3"/>
        <v>0.24200284760197105</v>
      </c>
      <c r="AC44" s="23"/>
      <c r="AD44" s="22">
        <f t="shared" si="4"/>
        <v>1.5718605027731098</v>
      </c>
      <c r="AE44" s="32">
        <v>1036220.8778515738</v>
      </c>
      <c r="AF44" s="25">
        <f t="shared" si="5"/>
        <v>16287.94670043768</v>
      </c>
      <c r="AG44" s="25"/>
      <c r="AH44" s="25">
        <f t="shared" si="6"/>
        <v>16287.94670043768</v>
      </c>
      <c r="AI44" s="26"/>
      <c r="AJ44" s="27">
        <v>4342182615</v>
      </c>
      <c r="AK44" s="21">
        <f t="shared" si="7"/>
        <v>0.2291282961161227</v>
      </c>
      <c r="AL44" s="21">
        <f t="shared" si="8"/>
        <v>1.000404908120153</v>
      </c>
      <c r="AM44" s="21">
        <f t="shared" si="9"/>
        <v>0.22615048400031423</v>
      </c>
      <c r="AN44" s="21">
        <f t="shared" si="10"/>
        <v>0.2587043198320207</v>
      </c>
      <c r="AO44" s="21">
        <f t="shared" si="18"/>
        <v>1.488</v>
      </c>
    </row>
    <row r="45" spans="1:41" ht="12.75">
      <c r="A45" s="12" t="s">
        <v>128</v>
      </c>
      <c r="B45" s="13" t="s">
        <v>129</v>
      </c>
      <c r="C45" s="14" t="s">
        <v>89</v>
      </c>
      <c r="D45" s="15"/>
      <c r="E45" s="15"/>
      <c r="F45" s="33">
        <v>2085864100</v>
      </c>
      <c r="G45" s="31">
        <v>98.56</v>
      </c>
      <c r="H45" s="18">
        <f t="shared" si="11"/>
        <v>0.9856</v>
      </c>
      <c r="I45" s="16">
        <v>4902292.95</v>
      </c>
      <c r="L45" s="16">
        <v>53471.07</v>
      </c>
      <c r="M45" s="19">
        <f t="shared" si="12"/>
        <v>4955764.0200000005</v>
      </c>
      <c r="N45" s="16">
        <v>24876529</v>
      </c>
      <c r="Q45" s="19">
        <f t="shared" si="13"/>
        <v>24876529</v>
      </c>
      <c r="R45" s="16">
        <v>23075839</v>
      </c>
      <c r="T45" s="16">
        <v>703705</v>
      </c>
      <c r="U45" s="20">
        <f t="shared" si="14"/>
        <v>23779544</v>
      </c>
      <c r="V45" s="19">
        <f t="shared" si="15"/>
        <v>53611837.02</v>
      </c>
      <c r="W45" s="21">
        <f t="shared" si="16"/>
        <v>1.1062963785608084</v>
      </c>
      <c r="X45" s="21">
        <f t="shared" si="17"/>
        <v>0.033736857545033735</v>
      </c>
      <c r="Y45" s="21">
        <f t="shared" si="0"/>
        <v>0</v>
      </c>
      <c r="Z45" s="21">
        <f t="shared" si="1"/>
        <v>1.1400332361058423</v>
      </c>
      <c r="AA45" s="22">
        <f t="shared" si="2"/>
        <v>1.192624629763751</v>
      </c>
      <c r="AB45" s="22">
        <f t="shared" si="3"/>
        <v>0.2375880585892437</v>
      </c>
      <c r="AC45" s="23"/>
      <c r="AD45" s="22">
        <f t="shared" si="4"/>
        <v>2.570245924458837</v>
      </c>
      <c r="AE45" s="32">
        <v>281081.27138483705</v>
      </c>
      <c r="AF45" s="25">
        <f t="shared" si="5"/>
        <v>7224.4799221858575</v>
      </c>
      <c r="AG45" s="25"/>
      <c r="AH45" s="25">
        <f t="shared" si="6"/>
        <v>7224.4799221858575</v>
      </c>
      <c r="AI45" s="26"/>
      <c r="AJ45" s="27">
        <v>2116339387</v>
      </c>
      <c r="AK45" s="21">
        <f t="shared" si="7"/>
        <v>0.23416679056495773</v>
      </c>
      <c r="AL45" s="21">
        <f t="shared" si="8"/>
        <v>1.1754508351925315</v>
      </c>
      <c r="AM45" s="21">
        <f t="shared" si="9"/>
        <v>1.0903657107998623</v>
      </c>
      <c r="AN45" s="21">
        <f t="shared" si="10"/>
        <v>1.1236167575990024</v>
      </c>
      <c r="AO45" s="21">
        <f t="shared" si="18"/>
        <v>2.5330000000000004</v>
      </c>
    </row>
    <row r="46" spans="1:41" ht="12.75">
      <c r="A46" s="12" t="s">
        <v>130</v>
      </c>
      <c r="B46" s="13" t="s">
        <v>131</v>
      </c>
      <c r="C46" s="14" t="s">
        <v>89</v>
      </c>
      <c r="D46" s="15"/>
      <c r="E46" s="15"/>
      <c r="F46" s="33">
        <v>2308091873</v>
      </c>
      <c r="G46" s="31">
        <v>93.81</v>
      </c>
      <c r="H46" s="18">
        <f t="shared" si="11"/>
        <v>0.9381</v>
      </c>
      <c r="I46" s="16">
        <v>5602147.26</v>
      </c>
      <c r="L46" s="16">
        <v>61070.42</v>
      </c>
      <c r="M46" s="19">
        <f t="shared" si="12"/>
        <v>5663217.68</v>
      </c>
      <c r="N46" s="16">
        <v>42928723</v>
      </c>
      <c r="Q46" s="19">
        <f t="shared" si="13"/>
        <v>42928723</v>
      </c>
      <c r="R46" s="16">
        <v>13137498</v>
      </c>
      <c r="T46" s="16">
        <v>809901</v>
      </c>
      <c r="U46" s="20">
        <f t="shared" si="14"/>
        <v>13947399</v>
      </c>
      <c r="V46" s="19">
        <f t="shared" si="15"/>
        <v>62539339.68</v>
      </c>
      <c r="W46" s="21">
        <f t="shared" si="16"/>
        <v>0.5691930270922972</v>
      </c>
      <c r="X46" s="21">
        <f t="shared" si="17"/>
        <v>0.03508963440642036</v>
      </c>
      <c r="Y46" s="21">
        <f t="shared" si="0"/>
        <v>0</v>
      </c>
      <c r="Z46" s="21">
        <f t="shared" si="1"/>
        <v>0.6042826614987176</v>
      </c>
      <c r="AA46" s="22">
        <f t="shared" si="2"/>
        <v>1.859922627092063</v>
      </c>
      <c r="AB46" s="22">
        <f t="shared" si="3"/>
        <v>0.2453636159915546</v>
      </c>
      <c r="AC46" s="23"/>
      <c r="AD46" s="22">
        <f t="shared" si="4"/>
        <v>2.7095689045823352</v>
      </c>
      <c r="AE46" s="32">
        <v>551075.3638253638</v>
      </c>
      <c r="AF46" s="25">
        <f t="shared" si="5"/>
        <v>14931.76669902603</v>
      </c>
      <c r="AG46" s="25"/>
      <c r="AH46" s="25">
        <f t="shared" si="6"/>
        <v>14931.76669902603</v>
      </c>
      <c r="AI46" s="26"/>
      <c r="AJ46" s="27">
        <v>2460273732</v>
      </c>
      <c r="AK46" s="21">
        <f t="shared" si="7"/>
        <v>0.23018648723271412</v>
      </c>
      <c r="AL46" s="21">
        <f t="shared" si="8"/>
        <v>1.7448758827783966</v>
      </c>
      <c r="AM46" s="21">
        <f t="shared" si="9"/>
        <v>0.5339852159182424</v>
      </c>
      <c r="AN46" s="21">
        <f t="shared" si="10"/>
        <v>0.5669043577789985</v>
      </c>
      <c r="AO46" s="21">
        <f t="shared" si="18"/>
        <v>2.542</v>
      </c>
    </row>
    <row r="47" spans="1:41" ht="12.75">
      <c r="A47" s="12" t="s">
        <v>132</v>
      </c>
      <c r="B47" s="13" t="s">
        <v>133</v>
      </c>
      <c r="C47" s="14" t="s">
        <v>89</v>
      </c>
      <c r="D47" s="15"/>
      <c r="E47" s="15"/>
      <c r="F47" s="33">
        <v>4940557960</v>
      </c>
      <c r="G47" s="31">
        <v>89.22</v>
      </c>
      <c r="H47" s="18">
        <f t="shared" si="11"/>
        <v>0.8922</v>
      </c>
      <c r="I47" s="16">
        <v>11593571.04</v>
      </c>
      <c r="L47" s="16">
        <v>132819.12</v>
      </c>
      <c r="M47" s="19">
        <f t="shared" si="12"/>
        <v>11726390.159999998</v>
      </c>
      <c r="N47" s="16">
        <v>73009438</v>
      </c>
      <c r="Q47" s="19">
        <f t="shared" si="13"/>
        <v>73009438</v>
      </c>
      <c r="R47" s="16">
        <v>77610636.12</v>
      </c>
      <c r="T47" s="16">
        <v>1758253.88</v>
      </c>
      <c r="U47" s="20">
        <f t="shared" si="14"/>
        <v>79368890</v>
      </c>
      <c r="V47" s="19">
        <f t="shared" si="15"/>
        <v>164104718.16</v>
      </c>
      <c r="W47" s="21">
        <f t="shared" si="16"/>
        <v>1.570888080827211</v>
      </c>
      <c r="X47" s="21">
        <f t="shared" si="17"/>
        <v>0.03558816421617286</v>
      </c>
      <c r="Y47" s="21">
        <f t="shared" si="0"/>
        <v>0</v>
      </c>
      <c r="Z47" s="21">
        <f t="shared" si="1"/>
        <v>1.6064762450433836</v>
      </c>
      <c r="AA47" s="22">
        <f t="shared" si="2"/>
        <v>1.477756937396601</v>
      </c>
      <c r="AB47" s="22">
        <f t="shared" si="3"/>
        <v>0.23734951102567367</v>
      </c>
      <c r="AC47" s="23"/>
      <c r="AD47" s="22">
        <f t="shared" si="4"/>
        <v>3.3215826934656585</v>
      </c>
      <c r="AE47" s="32">
        <v>240329.24659201558</v>
      </c>
      <c r="AF47" s="25">
        <f t="shared" si="5"/>
        <v>7982.734662136795</v>
      </c>
      <c r="AG47" s="25"/>
      <c r="AH47" s="25">
        <f t="shared" si="6"/>
        <v>7982.734662136795</v>
      </c>
      <c r="AI47" s="26"/>
      <c r="AJ47" s="27">
        <v>5537500516</v>
      </c>
      <c r="AK47" s="21">
        <f t="shared" si="7"/>
        <v>0.21176323372102415</v>
      </c>
      <c r="AL47" s="21">
        <f t="shared" si="8"/>
        <v>1.3184547394451205</v>
      </c>
      <c r="AM47" s="21">
        <f t="shared" si="9"/>
        <v>1.4015463456076003</v>
      </c>
      <c r="AN47" s="21">
        <f t="shared" si="10"/>
        <v>1.4332981057188583</v>
      </c>
      <c r="AO47" s="21">
        <f t="shared" si="18"/>
        <v>2.963</v>
      </c>
    </row>
    <row r="48" spans="1:41" ht="12.75">
      <c r="A48" s="12" t="s">
        <v>134</v>
      </c>
      <c r="B48" s="13" t="s">
        <v>135</v>
      </c>
      <c r="C48" s="14" t="s">
        <v>89</v>
      </c>
      <c r="D48" s="15"/>
      <c r="E48" s="15"/>
      <c r="F48" s="33">
        <v>896166700</v>
      </c>
      <c r="G48" s="31">
        <v>93.55</v>
      </c>
      <c r="H48" s="18">
        <f t="shared" si="11"/>
        <v>0.9355</v>
      </c>
      <c r="I48" s="16">
        <v>2165712.0100000002</v>
      </c>
      <c r="L48" s="16">
        <v>23511.23</v>
      </c>
      <c r="M48" s="19">
        <f t="shared" si="12"/>
        <v>2189223.24</v>
      </c>
      <c r="N48" s="16">
        <v>10913243</v>
      </c>
      <c r="O48" s="16">
        <v>5163061</v>
      </c>
      <c r="Q48" s="19">
        <f t="shared" si="13"/>
        <v>16076304</v>
      </c>
      <c r="R48" s="16">
        <v>4568578</v>
      </c>
      <c r="S48" s="16">
        <v>89616</v>
      </c>
      <c r="T48" s="16">
        <v>313713</v>
      </c>
      <c r="U48" s="20">
        <f t="shared" si="14"/>
        <v>4971907</v>
      </c>
      <c r="V48" s="19">
        <f t="shared" si="15"/>
        <v>23237434.240000002</v>
      </c>
      <c r="W48" s="21">
        <f t="shared" si="16"/>
        <v>0.5097910913226301</v>
      </c>
      <c r="X48" s="21">
        <f t="shared" si="17"/>
        <v>0.03500609875372517</v>
      </c>
      <c r="Y48" s="21">
        <f t="shared" si="0"/>
        <v>0.009999925237123852</v>
      </c>
      <c r="Z48" s="21">
        <f t="shared" si="1"/>
        <v>0.5547971153134791</v>
      </c>
      <c r="AA48" s="22">
        <f t="shared" si="2"/>
        <v>1.793896604281324</v>
      </c>
      <c r="AB48" s="22">
        <f t="shared" si="3"/>
        <v>0.24428750142133157</v>
      </c>
      <c r="AC48" s="23"/>
      <c r="AD48" s="22">
        <f t="shared" si="4"/>
        <v>2.592981221016135</v>
      </c>
      <c r="AE48" s="32">
        <v>538016.6037735849</v>
      </c>
      <c r="AF48" s="25">
        <f t="shared" si="5"/>
        <v>13950.669501797845</v>
      </c>
      <c r="AG48" s="25"/>
      <c r="AH48" s="25">
        <f t="shared" si="6"/>
        <v>13950.669501797845</v>
      </c>
      <c r="AI48" s="26"/>
      <c r="AJ48" s="27">
        <v>957954784</v>
      </c>
      <c r="AK48" s="21">
        <f t="shared" si="7"/>
        <v>0.2285309574694916</v>
      </c>
      <c r="AL48" s="21">
        <f t="shared" si="8"/>
        <v>1.6781902724962015</v>
      </c>
      <c r="AM48" s="21">
        <f t="shared" si="9"/>
        <v>0.47690956570242465</v>
      </c>
      <c r="AN48" s="21">
        <f t="shared" si="10"/>
        <v>0.519012701125568</v>
      </c>
      <c r="AO48" s="21">
        <f t="shared" si="18"/>
        <v>2.426</v>
      </c>
    </row>
    <row r="49" spans="1:41" ht="12.75">
      <c r="A49" s="12" t="s">
        <v>136</v>
      </c>
      <c r="B49" s="13" t="s">
        <v>137</v>
      </c>
      <c r="C49" s="14" t="s">
        <v>89</v>
      </c>
      <c r="D49" s="15"/>
      <c r="E49" s="15"/>
      <c r="F49" s="33">
        <v>1551931320</v>
      </c>
      <c r="G49" s="31">
        <v>88.15</v>
      </c>
      <c r="H49" s="18">
        <f t="shared" si="11"/>
        <v>0.8815000000000001</v>
      </c>
      <c r="I49" s="16">
        <v>3828618.91</v>
      </c>
      <c r="L49" s="16">
        <v>41974.71</v>
      </c>
      <c r="M49" s="19">
        <f t="shared" si="12"/>
        <v>3870593.62</v>
      </c>
      <c r="N49" s="16">
        <v>26505637</v>
      </c>
      <c r="Q49" s="19">
        <f t="shared" si="13"/>
        <v>26505637</v>
      </c>
      <c r="R49" s="16">
        <v>14125633.28</v>
      </c>
      <c r="T49" s="16">
        <v>556550.22</v>
      </c>
      <c r="U49" s="20">
        <f t="shared" si="14"/>
        <v>14682183.5</v>
      </c>
      <c r="V49" s="19">
        <f t="shared" si="15"/>
        <v>45058414.120000005</v>
      </c>
      <c r="W49" s="21">
        <f t="shared" si="16"/>
        <v>0.9101970620710199</v>
      </c>
      <c r="X49" s="21">
        <f t="shared" si="17"/>
        <v>0.03586178156389034</v>
      </c>
      <c r="Y49" s="21">
        <f t="shared" si="0"/>
        <v>0</v>
      </c>
      <c r="Z49" s="21">
        <f t="shared" si="1"/>
        <v>0.9460588436349103</v>
      </c>
      <c r="AA49" s="22">
        <f t="shared" si="2"/>
        <v>1.707913015119767</v>
      </c>
      <c r="AB49" s="22">
        <f t="shared" si="3"/>
        <v>0.24940495562651577</v>
      </c>
      <c r="AC49" s="23"/>
      <c r="AD49" s="22">
        <f t="shared" si="4"/>
        <v>2.9033768143811933</v>
      </c>
      <c r="AE49" s="32">
        <v>351478.89190003014</v>
      </c>
      <c r="AF49" s="25">
        <f t="shared" si="5"/>
        <v>10204.756654869414</v>
      </c>
      <c r="AG49" s="25"/>
      <c r="AH49" s="25">
        <f t="shared" si="6"/>
        <v>10204.756654869414</v>
      </c>
      <c r="AI49" s="26"/>
      <c r="AJ49" s="27">
        <v>1760420462</v>
      </c>
      <c r="AK49" s="21">
        <f t="shared" si="7"/>
        <v>0.2198675659338025</v>
      </c>
      <c r="AL49" s="21">
        <f t="shared" si="8"/>
        <v>1.5056424060128881</v>
      </c>
      <c r="AM49" s="21">
        <f t="shared" si="9"/>
        <v>0.8024011072872884</v>
      </c>
      <c r="AN49" s="21">
        <f t="shared" si="10"/>
        <v>0.8340157261816694</v>
      </c>
      <c r="AO49" s="21">
        <f t="shared" si="18"/>
        <v>2.56</v>
      </c>
    </row>
    <row r="50" spans="1:41" ht="12.75">
      <c r="A50" s="12" t="s">
        <v>138</v>
      </c>
      <c r="B50" s="13" t="s">
        <v>139</v>
      </c>
      <c r="C50" s="14" t="s">
        <v>89</v>
      </c>
      <c r="D50" s="15"/>
      <c r="E50" s="15"/>
      <c r="F50" s="33">
        <v>793725005</v>
      </c>
      <c r="G50" s="31">
        <v>83.59</v>
      </c>
      <c r="H50" s="18">
        <f t="shared" si="11"/>
        <v>0.8359000000000001</v>
      </c>
      <c r="I50" s="16">
        <v>2140712.18</v>
      </c>
      <c r="L50" s="16">
        <v>23182.86</v>
      </c>
      <c r="M50" s="19">
        <f t="shared" si="12"/>
        <v>2163895.04</v>
      </c>
      <c r="N50" s="16">
        <v>8519532</v>
      </c>
      <c r="O50" s="16">
        <v>5485461</v>
      </c>
      <c r="Q50" s="19">
        <f t="shared" si="13"/>
        <v>14004993</v>
      </c>
      <c r="R50" s="16">
        <v>5357746</v>
      </c>
      <c r="T50" s="16">
        <v>309424</v>
      </c>
      <c r="U50" s="20">
        <f t="shared" si="14"/>
        <v>5667170</v>
      </c>
      <c r="V50" s="19">
        <f t="shared" si="15"/>
        <v>21836058.04</v>
      </c>
      <c r="W50" s="21">
        <f t="shared" si="16"/>
        <v>0.6750128780433218</v>
      </c>
      <c r="X50" s="21">
        <f t="shared" si="17"/>
        <v>0.038983778771087094</v>
      </c>
      <c r="Y50" s="21">
        <f t="shared" si="0"/>
        <v>0</v>
      </c>
      <c r="Z50" s="21">
        <f t="shared" si="1"/>
        <v>0.7139966568144089</v>
      </c>
      <c r="AA50" s="22">
        <f t="shared" si="2"/>
        <v>1.7644641294877688</v>
      </c>
      <c r="AB50" s="22">
        <f t="shared" si="3"/>
        <v>0.27262528285851345</v>
      </c>
      <c r="AC50" s="23"/>
      <c r="AD50" s="22">
        <f t="shared" si="4"/>
        <v>2.7510860691606913</v>
      </c>
      <c r="AE50" s="32">
        <v>604718.0530973452</v>
      </c>
      <c r="AF50" s="25">
        <f t="shared" si="5"/>
        <v>16636.314116460817</v>
      </c>
      <c r="AG50" s="25"/>
      <c r="AH50" s="25">
        <f t="shared" si="6"/>
        <v>16636.314116460817</v>
      </c>
      <c r="AI50" s="26"/>
      <c r="AJ50" s="27">
        <v>949433172</v>
      </c>
      <c r="AK50" s="21">
        <f t="shared" si="7"/>
        <v>0.22791441291667866</v>
      </c>
      <c r="AL50" s="21">
        <f t="shared" si="8"/>
        <v>1.4750899181769899</v>
      </c>
      <c r="AM50" s="21">
        <f t="shared" si="9"/>
        <v>0.5643099649355837</v>
      </c>
      <c r="AN50" s="21">
        <f t="shared" si="10"/>
        <v>0.5969003577220704</v>
      </c>
      <c r="AO50" s="21">
        <f t="shared" si="18"/>
        <v>2.3</v>
      </c>
    </row>
    <row r="51" spans="1:41" ht="12.75">
      <c r="A51" s="12" t="s">
        <v>140</v>
      </c>
      <c r="B51" s="13" t="s">
        <v>141</v>
      </c>
      <c r="C51" s="14" t="s">
        <v>89</v>
      </c>
      <c r="D51" s="15"/>
      <c r="E51" s="15"/>
      <c r="F51" s="33">
        <v>1674602941</v>
      </c>
      <c r="G51" s="31">
        <v>94.39</v>
      </c>
      <c r="H51" s="18">
        <f t="shared" si="11"/>
        <v>0.9439</v>
      </c>
      <c r="I51" s="16">
        <v>4180834.1300000004</v>
      </c>
      <c r="L51" s="16">
        <v>45270.71</v>
      </c>
      <c r="M51" s="19">
        <f t="shared" si="12"/>
        <v>4226104.840000001</v>
      </c>
      <c r="N51" s="16">
        <v>19647362</v>
      </c>
      <c r="O51" s="16">
        <v>10809102</v>
      </c>
      <c r="Q51" s="19">
        <f t="shared" si="13"/>
        <v>30456464</v>
      </c>
      <c r="R51" s="16">
        <v>8390368</v>
      </c>
      <c r="T51" s="16">
        <v>603070</v>
      </c>
      <c r="U51" s="20">
        <f t="shared" si="14"/>
        <v>8993438</v>
      </c>
      <c r="V51" s="19">
        <f t="shared" si="15"/>
        <v>43676006.84</v>
      </c>
      <c r="W51" s="21">
        <f t="shared" si="16"/>
        <v>0.5010362632583003</v>
      </c>
      <c r="X51" s="21">
        <f t="shared" si="17"/>
        <v>0.03601271592416247</v>
      </c>
      <c r="Y51" s="21">
        <f t="shared" si="0"/>
        <v>0</v>
      </c>
      <c r="Z51" s="21">
        <f t="shared" si="1"/>
        <v>0.5370489791824629</v>
      </c>
      <c r="AA51" s="22">
        <f t="shared" si="2"/>
        <v>1.8187274878313977</v>
      </c>
      <c r="AB51" s="22">
        <f t="shared" si="3"/>
        <v>0.25236458963080255</v>
      </c>
      <c r="AC51" s="23"/>
      <c r="AD51" s="22">
        <f t="shared" si="4"/>
        <v>2.608141056644663</v>
      </c>
      <c r="AE51" s="32">
        <v>468883.6976320583</v>
      </c>
      <c r="AF51" s="25">
        <f t="shared" si="5"/>
        <v>12229.148225855331</v>
      </c>
      <c r="AG51" s="25"/>
      <c r="AH51" s="25">
        <f t="shared" si="6"/>
        <v>12229.148225855331</v>
      </c>
      <c r="AI51" s="26"/>
      <c r="AJ51" s="27">
        <v>1773806808</v>
      </c>
      <c r="AK51" s="21">
        <f t="shared" si="7"/>
        <v>0.23825057052098095</v>
      </c>
      <c r="AL51" s="21">
        <f t="shared" si="8"/>
        <v>1.7170113375729021</v>
      </c>
      <c r="AM51" s="21">
        <f t="shared" si="9"/>
        <v>0.47301475911349644</v>
      </c>
      <c r="AN51" s="21">
        <f t="shared" si="10"/>
        <v>0.5070133883486595</v>
      </c>
      <c r="AO51" s="21">
        <f t="shared" si="18"/>
        <v>2.462</v>
      </c>
    </row>
    <row r="52" spans="1:41" ht="12.75">
      <c r="A52" s="12" t="s">
        <v>142</v>
      </c>
      <c r="B52" s="13" t="s">
        <v>143</v>
      </c>
      <c r="C52" s="14" t="s">
        <v>89</v>
      </c>
      <c r="D52" s="15"/>
      <c r="E52" s="15"/>
      <c r="F52" s="33">
        <v>1147914700</v>
      </c>
      <c r="G52" s="31">
        <v>91.52</v>
      </c>
      <c r="H52" s="18">
        <f t="shared" si="11"/>
        <v>0.9152</v>
      </c>
      <c r="I52" s="16">
        <v>2840856.46</v>
      </c>
      <c r="L52" s="16">
        <v>30809.48</v>
      </c>
      <c r="M52" s="19">
        <f t="shared" si="12"/>
        <v>2871665.94</v>
      </c>
      <c r="N52" s="16">
        <v>12758642</v>
      </c>
      <c r="Q52" s="19">
        <f t="shared" si="13"/>
        <v>12758642</v>
      </c>
      <c r="R52" s="16">
        <v>6379540.03</v>
      </c>
      <c r="T52" s="16">
        <v>410847.91</v>
      </c>
      <c r="U52" s="20">
        <f t="shared" si="14"/>
        <v>6790387.94</v>
      </c>
      <c r="V52" s="19">
        <f t="shared" si="15"/>
        <v>22420695.880000003</v>
      </c>
      <c r="W52" s="21">
        <f t="shared" si="16"/>
        <v>0.5557503558409</v>
      </c>
      <c r="X52" s="21">
        <f t="shared" si="17"/>
        <v>0.035790804839418815</v>
      </c>
      <c r="Y52" s="21">
        <f t="shared" si="0"/>
        <v>0</v>
      </c>
      <c r="Z52" s="21">
        <f t="shared" si="1"/>
        <v>0.5915411606803189</v>
      </c>
      <c r="AA52" s="22">
        <f t="shared" si="2"/>
        <v>1.111462550309705</v>
      </c>
      <c r="AB52" s="22">
        <f t="shared" si="3"/>
        <v>0.25016370467248134</v>
      </c>
      <c r="AC52" s="23"/>
      <c r="AD52" s="22">
        <f t="shared" si="4"/>
        <v>1.9531674156625056</v>
      </c>
      <c r="AE52" s="32">
        <v>754787.5785066294</v>
      </c>
      <c r="AF52" s="25">
        <f t="shared" si="5"/>
        <v>14742.26504085954</v>
      </c>
      <c r="AG52" s="25"/>
      <c r="AH52" s="25">
        <f t="shared" si="6"/>
        <v>14742.26504085954</v>
      </c>
      <c r="AI52" s="26"/>
      <c r="AJ52" s="27">
        <v>1254277416</v>
      </c>
      <c r="AK52" s="21">
        <f t="shared" si="7"/>
        <v>0.22894982428671903</v>
      </c>
      <c r="AL52" s="21">
        <f t="shared" si="8"/>
        <v>1.0172105339095094</v>
      </c>
      <c r="AM52" s="21">
        <f t="shared" si="9"/>
        <v>0.5086227295987604</v>
      </c>
      <c r="AN52" s="21">
        <f t="shared" si="10"/>
        <v>0.541378474441096</v>
      </c>
      <c r="AO52" s="21">
        <f t="shared" si="18"/>
        <v>1.787</v>
      </c>
    </row>
    <row r="53" spans="1:41" ht="12.75">
      <c r="A53" s="12" t="s">
        <v>144</v>
      </c>
      <c r="B53" s="13" t="s">
        <v>145</v>
      </c>
      <c r="C53" s="14" t="s">
        <v>89</v>
      </c>
      <c r="D53" s="15"/>
      <c r="E53" s="15"/>
      <c r="F53" s="33">
        <v>1222698440</v>
      </c>
      <c r="G53" s="31">
        <v>94.73</v>
      </c>
      <c r="H53" s="18">
        <f t="shared" si="11"/>
        <v>0.9473</v>
      </c>
      <c r="I53" s="16">
        <v>2875533.2000000007</v>
      </c>
      <c r="L53" s="16">
        <v>31351.73</v>
      </c>
      <c r="M53" s="19">
        <f t="shared" si="12"/>
        <v>2906884.9300000006</v>
      </c>
      <c r="N53" s="16">
        <v>19932320</v>
      </c>
      <c r="Q53" s="19">
        <f t="shared" si="13"/>
        <v>19932320</v>
      </c>
      <c r="R53" s="16">
        <v>10305592.24</v>
      </c>
      <c r="T53" s="16">
        <v>428932.91</v>
      </c>
      <c r="U53" s="20">
        <f t="shared" si="14"/>
        <v>10734525.15</v>
      </c>
      <c r="V53" s="19">
        <f t="shared" si="15"/>
        <v>33573730.08</v>
      </c>
      <c r="W53" s="21">
        <f t="shared" si="16"/>
        <v>0.8428564151926129</v>
      </c>
      <c r="X53" s="21">
        <f t="shared" si="17"/>
        <v>0.03508084217397055</v>
      </c>
      <c r="Y53" s="21">
        <f t="shared" si="0"/>
        <v>0</v>
      </c>
      <c r="Z53" s="21">
        <f t="shared" si="1"/>
        <v>0.8779372573665835</v>
      </c>
      <c r="AA53" s="22">
        <f t="shared" si="2"/>
        <v>1.6301910060505191</v>
      </c>
      <c r="AB53" s="22">
        <f t="shared" si="3"/>
        <v>0.2377434071151674</v>
      </c>
      <c r="AC53" s="23"/>
      <c r="AD53" s="22">
        <f t="shared" si="4"/>
        <v>2.7458716705322694</v>
      </c>
      <c r="AE53" s="32">
        <v>431599.631147541</v>
      </c>
      <c r="AF53" s="25">
        <f t="shared" si="5"/>
        <v>11851.172001802097</v>
      </c>
      <c r="AG53" s="25"/>
      <c r="AH53" s="25">
        <f t="shared" si="6"/>
        <v>11851.172001802097</v>
      </c>
      <c r="AI53" s="26"/>
      <c r="AJ53" s="27">
        <v>1290672611</v>
      </c>
      <c r="AK53" s="21">
        <f t="shared" si="7"/>
        <v>0.2252224851775367</v>
      </c>
      <c r="AL53" s="21">
        <f t="shared" si="8"/>
        <v>1.5443358625667776</v>
      </c>
      <c r="AM53" s="21">
        <f t="shared" si="9"/>
        <v>0.7984667956977356</v>
      </c>
      <c r="AN53" s="21">
        <f t="shared" si="10"/>
        <v>0.8317000809123081</v>
      </c>
      <c r="AO53" s="21">
        <f t="shared" si="18"/>
        <v>2.601</v>
      </c>
    </row>
    <row r="54" spans="1:41" ht="12.75">
      <c r="A54" s="12" t="s">
        <v>146</v>
      </c>
      <c r="B54" s="13" t="s">
        <v>147</v>
      </c>
      <c r="C54" s="14" t="s">
        <v>89</v>
      </c>
      <c r="D54" s="15"/>
      <c r="E54" s="15"/>
      <c r="F54" s="33">
        <v>1179647130</v>
      </c>
      <c r="G54" s="31">
        <v>108.5</v>
      </c>
      <c r="H54" s="18">
        <f t="shared" si="11"/>
        <v>1.085</v>
      </c>
      <c r="I54" s="16">
        <v>2722677.5500000003</v>
      </c>
      <c r="L54" s="16">
        <v>30049.04</v>
      </c>
      <c r="M54" s="19">
        <f t="shared" si="12"/>
        <v>2752726.5900000003</v>
      </c>
      <c r="N54" s="16">
        <v>17656650</v>
      </c>
      <c r="Q54" s="19">
        <f t="shared" si="13"/>
        <v>17656650</v>
      </c>
      <c r="R54" s="16">
        <v>10270864</v>
      </c>
      <c r="T54" s="16">
        <v>400906</v>
      </c>
      <c r="U54" s="20">
        <f t="shared" si="14"/>
        <v>10671770</v>
      </c>
      <c r="V54" s="19">
        <f t="shared" si="15"/>
        <v>31081146.59</v>
      </c>
      <c r="W54" s="21">
        <f t="shared" si="16"/>
        <v>0.8706725713815792</v>
      </c>
      <c r="X54" s="21">
        <f t="shared" si="17"/>
        <v>0.03398524777490028</v>
      </c>
      <c r="Y54" s="21">
        <f t="shared" si="0"/>
        <v>0</v>
      </c>
      <c r="Z54" s="21">
        <f t="shared" si="1"/>
        <v>0.9046578191564795</v>
      </c>
      <c r="AA54" s="22">
        <f t="shared" si="2"/>
        <v>1.496773869996191</v>
      </c>
      <c r="AB54" s="22">
        <f t="shared" si="3"/>
        <v>0.23335169645180254</v>
      </c>
      <c r="AC54" s="23"/>
      <c r="AD54" s="22">
        <f t="shared" si="4"/>
        <v>2.634783385604473</v>
      </c>
      <c r="AE54" s="32">
        <v>348623.9266547406</v>
      </c>
      <c r="AF54" s="25">
        <f t="shared" si="5"/>
        <v>9185.485297741028</v>
      </c>
      <c r="AG54" s="25"/>
      <c r="AH54" s="25">
        <f t="shared" si="6"/>
        <v>9185.485297741028</v>
      </c>
      <c r="AI54" s="26"/>
      <c r="AJ54" s="27">
        <v>1087240097</v>
      </c>
      <c r="AK54" s="21">
        <f t="shared" si="7"/>
        <v>0.2531847930917508</v>
      </c>
      <c r="AL54" s="21">
        <f t="shared" si="8"/>
        <v>1.6239881189738719</v>
      </c>
      <c r="AM54" s="21">
        <f t="shared" si="9"/>
        <v>0.94467303297038</v>
      </c>
      <c r="AN54" s="21">
        <f t="shared" si="10"/>
        <v>0.981546765010452</v>
      </c>
      <c r="AO54" s="21">
        <f t="shared" si="18"/>
        <v>2.859</v>
      </c>
    </row>
    <row r="55" spans="1:41" ht="12.75">
      <c r="A55" s="12" t="s">
        <v>148</v>
      </c>
      <c r="B55" s="13" t="s">
        <v>149</v>
      </c>
      <c r="C55" s="14" t="s">
        <v>89</v>
      </c>
      <c r="D55" s="15"/>
      <c r="E55" s="15"/>
      <c r="F55" s="33">
        <v>1933596590</v>
      </c>
      <c r="G55" s="31">
        <v>93.88</v>
      </c>
      <c r="H55" s="18">
        <f t="shared" si="11"/>
        <v>0.9388</v>
      </c>
      <c r="I55" s="16">
        <v>4512631.78</v>
      </c>
      <c r="L55" s="16">
        <v>49437.12</v>
      </c>
      <c r="M55" s="19">
        <f t="shared" si="12"/>
        <v>4562068.9</v>
      </c>
      <c r="N55" s="16">
        <v>39170900</v>
      </c>
      <c r="Q55" s="19">
        <f t="shared" si="13"/>
        <v>39170900</v>
      </c>
      <c r="R55" s="16">
        <v>17338878.27</v>
      </c>
      <c r="T55" s="16">
        <v>657205.33</v>
      </c>
      <c r="U55" s="20">
        <f t="shared" si="14"/>
        <v>17996083.599999998</v>
      </c>
      <c r="V55" s="19">
        <f t="shared" si="15"/>
        <v>61729052.49999999</v>
      </c>
      <c r="W55" s="21">
        <f t="shared" si="16"/>
        <v>0.8967164278046228</v>
      </c>
      <c r="X55" s="21">
        <f t="shared" si="17"/>
        <v>0.033988750983471684</v>
      </c>
      <c r="Y55" s="21">
        <f t="shared" si="0"/>
        <v>0</v>
      </c>
      <c r="Z55" s="21">
        <f t="shared" si="1"/>
        <v>0.9307051787880944</v>
      </c>
      <c r="AA55" s="22">
        <f t="shared" si="2"/>
        <v>2.0258051861789848</v>
      </c>
      <c r="AB55" s="22">
        <f t="shared" si="3"/>
        <v>0.2359369541502967</v>
      </c>
      <c r="AC55" s="23"/>
      <c r="AD55" s="22">
        <f t="shared" si="4"/>
        <v>3.192447319117376</v>
      </c>
      <c r="AE55" s="32">
        <v>317731.53274814313</v>
      </c>
      <c r="AF55" s="25">
        <f t="shared" si="5"/>
        <v>10143.411799208643</v>
      </c>
      <c r="AG55" s="25"/>
      <c r="AH55" s="25">
        <f t="shared" si="6"/>
        <v>10143.411799208643</v>
      </c>
      <c r="AI55" s="26"/>
      <c r="AJ55" s="27">
        <v>2059640572</v>
      </c>
      <c r="AK55" s="21">
        <f t="shared" si="7"/>
        <v>0.22149830227756848</v>
      </c>
      <c r="AL55" s="21">
        <f t="shared" si="8"/>
        <v>1.9018318308792765</v>
      </c>
      <c r="AM55" s="21">
        <f t="shared" si="9"/>
        <v>0.841840003819851</v>
      </c>
      <c r="AN55" s="21">
        <f t="shared" si="10"/>
        <v>0.8737487426034254</v>
      </c>
      <c r="AO55" s="21">
        <f t="shared" si="18"/>
        <v>2.997</v>
      </c>
    </row>
    <row r="56" spans="1:41" ht="12.75">
      <c r="A56" s="12" t="s">
        <v>150</v>
      </c>
      <c r="B56" s="13" t="s">
        <v>151</v>
      </c>
      <c r="C56" s="14" t="s">
        <v>89</v>
      </c>
      <c r="D56" s="15"/>
      <c r="E56" s="15"/>
      <c r="F56" s="33">
        <v>2663640614</v>
      </c>
      <c r="G56" s="31">
        <v>101.55</v>
      </c>
      <c r="H56" s="18">
        <f t="shared" si="11"/>
        <v>1.0155</v>
      </c>
      <c r="I56" s="16">
        <v>6302319.46</v>
      </c>
      <c r="L56" s="16">
        <v>69209.23</v>
      </c>
      <c r="M56" s="19">
        <f t="shared" si="12"/>
        <v>6371528.69</v>
      </c>
      <c r="N56" s="16">
        <v>34022549</v>
      </c>
      <c r="Q56" s="19">
        <f t="shared" si="13"/>
        <v>34022549</v>
      </c>
      <c r="R56" s="16">
        <v>30900710.49</v>
      </c>
      <c r="T56" s="16">
        <v>911141.2</v>
      </c>
      <c r="U56" s="20">
        <f t="shared" si="14"/>
        <v>31811851.689999998</v>
      </c>
      <c r="V56" s="19">
        <f t="shared" si="15"/>
        <v>72205929.38</v>
      </c>
      <c r="W56" s="21">
        <f t="shared" si="16"/>
        <v>1.1600930819115374</v>
      </c>
      <c r="X56" s="21">
        <f t="shared" si="17"/>
        <v>0.03420661162812559</v>
      </c>
      <c r="Y56" s="21">
        <f t="shared" si="0"/>
        <v>0</v>
      </c>
      <c r="Z56" s="21">
        <f t="shared" si="1"/>
        <v>1.1942996935396628</v>
      </c>
      <c r="AA56" s="22">
        <f t="shared" si="2"/>
        <v>1.2772950232542144</v>
      </c>
      <c r="AB56" s="22">
        <f t="shared" si="3"/>
        <v>0.23920376707396157</v>
      </c>
      <c r="AC56" s="23"/>
      <c r="AD56" s="22">
        <f t="shared" si="4"/>
        <v>2.7107984838678387</v>
      </c>
      <c r="AE56" s="32">
        <v>306144.355312072</v>
      </c>
      <c r="AF56" s="25">
        <f t="shared" si="5"/>
        <v>8298.956542246617</v>
      </c>
      <c r="AG56" s="25"/>
      <c r="AH56" s="25">
        <f t="shared" si="6"/>
        <v>8298.956542246617</v>
      </c>
      <c r="AI56" s="26"/>
      <c r="AJ56" s="27">
        <v>2623042263</v>
      </c>
      <c r="AK56" s="21">
        <f t="shared" si="7"/>
        <v>0.24290606292835018</v>
      </c>
      <c r="AL56" s="21">
        <f t="shared" si="8"/>
        <v>1.2970644613666296</v>
      </c>
      <c r="AM56" s="21">
        <f t="shared" si="9"/>
        <v>1.1780485173982116</v>
      </c>
      <c r="AN56" s="21">
        <f t="shared" si="10"/>
        <v>1.2127845646534288</v>
      </c>
      <c r="AO56" s="21">
        <f t="shared" si="18"/>
        <v>2.753</v>
      </c>
    </row>
    <row r="57" spans="1:41" ht="12.75">
      <c r="A57" s="12" t="s">
        <v>152</v>
      </c>
      <c r="B57" s="13" t="s">
        <v>153</v>
      </c>
      <c r="C57" s="14" t="s">
        <v>89</v>
      </c>
      <c r="D57" s="30"/>
      <c r="E57" s="15"/>
      <c r="F57" s="33">
        <v>5634213094</v>
      </c>
      <c r="G57" s="31">
        <v>94.67</v>
      </c>
      <c r="H57" s="18">
        <f t="shared" si="11"/>
        <v>0.9467</v>
      </c>
      <c r="I57" s="16">
        <v>13461133.34</v>
      </c>
      <c r="L57" s="16">
        <v>147142.72</v>
      </c>
      <c r="M57" s="19">
        <f t="shared" si="12"/>
        <v>13608276.06</v>
      </c>
      <c r="N57" s="16">
        <v>58152729</v>
      </c>
      <c r="Q57" s="19">
        <f t="shared" si="13"/>
        <v>58152729</v>
      </c>
      <c r="R57" s="16">
        <v>21151455.58</v>
      </c>
      <c r="S57" s="16">
        <v>563421.31</v>
      </c>
      <c r="T57" s="16">
        <v>1963028.7</v>
      </c>
      <c r="U57" s="20">
        <f t="shared" si="14"/>
        <v>23677905.589999996</v>
      </c>
      <c r="V57" s="19">
        <f t="shared" si="15"/>
        <v>95438910.65</v>
      </c>
      <c r="W57" s="21">
        <f t="shared" si="16"/>
        <v>0.37541099754506374</v>
      </c>
      <c r="X57" s="21">
        <f t="shared" si="17"/>
        <v>0.03484122214139315</v>
      </c>
      <c r="Y57" s="21">
        <f t="shared" si="0"/>
        <v>0.010000000010649225</v>
      </c>
      <c r="Z57" s="21">
        <f t="shared" si="1"/>
        <v>0.420252219697106</v>
      </c>
      <c r="AA57" s="22">
        <f t="shared" si="2"/>
        <v>1.0321357753033542</v>
      </c>
      <c r="AB57" s="22">
        <f t="shared" si="3"/>
        <v>0.24152931088978086</v>
      </c>
      <c r="AC57" s="23"/>
      <c r="AD57" s="22">
        <f t="shared" si="4"/>
        <v>1.6939173058902413</v>
      </c>
      <c r="AE57" s="32">
        <v>469979.64142996003</v>
      </c>
      <c r="AF57" s="25">
        <f t="shared" si="5"/>
        <v>7961.066480342995</v>
      </c>
      <c r="AG57" s="25"/>
      <c r="AH57" s="25">
        <f t="shared" si="6"/>
        <v>7961.066480342995</v>
      </c>
      <c r="AI57" s="26"/>
      <c r="AJ57" s="27">
        <v>5951157119</v>
      </c>
      <c r="AK57" s="21">
        <f t="shared" si="7"/>
        <v>0.22866605246488034</v>
      </c>
      <c r="AL57" s="21">
        <f t="shared" si="8"/>
        <v>0.9771667566016418</v>
      </c>
      <c r="AM57" s="21">
        <f t="shared" si="9"/>
        <v>0.35541752901247836</v>
      </c>
      <c r="AN57" s="21">
        <f t="shared" si="10"/>
        <v>0.3978706177056657</v>
      </c>
      <c r="AO57" s="21">
        <f t="shared" si="18"/>
        <v>1.604</v>
      </c>
    </row>
    <row r="58" spans="1:41" ht="12.75">
      <c r="A58" s="12" t="s">
        <v>154</v>
      </c>
      <c r="B58" s="13" t="s">
        <v>155</v>
      </c>
      <c r="C58" s="14" t="s">
        <v>89</v>
      </c>
      <c r="D58" s="15"/>
      <c r="E58" s="15"/>
      <c r="F58" s="33">
        <v>1142819880</v>
      </c>
      <c r="G58" s="31">
        <v>90.49</v>
      </c>
      <c r="H58" s="18">
        <f t="shared" si="11"/>
        <v>0.9048999999999999</v>
      </c>
      <c r="I58" s="16">
        <v>2827927.36</v>
      </c>
      <c r="L58" s="16">
        <v>31021.86</v>
      </c>
      <c r="M58" s="19">
        <f t="shared" si="12"/>
        <v>2858949.2199999997</v>
      </c>
      <c r="N58" s="16">
        <v>16872342</v>
      </c>
      <c r="Q58" s="19">
        <f t="shared" si="13"/>
        <v>16872342</v>
      </c>
      <c r="R58" s="16">
        <v>11645276</v>
      </c>
      <c r="T58" s="16">
        <v>410432</v>
      </c>
      <c r="U58" s="20">
        <f t="shared" si="14"/>
        <v>12055708</v>
      </c>
      <c r="V58" s="19">
        <f t="shared" si="15"/>
        <v>31786999.22</v>
      </c>
      <c r="W58" s="21">
        <f t="shared" si="16"/>
        <v>1.0189948743278774</v>
      </c>
      <c r="X58" s="21">
        <f t="shared" si="17"/>
        <v>0.03591397097502364</v>
      </c>
      <c r="Y58" s="21">
        <f t="shared" si="0"/>
        <v>0</v>
      </c>
      <c r="Z58" s="21">
        <f t="shared" si="1"/>
        <v>1.0549088453029012</v>
      </c>
      <c r="AA58" s="22">
        <f t="shared" si="2"/>
        <v>1.4763780623067215</v>
      </c>
      <c r="AB58" s="22">
        <f t="shared" si="3"/>
        <v>0.2501662134193885</v>
      </c>
      <c r="AC58" s="23"/>
      <c r="AD58" s="22">
        <f t="shared" si="4"/>
        <v>2.781453121029011</v>
      </c>
      <c r="AE58" s="32">
        <v>317234.77306002926</v>
      </c>
      <c r="AF58" s="25">
        <f t="shared" si="5"/>
        <v>8823.736496267484</v>
      </c>
      <c r="AG58" s="25"/>
      <c r="AH58" s="25">
        <f t="shared" si="6"/>
        <v>8823.736496267484</v>
      </c>
      <c r="AI58" s="26"/>
      <c r="AJ58" s="27">
        <v>1262914218</v>
      </c>
      <c r="AK58" s="21">
        <f t="shared" si="7"/>
        <v>0.22637715050255297</v>
      </c>
      <c r="AL58" s="21">
        <f t="shared" si="8"/>
        <v>1.3359848008299167</v>
      </c>
      <c r="AM58" s="21">
        <f t="shared" si="9"/>
        <v>0.9220955654804418</v>
      </c>
      <c r="AN58" s="21">
        <f t="shared" si="10"/>
        <v>0.9545943681821785</v>
      </c>
      <c r="AO58" s="21">
        <f t="shared" si="18"/>
        <v>2.517</v>
      </c>
    </row>
    <row r="59" spans="1:41" ht="12.75">
      <c r="A59" s="12" t="s">
        <v>156</v>
      </c>
      <c r="B59" s="13" t="s">
        <v>157</v>
      </c>
      <c r="C59" s="14" t="s">
        <v>89</v>
      </c>
      <c r="D59" s="15"/>
      <c r="E59" s="15"/>
      <c r="F59" s="33">
        <v>1061436400</v>
      </c>
      <c r="G59" s="31">
        <v>92.17</v>
      </c>
      <c r="H59" s="18">
        <f t="shared" si="11"/>
        <v>0.9217</v>
      </c>
      <c r="I59" s="16">
        <v>2632320.75</v>
      </c>
      <c r="L59" s="16">
        <v>28576.99</v>
      </c>
      <c r="M59" s="19">
        <f t="shared" si="12"/>
        <v>2660897.74</v>
      </c>
      <c r="N59" s="16">
        <v>18620004</v>
      </c>
      <c r="Q59" s="19">
        <f t="shared" si="13"/>
        <v>18620004</v>
      </c>
      <c r="R59" s="16">
        <v>6790880.99</v>
      </c>
      <c r="S59" s="16">
        <v>106143.64</v>
      </c>
      <c r="T59" s="16">
        <v>376624.11</v>
      </c>
      <c r="U59" s="20">
        <f t="shared" si="14"/>
        <v>7273648.74</v>
      </c>
      <c r="V59" s="19">
        <f t="shared" si="15"/>
        <v>28554550.48</v>
      </c>
      <c r="W59" s="21">
        <f t="shared" si="16"/>
        <v>0.6397821847828093</v>
      </c>
      <c r="X59" s="21">
        <f t="shared" si="17"/>
        <v>0.03548249428792907</v>
      </c>
      <c r="Y59" s="21">
        <f t="shared" si="0"/>
        <v>0.01</v>
      </c>
      <c r="Z59" s="21">
        <f t="shared" si="1"/>
        <v>0.6852646790707385</v>
      </c>
      <c r="AA59" s="22">
        <f t="shared" si="2"/>
        <v>1.7542270078546394</v>
      </c>
      <c r="AB59" s="22">
        <f t="shared" si="3"/>
        <v>0.25068838227142015</v>
      </c>
      <c r="AC59" s="23"/>
      <c r="AD59" s="22">
        <f t="shared" si="4"/>
        <v>2.690180069196798</v>
      </c>
      <c r="AE59" s="32">
        <v>391517.6043557169</v>
      </c>
      <c r="AF59" s="25">
        <f t="shared" si="5"/>
        <v>10532.528559774271</v>
      </c>
      <c r="AG59" s="25"/>
      <c r="AH59" s="25">
        <f t="shared" si="6"/>
        <v>10532.528559774271</v>
      </c>
      <c r="AI59" s="26"/>
      <c r="AJ59" s="27">
        <v>1151607247</v>
      </c>
      <c r="AK59" s="21">
        <f t="shared" si="7"/>
        <v>0.2310594820353714</v>
      </c>
      <c r="AL59" s="21">
        <f t="shared" si="8"/>
        <v>1.616871033810019</v>
      </c>
      <c r="AM59" s="21">
        <f t="shared" si="9"/>
        <v>0.5896872399588156</v>
      </c>
      <c r="AN59" s="21">
        <f t="shared" si="10"/>
        <v>0.6316084549613815</v>
      </c>
      <c r="AO59" s="21">
        <f t="shared" si="18"/>
        <v>2.48</v>
      </c>
    </row>
    <row r="60" spans="1:41" ht="12.75">
      <c r="A60" s="12" t="s">
        <v>158</v>
      </c>
      <c r="B60" s="13" t="s">
        <v>159</v>
      </c>
      <c r="C60" s="14" t="s">
        <v>89</v>
      </c>
      <c r="D60" s="15"/>
      <c r="E60" s="15"/>
      <c r="F60" s="33">
        <v>2009298401</v>
      </c>
      <c r="G60" s="31">
        <v>91.22</v>
      </c>
      <c r="H60" s="18">
        <f t="shared" si="11"/>
        <v>0.9122</v>
      </c>
      <c r="I60" s="16">
        <v>5234160.11</v>
      </c>
      <c r="L60" s="16">
        <v>56811.77</v>
      </c>
      <c r="M60" s="19">
        <f t="shared" si="12"/>
        <v>5290971.88</v>
      </c>
      <c r="N60" s="16">
        <v>15070904</v>
      </c>
      <c r="O60" s="16">
        <v>11841134</v>
      </c>
      <c r="Q60" s="19">
        <f t="shared" si="13"/>
        <v>26912038</v>
      </c>
      <c r="R60" s="16">
        <v>10744494</v>
      </c>
      <c r="S60" s="16">
        <v>100465</v>
      </c>
      <c r="T60" s="16">
        <v>755424</v>
      </c>
      <c r="U60" s="20">
        <f t="shared" si="14"/>
        <v>11600383</v>
      </c>
      <c r="V60" s="19">
        <f t="shared" si="15"/>
        <v>43803392.88</v>
      </c>
      <c r="W60" s="21">
        <f t="shared" si="16"/>
        <v>0.5347385930657494</v>
      </c>
      <c r="X60" s="21">
        <f t="shared" si="17"/>
        <v>0.03759640676686131</v>
      </c>
      <c r="Y60" s="21">
        <f t="shared" si="0"/>
        <v>0.005000003979000827</v>
      </c>
      <c r="Z60" s="21">
        <f t="shared" si="1"/>
        <v>0.5773350038116115</v>
      </c>
      <c r="AA60" s="22">
        <f t="shared" si="2"/>
        <v>1.339374877649146</v>
      </c>
      <c r="AB60" s="22">
        <f t="shared" si="3"/>
        <v>0.2633243463174388</v>
      </c>
      <c r="AC60" s="23"/>
      <c r="AD60" s="22">
        <f t="shared" si="4"/>
        <v>2.1800342277781968</v>
      </c>
      <c r="AE60" s="32">
        <v>512869.2364990689</v>
      </c>
      <c r="AF60" s="25">
        <f t="shared" si="5"/>
        <v>11180.724899424411</v>
      </c>
      <c r="AG60" s="25"/>
      <c r="AH60" s="25">
        <f t="shared" si="6"/>
        <v>11180.724899424411</v>
      </c>
      <c r="AI60" s="26"/>
      <c r="AJ60" s="27">
        <v>2202486516</v>
      </c>
      <c r="AK60" s="21">
        <f t="shared" si="7"/>
        <v>0.24022720872811917</v>
      </c>
      <c r="AL60" s="21">
        <f t="shared" si="8"/>
        <v>1.2218934283818337</v>
      </c>
      <c r="AM60" s="21">
        <f t="shared" si="9"/>
        <v>0.4878347232523988</v>
      </c>
      <c r="AN60" s="21">
        <f t="shared" si="10"/>
        <v>0.5266948476519073</v>
      </c>
      <c r="AO60" s="21">
        <f t="shared" si="18"/>
        <v>1.9889999999999999</v>
      </c>
    </row>
    <row r="61" spans="1:41" ht="12.75">
      <c r="A61" s="12" t="s">
        <v>160</v>
      </c>
      <c r="B61" s="13" t="s">
        <v>161</v>
      </c>
      <c r="C61" s="14" t="s">
        <v>89</v>
      </c>
      <c r="D61" s="15"/>
      <c r="E61" s="15"/>
      <c r="F61" s="33">
        <v>774143074</v>
      </c>
      <c r="G61" s="31">
        <v>91.64</v>
      </c>
      <c r="H61" s="18">
        <f t="shared" si="11"/>
        <v>0.9164</v>
      </c>
      <c r="I61" s="16">
        <v>1974463.19</v>
      </c>
      <c r="L61" s="16">
        <v>21598.7</v>
      </c>
      <c r="M61" s="19">
        <f t="shared" si="12"/>
        <v>1996061.89</v>
      </c>
      <c r="N61" s="16">
        <v>7059543</v>
      </c>
      <c r="Q61" s="19">
        <f t="shared" si="13"/>
        <v>7059543</v>
      </c>
      <c r="R61" s="16">
        <v>6431199</v>
      </c>
      <c r="U61" s="20">
        <f t="shared" si="14"/>
        <v>6431199</v>
      </c>
      <c r="V61" s="19">
        <f t="shared" si="15"/>
        <v>15486803.889999999</v>
      </c>
      <c r="W61" s="21">
        <f t="shared" si="16"/>
        <v>0.8307506991918137</v>
      </c>
      <c r="X61" s="21">
        <f t="shared" si="17"/>
        <v>0</v>
      </c>
      <c r="Y61" s="21">
        <f t="shared" si="0"/>
        <v>0</v>
      </c>
      <c r="Z61" s="21">
        <f t="shared" si="1"/>
        <v>0.8307506991918137</v>
      </c>
      <c r="AA61" s="22">
        <f t="shared" si="2"/>
        <v>0.9119170909226528</v>
      </c>
      <c r="AB61" s="22">
        <f t="shared" si="3"/>
        <v>0.2578414710456997</v>
      </c>
      <c r="AC61" s="23"/>
      <c r="AD61" s="22">
        <f t="shared" si="4"/>
        <v>2.0005092611601665</v>
      </c>
      <c r="AE61" s="32">
        <v>379346.97654941375</v>
      </c>
      <c r="AF61" s="25">
        <f t="shared" si="5"/>
        <v>7588.871397802107</v>
      </c>
      <c r="AG61" s="25"/>
      <c r="AH61" s="25">
        <f t="shared" si="6"/>
        <v>7588.871397802107</v>
      </c>
      <c r="AI61" s="26"/>
      <c r="AJ61" s="27">
        <v>844660327</v>
      </c>
      <c r="AK61" s="21">
        <f t="shared" si="7"/>
        <v>0.23631533602264235</v>
      </c>
      <c r="AL61" s="21">
        <f t="shared" si="8"/>
        <v>0.8357848444325005</v>
      </c>
      <c r="AM61" s="21">
        <f t="shared" si="9"/>
        <v>0.7613947044064259</v>
      </c>
      <c r="AN61" s="21">
        <f t="shared" si="10"/>
        <v>0.7613947044064259</v>
      </c>
      <c r="AO61" s="21">
        <f t="shared" si="18"/>
        <v>1.8330000000000002</v>
      </c>
    </row>
    <row r="62" spans="1:41" ht="12.75">
      <c r="A62" s="12" t="s">
        <v>162</v>
      </c>
      <c r="B62" s="13" t="s">
        <v>163</v>
      </c>
      <c r="C62" s="14" t="s">
        <v>89</v>
      </c>
      <c r="D62" s="15"/>
      <c r="E62" s="15"/>
      <c r="F62" s="33">
        <v>1570583781</v>
      </c>
      <c r="G62" s="31">
        <v>88.34</v>
      </c>
      <c r="H62" s="18">
        <f t="shared" si="11"/>
        <v>0.8834000000000001</v>
      </c>
      <c r="I62" s="16">
        <v>4005680.63</v>
      </c>
      <c r="L62" s="16">
        <v>43408.11</v>
      </c>
      <c r="M62" s="19">
        <f t="shared" si="12"/>
        <v>4049088.7399999998</v>
      </c>
      <c r="N62" s="16">
        <v>29530523</v>
      </c>
      <c r="Q62" s="19">
        <f t="shared" si="13"/>
        <v>29530523</v>
      </c>
      <c r="R62" s="16">
        <v>15361392</v>
      </c>
      <c r="S62" s="16">
        <v>78529</v>
      </c>
      <c r="T62" s="16">
        <v>578798</v>
      </c>
      <c r="U62" s="20">
        <f t="shared" si="14"/>
        <v>16018719</v>
      </c>
      <c r="V62" s="19">
        <f t="shared" si="15"/>
        <v>49598330.74</v>
      </c>
      <c r="W62" s="21">
        <f t="shared" si="16"/>
        <v>0.9780689311727968</v>
      </c>
      <c r="X62" s="21">
        <f t="shared" si="17"/>
        <v>0.03685241163202869</v>
      </c>
      <c r="Y62" s="21">
        <f t="shared" si="0"/>
        <v>0.004999987963074477</v>
      </c>
      <c r="Z62" s="21">
        <f t="shared" si="1"/>
        <v>1.0199213307679</v>
      </c>
      <c r="AA62" s="22">
        <f t="shared" si="2"/>
        <v>1.8802258979904747</v>
      </c>
      <c r="AB62" s="22">
        <f t="shared" si="3"/>
        <v>0.25780787940022665</v>
      </c>
      <c r="AC62" s="23"/>
      <c r="AD62" s="22">
        <f t="shared" si="4"/>
        <v>3.1579551081586015</v>
      </c>
      <c r="AE62" s="32">
        <v>321576.55765099067</v>
      </c>
      <c r="AF62" s="25">
        <f t="shared" si="5"/>
        <v>10155.24332898005</v>
      </c>
      <c r="AG62" s="25"/>
      <c r="AH62" s="25">
        <f t="shared" si="6"/>
        <v>10155.24332898005</v>
      </c>
      <c r="AI62" s="26"/>
      <c r="AJ62" s="27">
        <v>1777704265</v>
      </c>
      <c r="AK62" s="21">
        <f t="shared" si="7"/>
        <v>0.2277706601553324</v>
      </c>
      <c r="AL62" s="21">
        <f t="shared" si="8"/>
        <v>1.6611606092985325</v>
      </c>
      <c r="AM62" s="21">
        <f t="shared" si="9"/>
        <v>0.864114031925327</v>
      </c>
      <c r="AN62" s="21">
        <f t="shared" si="10"/>
        <v>0.9010902046747353</v>
      </c>
      <c r="AO62" s="21">
        <f t="shared" si="18"/>
        <v>2.79</v>
      </c>
    </row>
    <row r="63" spans="1:41" ht="12.75">
      <c r="A63" s="12" t="s">
        <v>164</v>
      </c>
      <c r="B63" s="13" t="s">
        <v>165</v>
      </c>
      <c r="C63" s="14" t="s">
        <v>89</v>
      </c>
      <c r="D63" s="15"/>
      <c r="E63" s="15"/>
      <c r="F63" s="33">
        <v>1483637956</v>
      </c>
      <c r="G63" s="31">
        <v>100.17</v>
      </c>
      <c r="H63" s="18">
        <f t="shared" si="11"/>
        <v>1.0017</v>
      </c>
      <c r="I63" s="16">
        <v>3371263.4</v>
      </c>
      <c r="L63" s="16">
        <v>36688.1</v>
      </c>
      <c r="M63" s="19">
        <f t="shared" si="12"/>
        <v>3407951.5</v>
      </c>
      <c r="N63" s="16">
        <v>23058397</v>
      </c>
      <c r="Q63" s="19">
        <f t="shared" si="13"/>
        <v>23058397</v>
      </c>
      <c r="R63" s="16">
        <v>15875961.08</v>
      </c>
      <c r="T63" s="16">
        <v>485954</v>
      </c>
      <c r="U63" s="20">
        <f t="shared" si="14"/>
        <v>16361915.08</v>
      </c>
      <c r="V63" s="19">
        <f t="shared" si="15"/>
        <v>42828263.58</v>
      </c>
      <c r="W63" s="21">
        <f t="shared" si="16"/>
        <v>1.0700697576383655</v>
      </c>
      <c r="X63" s="21">
        <f t="shared" si="17"/>
        <v>0.03275421729639276</v>
      </c>
      <c r="Y63" s="21">
        <f t="shared" si="0"/>
        <v>0</v>
      </c>
      <c r="Z63" s="21">
        <f t="shared" si="1"/>
        <v>1.1028239749347584</v>
      </c>
      <c r="AA63" s="22">
        <f t="shared" si="2"/>
        <v>1.5541795022666567</v>
      </c>
      <c r="AB63" s="22">
        <f t="shared" si="3"/>
        <v>0.22970236682189601</v>
      </c>
      <c r="AC63" s="23"/>
      <c r="AD63" s="22">
        <f t="shared" si="4"/>
        <v>2.886705844023311</v>
      </c>
      <c r="AE63" s="32">
        <v>317141.55939930276</v>
      </c>
      <c r="AF63" s="25">
        <f t="shared" si="5"/>
        <v>9154.943929006333</v>
      </c>
      <c r="AG63" s="25"/>
      <c r="AH63" s="25">
        <f t="shared" si="6"/>
        <v>9154.943929006333</v>
      </c>
      <c r="AI63" s="26"/>
      <c r="AJ63" s="27">
        <v>1481123536</v>
      </c>
      <c r="AK63" s="21">
        <f t="shared" si="7"/>
        <v>0.23009231959163196</v>
      </c>
      <c r="AL63" s="21">
        <f t="shared" si="8"/>
        <v>1.556817945265573</v>
      </c>
      <c r="AM63" s="21">
        <f t="shared" si="9"/>
        <v>1.0718863547922177</v>
      </c>
      <c r="AN63" s="21">
        <f t="shared" si="10"/>
        <v>1.1046961770783716</v>
      </c>
      <c r="AO63" s="21">
        <f t="shared" si="18"/>
        <v>2.892</v>
      </c>
    </row>
    <row r="64" spans="1:41" ht="12.75">
      <c r="A64" s="12" t="s">
        <v>166</v>
      </c>
      <c r="B64" s="13" t="s">
        <v>167</v>
      </c>
      <c r="C64" s="14" t="s">
        <v>89</v>
      </c>
      <c r="D64" s="30"/>
      <c r="E64" s="15"/>
      <c r="F64" s="33">
        <v>852294403</v>
      </c>
      <c r="G64" s="31">
        <v>94.47</v>
      </c>
      <c r="H64" s="18">
        <f t="shared" si="11"/>
        <v>0.9447</v>
      </c>
      <c r="I64" s="16">
        <v>2130140.46</v>
      </c>
      <c r="L64" s="16">
        <v>23075.9</v>
      </c>
      <c r="M64" s="19">
        <f t="shared" si="12"/>
        <v>2153216.36</v>
      </c>
      <c r="N64" s="16">
        <v>8711853</v>
      </c>
      <c r="O64" s="16">
        <v>5403758</v>
      </c>
      <c r="Q64" s="19">
        <f t="shared" si="13"/>
        <v>14115611</v>
      </c>
      <c r="R64" s="16">
        <v>5653766</v>
      </c>
      <c r="U64" s="20">
        <f t="shared" si="14"/>
        <v>5653766</v>
      </c>
      <c r="V64" s="19">
        <f t="shared" si="15"/>
        <v>21922593.36</v>
      </c>
      <c r="W64" s="21">
        <f t="shared" si="16"/>
        <v>0.663358339571309</v>
      </c>
      <c r="X64" s="21">
        <f t="shared" si="17"/>
        <v>0</v>
      </c>
      <c r="Y64" s="21">
        <f t="shared" si="0"/>
        <v>0</v>
      </c>
      <c r="Z64" s="21">
        <f t="shared" si="1"/>
        <v>0.663358339571309</v>
      </c>
      <c r="AA64" s="22">
        <f t="shared" si="2"/>
        <v>1.6561895690402653</v>
      </c>
      <c r="AB64" s="22">
        <f t="shared" si="3"/>
        <v>0.2526376276109371</v>
      </c>
      <c r="AC64" s="23"/>
      <c r="AD64" s="22">
        <f t="shared" si="4"/>
        <v>2.572185536222511</v>
      </c>
      <c r="AE64" s="32">
        <v>389145.47297297296</v>
      </c>
      <c r="AF64" s="25">
        <f t="shared" si="5"/>
        <v>10009.54357067549</v>
      </c>
      <c r="AG64" s="25"/>
      <c r="AH64" s="25">
        <f t="shared" si="6"/>
        <v>10009.54357067549</v>
      </c>
      <c r="AI64" s="26"/>
      <c r="AJ64" s="27">
        <v>902132048</v>
      </c>
      <c r="AK64" s="21">
        <f t="shared" si="7"/>
        <v>0.23868084110010462</v>
      </c>
      <c r="AL64" s="21">
        <f t="shared" si="8"/>
        <v>1.5646945512349206</v>
      </c>
      <c r="AM64" s="21">
        <f t="shared" si="9"/>
        <v>0.6267115787022788</v>
      </c>
      <c r="AN64" s="21">
        <f t="shared" si="10"/>
        <v>0.6267115787022788</v>
      </c>
      <c r="AO64" s="21">
        <f t="shared" si="18"/>
        <v>2.431</v>
      </c>
    </row>
    <row r="65" spans="1:41" ht="12.75">
      <c r="A65" s="12" t="s">
        <v>168</v>
      </c>
      <c r="B65" s="13" t="s">
        <v>169</v>
      </c>
      <c r="C65" s="14" t="s">
        <v>89</v>
      </c>
      <c r="D65" s="30"/>
      <c r="E65" s="15"/>
      <c r="F65" s="33">
        <v>1179246700</v>
      </c>
      <c r="G65" s="31">
        <v>95.36</v>
      </c>
      <c r="H65" s="18">
        <f t="shared" si="11"/>
        <v>0.9536</v>
      </c>
      <c r="I65" s="16">
        <v>2826318.03</v>
      </c>
      <c r="L65" s="16">
        <v>30633.62</v>
      </c>
      <c r="M65" s="19">
        <f t="shared" si="12"/>
        <v>2856951.65</v>
      </c>
      <c r="N65" s="16">
        <v>9363309</v>
      </c>
      <c r="O65" s="16">
        <v>6556743</v>
      </c>
      <c r="Q65" s="19">
        <f t="shared" si="13"/>
        <v>15920052</v>
      </c>
      <c r="R65" s="16">
        <v>7687541</v>
      </c>
      <c r="S65" s="16">
        <v>117924</v>
      </c>
      <c r="U65" s="20">
        <f t="shared" si="14"/>
        <v>7805465</v>
      </c>
      <c r="V65" s="19">
        <f t="shared" si="15"/>
        <v>26582468.650000002</v>
      </c>
      <c r="W65" s="21">
        <f t="shared" si="16"/>
        <v>0.6519026934737235</v>
      </c>
      <c r="X65" s="21">
        <f t="shared" si="17"/>
        <v>0</v>
      </c>
      <c r="Y65" s="21">
        <f t="shared" si="0"/>
        <v>0.00999994318406827</v>
      </c>
      <c r="Z65" s="21">
        <f t="shared" si="1"/>
        <v>0.6619026366577918</v>
      </c>
      <c r="AA65" s="22">
        <f t="shared" si="2"/>
        <v>1.350018787417425</v>
      </c>
      <c r="AB65" s="22">
        <f t="shared" si="3"/>
        <v>0.2422692088093187</v>
      </c>
      <c r="AC65" s="23"/>
      <c r="AD65" s="22">
        <f t="shared" si="4"/>
        <v>2.254190632884536</v>
      </c>
      <c r="AE65" s="32">
        <v>549223.6373748609</v>
      </c>
      <c r="AF65" s="25">
        <f t="shared" si="5"/>
        <v>12380.547787291845</v>
      </c>
      <c r="AG65" s="25"/>
      <c r="AH65" s="25">
        <f t="shared" si="6"/>
        <v>12380.547787291845</v>
      </c>
      <c r="AI65" s="26"/>
      <c r="AJ65" s="27">
        <v>1236626154</v>
      </c>
      <c r="AK65" s="21">
        <f t="shared" si="7"/>
        <v>0.23102791743154416</v>
      </c>
      <c r="AL65" s="21">
        <f t="shared" si="8"/>
        <v>1.2873779151851903</v>
      </c>
      <c r="AM65" s="21">
        <f t="shared" si="9"/>
        <v>0.6216544082570002</v>
      </c>
      <c r="AN65" s="21">
        <f t="shared" si="10"/>
        <v>0.6311903540736532</v>
      </c>
      <c r="AO65" s="21">
        <f t="shared" si="18"/>
        <v>2.149</v>
      </c>
    </row>
    <row r="66" spans="1:41" ht="12.75">
      <c r="A66" s="12" t="s">
        <v>170</v>
      </c>
      <c r="B66" s="13" t="s">
        <v>171</v>
      </c>
      <c r="C66" s="14" t="s">
        <v>89</v>
      </c>
      <c r="D66" s="15"/>
      <c r="E66" s="15"/>
      <c r="F66" s="33">
        <v>2173979694</v>
      </c>
      <c r="G66" s="31">
        <v>92.98</v>
      </c>
      <c r="H66" s="18">
        <f t="shared" si="11"/>
        <v>0.9298000000000001</v>
      </c>
      <c r="I66" s="16">
        <v>5366033.16</v>
      </c>
      <c r="L66" s="16">
        <v>58233.7</v>
      </c>
      <c r="M66" s="19">
        <f t="shared" si="12"/>
        <v>5424266.86</v>
      </c>
      <c r="N66" s="16">
        <v>26514591</v>
      </c>
      <c r="O66" s="16">
        <v>10546184</v>
      </c>
      <c r="Q66" s="19">
        <f t="shared" si="13"/>
        <v>37060775</v>
      </c>
      <c r="R66" s="16">
        <v>13280789.11</v>
      </c>
      <c r="S66" s="16">
        <v>217398</v>
      </c>
      <c r="T66" s="16">
        <v>773200</v>
      </c>
      <c r="U66" s="20">
        <f t="shared" si="14"/>
        <v>14271387.11</v>
      </c>
      <c r="V66" s="19">
        <f t="shared" si="15"/>
        <v>56756428.97</v>
      </c>
      <c r="W66" s="21">
        <f t="shared" si="16"/>
        <v>0.6108975694048042</v>
      </c>
      <c r="X66" s="21">
        <f t="shared" si="17"/>
        <v>0.035566109570110825</v>
      </c>
      <c r="Y66" s="21">
        <f aca="true" t="shared" si="19" ref="Y66:Y129">(S66/$F66)*100</f>
        <v>0.010000001407556844</v>
      </c>
      <c r="Z66" s="21">
        <f aca="true" t="shared" si="20" ref="Z66:Z129">(U66/$F66)*100</f>
        <v>0.6564636803824718</v>
      </c>
      <c r="AA66" s="22">
        <f aca="true" t="shared" si="21" ref="AA66:AA129">(Q66/F66)*100</f>
        <v>1.7047433838634558</v>
      </c>
      <c r="AB66" s="22">
        <f aca="true" t="shared" si="22" ref="AB66:AB129">(M66/F66)*100</f>
        <v>0.2495086258151591</v>
      </c>
      <c r="AC66" s="23"/>
      <c r="AD66" s="22">
        <f aca="true" t="shared" si="23" ref="AD66:AD129">((V66/F66)*100)-AC66</f>
        <v>2.610715690061087</v>
      </c>
      <c r="AE66" s="32">
        <v>410108.78623188403</v>
      </c>
      <c r="AF66" s="25">
        <f aca="true" t="shared" si="24" ref="AF66:AF129">AE66/100*AD66</f>
        <v>10706.774428474879</v>
      </c>
      <c r="AG66" s="25"/>
      <c r="AH66" s="25">
        <f aca="true" t="shared" si="25" ref="AH66:AH129">AF66-AG66</f>
        <v>10706.774428474879</v>
      </c>
      <c r="AI66" s="26"/>
      <c r="AJ66" s="27">
        <v>2338115388</v>
      </c>
      <c r="AK66" s="21">
        <f aca="true" t="shared" si="26" ref="AK66:AK129">(M66/AJ66)*100</f>
        <v>0.23199312094857144</v>
      </c>
      <c r="AL66" s="21">
        <f aca="true" t="shared" si="27" ref="AL66:AL129">(Q66/AJ66)*100</f>
        <v>1.5850704028641378</v>
      </c>
      <c r="AM66" s="21">
        <f aca="true" t="shared" si="28" ref="AM66:AM129">(R66/AJ66)*100</f>
        <v>0.5680125616623332</v>
      </c>
      <c r="AN66" s="21">
        <f aca="true" t="shared" si="29" ref="AN66:AN129">(U66/AJ66)*100</f>
        <v>0.6103799317709293</v>
      </c>
      <c r="AO66" s="21">
        <f t="shared" si="18"/>
        <v>2.427</v>
      </c>
    </row>
    <row r="67" spans="1:41" ht="12.75">
      <c r="A67" s="12" t="s">
        <v>172</v>
      </c>
      <c r="B67" s="13" t="s">
        <v>173</v>
      </c>
      <c r="C67" s="14" t="s">
        <v>89</v>
      </c>
      <c r="D67" s="15"/>
      <c r="E67" s="15"/>
      <c r="F67" s="33">
        <v>1720747488</v>
      </c>
      <c r="G67" s="31">
        <v>99.64</v>
      </c>
      <c r="H67" s="18">
        <f aca="true" t="shared" si="30" ref="H67:H130">G67/100</f>
        <v>0.9964</v>
      </c>
      <c r="I67" s="16">
        <v>3924477.4100000006</v>
      </c>
      <c r="L67" s="16">
        <v>42723.87</v>
      </c>
      <c r="M67" s="19">
        <f aca="true" t="shared" si="31" ref="M67:M130">SUM(I67:L67)</f>
        <v>3967201.2800000007</v>
      </c>
      <c r="N67" s="16">
        <v>13594559</v>
      </c>
      <c r="O67" s="16">
        <v>9585034</v>
      </c>
      <c r="Q67" s="19">
        <f aca="true" t="shared" si="32" ref="Q67:Q130">SUM(N67:P67)</f>
        <v>23179593</v>
      </c>
      <c r="R67" s="16">
        <v>4864395</v>
      </c>
      <c r="S67" s="16">
        <v>172075</v>
      </c>
      <c r="U67" s="20">
        <f aca="true" t="shared" si="33" ref="U67:U130">SUM(R67:T67)</f>
        <v>5036470</v>
      </c>
      <c r="V67" s="19">
        <f aca="true" t="shared" si="34" ref="V67:V130">T67+S67+R67+P67+O67+N67+L67+K67+J67+I67</f>
        <v>32183264.28</v>
      </c>
      <c r="W67" s="21">
        <f aca="true" t="shared" si="35" ref="W67:X130">(R67/$F67)*100</f>
        <v>0.2826908093094947</v>
      </c>
      <c r="X67" s="21">
        <f aca="true" t="shared" si="36" ref="X67:X130">(T67/$F67)*100</f>
        <v>0</v>
      </c>
      <c r="Y67" s="21">
        <f t="shared" si="19"/>
        <v>0.010000014598306944</v>
      </c>
      <c r="Z67" s="21">
        <f t="shared" si="20"/>
        <v>0.2926908239078016</v>
      </c>
      <c r="AA67" s="22">
        <f t="shared" si="21"/>
        <v>1.3470653400134442</v>
      </c>
      <c r="AB67" s="22">
        <f t="shared" si="22"/>
        <v>0.2305510429430306</v>
      </c>
      <c r="AC67" s="23"/>
      <c r="AD67" s="22">
        <f t="shared" si="23"/>
        <v>1.8703072068642765</v>
      </c>
      <c r="AE67" s="32">
        <v>818682.7002053388</v>
      </c>
      <c r="AF67" s="25">
        <f t="shared" si="24"/>
        <v>15311.881543291509</v>
      </c>
      <c r="AG67" s="25"/>
      <c r="AH67" s="25">
        <f t="shared" si="25"/>
        <v>15311.881543291509</v>
      </c>
      <c r="AI67" s="26"/>
      <c r="AJ67" s="27">
        <v>1726960381</v>
      </c>
      <c r="AK67" s="21">
        <f t="shared" si="26"/>
        <v>0.22972161513646217</v>
      </c>
      <c r="AL67" s="21">
        <f t="shared" si="27"/>
        <v>1.3422191530866394</v>
      </c>
      <c r="AM67" s="21">
        <f t="shared" si="28"/>
        <v>0.28167380407321574</v>
      </c>
      <c r="AN67" s="21">
        <f t="shared" si="29"/>
        <v>0.2916378427328843</v>
      </c>
      <c r="AO67" s="21">
        <f aca="true" t="shared" si="37" ref="AO67:AO130">ROUND(AK67,3)+ROUND(AL67,3)+ROUND(AN67,3)</f>
        <v>1.864</v>
      </c>
    </row>
    <row r="68" spans="1:41" ht="12.75">
      <c r="A68" s="12" t="s">
        <v>174</v>
      </c>
      <c r="B68" s="13" t="s">
        <v>175</v>
      </c>
      <c r="C68" s="14" t="s">
        <v>89</v>
      </c>
      <c r="D68" s="15"/>
      <c r="E68" s="15"/>
      <c r="F68" s="33">
        <v>1448343125</v>
      </c>
      <c r="G68" s="31">
        <v>88.16</v>
      </c>
      <c r="H68" s="18">
        <f t="shared" si="30"/>
        <v>0.8815999999999999</v>
      </c>
      <c r="I68" s="16">
        <v>3757571.87</v>
      </c>
      <c r="L68" s="16">
        <v>40762.35</v>
      </c>
      <c r="M68" s="19">
        <f t="shared" si="31"/>
        <v>3798334.22</v>
      </c>
      <c r="N68" s="16">
        <v>10815474</v>
      </c>
      <c r="O68" s="16">
        <v>14377988</v>
      </c>
      <c r="Q68" s="19">
        <f t="shared" si="32"/>
        <v>25193462</v>
      </c>
      <c r="R68" s="16">
        <v>10787058.24</v>
      </c>
      <c r="T68" s="16">
        <v>542924.63</v>
      </c>
      <c r="U68" s="20">
        <f t="shared" si="33"/>
        <v>11329982.870000001</v>
      </c>
      <c r="V68" s="19">
        <f t="shared" si="34"/>
        <v>40321779.09</v>
      </c>
      <c r="W68" s="21">
        <f t="shared" si="35"/>
        <v>0.7447860975623438</v>
      </c>
      <c r="X68" s="21">
        <f t="shared" si="36"/>
        <v>0.03748591204863833</v>
      </c>
      <c r="Y68" s="21">
        <f t="shared" si="19"/>
        <v>0</v>
      </c>
      <c r="Z68" s="21">
        <f t="shared" si="20"/>
        <v>0.7822720096109823</v>
      </c>
      <c r="AA68" s="22">
        <f t="shared" si="21"/>
        <v>1.7394677797776683</v>
      </c>
      <c r="AB68" s="22">
        <f t="shared" si="22"/>
        <v>0.2622537542683472</v>
      </c>
      <c r="AC68" s="23"/>
      <c r="AD68" s="22">
        <f t="shared" si="23"/>
        <v>2.7839935436569982</v>
      </c>
      <c r="AE68" s="32">
        <v>473198.2536066818</v>
      </c>
      <c r="AF68" s="25">
        <f t="shared" si="24"/>
        <v>13173.808829107691</v>
      </c>
      <c r="AG68" s="25"/>
      <c r="AH68" s="25">
        <f t="shared" si="25"/>
        <v>13173.808829107691</v>
      </c>
      <c r="AI68" s="26"/>
      <c r="AJ68" s="27">
        <v>1642677802</v>
      </c>
      <c r="AK68" s="21">
        <f t="shared" si="26"/>
        <v>0.23122819431634348</v>
      </c>
      <c r="AL68" s="21">
        <f t="shared" si="27"/>
        <v>1.5336825011774282</v>
      </c>
      <c r="AM68" s="21">
        <f t="shared" si="28"/>
        <v>0.656675230338323</v>
      </c>
      <c r="AN68" s="21">
        <f t="shared" si="29"/>
        <v>0.6897264245127969</v>
      </c>
      <c r="AO68" s="21">
        <f t="shared" si="37"/>
        <v>2.455</v>
      </c>
    </row>
    <row r="69" spans="1:41" ht="12.75">
      <c r="A69" s="12" t="s">
        <v>176</v>
      </c>
      <c r="B69" s="13" t="s">
        <v>177</v>
      </c>
      <c r="C69" s="14" t="s">
        <v>89</v>
      </c>
      <c r="D69" s="15"/>
      <c r="E69" s="15"/>
      <c r="F69" s="33">
        <v>2313215180</v>
      </c>
      <c r="G69" s="31">
        <v>94.08</v>
      </c>
      <c r="H69" s="18">
        <f t="shared" si="30"/>
        <v>0.9408</v>
      </c>
      <c r="I69" s="16">
        <v>5683718.6</v>
      </c>
      <c r="L69" s="16">
        <v>61769.49</v>
      </c>
      <c r="M69" s="19">
        <f t="shared" si="31"/>
        <v>5745488.09</v>
      </c>
      <c r="N69" s="16">
        <v>20677315</v>
      </c>
      <c r="Q69" s="19">
        <f t="shared" si="32"/>
        <v>20677315</v>
      </c>
      <c r="R69" s="16">
        <v>13862817</v>
      </c>
      <c r="T69" s="16">
        <v>816764</v>
      </c>
      <c r="U69" s="20">
        <f t="shared" si="33"/>
        <v>14679581</v>
      </c>
      <c r="V69" s="19">
        <f t="shared" si="34"/>
        <v>41102384.09</v>
      </c>
      <c r="W69" s="21">
        <f t="shared" si="35"/>
        <v>0.5992878276027913</v>
      </c>
      <c r="X69" s="21">
        <f t="shared" si="36"/>
        <v>0.03530860453717064</v>
      </c>
      <c r="Y69" s="21">
        <f t="shared" si="19"/>
        <v>0</v>
      </c>
      <c r="Z69" s="21">
        <f t="shared" si="20"/>
        <v>0.6345964321399621</v>
      </c>
      <c r="AA69" s="22">
        <f t="shared" si="21"/>
        <v>0.8938777152586385</v>
      </c>
      <c r="AB69" s="22">
        <f t="shared" si="22"/>
        <v>0.2483767242959213</v>
      </c>
      <c r="AC69" s="23"/>
      <c r="AD69" s="22">
        <f t="shared" si="23"/>
        <v>1.7768508716945217</v>
      </c>
      <c r="AE69" s="32">
        <v>474487.9413362303</v>
      </c>
      <c r="AF69" s="25">
        <f t="shared" si="24"/>
        <v>8430.9431217182</v>
      </c>
      <c r="AG69" s="25"/>
      <c r="AH69" s="25">
        <f t="shared" si="25"/>
        <v>8430.9431217182</v>
      </c>
      <c r="AI69" s="26"/>
      <c r="AJ69" s="27">
        <v>2458732492</v>
      </c>
      <c r="AK69" s="21">
        <f t="shared" si="26"/>
        <v>0.2336768277433249</v>
      </c>
      <c r="AL69" s="21">
        <f t="shared" si="27"/>
        <v>0.8409745699167341</v>
      </c>
      <c r="AM69" s="21">
        <f t="shared" si="28"/>
        <v>0.5638196528132106</v>
      </c>
      <c r="AN69" s="21">
        <f t="shared" si="29"/>
        <v>0.597038557377148</v>
      </c>
      <c r="AO69" s="21">
        <f t="shared" si="37"/>
        <v>1.672</v>
      </c>
    </row>
    <row r="70" spans="1:41" ht="12.75">
      <c r="A70" s="12" t="s">
        <v>178</v>
      </c>
      <c r="B70" s="13" t="s">
        <v>179</v>
      </c>
      <c r="C70" s="14" t="s">
        <v>89</v>
      </c>
      <c r="D70" s="15"/>
      <c r="E70" s="15"/>
      <c r="F70" s="33">
        <v>7992769935</v>
      </c>
      <c r="G70" s="31">
        <v>92.12</v>
      </c>
      <c r="H70" s="18">
        <f t="shared" si="30"/>
        <v>0.9212</v>
      </c>
      <c r="I70" s="16">
        <v>20044835.08</v>
      </c>
      <c r="L70" s="16">
        <v>220865.77</v>
      </c>
      <c r="M70" s="19">
        <f t="shared" si="31"/>
        <v>20265700.849999998</v>
      </c>
      <c r="N70" s="16">
        <v>74321054</v>
      </c>
      <c r="Q70" s="19">
        <f t="shared" si="32"/>
        <v>74321054</v>
      </c>
      <c r="R70" s="16">
        <v>39849150.34</v>
      </c>
      <c r="T70" s="16">
        <v>2884777.41</v>
      </c>
      <c r="U70" s="20">
        <f t="shared" si="33"/>
        <v>42733927.75</v>
      </c>
      <c r="V70" s="19">
        <f t="shared" si="34"/>
        <v>137320682.6</v>
      </c>
      <c r="W70" s="21">
        <f t="shared" si="35"/>
        <v>0.49856496138469175</v>
      </c>
      <c r="X70" s="21">
        <f t="shared" si="36"/>
        <v>0.03609233636724213</v>
      </c>
      <c r="Y70" s="21">
        <f t="shared" si="19"/>
        <v>0</v>
      </c>
      <c r="Z70" s="21">
        <f t="shared" si="20"/>
        <v>0.5346572977519339</v>
      </c>
      <c r="AA70" s="22">
        <f t="shared" si="21"/>
        <v>0.9298535376897472</v>
      </c>
      <c r="AB70" s="22">
        <f t="shared" si="22"/>
        <v>0.2535504088671107</v>
      </c>
      <c r="AC70" s="23"/>
      <c r="AD70" s="22">
        <f t="shared" si="23"/>
        <v>1.7180612443087915</v>
      </c>
      <c r="AE70" s="32">
        <v>513229.6859778598</v>
      </c>
      <c r="AF70" s="25">
        <f t="shared" si="24"/>
        <v>8817.60032907332</v>
      </c>
      <c r="AG70" s="25"/>
      <c r="AH70" s="25">
        <f t="shared" si="25"/>
        <v>8817.60032907332</v>
      </c>
      <c r="AI70" s="26"/>
      <c r="AJ70" s="27">
        <v>8676049658</v>
      </c>
      <c r="AK70" s="21">
        <f t="shared" si="26"/>
        <v>0.23358212145908394</v>
      </c>
      <c r="AL70" s="21">
        <f t="shared" si="27"/>
        <v>0.8566231975340314</v>
      </c>
      <c r="AM70" s="21">
        <f t="shared" si="28"/>
        <v>0.45930062540912214</v>
      </c>
      <c r="AN70" s="21">
        <f t="shared" si="29"/>
        <v>0.49255052050786685</v>
      </c>
      <c r="AO70" s="21">
        <f t="shared" si="37"/>
        <v>1.584</v>
      </c>
    </row>
    <row r="71" spans="1:41" ht="12.75">
      <c r="A71" s="12" t="s">
        <v>180</v>
      </c>
      <c r="B71" s="13" t="s">
        <v>181</v>
      </c>
      <c r="C71" s="14" t="s">
        <v>89</v>
      </c>
      <c r="D71" s="15"/>
      <c r="E71" s="15"/>
      <c r="F71" s="33">
        <v>1603281538</v>
      </c>
      <c r="G71" s="31">
        <v>90.74</v>
      </c>
      <c r="H71" s="18">
        <f t="shared" si="30"/>
        <v>0.9074</v>
      </c>
      <c r="I71" s="16">
        <v>3984844.22</v>
      </c>
      <c r="L71" s="16">
        <v>43303.56</v>
      </c>
      <c r="M71" s="19">
        <f t="shared" si="31"/>
        <v>4028147.7800000003</v>
      </c>
      <c r="N71" s="16">
        <v>25952544</v>
      </c>
      <c r="Q71" s="19">
        <f t="shared" si="32"/>
        <v>25952544</v>
      </c>
      <c r="R71" s="16">
        <v>8409157</v>
      </c>
      <c r="T71" s="16">
        <v>575506</v>
      </c>
      <c r="U71" s="20">
        <f t="shared" si="33"/>
        <v>8984663</v>
      </c>
      <c r="V71" s="19">
        <f t="shared" si="34"/>
        <v>38965354.78</v>
      </c>
      <c r="W71" s="21">
        <f t="shared" si="35"/>
        <v>0.5244965903175016</v>
      </c>
      <c r="X71" s="21">
        <f t="shared" si="36"/>
        <v>0.03589550471078898</v>
      </c>
      <c r="Y71" s="21">
        <f t="shared" si="19"/>
        <v>0</v>
      </c>
      <c r="Z71" s="21">
        <f t="shared" si="20"/>
        <v>0.5603920950282906</v>
      </c>
      <c r="AA71" s="22">
        <f t="shared" si="21"/>
        <v>1.6187140801467894</v>
      </c>
      <c r="AB71" s="22">
        <f t="shared" si="22"/>
        <v>0.25124394465521505</v>
      </c>
      <c r="AC71" s="23"/>
      <c r="AD71" s="22">
        <f t="shared" si="23"/>
        <v>2.4303501198302953</v>
      </c>
      <c r="AE71" s="32">
        <v>469763.4496919918</v>
      </c>
      <c r="AF71" s="25">
        <f t="shared" si="24"/>
        <v>11416.896562508251</v>
      </c>
      <c r="AG71" s="25"/>
      <c r="AH71" s="25">
        <f t="shared" si="25"/>
        <v>11416.896562508251</v>
      </c>
      <c r="AI71" s="26"/>
      <c r="AJ71" s="27">
        <v>1766719171</v>
      </c>
      <c r="AK71" s="21">
        <f t="shared" si="26"/>
        <v>0.22800158882749794</v>
      </c>
      <c r="AL71" s="21">
        <f t="shared" si="27"/>
        <v>1.4689682676228797</v>
      </c>
      <c r="AM71" s="21">
        <f t="shared" si="28"/>
        <v>0.47597587313439527</v>
      </c>
      <c r="AN71" s="21">
        <f t="shared" si="29"/>
        <v>0.5085507163492482</v>
      </c>
      <c r="AO71" s="21">
        <f t="shared" si="37"/>
        <v>2.206</v>
      </c>
    </row>
    <row r="72" spans="1:41" ht="12.75">
      <c r="A72" s="12" t="s">
        <v>182</v>
      </c>
      <c r="B72" s="13" t="s">
        <v>183</v>
      </c>
      <c r="C72" s="14" t="s">
        <v>89</v>
      </c>
      <c r="D72" s="15"/>
      <c r="E72" s="15"/>
      <c r="F72" s="33">
        <v>2848022070</v>
      </c>
      <c r="G72" s="31">
        <v>85.99</v>
      </c>
      <c r="H72" s="18">
        <f t="shared" si="30"/>
        <v>0.8599</v>
      </c>
      <c r="I72" s="16">
        <v>7851614.27</v>
      </c>
      <c r="L72" s="16">
        <v>85259.89</v>
      </c>
      <c r="M72" s="19">
        <f t="shared" si="31"/>
        <v>7936874.159999999</v>
      </c>
      <c r="N72" s="16">
        <v>50900104</v>
      </c>
      <c r="Q72" s="19">
        <f t="shared" si="32"/>
        <v>50900104</v>
      </c>
      <c r="R72" s="16">
        <v>15633785</v>
      </c>
      <c r="T72" s="16">
        <v>1129401.5</v>
      </c>
      <c r="U72" s="20">
        <f t="shared" si="33"/>
        <v>16763186.5</v>
      </c>
      <c r="V72" s="19">
        <f t="shared" si="34"/>
        <v>75600164.66</v>
      </c>
      <c r="W72" s="21">
        <f t="shared" si="35"/>
        <v>0.5489348261967647</v>
      </c>
      <c r="X72" s="21">
        <f t="shared" si="36"/>
        <v>0.039655644241549014</v>
      </c>
      <c r="Y72" s="21">
        <f t="shared" si="19"/>
        <v>0</v>
      </c>
      <c r="Z72" s="21">
        <f t="shared" si="20"/>
        <v>0.5885904704383137</v>
      </c>
      <c r="AA72" s="22">
        <f t="shared" si="21"/>
        <v>1.7872089031950515</v>
      </c>
      <c r="AB72" s="22">
        <f t="shared" si="22"/>
        <v>0.2786802196374833</v>
      </c>
      <c r="AC72" s="23"/>
      <c r="AD72" s="22">
        <f t="shared" si="23"/>
        <v>2.6544795932708483</v>
      </c>
      <c r="AE72" s="32">
        <v>437221.3884041109</v>
      </c>
      <c r="AF72" s="25">
        <f t="shared" si="24"/>
        <v>11605.952532602598</v>
      </c>
      <c r="AG72" s="25"/>
      <c r="AH72" s="25">
        <f t="shared" si="25"/>
        <v>11605.952532602598</v>
      </c>
      <c r="AI72" s="26"/>
      <c r="AJ72" s="27">
        <v>3312025042</v>
      </c>
      <c r="AK72" s="21">
        <f t="shared" si="26"/>
        <v>0.23963810838843286</v>
      </c>
      <c r="AL72" s="21">
        <f t="shared" si="27"/>
        <v>1.536827268952757</v>
      </c>
      <c r="AM72" s="21">
        <f t="shared" si="28"/>
        <v>0.4720310022341914</v>
      </c>
      <c r="AN72" s="21">
        <f t="shared" si="29"/>
        <v>0.5061310312399504</v>
      </c>
      <c r="AO72" s="21">
        <f t="shared" si="37"/>
        <v>2.283</v>
      </c>
    </row>
    <row r="73" spans="1:41" ht="12.75">
      <c r="A73" s="12" t="s">
        <v>184</v>
      </c>
      <c r="B73" s="13" t="s">
        <v>185</v>
      </c>
      <c r="C73" s="14" t="s">
        <v>89</v>
      </c>
      <c r="D73" s="15"/>
      <c r="E73" s="15"/>
      <c r="F73" s="33">
        <v>1574907515</v>
      </c>
      <c r="G73" s="31">
        <v>88.89</v>
      </c>
      <c r="H73" s="18">
        <f t="shared" si="30"/>
        <v>0.8889</v>
      </c>
      <c r="I73" s="16">
        <v>4236578.01</v>
      </c>
      <c r="L73" s="16">
        <v>46023.31</v>
      </c>
      <c r="M73" s="19">
        <f t="shared" si="31"/>
        <v>4282601.319999999</v>
      </c>
      <c r="N73" s="16">
        <v>18851685</v>
      </c>
      <c r="Q73" s="19">
        <f t="shared" si="32"/>
        <v>18851685</v>
      </c>
      <c r="R73" s="16">
        <v>9321624</v>
      </c>
      <c r="T73" s="16">
        <v>600752</v>
      </c>
      <c r="U73" s="20">
        <f t="shared" si="33"/>
        <v>9922376</v>
      </c>
      <c r="V73" s="19">
        <f t="shared" si="34"/>
        <v>33056662.32</v>
      </c>
      <c r="W73" s="21">
        <f t="shared" si="35"/>
        <v>0.5918838986554712</v>
      </c>
      <c r="X73" s="21">
        <f t="shared" si="36"/>
        <v>0.038145224038758876</v>
      </c>
      <c r="Y73" s="21">
        <f t="shared" si="19"/>
        <v>0</v>
      </c>
      <c r="Z73" s="21">
        <f t="shared" si="20"/>
        <v>0.6300291226942301</v>
      </c>
      <c r="AA73" s="22">
        <f t="shared" si="21"/>
        <v>1.197002669709148</v>
      </c>
      <c r="AB73" s="22">
        <f t="shared" si="22"/>
        <v>0.2719271626562782</v>
      </c>
      <c r="AC73" s="23"/>
      <c r="AD73" s="22">
        <f t="shared" si="23"/>
        <v>2.0989589550596564</v>
      </c>
      <c r="AE73" s="32">
        <v>387170.3156212545</v>
      </c>
      <c r="AF73" s="25">
        <f t="shared" si="24"/>
        <v>8126.5460110650565</v>
      </c>
      <c r="AG73" s="25"/>
      <c r="AH73" s="25">
        <f t="shared" si="25"/>
        <v>8126.5460110650565</v>
      </c>
      <c r="AI73" s="26"/>
      <c r="AJ73" s="27">
        <v>1771627244</v>
      </c>
      <c r="AK73" s="21">
        <f t="shared" si="26"/>
        <v>0.24173264068409187</v>
      </c>
      <c r="AL73" s="21">
        <f t="shared" si="27"/>
        <v>1.0640886825287499</v>
      </c>
      <c r="AM73" s="21">
        <f t="shared" si="28"/>
        <v>0.5261616986061657</v>
      </c>
      <c r="AN73" s="21">
        <f t="shared" si="29"/>
        <v>0.5600713148662778</v>
      </c>
      <c r="AO73" s="21">
        <f t="shared" si="37"/>
        <v>1.866</v>
      </c>
    </row>
    <row r="74" spans="1:41" ht="12.75">
      <c r="A74" s="12" t="s">
        <v>186</v>
      </c>
      <c r="B74" s="13" t="s">
        <v>187</v>
      </c>
      <c r="C74" s="14" t="s">
        <v>89</v>
      </c>
      <c r="D74" s="15"/>
      <c r="E74" s="15"/>
      <c r="F74" s="33">
        <v>1212969920</v>
      </c>
      <c r="G74" s="31">
        <v>94.51</v>
      </c>
      <c r="H74" s="18">
        <f t="shared" si="30"/>
        <v>0.9451</v>
      </c>
      <c r="I74" s="16">
        <v>3181680.45</v>
      </c>
      <c r="L74" s="16">
        <v>34882.48</v>
      </c>
      <c r="M74" s="19">
        <f t="shared" si="31"/>
        <v>3216562.93</v>
      </c>
      <c r="N74" s="16">
        <v>23223467</v>
      </c>
      <c r="Q74" s="19">
        <f t="shared" si="32"/>
        <v>23223467</v>
      </c>
      <c r="R74" s="16">
        <v>15031133</v>
      </c>
      <c r="T74" s="16">
        <v>466291</v>
      </c>
      <c r="U74" s="20">
        <f t="shared" si="33"/>
        <v>15497424</v>
      </c>
      <c r="V74" s="19">
        <f t="shared" si="34"/>
        <v>41937453.93</v>
      </c>
      <c r="W74" s="21">
        <f t="shared" si="35"/>
        <v>1.2392008039243052</v>
      </c>
      <c r="X74" s="21">
        <f t="shared" si="36"/>
        <v>0.03844209096298117</v>
      </c>
      <c r="Y74" s="21">
        <f t="shared" si="19"/>
        <v>0</v>
      </c>
      <c r="Z74" s="21">
        <f t="shared" si="20"/>
        <v>1.2776428948872862</v>
      </c>
      <c r="AA74" s="22">
        <f t="shared" si="21"/>
        <v>1.91459545839356</v>
      </c>
      <c r="AB74" s="22">
        <f t="shared" si="22"/>
        <v>0.26518076639526234</v>
      </c>
      <c r="AC74" s="23"/>
      <c r="AD74" s="22">
        <f t="shared" si="23"/>
        <v>3.4574191196761084</v>
      </c>
      <c r="AE74" s="32">
        <v>268155.3533939818</v>
      </c>
      <c r="AF74" s="25">
        <f t="shared" si="24"/>
        <v>9271.254458678563</v>
      </c>
      <c r="AG74" s="25"/>
      <c r="AH74" s="25">
        <f t="shared" si="25"/>
        <v>9271.254458678563</v>
      </c>
      <c r="AI74" s="26"/>
      <c r="AJ74" s="27">
        <v>1283430240</v>
      </c>
      <c r="AK74" s="21">
        <f t="shared" si="26"/>
        <v>0.2506223423565273</v>
      </c>
      <c r="AL74" s="21">
        <f t="shared" si="27"/>
        <v>1.8094841679903069</v>
      </c>
      <c r="AM74" s="21">
        <f t="shared" si="28"/>
        <v>1.1711686799587955</v>
      </c>
      <c r="AN74" s="21">
        <f t="shared" si="29"/>
        <v>1.2075003001331805</v>
      </c>
      <c r="AO74" s="21">
        <f t="shared" si="37"/>
        <v>3.268</v>
      </c>
    </row>
    <row r="75" spans="1:41" ht="12.75">
      <c r="A75" s="12" t="s">
        <v>188</v>
      </c>
      <c r="B75" s="13" t="s">
        <v>189</v>
      </c>
      <c r="C75" s="14" t="s">
        <v>89</v>
      </c>
      <c r="D75" s="30"/>
      <c r="E75" s="15"/>
      <c r="F75" s="33">
        <v>5733152900</v>
      </c>
      <c r="G75" s="31">
        <v>92.54</v>
      </c>
      <c r="H75" s="18">
        <f t="shared" si="30"/>
        <v>0.9254000000000001</v>
      </c>
      <c r="I75" s="16">
        <v>13879729.690000001</v>
      </c>
      <c r="L75" s="16">
        <v>150554.41</v>
      </c>
      <c r="M75" s="19">
        <f t="shared" si="31"/>
        <v>14030284.100000001</v>
      </c>
      <c r="N75" s="16">
        <v>89437119</v>
      </c>
      <c r="Q75" s="19">
        <f t="shared" si="32"/>
        <v>89437119</v>
      </c>
      <c r="R75" s="16">
        <v>30954695.36</v>
      </c>
      <c r="S75" s="16">
        <v>284000</v>
      </c>
      <c r="T75" s="16">
        <v>2000295.62</v>
      </c>
      <c r="U75" s="20">
        <f t="shared" si="33"/>
        <v>33238990.98</v>
      </c>
      <c r="V75" s="19">
        <f t="shared" si="34"/>
        <v>136706394.08</v>
      </c>
      <c r="W75" s="21">
        <f t="shared" si="35"/>
        <v>0.5399244691346012</v>
      </c>
      <c r="X75" s="21">
        <f t="shared" si="36"/>
        <v>0.03488997511299585</v>
      </c>
      <c r="Y75" s="21">
        <f t="shared" si="19"/>
        <v>0.004953644267886175</v>
      </c>
      <c r="Z75" s="21">
        <f t="shared" si="20"/>
        <v>0.5797680885154833</v>
      </c>
      <c r="AA75" s="22">
        <f t="shared" si="21"/>
        <v>1.5599988446148019</v>
      </c>
      <c r="AB75" s="22">
        <f t="shared" si="22"/>
        <v>0.24472195918584347</v>
      </c>
      <c r="AC75" s="23"/>
      <c r="AD75" s="22">
        <f t="shared" si="23"/>
        <v>2.3844888923161287</v>
      </c>
      <c r="AE75" s="32">
        <v>688358.0892233271</v>
      </c>
      <c r="AF75" s="25">
        <f t="shared" si="24"/>
        <v>16413.822176889782</v>
      </c>
      <c r="AG75" s="25"/>
      <c r="AH75" s="25">
        <f t="shared" si="25"/>
        <v>16413.822176889782</v>
      </c>
      <c r="AI75" s="26"/>
      <c r="AJ75" s="27">
        <v>6195324076</v>
      </c>
      <c r="AK75" s="21">
        <f t="shared" si="26"/>
        <v>0.22646570103332883</v>
      </c>
      <c r="AL75" s="21">
        <f t="shared" si="27"/>
        <v>1.443622930824063</v>
      </c>
      <c r="AM75" s="21">
        <f t="shared" si="28"/>
        <v>0.49964610374322566</v>
      </c>
      <c r="AN75" s="21">
        <f t="shared" si="29"/>
        <v>0.5365173891187416</v>
      </c>
      <c r="AO75" s="21">
        <f t="shared" si="37"/>
        <v>2.207</v>
      </c>
    </row>
    <row r="76" spans="1:41" ht="12.75">
      <c r="A76" s="12" t="s">
        <v>190</v>
      </c>
      <c r="B76" s="13" t="s">
        <v>191</v>
      </c>
      <c r="C76" s="14" t="s">
        <v>89</v>
      </c>
      <c r="D76" s="15"/>
      <c r="E76" s="15"/>
      <c r="F76" s="33">
        <v>1434344627</v>
      </c>
      <c r="G76" s="31">
        <v>87.41</v>
      </c>
      <c r="H76" s="18">
        <f t="shared" si="30"/>
        <v>0.8741</v>
      </c>
      <c r="I76" s="16">
        <v>3862778.73</v>
      </c>
      <c r="L76" s="16">
        <v>42006.37</v>
      </c>
      <c r="M76" s="19">
        <f t="shared" si="31"/>
        <v>3904785.1</v>
      </c>
      <c r="N76" s="16">
        <v>15039097</v>
      </c>
      <c r="O76" s="16">
        <v>14902963</v>
      </c>
      <c r="Q76" s="19">
        <f t="shared" si="32"/>
        <v>29942060</v>
      </c>
      <c r="R76" s="16">
        <v>11674337</v>
      </c>
      <c r="S76" s="16">
        <v>143437.69</v>
      </c>
      <c r="T76" s="16">
        <v>559017</v>
      </c>
      <c r="U76" s="20">
        <f t="shared" si="33"/>
        <v>12376791.69</v>
      </c>
      <c r="V76" s="19">
        <f t="shared" si="34"/>
        <v>46223636.78999999</v>
      </c>
      <c r="W76" s="21">
        <f t="shared" si="35"/>
        <v>0.8139143675964005</v>
      </c>
      <c r="X76" s="21">
        <f t="shared" si="36"/>
        <v>0.03897368801591363</v>
      </c>
      <c r="Y76" s="21">
        <f t="shared" si="19"/>
        <v>0.01000022500171432</v>
      </c>
      <c r="Z76" s="21">
        <f t="shared" si="20"/>
        <v>0.8628882806140283</v>
      </c>
      <c r="AA76" s="22">
        <f t="shared" si="21"/>
        <v>2.087508081138439</v>
      </c>
      <c r="AB76" s="22">
        <f t="shared" si="22"/>
        <v>0.2722347911719824</v>
      </c>
      <c r="AC76" s="23"/>
      <c r="AD76" s="22">
        <f t="shared" si="23"/>
        <v>3.22263115292445</v>
      </c>
      <c r="AE76" s="32">
        <v>381562.85240310075</v>
      </c>
      <c r="AF76" s="25">
        <f t="shared" si="24"/>
        <v>12296.363349529463</v>
      </c>
      <c r="AG76" s="25"/>
      <c r="AH76" s="25">
        <f t="shared" si="25"/>
        <v>12296.363349529463</v>
      </c>
      <c r="AI76" s="26"/>
      <c r="AJ76" s="27">
        <v>1640284216</v>
      </c>
      <c r="AK76" s="21">
        <f t="shared" si="26"/>
        <v>0.23805539685812596</v>
      </c>
      <c r="AL76" s="21">
        <f t="shared" si="27"/>
        <v>1.8254190162858948</v>
      </c>
      <c r="AM76" s="21">
        <f t="shared" si="28"/>
        <v>0.7117264731394574</v>
      </c>
      <c r="AN76" s="21">
        <f t="shared" si="29"/>
        <v>0.75455165447986</v>
      </c>
      <c r="AO76" s="21">
        <f t="shared" si="37"/>
        <v>2.8179999999999996</v>
      </c>
    </row>
    <row r="77" spans="1:41" ht="12.75">
      <c r="A77" s="12" t="s">
        <v>192</v>
      </c>
      <c r="B77" s="13" t="s">
        <v>193</v>
      </c>
      <c r="C77" s="14" t="s">
        <v>89</v>
      </c>
      <c r="D77" s="15"/>
      <c r="E77" s="15"/>
      <c r="F77" s="33">
        <v>2061970749</v>
      </c>
      <c r="G77" s="31">
        <v>105.83</v>
      </c>
      <c r="H77" s="18">
        <f t="shared" si="30"/>
        <v>1.0583</v>
      </c>
      <c r="I77" s="16">
        <v>4456861.09</v>
      </c>
      <c r="L77" s="16">
        <v>48489.74</v>
      </c>
      <c r="M77" s="19">
        <f t="shared" si="31"/>
        <v>4505350.83</v>
      </c>
      <c r="N77" s="16">
        <v>21000498</v>
      </c>
      <c r="O77" s="16">
        <v>11002982</v>
      </c>
      <c r="Q77" s="19">
        <f t="shared" si="32"/>
        <v>32003480</v>
      </c>
      <c r="R77" s="16">
        <v>9478864</v>
      </c>
      <c r="S77" s="16">
        <v>206197</v>
      </c>
      <c r="T77" s="16">
        <v>649999</v>
      </c>
      <c r="U77" s="20">
        <f t="shared" si="33"/>
        <v>10335060</v>
      </c>
      <c r="V77" s="19">
        <f t="shared" si="34"/>
        <v>46843890.83</v>
      </c>
      <c r="W77" s="21">
        <f t="shared" si="35"/>
        <v>0.45969924668412454</v>
      </c>
      <c r="X77" s="21">
        <f t="shared" si="36"/>
        <v>0.03152319208772636</v>
      </c>
      <c r="Y77" s="21">
        <f t="shared" si="19"/>
        <v>0.009999996367552739</v>
      </c>
      <c r="Z77" s="21">
        <f t="shared" si="20"/>
        <v>0.5012224351394037</v>
      </c>
      <c r="AA77" s="22">
        <f t="shared" si="21"/>
        <v>1.5520821532274802</v>
      </c>
      <c r="AB77" s="22">
        <f t="shared" si="22"/>
        <v>0.21849732020616552</v>
      </c>
      <c r="AC77" s="23"/>
      <c r="AD77" s="22">
        <f t="shared" si="23"/>
        <v>2.271801908573049</v>
      </c>
      <c r="AE77" s="32">
        <v>591649.8182919442</v>
      </c>
      <c r="AF77" s="25">
        <f t="shared" si="24"/>
        <v>13441.111864025366</v>
      </c>
      <c r="AG77" s="25"/>
      <c r="AH77" s="25">
        <f t="shared" si="25"/>
        <v>13441.111864025366</v>
      </c>
      <c r="AI77" s="26"/>
      <c r="AJ77" s="27">
        <v>1948453499</v>
      </c>
      <c r="AK77" s="21">
        <f t="shared" si="26"/>
        <v>0.23122701323445854</v>
      </c>
      <c r="AL77" s="21">
        <f t="shared" si="27"/>
        <v>1.6425067375959994</v>
      </c>
      <c r="AM77" s="21">
        <f t="shared" si="28"/>
        <v>0.48648140717060034</v>
      </c>
      <c r="AN77" s="21">
        <f t="shared" si="29"/>
        <v>0.5304237440259281</v>
      </c>
      <c r="AO77" s="21">
        <f t="shared" si="37"/>
        <v>2.404</v>
      </c>
    </row>
    <row r="78" spans="1:41" ht="12.75">
      <c r="A78" s="12" t="s">
        <v>194</v>
      </c>
      <c r="B78" s="13" t="s">
        <v>195</v>
      </c>
      <c r="C78" s="14" t="s">
        <v>89</v>
      </c>
      <c r="D78" s="15"/>
      <c r="E78" s="15"/>
      <c r="F78" s="33">
        <v>963322200</v>
      </c>
      <c r="G78" s="31">
        <v>100.96</v>
      </c>
      <c r="H78" s="18">
        <f t="shared" si="30"/>
        <v>1.0095999999999998</v>
      </c>
      <c r="I78" s="16">
        <v>2272756.27</v>
      </c>
      <c r="L78" s="16">
        <v>24902.54</v>
      </c>
      <c r="M78" s="19">
        <f t="shared" si="31"/>
        <v>2297658.81</v>
      </c>
      <c r="N78" s="16">
        <v>10449985</v>
      </c>
      <c r="Q78" s="19">
        <f t="shared" si="32"/>
        <v>10449985</v>
      </c>
      <c r="R78" s="16">
        <v>8538205.85</v>
      </c>
      <c r="U78" s="20">
        <f t="shared" si="33"/>
        <v>8538205.85</v>
      </c>
      <c r="V78" s="19">
        <f t="shared" si="34"/>
        <v>21285849.66</v>
      </c>
      <c r="W78" s="21">
        <f t="shared" si="35"/>
        <v>0.8863291897560337</v>
      </c>
      <c r="X78" s="21">
        <f t="shared" si="36"/>
        <v>0</v>
      </c>
      <c r="Y78" s="21">
        <f t="shared" si="19"/>
        <v>0</v>
      </c>
      <c r="Z78" s="21">
        <f t="shared" si="20"/>
        <v>0.8863291897560337</v>
      </c>
      <c r="AA78" s="22">
        <f t="shared" si="21"/>
        <v>1.0847860663856808</v>
      </c>
      <c r="AB78" s="22">
        <f t="shared" si="22"/>
        <v>0.238514051684888</v>
      </c>
      <c r="AC78" s="23"/>
      <c r="AD78" s="22">
        <f t="shared" si="23"/>
        <v>2.2096293078266025</v>
      </c>
      <c r="AE78" s="32">
        <v>331742.50967385294</v>
      </c>
      <c r="AF78" s="25">
        <f t="shared" si="24"/>
        <v>7330.279720272956</v>
      </c>
      <c r="AG78" s="25"/>
      <c r="AH78" s="25">
        <f t="shared" si="25"/>
        <v>7330.279720272956</v>
      </c>
      <c r="AI78" s="26"/>
      <c r="AJ78" s="27">
        <v>954162242</v>
      </c>
      <c r="AK78" s="21">
        <f t="shared" si="26"/>
        <v>0.24080378670024968</v>
      </c>
      <c r="AL78" s="21">
        <f t="shared" si="27"/>
        <v>1.0952000131650568</v>
      </c>
      <c r="AM78" s="21">
        <f t="shared" si="28"/>
        <v>0.8948379504205952</v>
      </c>
      <c r="AN78" s="21">
        <f t="shared" si="29"/>
        <v>0.8948379504205952</v>
      </c>
      <c r="AO78" s="21">
        <f t="shared" si="37"/>
        <v>2.231</v>
      </c>
    </row>
    <row r="79" spans="1:41" ht="12.75">
      <c r="A79" s="12" t="s">
        <v>196</v>
      </c>
      <c r="B79" s="13" t="s">
        <v>197</v>
      </c>
      <c r="C79" s="14" t="s">
        <v>89</v>
      </c>
      <c r="D79" s="15"/>
      <c r="E79" s="15"/>
      <c r="F79" s="33">
        <v>212916342</v>
      </c>
      <c r="G79" s="31">
        <v>104.53</v>
      </c>
      <c r="H79" s="18">
        <f t="shared" si="30"/>
        <v>1.0453000000000001</v>
      </c>
      <c r="I79" s="16">
        <v>493440.05</v>
      </c>
      <c r="L79" s="16">
        <v>5505.8</v>
      </c>
      <c r="M79" s="19">
        <f t="shared" si="31"/>
        <v>498945.85</v>
      </c>
      <c r="N79" s="16">
        <v>777847</v>
      </c>
      <c r="Q79" s="19">
        <f t="shared" si="32"/>
        <v>777847</v>
      </c>
      <c r="R79" s="16">
        <v>853697</v>
      </c>
      <c r="U79" s="20">
        <f t="shared" si="33"/>
        <v>853697</v>
      </c>
      <c r="V79" s="19">
        <f t="shared" si="34"/>
        <v>2130489.85</v>
      </c>
      <c r="W79" s="21">
        <f t="shared" si="35"/>
        <v>0.40095419260960247</v>
      </c>
      <c r="X79" s="21">
        <f t="shared" si="36"/>
        <v>0</v>
      </c>
      <c r="Y79" s="21">
        <f t="shared" si="19"/>
        <v>0</v>
      </c>
      <c r="Z79" s="21">
        <f t="shared" si="20"/>
        <v>0.40095419260960247</v>
      </c>
      <c r="AA79" s="22">
        <f t="shared" si="21"/>
        <v>0.36532987214292834</v>
      </c>
      <c r="AB79" s="22">
        <f t="shared" si="22"/>
        <v>0.23433891701934276</v>
      </c>
      <c r="AC79" s="23"/>
      <c r="AD79" s="22">
        <f t="shared" si="23"/>
        <v>1.0006229817718737</v>
      </c>
      <c r="AE79" s="32">
        <v>1530536.111111111</v>
      </c>
      <c r="AF79" s="25">
        <f t="shared" si="24"/>
        <v>15314.896072095276</v>
      </c>
      <c r="AG79" s="25"/>
      <c r="AH79" s="25">
        <f t="shared" si="25"/>
        <v>15314.896072095276</v>
      </c>
      <c r="AI79" s="26"/>
      <c r="AJ79" s="27">
        <v>203689220</v>
      </c>
      <c r="AK79" s="21">
        <f t="shared" si="26"/>
        <v>0.24495447034457687</v>
      </c>
      <c r="AL79" s="21">
        <f t="shared" si="27"/>
        <v>0.38187931595005375</v>
      </c>
      <c r="AM79" s="21">
        <f t="shared" si="28"/>
        <v>0.4191174181922833</v>
      </c>
      <c r="AN79" s="21">
        <f t="shared" si="29"/>
        <v>0.4191174181922833</v>
      </c>
      <c r="AO79" s="21">
        <f t="shared" si="37"/>
        <v>1.046</v>
      </c>
    </row>
    <row r="80" spans="1:41" ht="12.75">
      <c r="A80" s="12" t="s">
        <v>198</v>
      </c>
      <c r="B80" s="13" t="s">
        <v>199</v>
      </c>
      <c r="C80" s="14" t="s">
        <v>89</v>
      </c>
      <c r="D80" s="15"/>
      <c r="E80" s="15"/>
      <c r="F80" s="33">
        <v>2745812709</v>
      </c>
      <c r="G80" s="31">
        <v>105.44</v>
      </c>
      <c r="H80" s="18">
        <f t="shared" si="30"/>
        <v>1.0544</v>
      </c>
      <c r="I80" s="16">
        <v>5894018.67</v>
      </c>
      <c r="L80" s="16">
        <v>64229.27</v>
      </c>
      <c r="M80" s="19">
        <f t="shared" si="31"/>
        <v>5958247.9399999995</v>
      </c>
      <c r="N80" s="16">
        <v>37689928</v>
      </c>
      <c r="Q80" s="19">
        <f t="shared" si="32"/>
        <v>37689928</v>
      </c>
      <c r="R80" s="16">
        <v>22850574.14</v>
      </c>
      <c r="T80" s="16">
        <v>864442.59</v>
      </c>
      <c r="U80" s="20">
        <f t="shared" si="33"/>
        <v>23715016.73</v>
      </c>
      <c r="V80" s="19">
        <f t="shared" si="34"/>
        <v>67363192.67</v>
      </c>
      <c r="W80" s="21">
        <f t="shared" si="35"/>
        <v>0.832197114723166</v>
      </c>
      <c r="X80" s="21">
        <f t="shared" si="36"/>
        <v>0.031482212430826065</v>
      </c>
      <c r="Y80" s="21">
        <f t="shared" si="19"/>
        <v>0</v>
      </c>
      <c r="Z80" s="21">
        <f t="shared" si="20"/>
        <v>0.863679327153992</v>
      </c>
      <c r="AA80" s="22">
        <f t="shared" si="21"/>
        <v>1.3726328775616428</v>
      </c>
      <c r="AB80" s="22">
        <f t="shared" si="22"/>
        <v>0.21699396759547884</v>
      </c>
      <c r="AC80" s="23"/>
      <c r="AD80" s="22">
        <f t="shared" si="23"/>
        <v>2.453306172311114</v>
      </c>
      <c r="AE80" s="32">
        <v>435051.95296931046</v>
      </c>
      <c r="AF80" s="25">
        <f t="shared" si="24"/>
        <v>10673.156414956136</v>
      </c>
      <c r="AG80" s="25"/>
      <c r="AH80" s="25">
        <f t="shared" si="25"/>
        <v>10673.156414956136</v>
      </c>
      <c r="AI80" s="26"/>
      <c r="AJ80" s="27">
        <v>2604701400</v>
      </c>
      <c r="AK80" s="21">
        <f t="shared" si="26"/>
        <v>0.22874974997134026</v>
      </c>
      <c r="AL80" s="21">
        <f t="shared" si="27"/>
        <v>1.4469961124910518</v>
      </c>
      <c r="AM80" s="21">
        <f t="shared" si="28"/>
        <v>0.8772819080144848</v>
      </c>
      <c r="AN80" s="21">
        <f t="shared" si="29"/>
        <v>0.910469688771235</v>
      </c>
      <c r="AO80" s="21">
        <f t="shared" si="37"/>
        <v>2.5860000000000003</v>
      </c>
    </row>
    <row r="81" spans="1:41" ht="12.75">
      <c r="A81" s="12" t="s">
        <v>200</v>
      </c>
      <c r="B81" s="13" t="s">
        <v>201</v>
      </c>
      <c r="C81" s="14" t="s">
        <v>89</v>
      </c>
      <c r="D81" s="15"/>
      <c r="E81" s="15"/>
      <c r="F81" s="33">
        <v>1943400430</v>
      </c>
      <c r="G81" s="31">
        <v>87.19</v>
      </c>
      <c r="H81" s="18">
        <f t="shared" si="30"/>
        <v>0.8719</v>
      </c>
      <c r="I81" s="16">
        <v>5129504.08</v>
      </c>
      <c r="L81" s="16">
        <v>56408.64</v>
      </c>
      <c r="M81" s="19">
        <f t="shared" si="31"/>
        <v>5185912.72</v>
      </c>
      <c r="N81" s="16">
        <v>29438611</v>
      </c>
      <c r="Q81" s="19">
        <f t="shared" si="32"/>
        <v>29438611</v>
      </c>
      <c r="R81" s="16">
        <v>15538905.55</v>
      </c>
      <c r="T81" s="16">
        <v>740549.11</v>
      </c>
      <c r="U81" s="20">
        <f t="shared" si="33"/>
        <v>16279454.66</v>
      </c>
      <c r="V81" s="19">
        <f t="shared" si="34"/>
        <v>50903978.379999995</v>
      </c>
      <c r="W81" s="21">
        <f t="shared" si="35"/>
        <v>0.7995730221177321</v>
      </c>
      <c r="X81" s="21">
        <f t="shared" si="36"/>
        <v>0.03810584265436228</v>
      </c>
      <c r="Y81" s="21">
        <f t="shared" si="19"/>
        <v>0</v>
      </c>
      <c r="Z81" s="21">
        <f t="shared" si="20"/>
        <v>0.8376788647720944</v>
      </c>
      <c r="AA81" s="22">
        <f t="shared" si="21"/>
        <v>1.514799037067209</v>
      </c>
      <c r="AB81" s="22">
        <f t="shared" si="22"/>
        <v>0.2668473588842419</v>
      </c>
      <c r="AC81" s="23"/>
      <c r="AD81" s="22">
        <f t="shared" si="23"/>
        <v>2.619325260723545</v>
      </c>
      <c r="AE81" s="32">
        <v>295152.2507260407</v>
      </c>
      <c r="AF81" s="25">
        <f t="shared" si="24"/>
        <v>7730.997460861276</v>
      </c>
      <c r="AG81" s="25"/>
      <c r="AH81" s="25">
        <f t="shared" si="25"/>
        <v>7730.997460861276</v>
      </c>
      <c r="AI81" s="26"/>
      <c r="AJ81" s="27">
        <v>2228925829</v>
      </c>
      <c r="AK81" s="21">
        <f t="shared" si="26"/>
        <v>0.23266421217464386</v>
      </c>
      <c r="AL81" s="21">
        <f t="shared" si="27"/>
        <v>1.3207532802115507</v>
      </c>
      <c r="AM81" s="21">
        <f t="shared" si="28"/>
        <v>0.6971477178750034</v>
      </c>
      <c r="AN81" s="21">
        <f t="shared" si="29"/>
        <v>0.7303722020801259</v>
      </c>
      <c r="AO81" s="21">
        <f t="shared" si="37"/>
        <v>2.284</v>
      </c>
    </row>
    <row r="82" spans="1:41" ht="12.75">
      <c r="A82" s="12" t="s">
        <v>202</v>
      </c>
      <c r="B82" s="13" t="s">
        <v>203</v>
      </c>
      <c r="C82" s="14" t="s">
        <v>89</v>
      </c>
      <c r="D82" s="15"/>
      <c r="E82" s="15"/>
      <c r="F82" s="33">
        <v>2261580800</v>
      </c>
      <c r="G82" s="31">
        <v>90.37</v>
      </c>
      <c r="H82" s="18">
        <f t="shared" si="30"/>
        <v>0.9037000000000001</v>
      </c>
      <c r="I82" s="16">
        <v>5650997.83</v>
      </c>
      <c r="L82" s="16">
        <v>61270.15</v>
      </c>
      <c r="M82" s="19">
        <f t="shared" si="31"/>
        <v>5712267.98</v>
      </c>
      <c r="N82" s="16">
        <v>7679845</v>
      </c>
      <c r="Q82" s="19">
        <f t="shared" si="32"/>
        <v>7679845</v>
      </c>
      <c r="R82" s="16">
        <v>8695885.17</v>
      </c>
      <c r="U82" s="20">
        <f t="shared" si="33"/>
        <v>8695885.17</v>
      </c>
      <c r="V82" s="19">
        <f t="shared" si="34"/>
        <v>22087998.15</v>
      </c>
      <c r="W82" s="21">
        <f t="shared" si="35"/>
        <v>0.38450473093864257</v>
      </c>
      <c r="X82" s="21">
        <f t="shared" si="36"/>
        <v>0</v>
      </c>
      <c r="Y82" s="21">
        <f t="shared" si="19"/>
        <v>0</v>
      </c>
      <c r="Z82" s="21">
        <f t="shared" si="20"/>
        <v>0.38450473093864257</v>
      </c>
      <c r="AA82" s="22">
        <f t="shared" si="21"/>
        <v>0.3395786257117146</v>
      </c>
      <c r="AB82" s="22">
        <f t="shared" si="22"/>
        <v>0.25257854948184916</v>
      </c>
      <c r="AC82" s="23"/>
      <c r="AD82" s="22">
        <f t="shared" si="23"/>
        <v>0.9766619061322063</v>
      </c>
      <c r="AE82" s="32">
        <v>1671185.7923497267</v>
      </c>
      <c r="AF82" s="25">
        <f t="shared" si="24"/>
        <v>16321.835014573457</v>
      </c>
      <c r="AG82" s="25"/>
      <c r="AH82" s="25">
        <f t="shared" si="25"/>
        <v>16321.835014573457</v>
      </c>
      <c r="AI82" s="26"/>
      <c r="AJ82" s="27">
        <v>2502579175</v>
      </c>
      <c r="AK82" s="21">
        <f t="shared" si="26"/>
        <v>0.22825523512158213</v>
      </c>
      <c r="AL82" s="21">
        <f t="shared" si="27"/>
        <v>0.30687720399495455</v>
      </c>
      <c r="AM82" s="21">
        <f t="shared" si="28"/>
        <v>0.3474769252804959</v>
      </c>
      <c r="AN82" s="21">
        <f t="shared" si="29"/>
        <v>0.3474769252804959</v>
      </c>
      <c r="AO82" s="21">
        <f t="shared" si="37"/>
        <v>0.882</v>
      </c>
    </row>
    <row r="83" spans="1:41" ht="12.75">
      <c r="A83" s="12" t="s">
        <v>204</v>
      </c>
      <c r="B83" s="13" t="s">
        <v>205</v>
      </c>
      <c r="C83" s="14" t="s">
        <v>89</v>
      </c>
      <c r="D83" s="15"/>
      <c r="E83" s="15"/>
      <c r="F83" s="33">
        <v>569277300</v>
      </c>
      <c r="G83" s="31">
        <v>90.82</v>
      </c>
      <c r="H83" s="18">
        <f t="shared" si="30"/>
        <v>0.9081999999999999</v>
      </c>
      <c r="I83" s="16">
        <v>1323048.6199999999</v>
      </c>
      <c r="L83" s="16">
        <v>15464.77</v>
      </c>
      <c r="M83" s="19">
        <f t="shared" si="31"/>
        <v>1338513.39</v>
      </c>
      <c r="N83" s="16">
        <v>7315626</v>
      </c>
      <c r="Q83" s="19">
        <f t="shared" si="32"/>
        <v>7315626</v>
      </c>
      <c r="R83" s="16">
        <v>6758969</v>
      </c>
      <c r="U83" s="20">
        <f t="shared" si="33"/>
        <v>6758969</v>
      </c>
      <c r="V83" s="19">
        <f t="shared" si="34"/>
        <v>15413108.389999999</v>
      </c>
      <c r="W83" s="21">
        <f t="shared" si="35"/>
        <v>1.1872893930602888</v>
      </c>
      <c r="X83" s="21">
        <f t="shared" si="36"/>
        <v>0</v>
      </c>
      <c r="Y83" s="21">
        <f t="shared" si="19"/>
        <v>0</v>
      </c>
      <c r="Z83" s="21">
        <f t="shared" si="20"/>
        <v>1.1872893930602888</v>
      </c>
      <c r="AA83" s="22">
        <f t="shared" si="21"/>
        <v>1.2850724945470338</v>
      </c>
      <c r="AB83" s="22">
        <f t="shared" si="22"/>
        <v>0.23512502430713464</v>
      </c>
      <c r="AC83" s="35"/>
      <c r="AD83" s="22">
        <f t="shared" si="23"/>
        <v>2.707486911914457</v>
      </c>
      <c r="AE83" s="32">
        <v>318622.67441860464</v>
      </c>
      <c r="AF83" s="25">
        <f t="shared" si="24"/>
        <v>8626.667208275534</v>
      </c>
      <c r="AG83" s="25"/>
      <c r="AH83" s="25">
        <f t="shared" si="25"/>
        <v>8626.667208275534</v>
      </c>
      <c r="AI83" s="26"/>
      <c r="AJ83" s="27">
        <v>626818302</v>
      </c>
      <c r="AK83" s="21">
        <f t="shared" si="26"/>
        <v>0.2135408914719277</v>
      </c>
      <c r="AL83" s="21">
        <f t="shared" si="27"/>
        <v>1.16710472184011</v>
      </c>
      <c r="AM83" s="21">
        <f t="shared" si="28"/>
        <v>1.0782979658433776</v>
      </c>
      <c r="AN83" s="21">
        <f t="shared" si="29"/>
        <v>1.0782979658433776</v>
      </c>
      <c r="AO83" s="21">
        <f t="shared" si="37"/>
        <v>2.459</v>
      </c>
    </row>
    <row r="84" spans="1:41" ht="12.75">
      <c r="A84" s="12" t="s">
        <v>206</v>
      </c>
      <c r="B84" s="13" t="s">
        <v>207</v>
      </c>
      <c r="C84" s="14" t="s">
        <v>89</v>
      </c>
      <c r="D84" s="15"/>
      <c r="E84" s="15"/>
      <c r="F84" s="33">
        <v>5821210873</v>
      </c>
      <c r="G84" s="31">
        <v>112.99</v>
      </c>
      <c r="H84" s="18">
        <f t="shared" si="30"/>
        <v>1.1299</v>
      </c>
      <c r="I84" s="16">
        <v>11576775.84</v>
      </c>
      <c r="L84" s="16">
        <v>128327.83</v>
      </c>
      <c r="M84" s="19">
        <f t="shared" si="31"/>
        <v>11705103.67</v>
      </c>
      <c r="N84" s="16">
        <v>82351466</v>
      </c>
      <c r="Q84" s="19">
        <f t="shared" si="32"/>
        <v>82351466</v>
      </c>
      <c r="R84" s="16">
        <v>53286842.66</v>
      </c>
      <c r="S84" s="16">
        <v>582121.09</v>
      </c>
      <c r="T84" s="16">
        <v>1732615.42</v>
      </c>
      <c r="U84" s="20">
        <f t="shared" si="33"/>
        <v>55601579.17</v>
      </c>
      <c r="V84" s="19">
        <f t="shared" si="34"/>
        <v>149658148.84</v>
      </c>
      <c r="W84" s="21">
        <f t="shared" si="35"/>
        <v>0.9153910384376484</v>
      </c>
      <c r="X84" s="21">
        <f t="shared" si="36"/>
        <v>0.02976383192088496</v>
      </c>
      <c r="Y84" s="21">
        <f t="shared" si="19"/>
        <v>0.010000000046382101</v>
      </c>
      <c r="Z84" s="21">
        <f t="shared" si="20"/>
        <v>0.9551548704049155</v>
      </c>
      <c r="AA84" s="22">
        <f t="shared" si="21"/>
        <v>1.4146793132329807</v>
      </c>
      <c r="AB84" s="22">
        <f t="shared" si="22"/>
        <v>0.20107678497425222</v>
      </c>
      <c r="AC84" s="23"/>
      <c r="AD84" s="22">
        <f t="shared" si="23"/>
        <v>2.5709109686121483</v>
      </c>
      <c r="AE84" s="32">
        <v>448420.90761750407</v>
      </c>
      <c r="AF84" s="25">
        <f t="shared" si="24"/>
        <v>11528.50229948856</v>
      </c>
      <c r="AG84" s="25"/>
      <c r="AH84" s="25">
        <f t="shared" si="25"/>
        <v>11528.50229948856</v>
      </c>
      <c r="AI84" s="26"/>
      <c r="AJ84" s="27">
        <v>5152503838</v>
      </c>
      <c r="AK84" s="21">
        <f t="shared" si="26"/>
        <v>0.2271731188955982</v>
      </c>
      <c r="AL84" s="21">
        <f t="shared" si="27"/>
        <v>1.598280536787831</v>
      </c>
      <c r="AM84" s="21">
        <f t="shared" si="28"/>
        <v>1.0341931677373355</v>
      </c>
      <c r="AN84" s="21">
        <f t="shared" si="29"/>
        <v>1.0791176662486943</v>
      </c>
      <c r="AO84" s="21">
        <f t="shared" si="37"/>
        <v>2.904</v>
      </c>
    </row>
    <row r="85" spans="1:41" ht="12.75">
      <c r="A85" s="12" t="s">
        <v>208</v>
      </c>
      <c r="B85" s="13" t="s">
        <v>209</v>
      </c>
      <c r="C85" s="14" t="s">
        <v>89</v>
      </c>
      <c r="D85" s="15"/>
      <c r="E85" s="15"/>
      <c r="F85" s="33">
        <v>3863598020</v>
      </c>
      <c r="G85" s="31">
        <v>91.41</v>
      </c>
      <c r="H85" s="18">
        <f t="shared" si="30"/>
        <v>0.9140999999999999</v>
      </c>
      <c r="I85" s="16">
        <v>9665731.55</v>
      </c>
      <c r="L85" s="16">
        <v>105074.18</v>
      </c>
      <c r="M85" s="19">
        <f t="shared" si="31"/>
        <v>9770805.73</v>
      </c>
      <c r="N85" s="16">
        <v>59471871</v>
      </c>
      <c r="Q85" s="19">
        <f t="shared" si="32"/>
        <v>59471871</v>
      </c>
      <c r="R85" s="16">
        <v>20845870</v>
      </c>
      <c r="S85" s="16">
        <v>193180</v>
      </c>
      <c r="T85" s="16">
        <v>1394468</v>
      </c>
      <c r="U85" s="20">
        <f t="shared" si="33"/>
        <v>22433518</v>
      </c>
      <c r="V85" s="19">
        <f t="shared" si="34"/>
        <v>91676194.73</v>
      </c>
      <c r="W85" s="21">
        <f t="shared" si="35"/>
        <v>0.5395455192825676</v>
      </c>
      <c r="X85" s="21">
        <f t="shared" si="36"/>
        <v>0.036092471131352326</v>
      </c>
      <c r="Y85" s="21">
        <f t="shared" si="19"/>
        <v>0.005000002562378371</v>
      </c>
      <c r="Z85" s="21">
        <f t="shared" si="20"/>
        <v>0.5806379929762984</v>
      </c>
      <c r="AA85" s="22">
        <f t="shared" si="21"/>
        <v>1.5392872315427888</v>
      </c>
      <c r="AB85" s="22">
        <f t="shared" si="22"/>
        <v>0.2528939522026155</v>
      </c>
      <c r="AC85" s="23"/>
      <c r="AD85" s="22">
        <f t="shared" si="23"/>
        <v>2.3728191767217024</v>
      </c>
      <c r="AE85" s="32">
        <v>791757.7291991969</v>
      </c>
      <c r="AF85" s="25">
        <f t="shared" si="24"/>
        <v>18786.97923161483</v>
      </c>
      <c r="AG85" s="25"/>
      <c r="AH85" s="25">
        <f t="shared" si="25"/>
        <v>18786.97923161483</v>
      </c>
      <c r="AI85" s="26"/>
      <c r="AJ85" s="27">
        <v>4226582336</v>
      </c>
      <c r="AK85" s="21">
        <f t="shared" si="26"/>
        <v>0.23117509498814126</v>
      </c>
      <c r="AL85" s="21">
        <f t="shared" si="27"/>
        <v>1.407091268362316</v>
      </c>
      <c r="AM85" s="21">
        <f t="shared" si="28"/>
        <v>0.4932086575587297</v>
      </c>
      <c r="AN85" s="21">
        <f t="shared" si="29"/>
        <v>0.53077205686784</v>
      </c>
      <c r="AO85" s="21">
        <f t="shared" si="37"/>
        <v>2.169</v>
      </c>
    </row>
    <row r="86" spans="1:41" ht="12.75">
      <c r="A86" s="12" t="s">
        <v>210</v>
      </c>
      <c r="B86" s="13" t="s">
        <v>211</v>
      </c>
      <c r="C86" s="14" t="s">
        <v>89</v>
      </c>
      <c r="D86" s="15"/>
      <c r="E86" s="15"/>
      <c r="F86" s="33">
        <v>405711400</v>
      </c>
      <c r="G86" s="31">
        <v>103.55</v>
      </c>
      <c r="H86" s="18">
        <f t="shared" si="30"/>
        <v>1.0354999999999999</v>
      </c>
      <c r="I86" s="16">
        <v>939217.66</v>
      </c>
      <c r="L86" s="16">
        <v>10214.8</v>
      </c>
      <c r="M86" s="19">
        <f t="shared" si="31"/>
        <v>949432.4600000001</v>
      </c>
      <c r="N86" s="16">
        <v>140669</v>
      </c>
      <c r="Q86" s="19">
        <f t="shared" si="32"/>
        <v>140669</v>
      </c>
      <c r="R86" s="16">
        <v>4143858.35</v>
      </c>
      <c r="U86" s="20">
        <f t="shared" si="33"/>
        <v>4143858.35</v>
      </c>
      <c r="V86" s="19">
        <f t="shared" si="34"/>
        <v>5233959.81</v>
      </c>
      <c r="W86" s="21">
        <f t="shared" si="35"/>
        <v>1.0213808017226038</v>
      </c>
      <c r="X86" s="21">
        <f t="shared" si="36"/>
        <v>0</v>
      </c>
      <c r="Y86" s="21">
        <f t="shared" si="19"/>
        <v>0</v>
      </c>
      <c r="Z86" s="21">
        <f t="shared" si="20"/>
        <v>1.0213808017226038</v>
      </c>
      <c r="AA86" s="22">
        <f t="shared" si="21"/>
        <v>0.0346721832317258</v>
      </c>
      <c r="AB86" s="22">
        <f t="shared" si="22"/>
        <v>0.2340167074427783</v>
      </c>
      <c r="AC86" s="23"/>
      <c r="AD86" s="22">
        <f t="shared" si="23"/>
        <v>1.2900696923971078</v>
      </c>
      <c r="AE86" s="32">
        <v>163400</v>
      </c>
      <c r="AF86" s="25">
        <f t="shared" si="24"/>
        <v>2107.973877376874</v>
      </c>
      <c r="AG86" s="25"/>
      <c r="AH86" s="25">
        <f t="shared" si="25"/>
        <v>2107.973877376874</v>
      </c>
      <c r="AI86" s="26"/>
      <c r="AJ86" s="27">
        <v>391832323</v>
      </c>
      <c r="AK86" s="21">
        <f t="shared" si="26"/>
        <v>0.24230580385273628</v>
      </c>
      <c r="AL86" s="21">
        <f t="shared" si="27"/>
        <v>0.03590030524357737</v>
      </c>
      <c r="AM86" s="21">
        <f t="shared" si="28"/>
        <v>1.0575590901417289</v>
      </c>
      <c r="AN86" s="21">
        <f t="shared" si="29"/>
        <v>1.0575590901417289</v>
      </c>
      <c r="AO86" s="21">
        <f t="shared" si="37"/>
        <v>1.336</v>
      </c>
    </row>
    <row r="87" spans="1:41" ht="12.75">
      <c r="A87" s="12" t="s">
        <v>212</v>
      </c>
      <c r="B87" s="13" t="s">
        <v>213</v>
      </c>
      <c r="C87" s="14" t="s">
        <v>89</v>
      </c>
      <c r="D87" s="15"/>
      <c r="E87" s="15"/>
      <c r="F87" s="33">
        <v>2207703300</v>
      </c>
      <c r="G87" s="31">
        <v>80.45</v>
      </c>
      <c r="H87" s="18">
        <f t="shared" si="30"/>
        <v>0.8045</v>
      </c>
      <c r="I87" s="16">
        <v>6450345</v>
      </c>
      <c r="L87" s="16">
        <v>69851.07</v>
      </c>
      <c r="M87" s="19">
        <f t="shared" si="31"/>
        <v>6520196.07</v>
      </c>
      <c r="N87" s="16">
        <v>21189987</v>
      </c>
      <c r="O87" s="16">
        <v>12514892</v>
      </c>
      <c r="Q87" s="19">
        <f t="shared" si="32"/>
        <v>33704879</v>
      </c>
      <c r="R87" s="16">
        <v>7360901.14</v>
      </c>
      <c r="T87" s="16">
        <v>926090.17</v>
      </c>
      <c r="U87" s="20">
        <f t="shared" si="33"/>
        <v>8286991.31</v>
      </c>
      <c r="V87" s="19">
        <f t="shared" si="34"/>
        <v>48512066.38</v>
      </c>
      <c r="W87" s="21">
        <f t="shared" si="35"/>
        <v>0.3334189490046058</v>
      </c>
      <c r="X87" s="21">
        <f t="shared" si="36"/>
        <v>0.04194812636281334</v>
      </c>
      <c r="Y87" s="21">
        <f t="shared" si="19"/>
        <v>0</v>
      </c>
      <c r="Z87" s="21">
        <f t="shared" si="20"/>
        <v>0.37536707536741915</v>
      </c>
      <c r="AA87" s="22">
        <f t="shared" si="21"/>
        <v>1.526694234682713</v>
      </c>
      <c r="AB87" s="22">
        <f t="shared" si="22"/>
        <v>0.2953384211546905</v>
      </c>
      <c r="AC87" s="23"/>
      <c r="AD87" s="22">
        <f t="shared" si="23"/>
        <v>2.197399731204823</v>
      </c>
      <c r="AE87" s="32">
        <v>761898.358778626</v>
      </c>
      <c r="AF87" s="25">
        <f t="shared" si="24"/>
        <v>16741.952487855484</v>
      </c>
      <c r="AG87" s="25"/>
      <c r="AH87" s="25">
        <f t="shared" si="25"/>
        <v>16741.952487855484</v>
      </c>
      <c r="AI87" s="26"/>
      <c r="AJ87" s="27">
        <v>2744168738</v>
      </c>
      <c r="AK87" s="21">
        <f t="shared" si="26"/>
        <v>0.23760186389821047</v>
      </c>
      <c r="AL87" s="21">
        <f t="shared" si="27"/>
        <v>1.2282363884286769</v>
      </c>
      <c r="AM87" s="21">
        <f t="shared" si="28"/>
        <v>0.2682379198505394</v>
      </c>
      <c r="AN87" s="21">
        <f t="shared" si="29"/>
        <v>0.30198548636042366</v>
      </c>
      <c r="AO87" s="21">
        <f t="shared" si="37"/>
        <v>1.768</v>
      </c>
    </row>
    <row r="88" spans="1:41" ht="12.75">
      <c r="A88" s="12" t="s">
        <v>214</v>
      </c>
      <c r="B88" s="13" t="s">
        <v>215</v>
      </c>
      <c r="C88" s="14" t="s">
        <v>89</v>
      </c>
      <c r="D88" s="15"/>
      <c r="E88" s="15"/>
      <c r="F88" s="33">
        <v>1558068500</v>
      </c>
      <c r="G88" s="31">
        <v>101.64</v>
      </c>
      <c r="H88" s="18">
        <f t="shared" si="30"/>
        <v>1.0164</v>
      </c>
      <c r="I88" s="16">
        <v>3461732.48</v>
      </c>
      <c r="L88" s="16">
        <v>37568.75</v>
      </c>
      <c r="M88" s="19">
        <f t="shared" si="31"/>
        <v>3499301.23</v>
      </c>
      <c r="N88" s="16">
        <v>26896798</v>
      </c>
      <c r="Q88" s="19">
        <f t="shared" si="32"/>
        <v>26896798</v>
      </c>
      <c r="R88" s="16">
        <v>8130063</v>
      </c>
      <c r="S88" s="16">
        <v>77903</v>
      </c>
      <c r="T88" s="16">
        <v>499461</v>
      </c>
      <c r="U88" s="20">
        <f t="shared" si="33"/>
        <v>8707427</v>
      </c>
      <c r="V88" s="19">
        <f t="shared" si="34"/>
        <v>39103526.23</v>
      </c>
      <c r="W88" s="21">
        <f t="shared" si="35"/>
        <v>0.5218039514950723</v>
      </c>
      <c r="X88" s="21">
        <f t="shared" si="36"/>
        <v>0.03205642113937866</v>
      </c>
      <c r="Y88" s="21">
        <f t="shared" si="19"/>
        <v>0.0049999727226370345</v>
      </c>
      <c r="Z88" s="21">
        <f t="shared" si="20"/>
        <v>0.558860345357088</v>
      </c>
      <c r="AA88" s="22">
        <f t="shared" si="21"/>
        <v>1.7262911097939533</v>
      </c>
      <c r="AB88" s="22">
        <f t="shared" si="22"/>
        <v>0.22459225829929813</v>
      </c>
      <c r="AC88" s="23"/>
      <c r="AD88" s="22">
        <f t="shared" si="23"/>
        <v>2.509743713450339</v>
      </c>
      <c r="AE88" s="32">
        <v>414243.2279236277</v>
      </c>
      <c r="AF88" s="25">
        <f t="shared" si="24"/>
        <v>10396.443371207006</v>
      </c>
      <c r="AG88" s="25"/>
      <c r="AH88" s="25">
        <f t="shared" si="25"/>
        <v>10396.443371207006</v>
      </c>
      <c r="AI88" s="26"/>
      <c r="AJ88" s="27">
        <v>1532930087</v>
      </c>
      <c r="AK88" s="21">
        <f t="shared" si="26"/>
        <v>0.22827533099361758</v>
      </c>
      <c r="AL88" s="21">
        <f t="shared" si="27"/>
        <v>1.7546004366473107</v>
      </c>
      <c r="AM88" s="21">
        <f t="shared" si="28"/>
        <v>0.530360977904141</v>
      </c>
      <c r="AN88" s="21">
        <f t="shared" si="29"/>
        <v>0.5680250569705205</v>
      </c>
      <c r="AO88" s="21">
        <f t="shared" si="37"/>
        <v>2.5509999999999997</v>
      </c>
    </row>
    <row r="89" spans="1:41" ht="12.75">
      <c r="A89" s="12" t="s">
        <v>216</v>
      </c>
      <c r="B89" s="13" t="s">
        <v>217</v>
      </c>
      <c r="C89" s="14" t="s">
        <v>89</v>
      </c>
      <c r="D89" s="15"/>
      <c r="E89" s="15"/>
      <c r="F89" s="33">
        <v>948284902</v>
      </c>
      <c r="G89" s="31">
        <v>98.51</v>
      </c>
      <c r="H89" s="18">
        <f t="shared" si="30"/>
        <v>0.9851000000000001</v>
      </c>
      <c r="I89" s="16">
        <v>2199822.3900000006</v>
      </c>
      <c r="L89" s="16">
        <v>24194.22</v>
      </c>
      <c r="M89" s="19">
        <f t="shared" si="31"/>
        <v>2224016.610000001</v>
      </c>
      <c r="N89" s="16">
        <v>14054766</v>
      </c>
      <c r="Q89" s="19">
        <f t="shared" si="32"/>
        <v>14054766</v>
      </c>
      <c r="R89" s="16">
        <v>8008504</v>
      </c>
      <c r="T89" s="16">
        <v>326521</v>
      </c>
      <c r="U89" s="20">
        <f t="shared" si="33"/>
        <v>8335025</v>
      </c>
      <c r="V89" s="19">
        <f t="shared" si="34"/>
        <v>24613807.61</v>
      </c>
      <c r="W89" s="21">
        <f t="shared" si="35"/>
        <v>0.8445250982177928</v>
      </c>
      <c r="X89" s="21">
        <f t="shared" si="36"/>
        <v>0.03443279538789915</v>
      </c>
      <c r="Y89" s="21">
        <f t="shared" si="19"/>
        <v>0</v>
      </c>
      <c r="Z89" s="21">
        <f t="shared" si="20"/>
        <v>0.8789578936056919</v>
      </c>
      <c r="AA89" s="22">
        <f t="shared" si="21"/>
        <v>1.4821248308770396</v>
      </c>
      <c r="AB89" s="22">
        <f t="shared" si="22"/>
        <v>0.23453042490810433</v>
      </c>
      <c r="AC89" s="23"/>
      <c r="AD89" s="22">
        <f t="shared" si="23"/>
        <v>2.5956131493908354</v>
      </c>
      <c r="AE89" s="32">
        <v>310338.67403314915</v>
      </c>
      <c r="AF89" s="25">
        <f t="shared" si="24"/>
        <v>8055.191430849582</v>
      </c>
      <c r="AG89" s="25"/>
      <c r="AH89" s="25">
        <f t="shared" si="25"/>
        <v>8055.191430849582</v>
      </c>
      <c r="AI89" s="26"/>
      <c r="AJ89" s="27">
        <v>962604629</v>
      </c>
      <c r="AK89" s="21">
        <f t="shared" si="26"/>
        <v>0.23104154530301982</v>
      </c>
      <c r="AL89" s="21">
        <f t="shared" si="27"/>
        <v>1.4600767102689676</v>
      </c>
      <c r="AM89" s="21">
        <f t="shared" si="28"/>
        <v>0.8319619248371596</v>
      </c>
      <c r="AN89" s="21">
        <f t="shared" si="29"/>
        <v>0.8658824972261794</v>
      </c>
      <c r="AO89" s="21">
        <f t="shared" si="37"/>
        <v>2.557</v>
      </c>
    </row>
    <row r="90" spans="1:41" ht="12.75">
      <c r="A90" s="12" t="s">
        <v>218</v>
      </c>
      <c r="B90" s="13" t="s">
        <v>219</v>
      </c>
      <c r="C90" s="14" t="s">
        <v>89</v>
      </c>
      <c r="D90" s="15"/>
      <c r="E90" s="15"/>
      <c r="F90" s="33">
        <v>1622267552</v>
      </c>
      <c r="G90" s="31">
        <v>94.95</v>
      </c>
      <c r="H90" s="18">
        <f t="shared" si="30"/>
        <v>0.9495</v>
      </c>
      <c r="I90" s="16">
        <v>3812279.8800000004</v>
      </c>
      <c r="L90" s="16">
        <v>41468.69</v>
      </c>
      <c r="M90" s="19">
        <f t="shared" si="31"/>
        <v>3853748.5700000003</v>
      </c>
      <c r="O90" s="16">
        <v>22503104</v>
      </c>
      <c r="Q90" s="19">
        <f t="shared" si="32"/>
        <v>22503104</v>
      </c>
      <c r="R90" s="16">
        <v>8946259</v>
      </c>
      <c r="T90" s="16">
        <v>567423</v>
      </c>
      <c r="U90" s="20">
        <f t="shared" si="33"/>
        <v>9513682</v>
      </c>
      <c r="V90" s="19">
        <f t="shared" si="34"/>
        <v>35870534.57</v>
      </c>
      <c r="W90" s="21">
        <f t="shared" si="35"/>
        <v>0.5514663095474401</v>
      </c>
      <c r="X90" s="21">
        <f t="shared" si="36"/>
        <v>0.034977152769927314</v>
      </c>
      <c r="Y90" s="21">
        <f t="shared" si="19"/>
        <v>0</v>
      </c>
      <c r="Z90" s="21">
        <f t="shared" si="20"/>
        <v>0.5864434623173675</v>
      </c>
      <c r="AA90" s="22">
        <f t="shared" si="21"/>
        <v>1.387138882994807</v>
      </c>
      <c r="AB90" s="22">
        <f t="shared" si="22"/>
        <v>0.23755320540369165</v>
      </c>
      <c r="AC90" s="23"/>
      <c r="AD90" s="22">
        <f t="shared" si="23"/>
        <v>2.2111355507158663</v>
      </c>
      <c r="AE90" s="32">
        <v>463979.9762681697</v>
      </c>
      <c r="AF90" s="25">
        <f t="shared" si="24"/>
        <v>10259.22620346854</v>
      </c>
      <c r="AG90" s="25"/>
      <c r="AH90" s="25">
        <f t="shared" si="25"/>
        <v>10259.22620346854</v>
      </c>
      <c r="AI90" s="26"/>
      <c r="AJ90" s="27">
        <v>1708495874</v>
      </c>
      <c r="AK90" s="21">
        <f t="shared" si="26"/>
        <v>0.22556382070607214</v>
      </c>
      <c r="AL90" s="21">
        <f t="shared" si="27"/>
        <v>1.3171295490058643</v>
      </c>
      <c r="AM90" s="21">
        <f t="shared" si="28"/>
        <v>0.5236336321406885</v>
      </c>
      <c r="AN90" s="21">
        <f t="shared" si="29"/>
        <v>0.5568454770526416</v>
      </c>
      <c r="AO90" s="21">
        <f t="shared" si="37"/>
        <v>2.1</v>
      </c>
    </row>
    <row r="91" spans="1:41" ht="12.75">
      <c r="A91" s="12" t="s">
        <v>220</v>
      </c>
      <c r="B91" s="13" t="s">
        <v>221</v>
      </c>
      <c r="C91" s="14" t="s">
        <v>89</v>
      </c>
      <c r="D91" s="15"/>
      <c r="E91" s="15"/>
      <c r="F91" s="33">
        <v>1741729100</v>
      </c>
      <c r="G91" s="31">
        <v>92.55</v>
      </c>
      <c r="H91" s="18">
        <f t="shared" si="30"/>
        <v>0.9255</v>
      </c>
      <c r="I91" s="16">
        <v>4246986.78</v>
      </c>
      <c r="L91" s="16">
        <v>46248.78</v>
      </c>
      <c r="M91" s="19">
        <f t="shared" si="31"/>
        <v>4293235.5600000005</v>
      </c>
      <c r="O91" s="16">
        <v>25391349</v>
      </c>
      <c r="Q91" s="19">
        <f t="shared" si="32"/>
        <v>25391349</v>
      </c>
      <c r="R91" s="16">
        <v>13080471</v>
      </c>
      <c r="T91" s="16">
        <v>638179</v>
      </c>
      <c r="U91" s="20">
        <f t="shared" si="33"/>
        <v>13718650</v>
      </c>
      <c r="V91" s="19">
        <f t="shared" si="34"/>
        <v>43403234.56</v>
      </c>
      <c r="W91" s="21">
        <f t="shared" si="35"/>
        <v>0.7510049065609571</v>
      </c>
      <c r="X91" s="21">
        <f t="shared" si="36"/>
        <v>0.03664054300981708</v>
      </c>
      <c r="Y91" s="21">
        <f t="shared" si="19"/>
        <v>0</v>
      </c>
      <c r="Z91" s="21">
        <f t="shared" si="20"/>
        <v>0.7876454495707742</v>
      </c>
      <c r="AA91" s="22">
        <f t="shared" si="21"/>
        <v>1.4578242391425853</v>
      </c>
      <c r="AB91" s="22">
        <f t="shared" si="22"/>
        <v>0.2464927272559206</v>
      </c>
      <c r="AC91" s="23"/>
      <c r="AD91" s="22">
        <f t="shared" si="23"/>
        <v>2.4919624159692804</v>
      </c>
      <c r="AE91" s="32">
        <v>387096.02841459477</v>
      </c>
      <c r="AF91" s="25">
        <f t="shared" si="24"/>
        <v>9646.287541801468</v>
      </c>
      <c r="AG91" s="25"/>
      <c r="AH91" s="25">
        <f t="shared" si="25"/>
        <v>9646.287541801468</v>
      </c>
      <c r="AI91" s="26"/>
      <c r="AJ91" s="27">
        <v>1881933117</v>
      </c>
      <c r="AK91" s="21">
        <f t="shared" si="26"/>
        <v>0.22812901910371136</v>
      </c>
      <c r="AL91" s="21">
        <f t="shared" si="27"/>
        <v>1.3492163334941727</v>
      </c>
      <c r="AM91" s="21">
        <f t="shared" si="28"/>
        <v>0.6950550411085624</v>
      </c>
      <c r="AN91" s="21">
        <f t="shared" si="29"/>
        <v>0.7289658636683632</v>
      </c>
      <c r="AO91" s="21">
        <f t="shared" si="37"/>
        <v>2.306</v>
      </c>
    </row>
    <row r="92" spans="1:41" ht="12.75">
      <c r="A92" s="12" t="s">
        <v>222</v>
      </c>
      <c r="B92" s="13" t="s">
        <v>223</v>
      </c>
      <c r="C92" s="14" t="s">
        <v>89</v>
      </c>
      <c r="D92" s="15"/>
      <c r="E92" s="15"/>
      <c r="F92" s="33">
        <v>1784775577</v>
      </c>
      <c r="G92" s="31">
        <v>88.79</v>
      </c>
      <c r="H92" s="18">
        <f t="shared" si="30"/>
        <v>0.8879</v>
      </c>
      <c r="I92" s="16">
        <v>4443414.58</v>
      </c>
      <c r="L92" s="16">
        <v>48118.81</v>
      </c>
      <c r="M92" s="19">
        <f t="shared" si="31"/>
        <v>4491533.39</v>
      </c>
      <c r="N92" s="16">
        <v>14363745</v>
      </c>
      <c r="O92" s="16">
        <v>11152776</v>
      </c>
      <c r="Q92" s="19">
        <f t="shared" si="32"/>
        <v>25516521</v>
      </c>
      <c r="R92" s="16">
        <v>9235556</v>
      </c>
      <c r="S92" s="16">
        <v>178551</v>
      </c>
      <c r="U92" s="20">
        <f t="shared" si="33"/>
        <v>9414107</v>
      </c>
      <c r="V92" s="19">
        <f t="shared" si="34"/>
        <v>39422161.39</v>
      </c>
      <c r="W92" s="21">
        <f t="shared" si="35"/>
        <v>0.5174631544165287</v>
      </c>
      <c r="X92" s="21">
        <f t="shared" si="36"/>
        <v>0</v>
      </c>
      <c r="Y92" s="21">
        <f t="shared" si="19"/>
        <v>0.010004114931924575</v>
      </c>
      <c r="Z92" s="21">
        <f t="shared" si="20"/>
        <v>0.5274672693484532</v>
      </c>
      <c r="AA92" s="22">
        <f t="shared" si="21"/>
        <v>1.4296767239996808</v>
      </c>
      <c r="AB92" s="22">
        <f t="shared" si="22"/>
        <v>0.2516581607167521</v>
      </c>
      <c r="AC92" s="23"/>
      <c r="AD92" s="22">
        <f t="shared" si="23"/>
        <v>2.208802154064886</v>
      </c>
      <c r="AE92" s="32">
        <v>681860.3475513428</v>
      </c>
      <c r="AF92" s="25">
        <f t="shared" si="24"/>
        <v>15060.946044428378</v>
      </c>
      <c r="AG92" s="25"/>
      <c r="AH92" s="25">
        <f t="shared" si="25"/>
        <v>15060.946044428378</v>
      </c>
      <c r="AI92" s="26"/>
      <c r="AJ92" s="27">
        <v>2009920858</v>
      </c>
      <c r="AK92" s="21">
        <f t="shared" si="26"/>
        <v>0.22346817150150694</v>
      </c>
      <c r="AL92" s="21">
        <f t="shared" si="27"/>
        <v>1.269528643301437</v>
      </c>
      <c r="AM92" s="21">
        <f t="shared" si="28"/>
        <v>0.45949849036294743</v>
      </c>
      <c r="AN92" s="21">
        <f t="shared" si="29"/>
        <v>0.468381974470758</v>
      </c>
      <c r="AO92" s="21">
        <f t="shared" si="37"/>
        <v>1.961</v>
      </c>
    </row>
    <row r="93" spans="1:41" ht="12.75">
      <c r="A93" s="12" t="s">
        <v>224</v>
      </c>
      <c r="B93" s="13" t="s">
        <v>225</v>
      </c>
      <c r="C93" s="14" t="s">
        <v>89</v>
      </c>
      <c r="D93" s="15"/>
      <c r="E93" s="15"/>
      <c r="F93" s="33">
        <v>797399830</v>
      </c>
      <c r="G93" s="31">
        <v>68.79</v>
      </c>
      <c r="H93" s="18">
        <f t="shared" si="30"/>
        <v>0.6879000000000001</v>
      </c>
      <c r="I93" s="16">
        <v>2648806.19</v>
      </c>
      <c r="L93" s="16">
        <v>30447.06</v>
      </c>
      <c r="M93" s="19">
        <f t="shared" si="31"/>
        <v>2679253.25</v>
      </c>
      <c r="N93" s="16">
        <v>15427158</v>
      </c>
      <c r="Q93" s="19">
        <f t="shared" si="32"/>
        <v>15427158</v>
      </c>
      <c r="R93" s="16">
        <v>10934433</v>
      </c>
      <c r="T93" s="16">
        <v>389936</v>
      </c>
      <c r="U93" s="20">
        <f t="shared" si="33"/>
        <v>11324369</v>
      </c>
      <c r="V93" s="19">
        <f t="shared" si="34"/>
        <v>29430780.25</v>
      </c>
      <c r="W93" s="21">
        <f t="shared" si="35"/>
        <v>1.3712610146907105</v>
      </c>
      <c r="X93" s="21">
        <f t="shared" si="36"/>
        <v>0.04890093844138392</v>
      </c>
      <c r="Y93" s="21">
        <f t="shared" si="19"/>
        <v>0</v>
      </c>
      <c r="Z93" s="21">
        <f t="shared" si="20"/>
        <v>1.4201619531320944</v>
      </c>
      <c r="AA93" s="22">
        <f t="shared" si="21"/>
        <v>1.9346828804816776</v>
      </c>
      <c r="AB93" s="22">
        <f t="shared" si="22"/>
        <v>0.3359987235011074</v>
      </c>
      <c r="AC93" s="23"/>
      <c r="AD93" s="22">
        <f t="shared" si="23"/>
        <v>3.690843557114879</v>
      </c>
      <c r="AE93" s="32">
        <v>236401.12269446673</v>
      </c>
      <c r="AF93" s="25">
        <f t="shared" si="24"/>
        <v>8725.195605915966</v>
      </c>
      <c r="AG93" s="25"/>
      <c r="AH93" s="25">
        <f t="shared" si="25"/>
        <v>8725.195605915966</v>
      </c>
      <c r="AI93" s="26"/>
      <c r="AJ93" s="27">
        <v>1158906408</v>
      </c>
      <c r="AK93" s="21">
        <f t="shared" si="26"/>
        <v>0.2311880607014471</v>
      </c>
      <c r="AL93" s="21">
        <f t="shared" si="27"/>
        <v>1.331182388284801</v>
      </c>
      <c r="AM93" s="21">
        <f t="shared" si="28"/>
        <v>0.9435130330213861</v>
      </c>
      <c r="AN93" s="21">
        <f t="shared" si="29"/>
        <v>0.9771599261016426</v>
      </c>
      <c r="AO93" s="21">
        <f t="shared" si="37"/>
        <v>2.539</v>
      </c>
    </row>
    <row r="94" spans="1:41" ht="12.75">
      <c r="A94" s="12" t="s">
        <v>226</v>
      </c>
      <c r="B94" s="13" t="s">
        <v>227</v>
      </c>
      <c r="C94" s="14" t="s">
        <v>89</v>
      </c>
      <c r="D94" s="15"/>
      <c r="E94" s="15"/>
      <c r="F94" s="33">
        <v>4818735643</v>
      </c>
      <c r="G94" s="36">
        <v>109.98</v>
      </c>
      <c r="H94" s="18">
        <f t="shared" si="30"/>
        <v>1.0998</v>
      </c>
      <c r="I94" s="16">
        <v>9862988.09</v>
      </c>
      <c r="L94" s="16">
        <v>107529.04</v>
      </c>
      <c r="M94" s="19">
        <f t="shared" si="31"/>
        <v>9970517.129999999</v>
      </c>
      <c r="N94" s="16">
        <v>35588200</v>
      </c>
      <c r="O94" s="16">
        <v>18489263</v>
      </c>
      <c r="Q94" s="19">
        <f t="shared" si="32"/>
        <v>54077463</v>
      </c>
      <c r="R94" s="16">
        <v>10731578</v>
      </c>
      <c r="S94" s="16">
        <v>241490</v>
      </c>
      <c r="T94" s="16">
        <v>1431916</v>
      </c>
      <c r="U94" s="20">
        <f t="shared" si="33"/>
        <v>12404984</v>
      </c>
      <c r="V94" s="19">
        <f t="shared" si="34"/>
        <v>76452964.13</v>
      </c>
      <c r="W94" s="21">
        <f t="shared" si="35"/>
        <v>0.22270526534464216</v>
      </c>
      <c r="X94" s="21">
        <f t="shared" si="36"/>
        <v>0.02971559566833868</v>
      </c>
      <c r="Y94" s="21">
        <f t="shared" si="19"/>
        <v>0.005011480560275259</v>
      </c>
      <c r="Z94" s="21">
        <f t="shared" si="20"/>
        <v>0.2574323415732561</v>
      </c>
      <c r="AA94" s="22">
        <f t="shared" si="21"/>
        <v>1.122233444753425</v>
      </c>
      <c r="AB94" s="22">
        <f t="shared" si="22"/>
        <v>0.20691147779571187</v>
      </c>
      <c r="AC94" s="23"/>
      <c r="AD94" s="22">
        <f t="shared" si="23"/>
        <v>1.5865772641223927</v>
      </c>
      <c r="AE94" s="32">
        <v>812057.9005953455</v>
      </c>
      <c r="AF94" s="25">
        <f t="shared" si="24"/>
        <v>12883.926022355374</v>
      </c>
      <c r="AG94" s="25"/>
      <c r="AH94" s="25">
        <f t="shared" si="25"/>
        <v>12883.926022355374</v>
      </c>
      <c r="AI94" s="26"/>
      <c r="AJ94" s="27">
        <v>4381465396</v>
      </c>
      <c r="AK94" s="21">
        <f t="shared" si="26"/>
        <v>0.22756124330235378</v>
      </c>
      <c r="AL94" s="21">
        <f t="shared" si="27"/>
        <v>1.2342323426625552</v>
      </c>
      <c r="AM94" s="21">
        <f t="shared" si="28"/>
        <v>0.24493125085039472</v>
      </c>
      <c r="AN94" s="21">
        <f t="shared" si="29"/>
        <v>0.28312408929042243</v>
      </c>
      <c r="AO94" s="21">
        <f t="shared" si="37"/>
        <v>1.7449999999999999</v>
      </c>
    </row>
    <row r="95" spans="1:41" ht="12.75">
      <c r="A95" s="12" t="s">
        <v>228</v>
      </c>
      <c r="B95" s="13" t="s">
        <v>229</v>
      </c>
      <c r="C95" s="14" t="s">
        <v>230</v>
      </c>
      <c r="D95" s="15"/>
      <c r="E95" s="15"/>
      <c r="F95" s="33">
        <v>160759601</v>
      </c>
      <c r="G95" s="31">
        <v>90.46</v>
      </c>
      <c r="H95" s="18">
        <f t="shared" si="30"/>
        <v>0.9046</v>
      </c>
      <c r="I95" s="16">
        <v>590951.57</v>
      </c>
      <c r="J95" s="16">
        <v>54284.5</v>
      </c>
      <c r="L95" s="16">
        <v>26423.97</v>
      </c>
      <c r="M95" s="19">
        <f t="shared" si="31"/>
        <v>671660.0399999999</v>
      </c>
      <c r="N95" s="16">
        <v>1346565</v>
      </c>
      <c r="O95" s="16">
        <v>1042814</v>
      </c>
      <c r="Q95" s="19">
        <f t="shared" si="32"/>
        <v>2389379</v>
      </c>
      <c r="R95" s="16">
        <v>210656</v>
      </c>
      <c r="U95" s="20">
        <f t="shared" si="33"/>
        <v>210656</v>
      </c>
      <c r="V95" s="19">
        <f t="shared" si="34"/>
        <v>3271695.04</v>
      </c>
      <c r="W95" s="21">
        <f t="shared" si="35"/>
        <v>0.131037896766116</v>
      </c>
      <c r="X95" s="21">
        <f t="shared" si="36"/>
        <v>0</v>
      </c>
      <c r="Y95" s="21">
        <f t="shared" si="19"/>
        <v>0</v>
      </c>
      <c r="Z95" s="21">
        <f t="shared" si="20"/>
        <v>0.131037896766116</v>
      </c>
      <c r="AA95" s="22">
        <f t="shared" si="21"/>
        <v>1.4863056297334305</v>
      </c>
      <c r="AB95" s="22">
        <f t="shared" si="22"/>
        <v>0.41780399790865363</v>
      </c>
      <c r="AC95" s="23"/>
      <c r="AD95" s="22">
        <f t="shared" si="23"/>
        <v>2.0351475244082002</v>
      </c>
      <c r="AE95" s="32">
        <v>221715.00904159131</v>
      </c>
      <c r="AF95" s="25">
        <f t="shared" si="24"/>
        <v>4512.227517751363</v>
      </c>
      <c r="AG95" s="25"/>
      <c r="AH95" s="25">
        <f t="shared" si="25"/>
        <v>4512.227517751363</v>
      </c>
      <c r="AI95" s="26"/>
      <c r="AJ95" s="27">
        <v>177603122</v>
      </c>
      <c r="AK95" s="21">
        <f t="shared" si="26"/>
        <v>0.37818031149249726</v>
      </c>
      <c r="AL95" s="21">
        <f t="shared" si="27"/>
        <v>1.3453474089267419</v>
      </c>
      <c r="AM95" s="21">
        <f t="shared" si="28"/>
        <v>0.118610527578451</v>
      </c>
      <c r="AN95" s="21">
        <f t="shared" si="29"/>
        <v>0.118610527578451</v>
      </c>
      <c r="AO95" s="21">
        <f t="shared" si="37"/>
        <v>1.8419999999999999</v>
      </c>
    </row>
    <row r="96" spans="1:41" ht="12.75">
      <c r="A96" s="12" t="s">
        <v>231</v>
      </c>
      <c r="B96" s="13" t="s">
        <v>232</v>
      </c>
      <c r="C96" s="14" t="s">
        <v>230</v>
      </c>
      <c r="D96" s="15"/>
      <c r="E96" s="15"/>
      <c r="F96" s="33">
        <v>121033423</v>
      </c>
      <c r="G96" s="31">
        <v>106.23</v>
      </c>
      <c r="H96" s="18">
        <f t="shared" si="30"/>
        <v>1.0623</v>
      </c>
      <c r="I96" s="16">
        <v>394062.97000000003</v>
      </c>
      <c r="J96" s="16">
        <v>36198.04</v>
      </c>
      <c r="L96" s="16">
        <v>17619.49</v>
      </c>
      <c r="M96" s="19">
        <f t="shared" si="31"/>
        <v>447880.5</v>
      </c>
      <c r="N96" s="16">
        <v>2768851</v>
      </c>
      <c r="Q96" s="19">
        <f t="shared" si="32"/>
        <v>2768851</v>
      </c>
      <c r="R96" s="16">
        <v>1702268</v>
      </c>
      <c r="U96" s="20">
        <f t="shared" si="33"/>
        <v>1702268</v>
      </c>
      <c r="V96" s="19">
        <f t="shared" si="34"/>
        <v>4918999.5</v>
      </c>
      <c r="W96" s="21">
        <f t="shared" si="35"/>
        <v>1.4064445653164745</v>
      </c>
      <c r="X96" s="21">
        <f t="shared" si="36"/>
        <v>0</v>
      </c>
      <c r="Y96" s="21">
        <f t="shared" si="19"/>
        <v>0</v>
      </c>
      <c r="Z96" s="21">
        <f t="shared" si="20"/>
        <v>1.4064445653164745</v>
      </c>
      <c r="AA96" s="22">
        <f t="shared" si="21"/>
        <v>2.2876747028793853</v>
      </c>
      <c r="AB96" s="22">
        <f t="shared" si="22"/>
        <v>0.3700469580208436</v>
      </c>
      <c r="AC96" s="23"/>
      <c r="AD96" s="22">
        <f t="shared" si="23"/>
        <v>4.064166226216704</v>
      </c>
      <c r="AE96" s="32">
        <v>127450.23094688222</v>
      </c>
      <c r="AF96" s="25">
        <f t="shared" si="24"/>
        <v>5179.7892413783775</v>
      </c>
      <c r="AG96" s="25"/>
      <c r="AH96" s="25">
        <f t="shared" si="25"/>
        <v>5179.7892413783775</v>
      </c>
      <c r="AI96" s="26"/>
      <c r="AJ96" s="27">
        <v>113942659</v>
      </c>
      <c r="AK96" s="21">
        <f t="shared" si="26"/>
        <v>0.39307534502946784</v>
      </c>
      <c r="AL96" s="21">
        <f t="shared" si="27"/>
        <v>2.4300389549448727</v>
      </c>
      <c r="AM96" s="21">
        <f t="shared" si="28"/>
        <v>1.4939689971602297</v>
      </c>
      <c r="AN96" s="21">
        <f t="shared" si="29"/>
        <v>1.4939689971602297</v>
      </c>
      <c r="AO96" s="21">
        <f t="shared" si="37"/>
        <v>4.317</v>
      </c>
    </row>
    <row r="97" spans="1:41" ht="12.75">
      <c r="A97" s="12" t="s">
        <v>233</v>
      </c>
      <c r="B97" s="13" t="s">
        <v>234</v>
      </c>
      <c r="C97" s="14" t="s">
        <v>230</v>
      </c>
      <c r="D97" s="15"/>
      <c r="E97" s="15"/>
      <c r="F97" s="33">
        <v>338871933</v>
      </c>
      <c r="G97" s="31">
        <v>94.33</v>
      </c>
      <c r="H97" s="18">
        <f t="shared" si="30"/>
        <v>0.9433</v>
      </c>
      <c r="I97" s="16">
        <v>1162974.58</v>
      </c>
      <c r="J97" s="16">
        <v>106832.97</v>
      </c>
      <c r="L97" s="16">
        <v>52014.21</v>
      </c>
      <c r="M97" s="19">
        <f t="shared" si="31"/>
        <v>1321821.76</v>
      </c>
      <c r="O97" s="16">
        <v>6046756</v>
      </c>
      <c r="Q97" s="19">
        <f t="shared" si="32"/>
        <v>6046756</v>
      </c>
      <c r="R97" s="16">
        <v>3300268</v>
      </c>
      <c r="U97" s="20">
        <f t="shared" si="33"/>
        <v>3300268</v>
      </c>
      <c r="V97" s="19">
        <f t="shared" si="34"/>
        <v>10668845.760000002</v>
      </c>
      <c r="W97" s="21">
        <f t="shared" si="35"/>
        <v>0.9738983015745951</v>
      </c>
      <c r="X97" s="21">
        <f t="shared" si="36"/>
        <v>0</v>
      </c>
      <c r="Y97" s="21">
        <f t="shared" si="19"/>
        <v>0</v>
      </c>
      <c r="Z97" s="21">
        <f t="shared" si="20"/>
        <v>0.9738983015745951</v>
      </c>
      <c r="AA97" s="22">
        <f t="shared" si="21"/>
        <v>1.7843779348937698</v>
      </c>
      <c r="AB97" s="22">
        <f t="shared" si="22"/>
        <v>0.3900652816826822</v>
      </c>
      <c r="AC97" s="23"/>
      <c r="AD97" s="22">
        <f t="shared" si="23"/>
        <v>3.148341518151048</v>
      </c>
      <c r="AE97" s="32">
        <v>204671.5956558062</v>
      </c>
      <c r="AF97" s="25">
        <f t="shared" si="24"/>
        <v>6443.760821893983</v>
      </c>
      <c r="AG97" s="25"/>
      <c r="AH97" s="25">
        <f t="shared" si="25"/>
        <v>6443.760821893983</v>
      </c>
      <c r="AI97" s="26"/>
      <c r="AJ97" s="27">
        <v>359213799</v>
      </c>
      <c r="AK97" s="21">
        <f t="shared" si="26"/>
        <v>0.36797633155512494</v>
      </c>
      <c r="AL97" s="21">
        <f t="shared" si="27"/>
        <v>1.6833306562368446</v>
      </c>
      <c r="AM97" s="21">
        <f t="shared" si="28"/>
        <v>0.9187475562429606</v>
      </c>
      <c r="AN97" s="21">
        <f t="shared" si="29"/>
        <v>0.9187475562429606</v>
      </c>
      <c r="AO97" s="21">
        <f t="shared" si="37"/>
        <v>2.97</v>
      </c>
    </row>
    <row r="98" spans="1:41" ht="12.75">
      <c r="A98" s="12" t="s">
        <v>235</v>
      </c>
      <c r="B98" s="13" t="s">
        <v>236</v>
      </c>
      <c r="C98" s="14" t="s">
        <v>230</v>
      </c>
      <c r="D98" s="15"/>
      <c r="E98" s="15"/>
      <c r="F98" s="33">
        <v>1177714026</v>
      </c>
      <c r="G98" s="31">
        <v>88.98</v>
      </c>
      <c r="H98" s="18">
        <f t="shared" si="30"/>
        <v>0.8898</v>
      </c>
      <c r="I98" s="16">
        <v>4306740.92</v>
      </c>
      <c r="J98" s="16">
        <v>395361.88</v>
      </c>
      <c r="L98" s="16">
        <v>187802.45</v>
      </c>
      <c r="M98" s="19">
        <f t="shared" si="31"/>
        <v>4889905.25</v>
      </c>
      <c r="O98" s="16">
        <v>22062084</v>
      </c>
      <c r="Q98" s="19">
        <f t="shared" si="32"/>
        <v>22062084</v>
      </c>
      <c r="R98" s="16">
        <v>6408695.23</v>
      </c>
      <c r="S98" s="16">
        <v>353314.21</v>
      </c>
      <c r="U98" s="20">
        <f t="shared" si="33"/>
        <v>6762009.44</v>
      </c>
      <c r="V98" s="19">
        <f t="shared" si="34"/>
        <v>33713998.69</v>
      </c>
      <c r="W98" s="21">
        <f t="shared" si="35"/>
        <v>0.5441639556392615</v>
      </c>
      <c r="X98" s="21">
        <f t="shared" si="36"/>
        <v>0</v>
      </c>
      <c r="Y98" s="21">
        <f t="shared" si="19"/>
        <v>0.03000000018680257</v>
      </c>
      <c r="Z98" s="21">
        <f t="shared" si="20"/>
        <v>0.574163955826064</v>
      </c>
      <c r="AA98" s="22">
        <f t="shared" si="21"/>
        <v>1.8732972107780603</v>
      </c>
      <c r="AB98" s="22">
        <f t="shared" si="22"/>
        <v>0.4152031089082063</v>
      </c>
      <c r="AC98" s="23"/>
      <c r="AD98" s="22">
        <f t="shared" si="23"/>
        <v>2.8626642755123304</v>
      </c>
      <c r="AE98" s="32">
        <v>240756.04201917653</v>
      </c>
      <c r="AF98" s="25">
        <f t="shared" si="24"/>
        <v>6892.037206020422</v>
      </c>
      <c r="AG98" s="25"/>
      <c r="AH98" s="25">
        <f t="shared" si="25"/>
        <v>6892.037206020422</v>
      </c>
      <c r="AI98" s="26"/>
      <c r="AJ98" s="27">
        <v>1323180259</v>
      </c>
      <c r="AK98" s="21">
        <f t="shared" si="26"/>
        <v>0.36955699850718526</v>
      </c>
      <c r="AL98" s="21">
        <f t="shared" si="27"/>
        <v>1.66735286820811</v>
      </c>
      <c r="AM98" s="21">
        <f t="shared" si="28"/>
        <v>0.48434029954795454</v>
      </c>
      <c r="AN98" s="21">
        <f t="shared" si="29"/>
        <v>0.5110421950453238</v>
      </c>
      <c r="AO98" s="21">
        <f t="shared" si="37"/>
        <v>2.548</v>
      </c>
    </row>
    <row r="99" spans="1:41" ht="12.75">
      <c r="A99" s="12" t="s">
        <v>237</v>
      </c>
      <c r="B99" s="13" t="s">
        <v>238</v>
      </c>
      <c r="C99" s="14" t="s">
        <v>230</v>
      </c>
      <c r="D99" s="15"/>
      <c r="E99" s="15"/>
      <c r="F99" s="33">
        <v>635439610</v>
      </c>
      <c r="G99" s="31">
        <v>96.26</v>
      </c>
      <c r="H99" s="18">
        <f t="shared" si="30"/>
        <v>0.9626</v>
      </c>
      <c r="I99" s="16">
        <v>2111837.5300000003</v>
      </c>
      <c r="J99" s="16">
        <v>193926.07</v>
      </c>
      <c r="L99" s="16">
        <v>93389.38</v>
      </c>
      <c r="M99" s="19">
        <f t="shared" si="31"/>
        <v>2399152.98</v>
      </c>
      <c r="N99" s="16">
        <v>10577669</v>
      </c>
      <c r="Q99" s="19">
        <f t="shared" si="32"/>
        <v>10577669</v>
      </c>
      <c r="R99" s="16">
        <v>7735585.9</v>
      </c>
      <c r="U99" s="20">
        <f t="shared" si="33"/>
        <v>7735585.9</v>
      </c>
      <c r="V99" s="19">
        <f t="shared" si="34"/>
        <v>20712407.88</v>
      </c>
      <c r="W99" s="21">
        <f t="shared" si="35"/>
        <v>1.2173597267567253</v>
      </c>
      <c r="X99" s="21">
        <f t="shared" si="36"/>
        <v>0</v>
      </c>
      <c r="Y99" s="21">
        <f t="shared" si="19"/>
        <v>0</v>
      </c>
      <c r="Z99" s="21">
        <f t="shared" si="20"/>
        <v>1.2173597267567253</v>
      </c>
      <c r="AA99" s="22">
        <f t="shared" si="21"/>
        <v>1.6646222290108734</v>
      </c>
      <c r="AB99" s="22">
        <f t="shared" si="22"/>
        <v>0.3775579838342152</v>
      </c>
      <c r="AC99" s="23"/>
      <c r="AD99" s="22">
        <f t="shared" si="23"/>
        <v>3.2595399396018134</v>
      </c>
      <c r="AE99" s="32">
        <v>140482.53670727898</v>
      </c>
      <c r="AF99" s="25">
        <f t="shared" si="24"/>
        <v>4579.084392139536</v>
      </c>
      <c r="AG99" s="25"/>
      <c r="AH99" s="25">
        <f t="shared" si="25"/>
        <v>4579.084392139536</v>
      </c>
      <c r="AI99" s="26"/>
      <c r="AJ99" s="27">
        <v>660033125</v>
      </c>
      <c r="AK99" s="21">
        <f t="shared" si="26"/>
        <v>0.36348978394076814</v>
      </c>
      <c r="AL99" s="21">
        <f t="shared" si="27"/>
        <v>1.6025966878556286</v>
      </c>
      <c r="AM99" s="21">
        <f t="shared" si="28"/>
        <v>1.1719996477449524</v>
      </c>
      <c r="AN99" s="21">
        <f t="shared" si="29"/>
        <v>1.1719996477449524</v>
      </c>
      <c r="AO99" s="21">
        <f t="shared" si="37"/>
        <v>3.138</v>
      </c>
    </row>
    <row r="100" spans="1:41" ht="12.75">
      <c r="A100" s="12" t="s">
        <v>239</v>
      </c>
      <c r="B100" s="13" t="s">
        <v>240</v>
      </c>
      <c r="C100" s="14" t="s">
        <v>230</v>
      </c>
      <c r="D100" s="15"/>
      <c r="E100" s="15"/>
      <c r="F100" s="33">
        <v>2209715236</v>
      </c>
      <c r="G100" s="31">
        <v>96.12</v>
      </c>
      <c r="H100" s="18">
        <f t="shared" si="30"/>
        <v>0.9612</v>
      </c>
      <c r="I100" s="16">
        <v>7449525.08</v>
      </c>
      <c r="J100" s="16">
        <v>684430.89</v>
      </c>
      <c r="L100" s="16">
        <v>332645.94</v>
      </c>
      <c r="M100" s="19">
        <f t="shared" si="31"/>
        <v>8466601.91</v>
      </c>
      <c r="N100" s="16">
        <v>41572474</v>
      </c>
      <c r="Q100" s="19">
        <f t="shared" si="32"/>
        <v>41572474</v>
      </c>
      <c r="R100" s="16">
        <v>10961097</v>
      </c>
      <c r="U100" s="20">
        <f t="shared" si="33"/>
        <v>10961097</v>
      </c>
      <c r="V100" s="19">
        <f t="shared" si="34"/>
        <v>61000172.91</v>
      </c>
      <c r="W100" s="21">
        <f t="shared" si="35"/>
        <v>0.4960411559564411</v>
      </c>
      <c r="X100" s="21">
        <f t="shared" si="36"/>
        <v>0</v>
      </c>
      <c r="Y100" s="21">
        <f t="shared" si="19"/>
        <v>0</v>
      </c>
      <c r="Z100" s="21">
        <f t="shared" si="20"/>
        <v>0.4960411559564411</v>
      </c>
      <c r="AA100" s="22">
        <f t="shared" si="21"/>
        <v>1.8813498374231241</v>
      </c>
      <c r="AB100" s="22">
        <f t="shared" si="22"/>
        <v>0.38315352910930467</v>
      </c>
      <c r="AC100" s="23"/>
      <c r="AD100" s="22">
        <f t="shared" si="23"/>
        <v>2.7605445224888694</v>
      </c>
      <c r="AE100" s="32">
        <v>228865.9932805734</v>
      </c>
      <c r="AF100" s="25">
        <f t="shared" si="24"/>
        <v>6317.947641346614</v>
      </c>
      <c r="AG100" s="25"/>
      <c r="AH100" s="25">
        <f t="shared" si="25"/>
        <v>6317.947641346614</v>
      </c>
      <c r="AI100" s="26"/>
      <c r="AJ100" s="27">
        <v>2298809103</v>
      </c>
      <c r="AK100" s="21">
        <f t="shared" si="26"/>
        <v>0.3683038273578648</v>
      </c>
      <c r="AL100" s="21">
        <f t="shared" si="27"/>
        <v>1.808435243524438</v>
      </c>
      <c r="AM100" s="21">
        <f t="shared" si="28"/>
        <v>0.4768163213594165</v>
      </c>
      <c r="AN100" s="21">
        <f t="shared" si="29"/>
        <v>0.4768163213594165</v>
      </c>
      <c r="AO100" s="21">
        <f t="shared" si="37"/>
        <v>2.653</v>
      </c>
    </row>
    <row r="101" spans="1:41" ht="12.75">
      <c r="A101" s="12" t="s">
        <v>241</v>
      </c>
      <c r="B101" s="13" t="s">
        <v>242</v>
      </c>
      <c r="C101" s="14" t="s">
        <v>230</v>
      </c>
      <c r="D101" s="15"/>
      <c r="E101" s="15"/>
      <c r="F101" s="33">
        <v>724377407</v>
      </c>
      <c r="G101" s="31">
        <v>100.37</v>
      </c>
      <c r="H101" s="18">
        <f t="shared" si="30"/>
        <v>1.0037</v>
      </c>
      <c r="I101" s="16">
        <v>2364158.77</v>
      </c>
      <c r="J101" s="16">
        <v>217151.28</v>
      </c>
      <c r="L101" s="16">
        <v>105715.39</v>
      </c>
      <c r="M101" s="19">
        <f t="shared" si="31"/>
        <v>2687025.44</v>
      </c>
      <c r="N101" s="16">
        <v>9171954</v>
      </c>
      <c r="O101" s="16">
        <v>4367203</v>
      </c>
      <c r="Q101" s="19">
        <f t="shared" si="32"/>
        <v>13539157</v>
      </c>
      <c r="R101" s="16">
        <v>1284977.76</v>
      </c>
      <c r="U101" s="20">
        <f t="shared" si="33"/>
        <v>1284977.76</v>
      </c>
      <c r="V101" s="19">
        <f t="shared" si="34"/>
        <v>17511160.2</v>
      </c>
      <c r="W101" s="21">
        <f t="shared" si="35"/>
        <v>0.17739064575767477</v>
      </c>
      <c r="X101" s="21">
        <f t="shared" si="36"/>
        <v>0</v>
      </c>
      <c r="Y101" s="21">
        <f t="shared" si="19"/>
        <v>0</v>
      </c>
      <c r="Z101" s="21">
        <f t="shared" si="20"/>
        <v>0.17739064575767477</v>
      </c>
      <c r="AA101" s="22">
        <f t="shared" si="21"/>
        <v>1.8690749972548497</v>
      </c>
      <c r="AB101" s="22">
        <f t="shared" si="22"/>
        <v>0.3709427453194989</v>
      </c>
      <c r="AC101" s="23"/>
      <c r="AD101" s="22">
        <f t="shared" si="23"/>
        <v>2.417408388332023</v>
      </c>
      <c r="AE101" s="32">
        <v>392303.68451352906</v>
      </c>
      <c r="AF101" s="25">
        <f t="shared" si="24"/>
        <v>9483.582177165646</v>
      </c>
      <c r="AG101" s="25"/>
      <c r="AH101" s="25">
        <f t="shared" si="25"/>
        <v>9483.582177165646</v>
      </c>
      <c r="AI101" s="26"/>
      <c r="AJ101" s="27">
        <v>721711476</v>
      </c>
      <c r="AK101" s="21">
        <f t="shared" si="26"/>
        <v>0.3723129712295166</v>
      </c>
      <c r="AL101" s="21">
        <f t="shared" si="27"/>
        <v>1.8759791759220965</v>
      </c>
      <c r="AM101" s="21">
        <f t="shared" si="28"/>
        <v>0.17804590930462078</v>
      </c>
      <c r="AN101" s="21">
        <f t="shared" si="29"/>
        <v>0.17804590930462078</v>
      </c>
      <c r="AO101" s="21">
        <f t="shared" si="37"/>
        <v>2.4259999999999997</v>
      </c>
    </row>
    <row r="102" spans="1:41" ht="12.75">
      <c r="A102" s="12" t="s">
        <v>243</v>
      </c>
      <c r="B102" s="13" t="s">
        <v>244</v>
      </c>
      <c r="C102" s="14" t="s">
        <v>230</v>
      </c>
      <c r="D102" s="15"/>
      <c r="E102" s="15"/>
      <c r="F102" s="33">
        <v>1591367241</v>
      </c>
      <c r="G102" s="31">
        <v>91.61</v>
      </c>
      <c r="H102" s="18">
        <f t="shared" si="30"/>
        <v>0.9161</v>
      </c>
      <c r="I102" s="16">
        <v>5747336.069999999</v>
      </c>
      <c r="J102" s="16">
        <v>528024.77</v>
      </c>
      <c r="L102" s="16">
        <v>256640.01</v>
      </c>
      <c r="M102" s="19">
        <f t="shared" si="31"/>
        <v>6532000.85</v>
      </c>
      <c r="N102" s="16">
        <v>31215482</v>
      </c>
      <c r="Q102" s="19">
        <f t="shared" si="32"/>
        <v>31215482</v>
      </c>
      <c r="R102" s="16">
        <v>9313726.32</v>
      </c>
      <c r="S102" s="16">
        <v>270532</v>
      </c>
      <c r="U102" s="20">
        <f t="shared" si="33"/>
        <v>9584258.32</v>
      </c>
      <c r="V102" s="19">
        <f t="shared" si="34"/>
        <v>47331741.17</v>
      </c>
      <c r="W102" s="21">
        <f t="shared" si="35"/>
        <v>0.5852656809843179</v>
      </c>
      <c r="X102" s="21">
        <f t="shared" si="36"/>
        <v>0</v>
      </c>
      <c r="Y102" s="21">
        <f t="shared" si="19"/>
        <v>0.016999972918256143</v>
      </c>
      <c r="Z102" s="21">
        <f t="shared" si="20"/>
        <v>0.6022656539025739</v>
      </c>
      <c r="AA102" s="22">
        <f t="shared" si="21"/>
        <v>1.9615511238238441</v>
      </c>
      <c r="AB102" s="22">
        <f t="shared" si="22"/>
        <v>0.4104647049222499</v>
      </c>
      <c r="AC102" s="23"/>
      <c r="AD102" s="22">
        <f t="shared" si="23"/>
        <v>2.974281482648668</v>
      </c>
      <c r="AE102" s="32">
        <v>231766.85934489404</v>
      </c>
      <c r="AF102" s="25">
        <f t="shared" si="24"/>
        <v>6893.398780411568</v>
      </c>
      <c r="AG102" s="25"/>
      <c r="AH102" s="25">
        <f t="shared" si="25"/>
        <v>6893.398780411568</v>
      </c>
      <c r="AI102" s="26"/>
      <c r="AJ102" s="27">
        <v>1736857589</v>
      </c>
      <c r="AK102" s="21">
        <f t="shared" si="26"/>
        <v>0.37608154470285704</v>
      </c>
      <c r="AL102" s="21">
        <f t="shared" si="27"/>
        <v>1.7972390020745677</v>
      </c>
      <c r="AM102" s="21">
        <f t="shared" si="28"/>
        <v>0.5362400682120634</v>
      </c>
      <c r="AN102" s="21">
        <f t="shared" si="29"/>
        <v>0.5518160142028777</v>
      </c>
      <c r="AO102" s="21">
        <f t="shared" si="37"/>
        <v>2.725</v>
      </c>
    </row>
    <row r="103" spans="1:41" ht="12.75">
      <c r="A103" s="12" t="s">
        <v>245</v>
      </c>
      <c r="B103" s="13" t="s">
        <v>246</v>
      </c>
      <c r="C103" s="14" t="s">
        <v>230</v>
      </c>
      <c r="D103" s="15"/>
      <c r="E103" s="15"/>
      <c r="F103" s="33">
        <v>392036500</v>
      </c>
      <c r="G103" s="31">
        <v>93.73</v>
      </c>
      <c r="H103" s="18">
        <f t="shared" si="30"/>
        <v>0.9373</v>
      </c>
      <c r="I103" s="16">
        <v>1370040.7</v>
      </c>
      <c r="J103" s="16">
        <v>125786.28</v>
      </c>
      <c r="L103" s="16">
        <v>60889.58</v>
      </c>
      <c r="M103" s="19">
        <f t="shared" si="31"/>
        <v>1556716.56</v>
      </c>
      <c r="N103" s="16">
        <v>5980640</v>
      </c>
      <c r="Q103" s="19">
        <f t="shared" si="32"/>
        <v>5980640</v>
      </c>
      <c r="R103" s="16">
        <v>3596373.06</v>
      </c>
      <c r="S103" s="16">
        <v>78407.3</v>
      </c>
      <c r="U103" s="20">
        <f t="shared" si="33"/>
        <v>3674780.36</v>
      </c>
      <c r="V103" s="19">
        <f t="shared" si="34"/>
        <v>11212136.919999998</v>
      </c>
      <c r="W103" s="21">
        <f t="shared" si="35"/>
        <v>0.917356690002079</v>
      </c>
      <c r="X103" s="21">
        <f t="shared" si="36"/>
        <v>0</v>
      </c>
      <c r="Y103" s="21">
        <f t="shared" si="19"/>
        <v>0.02</v>
      </c>
      <c r="Z103" s="21">
        <f t="shared" si="20"/>
        <v>0.9373566900020789</v>
      </c>
      <c r="AA103" s="22">
        <f t="shared" si="21"/>
        <v>1.5255314237322288</v>
      </c>
      <c r="AB103" s="22">
        <f t="shared" si="22"/>
        <v>0.3970845979902382</v>
      </c>
      <c r="AC103" s="23"/>
      <c r="AD103" s="22">
        <f t="shared" si="23"/>
        <v>2.8599727117245455</v>
      </c>
      <c r="AE103" s="32">
        <v>188585.25604952167</v>
      </c>
      <c r="AF103" s="25">
        <f t="shared" si="24"/>
        <v>5393.486861352182</v>
      </c>
      <c r="AG103" s="25"/>
      <c r="AH103" s="25">
        <f t="shared" si="25"/>
        <v>5393.486861352182</v>
      </c>
      <c r="AI103" s="26"/>
      <c r="AJ103" s="27">
        <v>418237842</v>
      </c>
      <c r="AK103" s="21">
        <f t="shared" si="26"/>
        <v>0.37220844306097006</v>
      </c>
      <c r="AL103" s="21">
        <f t="shared" si="27"/>
        <v>1.4299614715399187</v>
      </c>
      <c r="AM103" s="21">
        <f t="shared" si="28"/>
        <v>0.8598870544095817</v>
      </c>
      <c r="AN103" s="21">
        <f t="shared" si="29"/>
        <v>0.8786341146050576</v>
      </c>
      <c r="AO103" s="21">
        <f t="shared" si="37"/>
        <v>2.681</v>
      </c>
    </row>
    <row r="104" spans="1:41" ht="12.75">
      <c r="A104" s="12" t="s">
        <v>247</v>
      </c>
      <c r="B104" s="13" t="s">
        <v>248</v>
      </c>
      <c r="C104" s="14" t="s">
        <v>230</v>
      </c>
      <c r="D104" s="15"/>
      <c r="E104" s="15"/>
      <c r="F104" s="33">
        <v>1403370633</v>
      </c>
      <c r="G104" s="31">
        <v>91.34</v>
      </c>
      <c r="H104" s="18">
        <f t="shared" si="30"/>
        <v>0.9134</v>
      </c>
      <c r="I104" s="16">
        <v>5221772.7</v>
      </c>
      <c r="J104" s="16">
        <v>479683.21</v>
      </c>
      <c r="L104" s="16">
        <v>233513.2</v>
      </c>
      <c r="M104" s="19">
        <f t="shared" si="31"/>
        <v>5934969.11</v>
      </c>
      <c r="N104" s="16">
        <v>29666560</v>
      </c>
      <c r="Q104" s="19">
        <f t="shared" si="32"/>
        <v>29666560</v>
      </c>
      <c r="R104" s="16">
        <v>10610000</v>
      </c>
      <c r="S104" s="16">
        <v>325000</v>
      </c>
      <c r="U104" s="20">
        <f t="shared" si="33"/>
        <v>10935000</v>
      </c>
      <c r="V104" s="19">
        <f t="shared" si="34"/>
        <v>46536529.11000001</v>
      </c>
      <c r="W104" s="21">
        <f t="shared" si="35"/>
        <v>0.7560369121675927</v>
      </c>
      <c r="X104" s="21">
        <f t="shared" si="36"/>
        <v>0</v>
      </c>
      <c r="Y104" s="21">
        <f t="shared" si="19"/>
        <v>0.023158529354803736</v>
      </c>
      <c r="Z104" s="21">
        <f t="shared" si="20"/>
        <v>0.7791954415223965</v>
      </c>
      <c r="AA104" s="22">
        <f t="shared" si="21"/>
        <v>2.1139504634339885</v>
      </c>
      <c r="AB104" s="22">
        <f t="shared" si="22"/>
        <v>0.42290817339627207</v>
      </c>
      <c r="AC104" s="23"/>
      <c r="AD104" s="22">
        <f t="shared" si="23"/>
        <v>3.316054078352658</v>
      </c>
      <c r="AE104" s="32">
        <v>209719.11793277637</v>
      </c>
      <c r="AF104" s="25">
        <f t="shared" si="24"/>
        <v>6954.399363295051</v>
      </c>
      <c r="AG104" s="25"/>
      <c r="AH104" s="25">
        <f t="shared" si="25"/>
        <v>6954.399363295051</v>
      </c>
      <c r="AI104" s="26"/>
      <c r="AJ104" s="27">
        <v>1536289648</v>
      </c>
      <c r="AK104" s="21">
        <f t="shared" si="26"/>
        <v>0.3863183689173697</v>
      </c>
      <c r="AL104" s="21">
        <f t="shared" si="27"/>
        <v>1.93105252246027</v>
      </c>
      <c r="AM104" s="21">
        <f t="shared" si="28"/>
        <v>0.6906249751674431</v>
      </c>
      <c r="AN104" s="21">
        <f t="shared" si="29"/>
        <v>0.7117798400995279</v>
      </c>
      <c r="AO104" s="21">
        <f t="shared" si="37"/>
        <v>3.029</v>
      </c>
    </row>
    <row r="105" spans="1:41" ht="12.75">
      <c r="A105" s="12" t="s">
        <v>249</v>
      </c>
      <c r="B105" s="13" t="s">
        <v>250</v>
      </c>
      <c r="C105" s="14" t="s">
        <v>230</v>
      </c>
      <c r="D105" s="15"/>
      <c r="E105" s="15"/>
      <c r="F105" s="33">
        <v>428423586</v>
      </c>
      <c r="G105" s="31">
        <v>91.98</v>
      </c>
      <c r="H105" s="18">
        <f t="shared" si="30"/>
        <v>0.9198000000000001</v>
      </c>
      <c r="I105" s="16">
        <v>1582430.76</v>
      </c>
      <c r="J105" s="16">
        <v>145367.06</v>
      </c>
      <c r="L105" s="16">
        <v>70742.54</v>
      </c>
      <c r="M105" s="19">
        <f t="shared" si="31"/>
        <v>1798540.36</v>
      </c>
      <c r="N105" s="16">
        <v>4904377</v>
      </c>
      <c r="O105" s="16">
        <v>1957968</v>
      </c>
      <c r="Q105" s="19">
        <f t="shared" si="32"/>
        <v>6862345</v>
      </c>
      <c r="R105" s="16">
        <v>3648456.37</v>
      </c>
      <c r="S105" s="16">
        <v>224532.35</v>
      </c>
      <c r="U105" s="20">
        <f t="shared" si="33"/>
        <v>3872988.72</v>
      </c>
      <c r="V105" s="19">
        <f t="shared" si="34"/>
        <v>12533874.08</v>
      </c>
      <c r="W105" s="21">
        <f t="shared" si="35"/>
        <v>0.8516002594684411</v>
      </c>
      <c r="X105" s="21">
        <f t="shared" si="36"/>
        <v>0</v>
      </c>
      <c r="Y105" s="21">
        <f t="shared" si="19"/>
        <v>0.05240896097629882</v>
      </c>
      <c r="Z105" s="21">
        <f t="shared" si="20"/>
        <v>0.90400922044474</v>
      </c>
      <c r="AA105" s="22">
        <f t="shared" si="21"/>
        <v>1.601766388277232</v>
      </c>
      <c r="AB105" s="22">
        <f t="shared" si="22"/>
        <v>0.4198042355212442</v>
      </c>
      <c r="AC105" s="23"/>
      <c r="AD105" s="22">
        <f t="shared" si="23"/>
        <v>2.925579844243216</v>
      </c>
      <c r="AE105" s="32">
        <v>220010.74230537115</v>
      </c>
      <c r="AF105" s="25">
        <f t="shared" si="24"/>
        <v>6436.589932055821</v>
      </c>
      <c r="AG105" s="25"/>
      <c r="AH105" s="25">
        <f t="shared" si="25"/>
        <v>6436.589932055821</v>
      </c>
      <c r="AI105" s="26"/>
      <c r="AJ105" s="27">
        <v>465731261</v>
      </c>
      <c r="AK105" s="21">
        <f t="shared" si="26"/>
        <v>0.38617557175317035</v>
      </c>
      <c r="AL105" s="21">
        <f t="shared" si="27"/>
        <v>1.4734559551071236</v>
      </c>
      <c r="AM105" s="21">
        <f t="shared" si="28"/>
        <v>0.7833823227082024</v>
      </c>
      <c r="AN105" s="21">
        <f t="shared" si="29"/>
        <v>0.8315930332192153</v>
      </c>
      <c r="AO105" s="21">
        <f t="shared" si="37"/>
        <v>2.691</v>
      </c>
    </row>
    <row r="106" spans="1:41" ht="12.75">
      <c r="A106" s="12" t="s">
        <v>251</v>
      </c>
      <c r="B106" s="13" t="s">
        <v>252</v>
      </c>
      <c r="C106" s="14" t="s">
        <v>230</v>
      </c>
      <c r="D106" s="15"/>
      <c r="E106" s="15"/>
      <c r="F106" s="33">
        <v>608503020</v>
      </c>
      <c r="G106" s="31">
        <v>104.28</v>
      </c>
      <c r="H106" s="18">
        <f t="shared" si="30"/>
        <v>1.0428</v>
      </c>
      <c r="I106" s="16">
        <v>2194072.37</v>
      </c>
      <c r="J106" s="16">
        <v>201550.3</v>
      </c>
      <c r="L106" s="16">
        <v>98117.02</v>
      </c>
      <c r="M106" s="19">
        <f t="shared" si="31"/>
        <v>2493739.69</v>
      </c>
      <c r="N106" s="16">
        <v>8271447</v>
      </c>
      <c r="Q106" s="19">
        <f t="shared" si="32"/>
        <v>8271447</v>
      </c>
      <c r="R106" s="16">
        <v>4245339</v>
      </c>
      <c r="S106" s="16">
        <v>60850</v>
      </c>
      <c r="U106" s="20">
        <f t="shared" si="33"/>
        <v>4306189</v>
      </c>
      <c r="V106" s="19">
        <f t="shared" si="34"/>
        <v>15071375.690000001</v>
      </c>
      <c r="W106" s="21">
        <f t="shared" si="35"/>
        <v>0.6976693394225061</v>
      </c>
      <c r="X106" s="21">
        <f t="shared" si="36"/>
        <v>0</v>
      </c>
      <c r="Y106" s="21">
        <f t="shared" si="19"/>
        <v>0.009999950370008023</v>
      </c>
      <c r="Z106" s="21">
        <f t="shared" si="20"/>
        <v>0.7076692897925141</v>
      </c>
      <c r="AA106" s="22">
        <f t="shared" si="21"/>
        <v>1.3593107557625597</v>
      </c>
      <c r="AB106" s="22">
        <f t="shared" si="22"/>
        <v>0.409815499354465</v>
      </c>
      <c r="AC106" s="23"/>
      <c r="AD106" s="22">
        <f t="shared" si="23"/>
        <v>2.476795544909539</v>
      </c>
      <c r="AE106" s="32">
        <v>193934.49287510477</v>
      </c>
      <c r="AF106" s="25">
        <f t="shared" si="24"/>
        <v>4803.360879573503</v>
      </c>
      <c r="AG106" s="25"/>
      <c r="AH106" s="25">
        <f t="shared" si="25"/>
        <v>4803.360879573503</v>
      </c>
      <c r="AI106" s="26"/>
      <c r="AJ106" s="27">
        <v>583545674</v>
      </c>
      <c r="AK106" s="21">
        <f t="shared" si="26"/>
        <v>0.42734267446561514</v>
      </c>
      <c r="AL106" s="21">
        <f t="shared" si="27"/>
        <v>1.4174463745574781</v>
      </c>
      <c r="AM106" s="21">
        <f t="shared" si="28"/>
        <v>0.7275075780957636</v>
      </c>
      <c r="AN106" s="21">
        <f t="shared" si="29"/>
        <v>0.7379352108777693</v>
      </c>
      <c r="AO106" s="21">
        <f t="shared" si="37"/>
        <v>2.582</v>
      </c>
    </row>
    <row r="107" spans="1:41" ht="12.75">
      <c r="A107" s="12" t="s">
        <v>253</v>
      </c>
      <c r="B107" s="13" t="s">
        <v>254</v>
      </c>
      <c r="C107" s="14" t="s">
        <v>230</v>
      </c>
      <c r="D107" s="15"/>
      <c r="E107" s="15"/>
      <c r="F107" s="33">
        <v>5196459478</v>
      </c>
      <c r="G107" s="31">
        <v>101.72</v>
      </c>
      <c r="H107" s="18">
        <f t="shared" si="30"/>
        <v>1.0171999999999999</v>
      </c>
      <c r="I107" s="16">
        <v>16777262.54</v>
      </c>
      <c r="J107" s="16">
        <v>1540734.63</v>
      </c>
      <c r="L107" s="16">
        <v>743060.17</v>
      </c>
      <c r="M107" s="19">
        <f t="shared" si="31"/>
        <v>19061057.34</v>
      </c>
      <c r="N107" s="16">
        <v>56538572</v>
      </c>
      <c r="O107" s="16">
        <v>32214934</v>
      </c>
      <c r="Q107" s="19">
        <f t="shared" si="32"/>
        <v>88753506</v>
      </c>
      <c r="R107" s="16">
        <v>21830671.7</v>
      </c>
      <c r="S107" s="16">
        <v>1558937.84</v>
      </c>
      <c r="U107" s="20">
        <f t="shared" si="33"/>
        <v>23389609.54</v>
      </c>
      <c r="V107" s="19">
        <f t="shared" si="34"/>
        <v>131204172.88</v>
      </c>
      <c r="W107" s="21">
        <f t="shared" si="35"/>
        <v>0.42010664746686593</v>
      </c>
      <c r="X107" s="21">
        <f t="shared" si="36"/>
        <v>0</v>
      </c>
      <c r="Y107" s="21">
        <f t="shared" si="19"/>
        <v>0.029999999934570837</v>
      </c>
      <c r="Z107" s="21">
        <f t="shared" si="20"/>
        <v>0.45010664740143674</v>
      </c>
      <c r="AA107" s="22">
        <f t="shared" si="21"/>
        <v>1.7079610911188943</v>
      </c>
      <c r="AB107" s="22">
        <f t="shared" si="22"/>
        <v>0.3668085437921315</v>
      </c>
      <c r="AC107" s="23"/>
      <c r="AD107" s="22">
        <f t="shared" si="23"/>
        <v>2.5248762823124626</v>
      </c>
      <c r="AE107" s="32">
        <v>270215.2561320445</v>
      </c>
      <c r="AF107" s="25">
        <f t="shared" si="24"/>
        <v>6822.600913267864</v>
      </c>
      <c r="AG107" s="25"/>
      <c r="AH107" s="25">
        <f t="shared" si="25"/>
        <v>6822.600913267864</v>
      </c>
      <c r="AI107" s="26"/>
      <c r="AJ107" s="27">
        <v>5108864437</v>
      </c>
      <c r="AK107" s="21">
        <f t="shared" si="26"/>
        <v>0.37309773189427065</v>
      </c>
      <c r="AL107" s="21">
        <f t="shared" si="27"/>
        <v>1.7372452742574114</v>
      </c>
      <c r="AM107" s="21">
        <f t="shared" si="28"/>
        <v>0.42730966869849635</v>
      </c>
      <c r="AN107" s="21">
        <f t="shared" si="29"/>
        <v>0.4578240395381233</v>
      </c>
      <c r="AO107" s="21">
        <f t="shared" si="37"/>
        <v>2.5680000000000005</v>
      </c>
    </row>
    <row r="108" spans="1:41" ht="12.75">
      <c r="A108" s="12" t="s">
        <v>255</v>
      </c>
      <c r="B108" s="13" t="s">
        <v>256</v>
      </c>
      <c r="C108" s="14" t="s">
        <v>230</v>
      </c>
      <c r="D108" s="15"/>
      <c r="E108" s="15"/>
      <c r="F108" s="33">
        <v>56132471</v>
      </c>
      <c r="G108" s="31">
        <v>114.08</v>
      </c>
      <c r="H108" s="18">
        <f t="shared" si="30"/>
        <v>1.1408</v>
      </c>
      <c r="I108" s="16">
        <v>174010.83</v>
      </c>
      <c r="J108" s="16">
        <v>15984.53</v>
      </c>
      <c r="L108" s="16">
        <v>7782.42</v>
      </c>
      <c r="M108" s="19">
        <f t="shared" si="31"/>
        <v>197777.78</v>
      </c>
      <c r="O108" s="16">
        <v>873677</v>
      </c>
      <c r="Q108" s="19">
        <f t="shared" si="32"/>
        <v>873677</v>
      </c>
      <c r="R108" s="16">
        <v>319893.07</v>
      </c>
      <c r="U108" s="20">
        <f t="shared" si="33"/>
        <v>319893.07</v>
      </c>
      <c r="V108" s="19">
        <f t="shared" si="34"/>
        <v>1391347.85</v>
      </c>
      <c r="W108" s="21">
        <f t="shared" si="35"/>
        <v>0.5698895208087312</v>
      </c>
      <c r="X108" s="21">
        <f t="shared" si="36"/>
        <v>0</v>
      </c>
      <c r="Y108" s="21">
        <f t="shared" si="19"/>
        <v>0</v>
      </c>
      <c r="Z108" s="21">
        <f t="shared" si="20"/>
        <v>0.5698895208087312</v>
      </c>
      <c r="AA108" s="22">
        <f t="shared" si="21"/>
        <v>1.5564556208473346</v>
      </c>
      <c r="AB108" s="22">
        <f t="shared" si="22"/>
        <v>0.3523411253354587</v>
      </c>
      <c r="AC108" s="23"/>
      <c r="AD108" s="22">
        <f t="shared" si="23"/>
        <v>2.4786862669915246</v>
      </c>
      <c r="AE108" s="32">
        <v>208382.17821782178</v>
      </c>
      <c r="AF108" s="25">
        <f t="shared" si="24"/>
        <v>5165.140434342952</v>
      </c>
      <c r="AG108" s="25"/>
      <c r="AH108" s="25">
        <f t="shared" si="25"/>
        <v>5165.140434342952</v>
      </c>
      <c r="AI108" s="26"/>
      <c r="AJ108" s="27">
        <v>49210512</v>
      </c>
      <c r="AK108" s="21">
        <f t="shared" si="26"/>
        <v>0.4019014880397912</v>
      </c>
      <c r="AL108" s="21">
        <f t="shared" si="27"/>
        <v>1.7753869335884984</v>
      </c>
      <c r="AM108" s="21">
        <f t="shared" si="28"/>
        <v>0.6500502778755889</v>
      </c>
      <c r="AN108" s="21">
        <f t="shared" si="29"/>
        <v>0.6500502778755889</v>
      </c>
      <c r="AO108" s="21">
        <f t="shared" si="37"/>
        <v>2.827</v>
      </c>
    </row>
    <row r="109" spans="1:41" ht="12.75">
      <c r="A109" s="12" t="s">
        <v>257</v>
      </c>
      <c r="B109" s="13" t="s">
        <v>258</v>
      </c>
      <c r="C109" s="14" t="s">
        <v>230</v>
      </c>
      <c r="D109" s="15"/>
      <c r="E109" s="15"/>
      <c r="F109" s="33">
        <v>1271538445</v>
      </c>
      <c r="G109" s="31">
        <v>109.63</v>
      </c>
      <c r="H109" s="18">
        <f t="shared" si="30"/>
        <v>1.0963</v>
      </c>
      <c r="I109" s="16">
        <v>4046854.58</v>
      </c>
      <c r="J109" s="16">
        <v>371747.11</v>
      </c>
      <c r="L109" s="16">
        <v>180963.06</v>
      </c>
      <c r="M109" s="19">
        <f t="shared" si="31"/>
        <v>4599564.75</v>
      </c>
      <c r="N109" s="16">
        <v>17889126</v>
      </c>
      <c r="Q109" s="19">
        <f t="shared" si="32"/>
        <v>17889126</v>
      </c>
      <c r="R109" s="16">
        <v>5582859</v>
      </c>
      <c r="S109" s="16">
        <v>127153</v>
      </c>
      <c r="U109" s="20">
        <f t="shared" si="33"/>
        <v>5710012</v>
      </c>
      <c r="V109" s="19">
        <f t="shared" si="34"/>
        <v>28198702.75</v>
      </c>
      <c r="W109" s="21">
        <f t="shared" si="35"/>
        <v>0.4390633269448648</v>
      </c>
      <c r="X109" s="21">
        <f t="shared" si="36"/>
        <v>0</v>
      </c>
      <c r="Y109" s="21">
        <f t="shared" si="19"/>
        <v>0.00999993358439115</v>
      </c>
      <c r="Z109" s="21">
        <f t="shared" si="20"/>
        <v>0.44906326052925594</v>
      </c>
      <c r="AA109" s="22">
        <f t="shared" si="21"/>
        <v>1.4068883304586202</v>
      </c>
      <c r="AB109" s="22">
        <f t="shared" si="22"/>
        <v>0.36173225969585215</v>
      </c>
      <c r="AC109" s="23"/>
      <c r="AD109" s="22">
        <f t="shared" si="23"/>
        <v>2.217683850683728</v>
      </c>
      <c r="AE109" s="32">
        <v>224410.98805646037</v>
      </c>
      <c r="AF109" s="25">
        <f t="shared" si="24"/>
        <v>4976.726241287912</v>
      </c>
      <c r="AG109" s="25"/>
      <c r="AH109" s="25">
        <f t="shared" si="25"/>
        <v>4976.726241287912</v>
      </c>
      <c r="AI109" s="26"/>
      <c r="AJ109" s="27">
        <v>1160036318</v>
      </c>
      <c r="AK109" s="21">
        <f t="shared" si="26"/>
        <v>0.3965017886621029</v>
      </c>
      <c r="AL109" s="21">
        <f t="shared" si="27"/>
        <v>1.5421177529029741</v>
      </c>
      <c r="AM109" s="21">
        <f t="shared" si="28"/>
        <v>0.48126588050495844</v>
      </c>
      <c r="AN109" s="21">
        <f t="shared" si="29"/>
        <v>0.49222700284457815</v>
      </c>
      <c r="AO109" s="21">
        <f t="shared" si="37"/>
        <v>2.431</v>
      </c>
    </row>
    <row r="110" spans="1:41" ht="12.75">
      <c r="A110" s="12" t="s">
        <v>259</v>
      </c>
      <c r="B110" s="13" t="s">
        <v>260</v>
      </c>
      <c r="C110" s="14" t="s">
        <v>230</v>
      </c>
      <c r="D110" s="15"/>
      <c r="E110" s="15"/>
      <c r="F110" s="33">
        <v>762750681</v>
      </c>
      <c r="G110" s="31">
        <v>97.78</v>
      </c>
      <c r="H110" s="18">
        <f t="shared" si="30"/>
        <v>0.9778</v>
      </c>
      <c r="I110" s="16">
        <v>2612499.3600000003</v>
      </c>
      <c r="J110" s="16">
        <v>239969.39</v>
      </c>
      <c r="L110" s="16">
        <v>116378.12</v>
      </c>
      <c r="M110" s="19">
        <f t="shared" si="31"/>
        <v>2968846.8700000006</v>
      </c>
      <c r="N110" s="16">
        <v>8017409</v>
      </c>
      <c r="O110" s="16">
        <v>2709343</v>
      </c>
      <c r="Q110" s="19">
        <f t="shared" si="32"/>
        <v>10726752</v>
      </c>
      <c r="R110" s="16">
        <v>2291693.88</v>
      </c>
      <c r="S110" s="16">
        <v>228825.2</v>
      </c>
      <c r="U110" s="20">
        <f t="shared" si="33"/>
        <v>2520519.08</v>
      </c>
      <c r="V110" s="19">
        <f t="shared" si="34"/>
        <v>16216117.95</v>
      </c>
      <c r="W110" s="21">
        <f t="shared" si="35"/>
        <v>0.30045124010843066</v>
      </c>
      <c r="X110" s="21">
        <f t="shared" si="36"/>
        <v>0</v>
      </c>
      <c r="Y110" s="21">
        <f t="shared" si="19"/>
        <v>0.029999999436250913</v>
      </c>
      <c r="Z110" s="21">
        <f t="shared" si="20"/>
        <v>0.3304512395446816</v>
      </c>
      <c r="AA110" s="22">
        <f t="shared" si="21"/>
        <v>1.4063248014327239</v>
      </c>
      <c r="AB110" s="22">
        <f t="shared" si="22"/>
        <v>0.3892290028646989</v>
      </c>
      <c r="AC110" s="23"/>
      <c r="AD110" s="22">
        <f t="shared" si="23"/>
        <v>2.1260050438421043</v>
      </c>
      <c r="AE110" s="32">
        <v>277350.29266096355</v>
      </c>
      <c r="AF110" s="25">
        <f t="shared" si="24"/>
        <v>5896.4812110829225</v>
      </c>
      <c r="AG110" s="25"/>
      <c r="AH110" s="25">
        <f t="shared" si="25"/>
        <v>5896.4812110829225</v>
      </c>
      <c r="AI110" s="26"/>
      <c r="AJ110" s="27">
        <v>780040424</v>
      </c>
      <c r="AK110" s="21">
        <f t="shared" si="26"/>
        <v>0.38060166866428974</v>
      </c>
      <c r="AL110" s="21">
        <f t="shared" si="27"/>
        <v>1.3751533471808892</v>
      </c>
      <c r="AM110" s="21">
        <f t="shared" si="28"/>
        <v>0.293791681750073</v>
      </c>
      <c r="AN110" s="21">
        <f t="shared" si="29"/>
        <v>0.3231267255451879</v>
      </c>
      <c r="AO110" s="21">
        <f t="shared" si="37"/>
        <v>2.079</v>
      </c>
    </row>
    <row r="111" spans="1:41" ht="12.75">
      <c r="A111" s="12" t="s">
        <v>261</v>
      </c>
      <c r="B111" s="13" t="s">
        <v>262</v>
      </c>
      <c r="C111" s="14" t="s">
        <v>230</v>
      </c>
      <c r="D111" s="15"/>
      <c r="E111" s="15"/>
      <c r="F111" s="33">
        <v>1396460946</v>
      </c>
      <c r="G111" s="31">
        <v>103.47</v>
      </c>
      <c r="H111" s="18">
        <f t="shared" si="30"/>
        <v>1.0347</v>
      </c>
      <c r="I111" s="16">
        <v>4471907.61</v>
      </c>
      <c r="J111" s="16">
        <v>410726.27</v>
      </c>
      <c r="L111" s="16">
        <v>200020.92</v>
      </c>
      <c r="M111" s="19">
        <f t="shared" si="31"/>
        <v>5082654.800000001</v>
      </c>
      <c r="N111" s="16">
        <v>13827457</v>
      </c>
      <c r="O111" s="16">
        <v>5496507</v>
      </c>
      <c r="Q111" s="19">
        <f t="shared" si="32"/>
        <v>19323964</v>
      </c>
      <c r="R111" s="16">
        <v>5584874.32</v>
      </c>
      <c r="S111" s="16">
        <v>139646.09</v>
      </c>
      <c r="U111" s="20">
        <f t="shared" si="33"/>
        <v>5724520.41</v>
      </c>
      <c r="V111" s="19">
        <f t="shared" si="34"/>
        <v>30131139.21</v>
      </c>
      <c r="W111" s="21">
        <f t="shared" si="35"/>
        <v>0.3999305770775204</v>
      </c>
      <c r="X111" s="21">
        <f t="shared" si="36"/>
        <v>0</v>
      </c>
      <c r="Y111" s="21">
        <f t="shared" si="19"/>
        <v>0.009999999670595873</v>
      </c>
      <c r="Z111" s="21">
        <f t="shared" si="20"/>
        <v>0.4099305767481162</v>
      </c>
      <c r="AA111" s="22">
        <f t="shared" si="21"/>
        <v>1.383781197415599</v>
      </c>
      <c r="AB111" s="22">
        <f t="shared" si="22"/>
        <v>0.3639668416477148</v>
      </c>
      <c r="AC111" s="23"/>
      <c r="AD111" s="22">
        <f t="shared" si="23"/>
        <v>2.15767861581143</v>
      </c>
      <c r="AE111" s="32">
        <v>306187.3116574148</v>
      </c>
      <c r="AF111" s="25">
        <f t="shared" si="24"/>
        <v>6606.538147959936</v>
      </c>
      <c r="AG111" s="25"/>
      <c r="AH111" s="25">
        <f t="shared" si="25"/>
        <v>6606.538147959936</v>
      </c>
      <c r="AI111" s="26"/>
      <c r="AJ111" s="27">
        <v>1349696791</v>
      </c>
      <c r="AK111" s="21">
        <f t="shared" si="26"/>
        <v>0.3765775271818069</v>
      </c>
      <c r="AL111" s="21">
        <f t="shared" si="27"/>
        <v>1.4317263054083975</v>
      </c>
      <c r="AM111" s="21">
        <f t="shared" si="28"/>
        <v>0.41378733040197324</v>
      </c>
      <c r="AN111" s="21">
        <f t="shared" si="29"/>
        <v>0.42413380902822345</v>
      </c>
      <c r="AO111" s="21">
        <f t="shared" si="37"/>
        <v>2.233</v>
      </c>
    </row>
    <row r="112" spans="1:41" ht="12.75">
      <c r="A112" s="12" t="s">
        <v>263</v>
      </c>
      <c r="B112" s="13" t="s">
        <v>264</v>
      </c>
      <c r="C112" s="14" t="s">
        <v>230</v>
      </c>
      <c r="D112" s="15"/>
      <c r="E112" s="15"/>
      <c r="F112" s="33">
        <v>951355510</v>
      </c>
      <c r="G112" s="31">
        <v>84.29</v>
      </c>
      <c r="H112" s="18">
        <f t="shared" si="30"/>
        <v>0.8429000000000001</v>
      </c>
      <c r="I112" s="16">
        <v>3787964.64</v>
      </c>
      <c r="J112" s="16">
        <v>347967.57</v>
      </c>
      <c r="L112" s="16">
        <v>169341.59</v>
      </c>
      <c r="M112" s="19">
        <f t="shared" si="31"/>
        <v>4305273.8</v>
      </c>
      <c r="N112" s="16">
        <v>10454482</v>
      </c>
      <c r="O112" s="16">
        <v>9182455</v>
      </c>
      <c r="Q112" s="19">
        <f t="shared" si="32"/>
        <v>19636937</v>
      </c>
      <c r="R112" s="16">
        <v>4196114.92</v>
      </c>
      <c r="U112" s="20">
        <f t="shared" si="33"/>
        <v>4196114.92</v>
      </c>
      <c r="V112" s="19">
        <f t="shared" si="34"/>
        <v>28138325.720000003</v>
      </c>
      <c r="W112" s="21">
        <f t="shared" si="35"/>
        <v>0.4410669698018567</v>
      </c>
      <c r="X112" s="21">
        <f t="shared" si="36"/>
        <v>0</v>
      </c>
      <c r="Y112" s="21">
        <f t="shared" si="19"/>
        <v>0</v>
      </c>
      <c r="Z112" s="21">
        <f t="shared" si="20"/>
        <v>0.4410669698018567</v>
      </c>
      <c r="AA112" s="22">
        <f t="shared" si="21"/>
        <v>2.064100832295595</v>
      </c>
      <c r="AB112" s="22">
        <f t="shared" si="22"/>
        <v>0.4525410064635038</v>
      </c>
      <c r="AC112" s="23"/>
      <c r="AD112" s="22">
        <f t="shared" si="23"/>
        <v>2.9577088085609557</v>
      </c>
      <c r="AE112" s="32">
        <v>239992.2332859175</v>
      </c>
      <c r="AF112" s="25">
        <f t="shared" si="24"/>
        <v>7098.271423759739</v>
      </c>
      <c r="AG112" s="25"/>
      <c r="AH112" s="25">
        <f t="shared" si="25"/>
        <v>7098.271423759739</v>
      </c>
      <c r="AI112" s="26"/>
      <c r="AJ112" s="27">
        <v>1128404489</v>
      </c>
      <c r="AK112" s="21">
        <f t="shared" si="26"/>
        <v>0.381536394260126</v>
      </c>
      <c r="AL112" s="21">
        <f t="shared" si="27"/>
        <v>1.7402391776553807</v>
      </c>
      <c r="AM112" s="21">
        <f t="shared" si="28"/>
        <v>0.371862657487177</v>
      </c>
      <c r="AN112" s="21">
        <f t="shared" si="29"/>
        <v>0.371862657487177</v>
      </c>
      <c r="AO112" s="21">
        <f t="shared" si="37"/>
        <v>2.4939999999999998</v>
      </c>
    </row>
    <row r="113" spans="1:41" ht="12.75">
      <c r="A113" s="12" t="s">
        <v>265</v>
      </c>
      <c r="B113" s="13" t="s">
        <v>266</v>
      </c>
      <c r="C113" s="14" t="s">
        <v>230</v>
      </c>
      <c r="D113" s="15"/>
      <c r="E113" s="15"/>
      <c r="F113" s="33">
        <v>1296656400</v>
      </c>
      <c r="G113" s="31">
        <v>90.65</v>
      </c>
      <c r="H113" s="18">
        <f t="shared" si="30"/>
        <v>0.9065000000000001</v>
      </c>
      <c r="I113" s="16">
        <v>5022869.029999999</v>
      </c>
      <c r="J113" s="16">
        <v>461085.39</v>
      </c>
      <c r="L113" s="16">
        <v>217763.68</v>
      </c>
      <c r="M113" s="19">
        <f t="shared" si="31"/>
        <v>5701718.099999999</v>
      </c>
      <c r="N113" s="16">
        <v>24250040</v>
      </c>
      <c r="Q113" s="19">
        <f t="shared" si="32"/>
        <v>24250040</v>
      </c>
      <c r="R113" s="16">
        <v>10903807.24</v>
      </c>
      <c r="U113" s="20">
        <f t="shared" si="33"/>
        <v>10903807.24</v>
      </c>
      <c r="V113" s="19">
        <f t="shared" si="34"/>
        <v>40855565.34</v>
      </c>
      <c r="W113" s="21">
        <f t="shared" si="35"/>
        <v>0.8409172422239231</v>
      </c>
      <c r="X113" s="21">
        <f t="shared" si="36"/>
        <v>0</v>
      </c>
      <c r="Y113" s="21">
        <f t="shared" si="19"/>
        <v>0</v>
      </c>
      <c r="Z113" s="21">
        <f t="shared" si="20"/>
        <v>0.8409172422239231</v>
      </c>
      <c r="AA113" s="22">
        <f t="shared" si="21"/>
        <v>1.8701978411551432</v>
      </c>
      <c r="AB113" s="22">
        <f t="shared" si="22"/>
        <v>0.43972467185601355</v>
      </c>
      <c r="AC113" s="23"/>
      <c r="AD113" s="22">
        <f t="shared" si="23"/>
        <v>3.1508397552350806</v>
      </c>
      <c r="AE113" s="32">
        <v>157823.54948805462</v>
      </c>
      <c r="AF113" s="25">
        <f t="shared" si="24"/>
        <v>4972.767140392736</v>
      </c>
      <c r="AG113" s="25"/>
      <c r="AH113" s="25">
        <f t="shared" si="25"/>
        <v>4972.767140392736</v>
      </c>
      <c r="AI113" s="26"/>
      <c r="AJ113" s="27">
        <v>1429985698</v>
      </c>
      <c r="AK113" s="21">
        <f t="shared" si="26"/>
        <v>0.3987255332675361</v>
      </c>
      <c r="AL113" s="21">
        <f t="shared" si="27"/>
        <v>1.6958239536183108</v>
      </c>
      <c r="AM113" s="21">
        <f t="shared" si="28"/>
        <v>0.7625116289799424</v>
      </c>
      <c r="AN113" s="21">
        <f t="shared" si="29"/>
        <v>0.7625116289799424</v>
      </c>
      <c r="AO113" s="21">
        <f t="shared" si="37"/>
        <v>2.8579999999999997</v>
      </c>
    </row>
    <row r="114" spans="1:41" ht="12.75">
      <c r="A114" s="12" t="s">
        <v>267</v>
      </c>
      <c r="B114" s="13" t="s">
        <v>268</v>
      </c>
      <c r="C114" s="14" t="s">
        <v>230</v>
      </c>
      <c r="D114" s="15"/>
      <c r="E114" s="15"/>
      <c r="F114" s="33">
        <v>2970853153</v>
      </c>
      <c r="G114" s="31">
        <v>95.1</v>
      </c>
      <c r="H114" s="18">
        <f t="shared" si="30"/>
        <v>0.951</v>
      </c>
      <c r="I114" s="16">
        <v>10501777.399999999</v>
      </c>
      <c r="J114" s="16">
        <v>964648.64</v>
      </c>
      <c r="L114" s="16">
        <v>468839.26</v>
      </c>
      <c r="M114" s="19">
        <f t="shared" si="31"/>
        <v>11935265.299999999</v>
      </c>
      <c r="N114" s="16">
        <v>42235486</v>
      </c>
      <c r="O114" s="16">
        <v>20412055</v>
      </c>
      <c r="Q114" s="19">
        <f t="shared" si="32"/>
        <v>62647541</v>
      </c>
      <c r="R114" s="16">
        <v>12233834</v>
      </c>
      <c r="S114" s="16">
        <v>891256</v>
      </c>
      <c r="U114" s="20">
        <f t="shared" si="33"/>
        <v>13125090</v>
      </c>
      <c r="V114" s="19">
        <f t="shared" si="34"/>
        <v>87707896.30000001</v>
      </c>
      <c r="W114" s="21">
        <f t="shared" si="35"/>
        <v>0.4117953116479736</v>
      </c>
      <c r="X114" s="21">
        <f t="shared" si="36"/>
        <v>0</v>
      </c>
      <c r="Y114" s="21">
        <f t="shared" si="19"/>
        <v>0.030000001821025718</v>
      </c>
      <c r="Z114" s="21">
        <f t="shared" si="20"/>
        <v>0.4417953134689993</v>
      </c>
      <c r="AA114" s="22">
        <f t="shared" si="21"/>
        <v>2.108739064963135</v>
      </c>
      <c r="AB114" s="22">
        <f t="shared" si="22"/>
        <v>0.40174538037828084</v>
      </c>
      <c r="AC114" s="23"/>
      <c r="AD114" s="22">
        <f t="shared" si="23"/>
        <v>2.9522797588104153</v>
      </c>
      <c r="AE114" s="32">
        <v>329529.65587044536</v>
      </c>
      <c r="AF114" s="25">
        <f t="shared" si="24"/>
        <v>9728.637329540776</v>
      </c>
      <c r="AG114" s="25"/>
      <c r="AH114" s="25">
        <f t="shared" si="25"/>
        <v>9728.637329540776</v>
      </c>
      <c r="AI114" s="26"/>
      <c r="AJ114" s="27">
        <v>3123643144</v>
      </c>
      <c r="AK114" s="21">
        <f t="shared" si="26"/>
        <v>0.38209439266215994</v>
      </c>
      <c r="AL114" s="21">
        <f t="shared" si="27"/>
        <v>2.0055921279079376</v>
      </c>
      <c r="AM114" s="21">
        <f t="shared" si="28"/>
        <v>0.39165274123899735</v>
      </c>
      <c r="AN114" s="21">
        <f t="shared" si="29"/>
        <v>0.42018532191204744</v>
      </c>
      <c r="AO114" s="21">
        <f t="shared" si="37"/>
        <v>2.808</v>
      </c>
    </row>
    <row r="115" spans="1:41" ht="12.75">
      <c r="A115" s="12" t="s">
        <v>269</v>
      </c>
      <c r="B115" s="13" t="s">
        <v>270</v>
      </c>
      <c r="C115" s="14" t="s">
        <v>230</v>
      </c>
      <c r="D115" s="15"/>
      <c r="E115" s="15"/>
      <c r="F115" s="33">
        <v>450478663</v>
      </c>
      <c r="G115" s="31">
        <v>98.72</v>
      </c>
      <c r="H115" s="18">
        <f t="shared" si="30"/>
        <v>0.9872</v>
      </c>
      <c r="I115" s="16">
        <v>1542782</v>
      </c>
      <c r="J115" s="16">
        <v>141719.92</v>
      </c>
      <c r="L115" s="16">
        <v>68987.35</v>
      </c>
      <c r="M115" s="19">
        <f t="shared" si="31"/>
        <v>1753489.27</v>
      </c>
      <c r="N115" s="16">
        <v>5947931</v>
      </c>
      <c r="O115" s="16">
        <v>2782128</v>
      </c>
      <c r="Q115" s="19">
        <f t="shared" si="32"/>
        <v>8730059</v>
      </c>
      <c r="R115" s="16">
        <v>2705484.54</v>
      </c>
      <c r="U115" s="20">
        <f t="shared" si="33"/>
        <v>2705484.54</v>
      </c>
      <c r="V115" s="19">
        <f t="shared" si="34"/>
        <v>13189032.809999999</v>
      </c>
      <c r="W115" s="21">
        <f t="shared" si="35"/>
        <v>0.6005799524405</v>
      </c>
      <c r="X115" s="21">
        <f t="shared" si="36"/>
        <v>0</v>
      </c>
      <c r="Y115" s="21">
        <f t="shared" si="19"/>
        <v>0</v>
      </c>
      <c r="Z115" s="21">
        <f t="shared" si="20"/>
        <v>0.6005799524405</v>
      </c>
      <c r="AA115" s="22">
        <f t="shared" si="21"/>
        <v>1.937951720479156</v>
      </c>
      <c r="AB115" s="22">
        <f t="shared" si="22"/>
        <v>0.389250238473559</v>
      </c>
      <c r="AC115" s="23"/>
      <c r="AD115" s="22">
        <f t="shared" si="23"/>
        <v>2.9277819113932146</v>
      </c>
      <c r="AE115" s="32">
        <v>285995.5223880597</v>
      </c>
      <c r="AF115" s="25">
        <f t="shared" si="24"/>
        <v>8373.325171872144</v>
      </c>
      <c r="AG115" s="25"/>
      <c r="AH115" s="25">
        <f t="shared" si="25"/>
        <v>8373.325171872144</v>
      </c>
      <c r="AI115" s="26"/>
      <c r="AJ115" s="27">
        <v>456315257</v>
      </c>
      <c r="AK115" s="21">
        <f t="shared" si="26"/>
        <v>0.38427145336497043</v>
      </c>
      <c r="AL115" s="21">
        <f t="shared" si="27"/>
        <v>1.91316395103572</v>
      </c>
      <c r="AM115" s="21">
        <f t="shared" si="28"/>
        <v>0.5928981112283958</v>
      </c>
      <c r="AN115" s="21">
        <f t="shared" si="29"/>
        <v>0.5928981112283958</v>
      </c>
      <c r="AO115" s="21">
        <f t="shared" si="37"/>
        <v>2.89</v>
      </c>
    </row>
    <row r="116" spans="1:41" ht="12.75">
      <c r="A116" s="12" t="s">
        <v>271</v>
      </c>
      <c r="B116" s="13" t="s">
        <v>272</v>
      </c>
      <c r="C116" s="14" t="s">
        <v>230</v>
      </c>
      <c r="D116" s="15"/>
      <c r="E116" s="15"/>
      <c r="F116" s="33">
        <v>3941183000</v>
      </c>
      <c r="G116" s="31">
        <v>85.28</v>
      </c>
      <c r="H116" s="18">
        <f t="shared" si="30"/>
        <v>0.8528</v>
      </c>
      <c r="I116" s="16">
        <v>14250501.35</v>
      </c>
      <c r="L116" s="16">
        <v>628346.31</v>
      </c>
      <c r="M116" s="19">
        <f t="shared" si="31"/>
        <v>14878847.66</v>
      </c>
      <c r="N116" s="16">
        <v>60931900</v>
      </c>
      <c r="Q116" s="19">
        <f t="shared" si="32"/>
        <v>60931900</v>
      </c>
      <c r="R116" s="16">
        <v>14542145</v>
      </c>
      <c r="S116" s="16">
        <v>394210</v>
      </c>
      <c r="T116" s="16">
        <v>1398742</v>
      </c>
      <c r="U116" s="20">
        <f t="shared" si="33"/>
        <v>16335097</v>
      </c>
      <c r="V116" s="19">
        <f t="shared" si="34"/>
        <v>92145844.66</v>
      </c>
      <c r="W116" s="21">
        <f t="shared" si="35"/>
        <v>0.36897918721358536</v>
      </c>
      <c r="X116" s="21">
        <f t="shared" si="36"/>
        <v>0.03549040985917173</v>
      </c>
      <c r="Y116" s="21">
        <f t="shared" si="19"/>
        <v>0.010002326712563209</v>
      </c>
      <c r="Z116" s="21">
        <f t="shared" si="20"/>
        <v>0.41447192378532033</v>
      </c>
      <c r="AA116" s="22">
        <f t="shared" si="21"/>
        <v>1.5460307222476095</v>
      </c>
      <c r="AB116" s="22">
        <f t="shared" si="22"/>
        <v>0.3775223748808416</v>
      </c>
      <c r="AC116" s="23"/>
      <c r="AD116" s="22">
        <f t="shared" si="23"/>
        <v>2.338025020913771</v>
      </c>
      <c r="AE116" s="32">
        <v>445337.9409975669</v>
      </c>
      <c r="AF116" s="25">
        <f t="shared" si="24"/>
        <v>10412.112488145322</v>
      </c>
      <c r="AG116" s="25"/>
      <c r="AH116" s="25">
        <f t="shared" si="25"/>
        <v>10412.112488145322</v>
      </c>
      <c r="AI116" s="26"/>
      <c r="AJ116" s="27">
        <v>4621462242</v>
      </c>
      <c r="AK116" s="21">
        <f t="shared" si="26"/>
        <v>0.3219510813002116</v>
      </c>
      <c r="AL116" s="21">
        <f t="shared" si="27"/>
        <v>1.3184549999402548</v>
      </c>
      <c r="AM116" s="21">
        <f t="shared" si="28"/>
        <v>0.31466545085753406</v>
      </c>
      <c r="AN116" s="21">
        <f t="shared" si="29"/>
        <v>0.35346165660613005</v>
      </c>
      <c r="AO116" s="21">
        <f t="shared" si="37"/>
        <v>1.993</v>
      </c>
    </row>
    <row r="117" spans="1:41" ht="12.75">
      <c r="A117" s="12" t="s">
        <v>273</v>
      </c>
      <c r="B117" s="13" t="s">
        <v>274</v>
      </c>
      <c r="C117" s="14" t="s">
        <v>230</v>
      </c>
      <c r="D117" s="15"/>
      <c r="E117" s="15"/>
      <c r="F117" s="33">
        <v>650202657</v>
      </c>
      <c r="G117" s="31">
        <v>109.81</v>
      </c>
      <c r="H117" s="18">
        <f t="shared" si="30"/>
        <v>1.0981</v>
      </c>
      <c r="I117" s="16">
        <v>1988290.9500000002</v>
      </c>
      <c r="J117" s="16">
        <v>182642.92</v>
      </c>
      <c r="L117" s="16">
        <v>88916.25</v>
      </c>
      <c r="M117" s="19">
        <f t="shared" si="31"/>
        <v>2259850.12</v>
      </c>
      <c r="N117" s="16">
        <v>7349095</v>
      </c>
      <c r="O117" s="16">
        <v>2272164</v>
      </c>
      <c r="Q117" s="19">
        <f t="shared" si="32"/>
        <v>9621259</v>
      </c>
      <c r="R117" s="16">
        <v>4671565</v>
      </c>
      <c r="U117" s="20">
        <f t="shared" si="33"/>
        <v>4671565</v>
      </c>
      <c r="V117" s="19">
        <f t="shared" si="34"/>
        <v>16552674.120000001</v>
      </c>
      <c r="W117" s="21">
        <f t="shared" si="35"/>
        <v>0.7184783005277692</v>
      </c>
      <c r="X117" s="21">
        <f t="shared" si="36"/>
        <v>0</v>
      </c>
      <c r="Y117" s="21">
        <f t="shared" si="19"/>
        <v>0</v>
      </c>
      <c r="Z117" s="21">
        <f t="shared" si="20"/>
        <v>0.7184783005277692</v>
      </c>
      <c r="AA117" s="22">
        <f t="shared" si="21"/>
        <v>1.4797323413583037</v>
      </c>
      <c r="AB117" s="22">
        <f t="shared" si="22"/>
        <v>0.34756088669751467</v>
      </c>
      <c r="AC117" s="23"/>
      <c r="AD117" s="22">
        <f t="shared" si="23"/>
        <v>2.5457715285835874</v>
      </c>
      <c r="AE117" s="32">
        <v>174547.15114295462</v>
      </c>
      <c r="AF117" s="25">
        <f t="shared" si="24"/>
        <v>4443.571677751101</v>
      </c>
      <c r="AG117" s="25"/>
      <c r="AH117" s="25">
        <f t="shared" si="25"/>
        <v>4443.571677751101</v>
      </c>
      <c r="AI117" s="26"/>
      <c r="AJ117" s="27">
        <v>592607648</v>
      </c>
      <c r="AK117" s="21">
        <f t="shared" si="26"/>
        <v>0.3813400194254665</v>
      </c>
      <c r="AL117" s="21">
        <f t="shared" si="27"/>
        <v>1.6235462084350287</v>
      </c>
      <c r="AM117" s="21">
        <f t="shared" si="28"/>
        <v>0.7883065660333834</v>
      </c>
      <c r="AN117" s="21">
        <f t="shared" si="29"/>
        <v>0.7883065660333834</v>
      </c>
      <c r="AO117" s="21">
        <f t="shared" si="37"/>
        <v>2.793</v>
      </c>
    </row>
    <row r="118" spans="1:41" ht="12.75">
      <c r="A118" s="12" t="s">
        <v>275</v>
      </c>
      <c r="B118" s="13" t="s">
        <v>276</v>
      </c>
      <c r="C118" s="14" t="s">
        <v>230</v>
      </c>
      <c r="D118" s="15"/>
      <c r="E118" s="15"/>
      <c r="F118" s="33">
        <v>5786157100</v>
      </c>
      <c r="G118" s="31">
        <v>94.16</v>
      </c>
      <c r="H118" s="18">
        <f t="shared" si="30"/>
        <v>0.9416</v>
      </c>
      <c r="I118" s="16">
        <v>21391334.17</v>
      </c>
      <c r="L118" s="16">
        <v>955230.79</v>
      </c>
      <c r="M118" s="19">
        <f t="shared" si="31"/>
        <v>22346564.96</v>
      </c>
      <c r="N118" s="16">
        <v>59053711</v>
      </c>
      <c r="O118" s="16">
        <v>39449921</v>
      </c>
      <c r="Q118" s="19">
        <f t="shared" si="32"/>
        <v>98503632</v>
      </c>
      <c r="R118" s="16">
        <v>19526018.76</v>
      </c>
      <c r="S118" s="16">
        <v>4628925.68</v>
      </c>
      <c r="T118" s="16">
        <v>2127631.53</v>
      </c>
      <c r="U118" s="20">
        <f t="shared" si="33"/>
        <v>26282575.970000003</v>
      </c>
      <c r="V118" s="19">
        <f t="shared" si="34"/>
        <v>147132772.93</v>
      </c>
      <c r="W118" s="21">
        <f t="shared" si="35"/>
        <v>0.3374609161579799</v>
      </c>
      <c r="X118" s="21">
        <f t="shared" si="36"/>
        <v>0.03677106399340591</v>
      </c>
      <c r="Y118" s="21">
        <f t="shared" si="19"/>
        <v>0.07999999999999999</v>
      </c>
      <c r="Z118" s="21">
        <f t="shared" si="20"/>
        <v>0.45423198015138583</v>
      </c>
      <c r="AA118" s="22">
        <f t="shared" si="21"/>
        <v>1.7024016164372724</v>
      </c>
      <c r="AB118" s="22">
        <f t="shared" si="22"/>
        <v>0.38620736654385</v>
      </c>
      <c r="AC118" s="23"/>
      <c r="AD118" s="22">
        <f t="shared" si="23"/>
        <v>2.542840963132508</v>
      </c>
      <c r="AE118" s="32">
        <v>237229.95793452417</v>
      </c>
      <c r="AF118" s="25">
        <f t="shared" si="24"/>
        <v>6032.380547181097</v>
      </c>
      <c r="AG118" s="25"/>
      <c r="AH118" s="25">
        <f t="shared" si="25"/>
        <v>6032.380547181097</v>
      </c>
      <c r="AI118" s="26"/>
      <c r="AJ118" s="27">
        <v>6145026657</v>
      </c>
      <c r="AK118" s="21">
        <f t="shared" si="26"/>
        <v>0.3636528563231585</v>
      </c>
      <c r="AL118" s="21">
        <f t="shared" si="27"/>
        <v>1.6029813619732844</v>
      </c>
      <c r="AM118" s="21">
        <f t="shared" si="28"/>
        <v>0.3177531986416573</v>
      </c>
      <c r="AN118" s="21">
        <f t="shared" si="29"/>
        <v>0.4277048324934549</v>
      </c>
      <c r="AO118" s="21">
        <f t="shared" si="37"/>
        <v>2.395</v>
      </c>
    </row>
    <row r="119" spans="1:41" ht="12.75">
      <c r="A119" s="12" t="s">
        <v>277</v>
      </c>
      <c r="B119" s="13" t="s">
        <v>278</v>
      </c>
      <c r="C119" s="14" t="s">
        <v>230</v>
      </c>
      <c r="D119" s="15"/>
      <c r="E119" s="15"/>
      <c r="F119" s="33">
        <v>62026574</v>
      </c>
      <c r="G119" s="31">
        <v>75.49</v>
      </c>
      <c r="H119" s="18">
        <f t="shared" si="30"/>
        <v>0.7548999999999999</v>
      </c>
      <c r="I119" s="16">
        <v>236272.45</v>
      </c>
      <c r="J119" s="16">
        <v>21704.5</v>
      </c>
      <c r="L119" s="16">
        <v>10565.9</v>
      </c>
      <c r="M119" s="19">
        <f t="shared" si="31"/>
        <v>268542.85000000003</v>
      </c>
      <c r="N119" s="16">
        <v>1025395</v>
      </c>
      <c r="Q119" s="19">
        <f t="shared" si="32"/>
        <v>1025395</v>
      </c>
      <c r="U119" s="20">
        <f t="shared" si="33"/>
        <v>0</v>
      </c>
      <c r="V119" s="19">
        <f t="shared" si="34"/>
        <v>1293937.8499999999</v>
      </c>
      <c r="W119" s="21">
        <f t="shared" si="35"/>
        <v>0</v>
      </c>
      <c r="X119" s="21">
        <f t="shared" si="36"/>
        <v>0</v>
      </c>
      <c r="Y119" s="21">
        <f t="shared" si="19"/>
        <v>0</v>
      </c>
      <c r="Z119" s="21">
        <f t="shared" si="20"/>
        <v>0</v>
      </c>
      <c r="AA119" s="22">
        <f t="shared" si="21"/>
        <v>1.6531543399446826</v>
      </c>
      <c r="AB119" s="22">
        <f t="shared" si="22"/>
        <v>0.4329480619064984</v>
      </c>
      <c r="AC119" s="35"/>
      <c r="AD119" s="22">
        <f t="shared" si="23"/>
        <v>2.0861024018511807</v>
      </c>
      <c r="AE119" s="32">
        <v>177790.5303030303</v>
      </c>
      <c r="AF119" s="25">
        <f t="shared" si="24"/>
        <v>3708.892522915466</v>
      </c>
      <c r="AG119" s="25"/>
      <c r="AH119" s="25">
        <f t="shared" si="25"/>
        <v>3708.892522915466</v>
      </c>
      <c r="AI119" s="26"/>
      <c r="AJ119" s="27">
        <v>81896200</v>
      </c>
      <c r="AK119" s="21">
        <f t="shared" si="26"/>
        <v>0.327906361955744</v>
      </c>
      <c r="AL119" s="21">
        <f t="shared" si="27"/>
        <v>1.2520666404546243</v>
      </c>
      <c r="AM119" s="21">
        <f t="shared" si="28"/>
        <v>0</v>
      </c>
      <c r="AN119" s="21">
        <f t="shared" si="29"/>
        <v>0</v>
      </c>
      <c r="AO119" s="21">
        <f t="shared" si="37"/>
        <v>1.58</v>
      </c>
    </row>
    <row r="120" spans="1:41" ht="12.75">
      <c r="A120" s="12" t="s">
        <v>279</v>
      </c>
      <c r="B120" s="13" t="s">
        <v>280</v>
      </c>
      <c r="C120" s="14" t="s">
        <v>230</v>
      </c>
      <c r="D120" s="15"/>
      <c r="E120" s="15"/>
      <c r="F120" s="33">
        <v>420203797</v>
      </c>
      <c r="G120" s="31">
        <v>105.19</v>
      </c>
      <c r="H120" s="18">
        <f t="shared" si="30"/>
        <v>1.0519</v>
      </c>
      <c r="I120" s="16">
        <v>1348388.63</v>
      </c>
      <c r="J120" s="16">
        <v>123707.26</v>
      </c>
      <c r="L120" s="16">
        <v>58101.07</v>
      </c>
      <c r="M120" s="19">
        <f t="shared" si="31"/>
        <v>1530196.96</v>
      </c>
      <c r="N120" s="16">
        <v>2520776</v>
      </c>
      <c r="O120" s="16">
        <v>2821682</v>
      </c>
      <c r="Q120" s="19">
        <f t="shared" si="32"/>
        <v>5342458</v>
      </c>
      <c r="R120" s="16">
        <v>1117879.98</v>
      </c>
      <c r="S120" s="16">
        <v>210063</v>
      </c>
      <c r="U120" s="20">
        <f t="shared" si="33"/>
        <v>1327942.98</v>
      </c>
      <c r="V120" s="19">
        <f t="shared" si="34"/>
        <v>8200597.94</v>
      </c>
      <c r="W120" s="21">
        <f t="shared" si="35"/>
        <v>0.2660328126449557</v>
      </c>
      <c r="X120" s="21">
        <f t="shared" si="36"/>
        <v>0</v>
      </c>
      <c r="Y120" s="21">
        <f t="shared" si="19"/>
        <v>0.04999074294419096</v>
      </c>
      <c r="Z120" s="21">
        <f t="shared" si="20"/>
        <v>0.31602355558914663</v>
      </c>
      <c r="AA120" s="22">
        <f t="shared" si="21"/>
        <v>1.2713968884007967</v>
      </c>
      <c r="AB120" s="22">
        <f t="shared" si="22"/>
        <v>0.3641559098048797</v>
      </c>
      <c r="AC120" s="35"/>
      <c r="AD120" s="22">
        <f t="shared" si="23"/>
        <v>1.9515763537948234</v>
      </c>
      <c r="AE120" s="32">
        <v>317567.78398510243</v>
      </c>
      <c r="AF120" s="25">
        <f t="shared" si="24"/>
        <v>6197.577779523483</v>
      </c>
      <c r="AG120" s="25"/>
      <c r="AH120" s="25">
        <f t="shared" si="25"/>
        <v>6197.577779523483</v>
      </c>
      <c r="AI120" s="26"/>
      <c r="AJ120" s="27">
        <v>399516842</v>
      </c>
      <c r="AK120" s="21">
        <f t="shared" si="26"/>
        <v>0.3830118781325369</v>
      </c>
      <c r="AL120" s="21">
        <f t="shared" si="27"/>
        <v>1.337229733108473</v>
      </c>
      <c r="AM120" s="21">
        <f t="shared" si="28"/>
        <v>0.2798079736523348</v>
      </c>
      <c r="AN120" s="21">
        <f t="shared" si="29"/>
        <v>0.3323872338778649</v>
      </c>
      <c r="AO120" s="21">
        <f t="shared" si="37"/>
        <v>2.052</v>
      </c>
    </row>
    <row r="121" spans="1:41" ht="12.75">
      <c r="A121" s="12" t="s">
        <v>281</v>
      </c>
      <c r="B121" s="13" t="s">
        <v>282</v>
      </c>
      <c r="C121" s="14" t="s">
        <v>230</v>
      </c>
      <c r="D121" s="15"/>
      <c r="E121" s="15"/>
      <c r="F121" s="33">
        <v>479413048</v>
      </c>
      <c r="G121" s="31">
        <v>88.48</v>
      </c>
      <c r="H121" s="18">
        <f t="shared" si="30"/>
        <v>0.8848</v>
      </c>
      <c r="I121" s="16">
        <v>1783624.3399999999</v>
      </c>
      <c r="J121" s="16">
        <v>163846.72</v>
      </c>
      <c r="L121" s="16">
        <v>79757.84</v>
      </c>
      <c r="M121" s="19">
        <f t="shared" si="31"/>
        <v>2027228.9</v>
      </c>
      <c r="N121" s="16">
        <v>9103320</v>
      </c>
      <c r="Q121" s="19">
        <f t="shared" si="32"/>
        <v>9103320</v>
      </c>
      <c r="R121" s="16">
        <v>5585704.8</v>
      </c>
      <c r="U121" s="20">
        <f t="shared" si="33"/>
        <v>5585704.8</v>
      </c>
      <c r="V121" s="19">
        <f t="shared" si="34"/>
        <v>16716253.700000001</v>
      </c>
      <c r="W121" s="21">
        <f t="shared" si="35"/>
        <v>1.165113219863803</v>
      </c>
      <c r="X121" s="21">
        <f t="shared" si="36"/>
        <v>0</v>
      </c>
      <c r="Y121" s="21">
        <f t="shared" si="19"/>
        <v>0</v>
      </c>
      <c r="Z121" s="21">
        <f t="shared" si="20"/>
        <v>1.165113219863803</v>
      </c>
      <c r="AA121" s="22">
        <f t="shared" si="21"/>
        <v>1.8988469416877447</v>
      </c>
      <c r="AB121" s="22">
        <f t="shared" si="22"/>
        <v>0.42285643005694745</v>
      </c>
      <c r="AC121" s="23"/>
      <c r="AD121" s="22">
        <f t="shared" si="23"/>
        <v>3.4868165916084957</v>
      </c>
      <c r="AE121" s="32">
        <v>148095.24548736462</v>
      </c>
      <c r="AF121" s="25">
        <f t="shared" si="24"/>
        <v>5163.809591036762</v>
      </c>
      <c r="AG121" s="25"/>
      <c r="AH121" s="25">
        <f t="shared" si="25"/>
        <v>5163.809591036762</v>
      </c>
      <c r="AI121" s="26"/>
      <c r="AJ121" s="27">
        <v>541795128</v>
      </c>
      <c r="AK121" s="21">
        <f t="shared" si="26"/>
        <v>0.3741689054095739</v>
      </c>
      <c r="AL121" s="21">
        <f t="shared" si="27"/>
        <v>1.6802144444532547</v>
      </c>
      <c r="AM121" s="21">
        <f t="shared" si="28"/>
        <v>1.030962537559031</v>
      </c>
      <c r="AN121" s="21">
        <f t="shared" si="29"/>
        <v>1.030962537559031</v>
      </c>
      <c r="AO121" s="21">
        <f t="shared" si="37"/>
        <v>3.085</v>
      </c>
    </row>
    <row r="122" spans="1:41" ht="12.75">
      <c r="A122" s="12" t="s">
        <v>283</v>
      </c>
      <c r="B122" s="13" t="s">
        <v>284</v>
      </c>
      <c r="C122" s="14" t="s">
        <v>230</v>
      </c>
      <c r="D122" s="15"/>
      <c r="E122" s="15"/>
      <c r="F122" s="33">
        <v>64880124</v>
      </c>
      <c r="G122" s="31">
        <v>56.2</v>
      </c>
      <c r="H122" s="18">
        <f t="shared" si="30"/>
        <v>0.562</v>
      </c>
      <c r="I122" s="16">
        <v>381754.27</v>
      </c>
      <c r="J122" s="16">
        <v>35068.78</v>
      </c>
      <c r="L122" s="16">
        <v>17071.73</v>
      </c>
      <c r="M122" s="19">
        <f t="shared" si="31"/>
        <v>433894.78</v>
      </c>
      <c r="N122" s="16">
        <v>900612</v>
      </c>
      <c r="Q122" s="19">
        <f t="shared" si="32"/>
        <v>900612</v>
      </c>
      <c r="R122" s="16">
        <v>449906</v>
      </c>
      <c r="U122" s="20">
        <f t="shared" si="33"/>
        <v>449906</v>
      </c>
      <c r="V122" s="19">
        <f t="shared" si="34"/>
        <v>1784412.78</v>
      </c>
      <c r="W122" s="21">
        <f t="shared" si="35"/>
        <v>0.693441954580728</v>
      </c>
      <c r="X122" s="21">
        <f t="shared" si="36"/>
        <v>0</v>
      </c>
      <c r="Y122" s="21">
        <f t="shared" si="19"/>
        <v>0</v>
      </c>
      <c r="Z122" s="21">
        <f t="shared" si="20"/>
        <v>0.693441954580728</v>
      </c>
      <c r="AA122" s="22">
        <f t="shared" si="21"/>
        <v>1.3881169524275263</v>
      </c>
      <c r="AB122" s="22">
        <f t="shared" si="22"/>
        <v>0.6687637958275172</v>
      </c>
      <c r="AC122" s="23"/>
      <c r="AD122" s="22">
        <f t="shared" si="23"/>
        <v>2.7503227028357715</v>
      </c>
      <c r="AE122" s="32">
        <v>113771.39830508475</v>
      </c>
      <c r="AF122" s="25">
        <f t="shared" si="24"/>
        <v>3129.080596918458</v>
      </c>
      <c r="AG122" s="25"/>
      <c r="AH122" s="25">
        <f t="shared" si="25"/>
        <v>3129.080596918458</v>
      </c>
      <c r="AI122" s="26"/>
      <c r="AJ122" s="27">
        <v>115095031</v>
      </c>
      <c r="AK122" s="21">
        <f t="shared" si="26"/>
        <v>0.3769882819702269</v>
      </c>
      <c r="AL122" s="21">
        <f t="shared" si="27"/>
        <v>0.782494250338227</v>
      </c>
      <c r="AM122" s="21">
        <f t="shared" si="28"/>
        <v>0.39089958627319016</v>
      </c>
      <c r="AN122" s="21">
        <f t="shared" si="29"/>
        <v>0.39089958627319016</v>
      </c>
      <c r="AO122" s="21">
        <f t="shared" si="37"/>
        <v>1.55</v>
      </c>
    </row>
    <row r="123" spans="1:41" ht="12.75">
      <c r="A123" s="12" t="s">
        <v>285</v>
      </c>
      <c r="B123" s="13" t="s">
        <v>286</v>
      </c>
      <c r="C123" s="14" t="s">
        <v>230</v>
      </c>
      <c r="D123" s="15"/>
      <c r="E123" s="15"/>
      <c r="F123" s="33">
        <v>885654630</v>
      </c>
      <c r="G123" s="31">
        <v>60.71</v>
      </c>
      <c r="H123" s="18">
        <f t="shared" si="30"/>
        <v>0.6071</v>
      </c>
      <c r="I123" s="16">
        <v>4973129.66</v>
      </c>
      <c r="J123" s="16">
        <v>456840.64</v>
      </c>
      <c r="L123" s="16">
        <v>222391.58</v>
      </c>
      <c r="M123" s="19">
        <f t="shared" si="31"/>
        <v>5652361.88</v>
      </c>
      <c r="N123" s="16">
        <v>11668805</v>
      </c>
      <c r="Q123" s="19">
        <f t="shared" si="32"/>
        <v>11668805</v>
      </c>
      <c r="R123" s="16">
        <v>14066916.57</v>
      </c>
      <c r="U123" s="20">
        <f t="shared" si="33"/>
        <v>14066916.57</v>
      </c>
      <c r="V123" s="19">
        <f t="shared" si="34"/>
        <v>31388083.45</v>
      </c>
      <c r="W123" s="21">
        <f t="shared" si="35"/>
        <v>1.5883072355191097</v>
      </c>
      <c r="X123" s="21">
        <f t="shared" si="36"/>
        <v>0</v>
      </c>
      <c r="Y123" s="21">
        <f t="shared" si="19"/>
        <v>0</v>
      </c>
      <c r="Z123" s="21">
        <f t="shared" si="20"/>
        <v>1.5883072355191097</v>
      </c>
      <c r="AA123" s="22">
        <f t="shared" si="21"/>
        <v>1.317534466002848</v>
      </c>
      <c r="AB123" s="22">
        <f t="shared" si="22"/>
        <v>0.6382128753733269</v>
      </c>
      <c r="AC123" s="23"/>
      <c r="AD123" s="22">
        <f t="shared" si="23"/>
        <v>3.544054576895285</v>
      </c>
      <c r="AE123" s="32">
        <v>96955.59238796808</v>
      </c>
      <c r="AF123" s="25">
        <f t="shared" si="24"/>
        <v>3436.1591095817193</v>
      </c>
      <c r="AG123" s="25"/>
      <c r="AH123" s="25">
        <f t="shared" si="25"/>
        <v>3436.1591095817193</v>
      </c>
      <c r="AI123" s="26"/>
      <c r="AJ123" s="27">
        <v>1457960908</v>
      </c>
      <c r="AK123" s="21">
        <f t="shared" si="26"/>
        <v>0.38768953604893225</v>
      </c>
      <c r="AL123" s="21">
        <f t="shared" si="27"/>
        <v>0.8003510201111647</v>
      </c>
      <c r="AM123" s="21">
        <f t="shared" si="28"/>
        <v>0.964834961816411</v>
      </c>
      <c r="AN123" s="21">
        <f t="shared" si="29"/>
        <v>0.964834961816411</v>
      </c>
      <c r="AO123" s="21">
        <f t="shared" si="37"/>
        <v>2.153</v>
      </c>
    </row>
    <row r="124" spans="1:41" ht="12.75">
      <c r="A124" s="12" t="s">
        <v>287</v>
      </c>
      <c r="B124" s="13" t="s">
        <v>288</v>
      </c>
      <c r="C124" s="14" t="s">
        <v>230</v>
      </c>
      <c r="D124" s="15"/>
      <c r="E124" s="15"/>
      <c r="F124" s="33">
        <v>444648262</v>
      </c>
      <c r="G124" s="31">
        <v>104.95</v>
      </c>
      <c r="H124" s="18">
        <f t="shared" si="30"/>
        <v>1.0495</v>
      </c>
      <c r="I124" s="16">
        <v>1449664.0899999999</v>
      </c>
      <c r="J124" s="16">
        <v>133171.65</v>
      </c>
      <c r="L124" s="16">
        <v>64822.31</v>
      </c>
      <c r="M124" s="19">
        <f t="shared" si="31"/>
        <v>1647658.0499999998</v>
      </c>
      <c r="N124" s="16">
        <v>8074620</v>
      </c>
      <c r="Q124" s="19">
        <f t="shared" si="32"/>
        <v>8074620</v>
      </c>
      <c r="R124" s="16">
        <v>4363770</v>
      </c>
      <c r="U124" s="20">
        <f t="shared" si="33"/>
        <v>4363770</v>
      </c>
      <c r="V124" s="19">
        <f t="shared" si="34"/>
        <v>14086048.05</v>
      </c>
      <c r="W124" s="21">
        <f t="shared" si="35"/>
        <v>0.9813981910942451</v>
      </c>
      <c r="X124" s="21">
        <f t="shared" si="36"/>
        <v>0</v>
      </c>
      <c r="Y124" s="21">
        <f t="shared" si="19"/>
        <v>0</v>
      </c>
      <c r="Z124" s="21">
        <f t="shared" si="20"/>
        <v>0.9813981910942451</v>
      </c>
      <c r="AA124" s="22">
        <f t="shared" si="21"/>
        <v>1.8159567213151504</v>
      </c>
      <c r="AB124" s="22">
        <f t="shared" si="22"/>
        <v>0.3705531294756303</v>
      </c>
      <c r="AC124" s="23"/>
      <c r="AD124" s="22">
        <f t="shared" si="23"/>
        <v>3.167908041885026</v>
      </c>
      <c r="AE124" s="32">
        <v>152857.4437627812</v>
      </c>
      <c r="AF124" s="25">
        <f t="shared" si="24"/>
        <v>4842.383253581026</v>
      </c>
      <c r="AG124" s="25"/>
      <c r="AH124" s="25">
        <f t="shared" si="25"/>
        <v>4842.383253581026</v>
      </c>
      <c r="AI124" s="26"/>
      <c r="AJ124" s="27">
        <v>423744907</v>
      </c>
      <c r="AK124" s="21">
        <f t="shared" si="26"/>
        <v>0.3888325317382516</v>
      </c>
      <c r="AL124" s="21">
        <f t="shared" si="27"/>
        <v>1.9055379466779054</v>
      </c>
      <c r="AM124" s="21">
        <f t="shared" si="28"/>
        <v>1.029810607257635</v>
      </c>
      <c r="AN124" s="21">
        <f t="shared" si="29"/>
        <v>1.029810607257635</v>
      </c>
      <c r="AO124" s="21">
        <f t="shared" si="37"/>
        <v>3.325</v>
      </c>
    </row>
    <row r="125" spans="1:41" ht="12.75">
      <c r="A125" s="12" t="s">
        <v>289</v>
      </c>
      <c r="B125" s="13" t="s">
        <v>290</v>
      </c>
      <c r="C125" s="14" t="s">
        <v>230</v>
      </c>
      <c r="D125" s="15"/>
      <c r="E125" s="15"/>
      <c r="F125" s="33">
        <v>241818548</v>
      </c>
      <c r="G125" s="31">
        <v>94.84</v>
      </c>
      <c r="H125" s="18">
        <f t="shared" si="30"/>
        <v>0.9484</v>
      </c>
      <c r="I125" s="16">
        <v>863318.39</v>
      </c>
      <c r="J125" s="16">
        <v>79306.24</v>
      </c>
      <c r="L125" s="16">
        <v>38606.85</v>
      </c>
      <c r="M125" s="19">
        <f t="shared" si="31"/>
        <v>981231.48</v>
      </c>
      <c r="N125" s="16">
        <v>4809862</v>
      </c>
      <c r="Q125" s="19">
        <f t="shared" si="32"/>
        <v>4809862</v>
      </c>
      <c r="R125" s="16">
        <v>1925947.96</v>
      </c>
      <c r="U125" s="20">
        <f t="shared" si="33"/>
        <v>1925947.96</v>
      </c>
      <c r="V125" s="19">
        <f t="shared" si="34"/>
        <v>7717041.4399999995</v>
      </c>
      <c r="W125" s="21">
        <f t="shared" si="35"/>
        <v>0.7964434390698599</v>
      </c>
      <c r="X125" s="21">
        <f t="shared" si="36"/>
        <v>0</v>
      </c>
      <c r="Y125" s="21">
        <f t="shared" si="19"/>
        <v>0</v>
      </c>
      <c r="Z125" s="21">
        <f t="shared" si="20"/>
        <v>0.7964434390698599</v>
      </c>
      <c r="AA125" s="22">
        <f t="shared" si="21"/>
        <v>1.9890376647204082</v>
      </c>
      <c r="AB125" s="22">
        <f t="shared" si="22"/>
        <v>0.40577180208691027</v>
      </c>
      <c r="AC125" s="23"/>
      <c r="AD125" s="22">
        <f t="shared" si="23"/>
        <v>3.191252905877178</v>
      </c>
      <c r="AE125" s="32">
        <v>246429.15254237287</v>
      </c>
      <c r="AF125" s="25">
        <f t="shared" si="24"/>
        <v>7864.177491436978</v>
      </c>
      <c r="AG125" s="25"/>
      <c r="AH125" s="25">
        <f t="shared" si="25"/>
        <v>7864.177491436978</v>
      </c>
      <c r="AI125" s="26"/>
      <c r="AJ125" s="27">
        <v>254966684</v>
      </c>
      <c r="AK125" s="21">
        <f t="shared" si="26"/>
        <v>0.3848469394534699</v>
      </c>
      <c r="AL125" s="21">
        <f t="shared" si="27"/>
        <v>1.8864668609017168</v>
      </c>
      <c r="AM125" s="21">
        <f t="shared" si="28"/>
        <v>0.755372399948536</v>
      </c>
      <c r="AN125" s="21">
        <f t="shared" si="29"/>
        <v>0.755372399948536</v>
      </c>
      <c r="AO125" s="21">
        <f t="shared" si="37"/>
        <v>3.026</v>
      </c>
    </row>
    <row r="126" spans="1:41" ht="12.75">
      <c r="A126" s="12" t="s">
        <v>291</v>
      </c>
      <c r="B126" s="13" t="s">
        <v>292</v>
      </c>
      <c r="C126" s="14" t="s">
        <v>230</v>
      </c>
      <c r="D126" s="15"/>
      <c r="E126" s="15"/>
      <c r="F126" s="33">
        <v>663739219</v>
      </c>
      <c r="G126" s="31">
        <v>93.43</v>
      </c>
      <c r="H126" s="18">
        <f t="shared" si="30"/>
        <v>0.9343</v>
      </c>
      <c r="I126" s="16">
        <v>2334716.73</v>
      </c>
      <c r="J126" s="16">
        <v>214476.17</v>
      </c>
      <c r="L126" s="16">
        <v>104404.46</v>
      </c>
      <c r="M126" s="19">
        <f t="shared" si="31"/>
        <v>2653597.36</v>
      </c>
      <c r="N126" s="16">
        <v>9068136</v>
      </c>
      <c r="O126" s="16">
        <v>4471706</v>
      </c>
      <c r="Q126" s="19">
        <f t="shared" si="32"/>
        <v>13539842</v>
      </c>
      <c r="R126" s="16">
        <v>322345.74</v>
      </c>
      <c r="S126" s="16">
        <v>132748</v>
      </c>
      <c r="U126" s="20">
        <f t="shared" si="33"/>
        <v>455093.74</v>
      </c>
      <c r="V126" s="19">
        <f t="shared" si="34"/>
        <v>16648533.100000001</v>
      </c>
      <c r="W126" s="21">
        <f t="shared" si="35"/>
        <v>0.04856511876541681</v>
      </c>
      <c r="X126" s="21">
        <f t="shared" si="36"/>
        <v>0</v>
      </c>
      <c r="Y126" s="21">
        <f t="shared" si="19"/>
        <v>0.020000023533338927</v>
      </c>
      <c r="Z126" s="21">
        <f t="shared" si="20"/>
        <v>0.06856514229875574</v>
      </c>
      <c r="AA126" s="22">
        <f t="shared" si="21"/>
        <v>2.0399340000428694</v>
      </c>
      <c r="AB126" s="22">
        <f t="shared" si="22"/>
        <v>0.39979517317026275</v>
      </c>
      <c r="AC126" s="23"/>
      <c r="AD126" s="22">
        <f t="shared" si="23"/>
        <v>2.508294315511888</v>
      </c>
      <c r="AE126" s="24">
        <v>307898.9268292683</v>
      </c>
      <c r="AF126" s="25">
        <f t="shared" si="24"/>
        <v>7723.011279180644</v>
      </c>
      <c r="AG126" s="25"/>
      <c r="AH126" s="25">
        <f t="shared" si="25"/>
        <v>7723.011279180644</v>
      </c>
      <c r="AI126" s="26"/>
      <c r="AJ126" s="27">
        <v>710333219</v>
      </c>
      <c r="AK126" s="21">
        <f t="shared" si="26"/>
        <v>0.37357078185583203</v>
      </c>
      <c r="AL126" s="21">
        <f t="shared" si="27"/>
        <v>1.906125412389027</v>
      </c>
      <c r="AM126" s="21">
        <f t="shared" si="28"/>
        <v>0.04537951082363782</v>
      </c>
      <c r="AN126" s="21">
        <f t="shared" si="29"/>
        <v>0.06406764147123464</v>
      </c>
      <c r="AO126" s="21">
        <f t="shared" si="37"/>
        <v>2.344</v>
      </c>
    </row>
    <row r="127" spans="1:41" ht="12.75">
      <c r="A127" s="12" t="s">
        <v>293</v>
      </c>
      <c r="B127" s="13" t="s">
        <v>294</v>
      </c>
      <c r="C127" s="14" t="s">
        <v>230</v>
      </c>
      <c r="D127" s="15"/>
      <c r="E127" s="15"/>
      <c r="F127" s="33">
        <v>998205573</v>
      </c>
      <c r="G127" s="31">
        <v>92.6</v>
      </c>
      <c r="H127" s="18">
        <f t="shared" si="30"/>
        <v>0.9259999999999999</v>
      </c>
      <c r="I127" s="16">
        <v>3621350.85</v>
      </c>
      <c r="J127" s="16">
        <v>332656.57</v>
      </c>
      <c r="L127" s="16">
        <v>161852.71</v>
      </c>
      <c r="M127" s="19">
        <f t="shared" si="31"/>
        <v>4115860.13</v>
      </c>
      <c r="N127" s="16">
        <v>10935705</v>
      </c>
      <c r="O127" s="16">
        <v>6922147</v>
      </c>
      <c r="Q127" s="19">
        <f t="shared" si="32"/>
        <v>17857852</v>
      </c>
      <c r="R127" s="16">
        <v>3483695.32</v>
      </c>
      <c r="S127" s="16">
        <v>199641.11</v>
      </c>
      <c r="U127" s="20">
        <f t="shared" si="33"/>
        <v>3683336.4299999997</v>
      </c>
      <c r="V127" s="19">
        <f t="shared" si="34"/>
        <v>25657048.560000002</v>
      </c>
      <c r="W127" s="21">
        <f t="shared" si="35"/>
        <v>0.34899577944953025</v>
      </c>
      <c r="X127" s="21">
        <f t="shared" si="36"/>
        <v>0</v>
      </c>
      <c r="Y127" s="21">
        <f t="shared" si="19"/>
        <v>0.01999999953917308</v>
      </c>
      <c r="Z127" s="21">
        <f t="shared" si="20"/>
        <v>0.36899577898870334</v>
      </c>
      <c r="AA127" s="22">
        <f t="shared" si="21"/>
        <v>1.7889954216875523</v>
      </c>
      <c r="AB127" s="22">
        <f t="shared" si="22"/>
        <v>0.41232590173086514</v>
      </c>
      <c r="AC127" s="23"/>
      <c r="AD127" s="22">
        <f t="shared" si="23"/>
        <v>2.570317102407121</v>
      </c>
      <c r="AE127" s="32">
        <v>191899.7614917606</v>
      </c>
      <c r="AF127" s="25">
        <f t="shared" si="24"/>
        <v>4932.432389101198</v>
      </c>
      <c r="AG127" s="25"/>
      <c r="AH127" s="25">
        <f t="shared" si="25"/>
        <v>4932.432389101198</v>
      </c>
      <c r="AI127" s="26"/>
      <c r="AJ127" s="27">
        <v>1077800940</v>
      </c>
      <c r="AK127" s="21">
        <f t="shared" si="26"/>
        <v>0.3818757228027654</v>
      </c>
      <c r="AL127" s="21">
        <f t="shared" si="27"/>
        <v>1.6568784955782279</v>
      </c>
      <c r="AM127" s="21">
        <f t="shared" si="28"/>
        <v>0.32322251639528166</v>
      </c>
      <c r="AN127" s="21">
        <f t="shared" si="29"/>
        <v>0.34174552028132393</v>
      </c>
      <c r="AO127" s="21">
        <f t="shared" si="37"/>
        <v>2.3810000000000002</v>
      </c>
    </row>
    <row r="128" spans="1:41" ht="12.75">
      <c r="A128" s="12" t="s">
        <v>295</v>
      </c>
      <c r="B128" s="13" t="s">
        <v>296</v>
      </c>
      <c r="C128" s="14" t="s">
        <v>230</v>
      </c>
      <c r="D128" s="15"/>
      <c r="E128" s="15"/>
      <c r="F128" s="33">
        <v>391255670</v>
      </c>
      <c r="G128" s="31">
        <v>99.07</v>
      </c>
      <c r="H128" s="18">
        <f t="shared" si="30"/>
        <v>0.9906999999999999</v>
      </c>
      <c r="I128" s="16">
        <v>1345774.9100000001</v>
      </c>
      <c r="J128" s="16">
        <v>123620.21</v>
      </c>
      <c r="L128" s="16">
        <v>60180.45</v>
      </c>
      <c r="M128" s="19">
        <f t="shared" si="31"/>
        <v>1529575.57</v>
      </c>
      <c r="N128" s="16">
        <v>3450249</v>
      </c>
      <c r="O128" s="16">
        <v>3622359</v>
      </c>
      <c r="Q128" s="19">
        <f t="shared" si="32"/>
        <v>7072608</v>
      </c>
      <c r="R128" s="16">
        <v>1832450</v>
      </c>
      <c r="S128" s="16">
        <v>74344</v>
      </c>
      <c r="U128" s="20">
        <f t="shared" si="33"/>
        <v>1906794</v>
      </c>
      <c r="V128" s="19">
        <f t="shared" si="34"/>
        <v>10508977.57</v>
      </c>
      <c r="W128" s="21">
        <f t="shared" si="35"/>
        <v>0.4683510401267795</v>
      </c>
      <c r="X128" s="21">
        <f t="shared" si="36"/>
        <v>0</v>
      </c>
      <c r="Y128" s="21">
        <f t="shared" si="19"/>
        <v>0.019001385973524677</v>
      </c>
      <c r="Z128" s="21">
        <f t="shared" si="20"/>
        <v>0.48735242610030416</v>
      </c>
      <c r="AA128" s="22">
        <f t="shared" si="21"/>
        <v>1.8076691386989994</v>
      </c>
      <c r="AB128" s="22">
        <f t="shared" si="22"/>
        <v>0.3909401670779621</v>
      </c>
      <c r="AC128" s="23"/>
      <c r="AD128" s="22">
        <f t="shared" si="23"/>
        <v>2.685961731877266</v>
      </c>
      <c r="AE128" s="32">
        <v>276796.574770259</v>
      </c>
      <c r="AF128" s="25">
        <f t="shared" si="24"/>
        <v>7434.6500734762</v>
      </c>
      <c r="AG128" s="25"/>
      <c r="AH128" s="25">
        <f t="shared" si="25"/>
        <v>7434.6500734762</v>
      </c>
      <c r="AI128" s="26"/>
      <c r="AJ128" s="27">
        <v>394919664</v>
      </c>
      <c r="AK128" s="21">
        <f t="shared" si="26"/>
        <v>0.3873130941385588</v>
      </c>
      <c r="AL128" s="21">
        <f t="shared" si="27"/>
        <v>1.790897907783088</v>
      </c>
      <c r="AM128" s="21">
        <f t="shared" si="28"/>
        <v>0.4640057629543613</v>
      </c>
      <c r="AN128" s="21">
        <f t="shared" si="29"/>
        <v>0.48283085746776083</v>
      </c>
      <c r="AO128" s="21">
        <f t="shared" si="37"/>
        <v>2.661</v>
      </c>
    </row>
    <row r="129" spans="1:41" ht="12.75">
      <c r="A129" s="12" t="s">
        <v>297</v>
      </c>
      <c r="B129" s="13" t="s">
        <v>298</v>
      </c>
      <c r="C129" s="14" t="s">
        <v>230</v>
      </c>
      <c r="D129" s="15"/>
      <c r="E129" s="15"/>
      <c r="F129" s="33">
        <v>663059703</v>
      </c>
      <c r="G129" s="31">
        <v>93.59</v>
      </c>
      <c r="H129" s="18">
        <f t="shared" si="30"/>
        <v>0.9359000000000001</v>
      </c>
      <c r="I129" s="16">
        <v>2334760.95</v>
      </c>
      <c r="J129" s="16">
        <v>214469.87</v>
      </c>
      <c r="L129" s="16">
        <v>104394.83</v>
      </c>
      <c r="M129" s="19">
        <f t="shared" si="31"/>
        <v>2653625.6500000004</v>
      </c>
      <c r="N129" s="16">
        <v>7480274</v>
      </c>
      <c r="O129" s="16">
        <v>4894608</v>
      </c>
      <c r="Q129" s="19">
        <f t="shared" si="32"/>
        <v>12374882</v>
      </c>
      <c r="R129" s="16">
        <v>2047860</v>
      </c>
      <c r="U129" s="20">
        <f t="shared" si="33"/>
        <v>2047860</v>
      </c>
      <c r="V129" s="19">
        <f t="shared" si="34"/>
        <v>17076367.65</v>
      </c>
      <c r="W129" s="21">
        <f t="shared" si="35"/>
        <v>0.3088500161802172</v>
      </c>
      <c r="X129" s="21">
        <f t="shared" si="36"/>
        <v>0</v>
      </c>
      <c r="Y129" s="21">
        <f t="shared" si="19"/>
        <v>0</v>
      </c>
      <c r="Z129" s="21">
        <f t="shared" si="20"/>
        <v>0.3088500161802172</v>
      </c>
      <c r="AA129" s="22">
        <f t="shared" si="21"/>
        <v>1.866329976623538</v>
      </c>
      <c r="AB129" s="22">
        <f t="shared" si="22"/>
        <v>0.4002091573343585</v>
      </c>
      <c r="AC129" s="23"/>
      <c r="AD129" s="22">
        <f t="shared" si="23"/>
        <v>2.575389150138113</v>
      </c>
      <c r="AE129" s="32">
        <v>264109.4936708861</v>
      </c>
      <c r="AF129" s="25">
        <f t="shared" si="24"/>
        <v>6801.847244484707</v>
      </c>
      <c r="AG129" s="25"/>
      <c r="AH129" s="25">
        <f t="shared" si="25"/>
        <v>6801.847244484707</v>
      </c>
      <c r="AI129" s="26"/>
      <c r="AJ129" s="27">
        <v>708433983</v>
      </c>
      <c r="AK129" s="21">
        <f t="shared" si="26"/>
        <v>0.37457627861988096</v>
      </c>
      <c r="AL129" s="21">
        <f t="shared" si="27"/>
        <v>1.7467939563819597</v>
      </c>
      <c r="AM129" s="21">
        <f t="shared" si="28"/>
        <v>0.28906857225114224</v>
      </c>
      <c r="AN129" s="21">
        <f t="shared" si="29"/>
        <v>0.28906857225114224</v>
      </c>
      <c r="AO129" s="21">
        <f t="shared" si="37"/>
        <v>2.411</v>
      </c>
    </row>
    <row r="130" spans="1:41" ht="12.75">
      <c r="A130" s="12" t="s">
        <v>299</v>
      </c>
      <c r="B130" s="13" t="s">
        <v>219</v>
      </c>
      <c r="C130" s="14" t="s">
        <v>230</v>
      </c>
      <c r="D130" s="15"/>
      <c r="E130" s="15"/>
      <c r="F130" s="33">
        <v>96142541</v>
      </c>
      <c r="G130" s="31">
        <v>100.61</v>
      </c>
      <c r="H130" s="18">
        <f t="shared" si="30"/>
        <v>1.0061</v>
      </c>
      <c r="I130" s="16">
        <v>322883.61</v>
      </c>
      <c r="J130" s="16">
        <v>29660.85</v>
      </c>
      <c r="L130" s="16">
        <v>14440.32</v>
      </c>
      <c r="M130" s="19">
        <f t="shared" si="31"/>
        <v>366984.77999999997</v>
      </c>
      <c r="N130" s="16">
        <v>1083354</v>
      </c>
      <c r="Q130" s="19">
        <f t="shared" si="32"/>
        <v>1083354</v>
      </c>
      <c r="U130" s="20">
        <f t="shared" si="33"/>
        <v>0</v>
      </c>
      <c r="V130" s="19">
        <f t="shared" si="34"/>
        <v>1450338.7800000003</v>
      </c>
      <c r="W130" s="21">
        <f t="shared" si="35"/>
        <v>0</v>
      </c>
      <c r="X130" s="21">
        <f t="shared" si="36"/>
        <v>0</v>
      </c>
      <c r="Y130" s="21">
        <f aca="true" t="shared" si="38" ref="Y130:Y193">(S130/$F130)*100</f>
        <v>0</v>
      </c>
      <c r="Z130" s="21">
        <f aca="true" t="shared" si="39" ref="Z130:Z193">(U130/$F130)*100</f>
        <v>0</v>
      </c>
      <c r="AA130" s="22">
        <f aca="true" t="shared" si="40" ref="AA130:AA193">(Q130/F130)*100</f>
        <v>1.1268206443597117</v>
      </c>
      <c r="AB130" s="22">
        <f aca="true" t="shared" si="41" ref="AB130:AB193">(M130/F130)*100</f>
        <v>0.38170905010717365</v>
      </c>
      <c r="AC130" s="23"/>
      <c r="AD130" s="22">
        <f aca="true" t="shared" si="42" ref="AD130:AD193">((V130/F130)*100)-AC130</f>
        <v>1.5085296944668858</v>
      </c>
      <c r="AE130" s="32">
        <v>234858.89570552149</v>
      </c>
      <c r="AF130" s="25">
        <f aca="true" t="shared" si="43" ref="AF130:AF193">AE130/100*AD130</f>
        <v>3542.9161818148054</v>
      </c>
      <c r="AG130" s="25"/>
      <c r="AH130" s="25">
        <f aca="true" t="shared" si="44" ref="AH130:AH193">AF130-AG130</f>
        <v>3542.9161818148054</v>
      </c>
      <c r="AI130" s="26"/>
      <c r="AJ130" s="27">
        <v>95561201</v>
      </c>
      <c r="AK130" s="21">
        <f aca="true" t="shared" si="45" ref="AK130:AK193">(M130/AJ130)*100</f>
        <v>0.3840311508851798</v>
      </c>
      <c r="AL130" s="21">
        <f aca="true" t="shared" si="46" ref="AL130:AL193">(Q130/AJ130)*100</f>
        <v>1.133675580322604</v>
      </c>
      <c r="AM130" s="21">
        <f aca="true" t="shared" si="47" ref="AM130:AM193">(R130/AJ130)*100</f>
        <v>0</v>
      </c>
      <c r="AN130" s="21">
        <f aca="true" t="shared" si="48" ref="AN130:AN193">(U130/AJ130)*100</f>
        <v>0</v>
      </c>
      <c r="AO130" s="21">
        <f t="shared" si="37"/>
        <v>1.5179999999999998</v>
      </c>
    </row>
    <row r="131" spans="1:41" ht="12.75">
      <c r="A131" s="12" t="s">
        <v>300</v>
      </c>
      <c r="B131" s="13" t="s">
        <v>301</v>
      </c>
      <c r="C131" s="14" t="s">
        <v>230</v>
      </c>
      <c r="D131" s="15"/>
      <c r="E131" s="15"/>
      <c r="F131" s="33">
        <v>1176955207</v>
      </c>
      <c r="G131" s="31">
        <v>105.19</v>
      </c>
      <c r="H131" s="18">
        <f aca="true" t="shared" si="49" ref="H131:H194">G131/100</f>
        <v>1.0519</v>
      </c>
      <c r="I131" s="16">
        <v>3900443.5399999996</v>
      </c>
      <c r="J131" s="16">
        <v>358271.78</v>
      </c>
      <c r="L131" s="16">
        <v>174060.36</v>
      </c>
      <c r="M131" s="19">
        <f aca="true" t="shared" si="50" ref="M131:M194">SUM(I131:L131)</f>
        <v>4432775.68</v>
      </c>
      <c r="N131" s="16">
        <v>9967467</v>
      </c>
      <c r="O131" s="16">
        <v>4546540</v>
      </c>
      <c r="Q131" s="19">
        <f aca="true" t="shared" si="51" ref="Q131:Q194">SUM(N131:P131)</f>
        <v>14514007</v>
      </c>
      <c r="R131" s="16">
        <v>6174538.03</v>
      </c>
      <c r="S131" s="16">
        <v>471003</v>
      </c>
      <c r="U131" s="20">
        <f aca="true" t="shared" si="52" ref="U131:U194">SUM(R131:T131)</f>
        <v>6645541.03</v>
      </c>
      <c r="V131" s="19">
        <f aca="true" t="shared" si="53" ref="V131:V194">T131+S131+R131+P131+O131+N131+L131+K131+J131+I131</f>
        <v>25592323.71</v>
      </c>
      <c r="W131" s="21">
        <f aca="true" t="shared" si="54" ref="W131:X194">(R131/$F131)*100</f>
        <v>0.5246196281113016</v>
      </c>
      <c r="X131" s="21">
        <f aca="true" t="shared" si="55" ref="X131:X194">(T131/$F131)*100</f>
        <v>0</v>
      </c>
      <c r="Y131" s="21">
        <f t="shared" si="38"/>
        <v>0.04001877023005515</v>
      </c>
      <c r="Z131" s="21">
        <f t="shared" si="39"/>
        <v>0.5646383983413568</v>
      </c>
      <c r="AA131" s="22">
        <f t="shared" si="40"/>
        <v>1.2331826150797598</v>
      </c>
      <c r="AB131" s="22">
        <f t="shared" si="41"/>
        <v>0.3766307888045224</v>
      </c>
      <c r="AC131" s="23"/>
      <c r="AD131" s="22">
        <f t="shared" si="42"/>
        <v>2.174451802225639</v>
      </c>
      <c r="AE131" s="32">
        <v>239319.9500468311</v>
      </c>
      <c r="AF131" s="25">
        <f t="shared" si="43"/>
        <v>5203.896966878818</v>
      </c>
      <c r="AG131" s="25"/>
      <c r="AH131" s="25">
        <f t="shared" si="44"/>
        <v>5203.896966878818</v>
      </c>
      <c r="AI131" s="26"/>
      <c r="AJ131" s="27">
        <v>1118993737</v>
      </c>
      <c r="AK131" s="21">
        <f t="shared" si="45"/>
        <v>0.3961394539958895</v>
      </c>
      <c r="AL131" s="21">
        <f t="shared" si="46"/>
        <v>1.2970588234847287</v>
      </c>
      <c r="AM131" s="21">
        <f t="shared" si="47"/>
        <v>0.5517937970371322</v>
      </c>
      <c r="AN131" s="21">
        <f t="shared" si="48"/>
        <v>0.5938854535340442</v>
      </c>
      <c r="AO131" s="21">
        <f aca="true" t="shared" si="56" ref="AO131:AO194">ROUND(AK131,3)+ROUND(AL131,3)+ROUND(AN131,3)</f>
        <v>2.287</v>
      </c>
    </row>
    <row r="132" spans="1:41" ht="12.75">
      <c r="A132" s="12" t="s">
        <v>302</v>
      </c>
      <c r="B132" s="13" t="s">
        <v>303</v>
      </c>
      <c r="C132" s="14" t="s">
        <v>230</v>
      </c>
      <c r="D132" s="15"/>
      <c r="E132" s="15"/>
      <c r="F132" s="33">
        <v>1877738674</v>
      </c>
      <c r="G132" s="31">
        <v>105.96</v>
      </c>
      <c r="H132" s="18">
        <f t="shared" si="49"/>
        <v>1.0595999999999999</v>
      </c>
      <c r="I132" s="16">
        <v>5978293.91</v>
      </c>
      <c r="L132" s="16">
        <v>266410.1</v>
      </c>
      <c r="M132" s="19">
        <f t="shared" si="50"/>
        <v>6244704.01</v>
      </c>
      <c r="N132" s="16">
        <v>28116128</v>
      </c>
      <c r="Q132" s="19">
        <f t="shared" si="51"/>
        <v>28116128</v>
      </c>
      <c r="R132" s="16">
        <v>29815908.18</v>
      </c>
      <c r="T132" s="16">
        <v>615829.45</v>
      </c>
      <c r="U132" s="20">
        <f t="shared" si="52"/>
        <v>30431737.63</v>
      </c>
      <c r="V132" s="19">
        <f t="shared" si="53"/>
        <v>64792569.64</v>
      </c>
      <c r="W132" s="21">
        <f t="shared" si="54"/>
        <v>1.5878624961419952</v>
      </c>
      <c r="X132" s="21">
        <f t="shared" si="55"/>
        <v>0.03279633415059544</v>
      </c>
      <c r="Y132" s="21">
        <f t="shared" si="38"/>
        <v>0</v>
      </c>
      <c r="Z132" s="21">
        <f t="shared" si="39"/>
        <v>1.6206588302925904</v>
      </c>
      <c r="AA132" s="22">
        <f t="shared" si="40"/>
        <v>1.4973397730636506</v>
      </c>
      <c r="AB132" s="22">
        <f t="shared" si="41"/>
        <v>0.33256512721748416</v>
      </c>
      <c r="AC132" s="23"/>
      <c r="AD132" s="22">
        <f t="shared" si="42"/>
        <v>3.4505637305737253</v>
      </c>
      <c r="AE132" s="32">
        <v>158346.33265419523</v>
      </c>
      <c r="AF132" s="25">
        <f t="shared" si="43"/>
        <v>5463.84112325928</v>
      </c>
      <c r="AG132" s="25"/>
      <c r="AH132" s="25">
        <f t="shared" si="44"/>
        <v>5463.84112325928</v>
      </c>
      <c r="AI132" s="26"/>
      <c r="AJ132" s="27">
        <v>1772272435</v>
      </c>
      <c r="AK132" s="21">
        <f t="shared" si="45"/>
        <v>0.35235576013458675</v>
      </c>
      <c r="AL132" s="21">
        <f t="shared" si="46"/>
        <v>1.5864450320810863</v>
      </c>
      <c r="AM132" s="21">
        <f t="shared" si="47"/>
        <v>1.6823546759051184</v>
      </c>
      <c r="AN132" s="21">
        <f t="shared" si="48"/>
        <v>1.7171026885604075</v>
      </c>
      <c r="AO132" s="21">
        <f t="shared" si="56"/>
        <v>3.6550000000000002</v>
      </c>
    </row>
    <row r="133" spans="1:41" ht="12.75">
      <c r="A133" s="12" t="s">
        <v>304</v>
      </c>
      <c r="B133" s="13" t="s">
        <v>305</v>
      </c>
      <c r="C133" s="14" t="s">
        <v>230</v>
      </c>
      <c r="D133" s="15"/>
      <c r="E133" s="15"/>
      <c r="F133" s="33">
        <v>166705823</v>
      </c>
      <c r="G133" s="31">
        <v>115.76</v>
      </c>
      <c r="H133" s="18">
        <f t="shared" si="49"/>
        <v>1.1576</v>
      </c>
      <c r="I133" s="16">
        <v>451316.87</v>
      </c>
      <c r="J133" s="16">
        <v>41494.08</v>
      </c>
      <c r="L133" s="16">
        <v>20178.4</v>
      </c>
      <c r="M133" s="19">
        <f t="shared" si="50"/>
        <v>512989.35000000003</v>
      </c>
      <c r="N133" s="16">
        <v>1576835</v>
      </c>
      <c r="O133" s="16">
        <v>625253</v>
      </c>
      <c r="Q133" s="19">
        <f t="shared" si="51"/>
        <v>2202088</v>
      </c>
      <c r="R133" s="16">
        <v>129785</v>
      </c>
      <c r="U133" s="20">
        <f t="shared" si="52"/>
        <v>129785</v>
      </c>
      <c r="V133" s="19">
        <f t="shared" si="53"/>
        <v>2844862.35</v>
      </c>
      <c r="W133" s="21">
        <f t="shared" si="54"/>
        <v>0.07785270944014955</v>
      </c>
      <c r="X133" s="21">
        <f t="shared" si="55"/>
        <v>0</v>
      </c>
      <c r="Y133" s="21">
        <f t="shared" si="38"/>
        <v>0</v>
      </c>
      <c r="Z133" s="21">
        <f t="shared" si="39"/>
        <v>0.07785270944014955</v>
      </c>
      <c r="AA133" s="22">
        <f t="shared" si="40"/>
        <v>1.3209424604202338</v>
      </c>
      <c r="AB133" s="22">
        <f t="shared" si="41"/>
        <v>0.3077213145697976</v>
      </c>
      <c r="AC133" s="23"/>
      <c r="AD133" s="22">
        <f t="shared" si="42"/>
        <v>1.706516484430181</v>
      </c>
      <c r="AE133" s="32">
        <v>275175.0483558994</v>
      </c>
      <c r="AF133" s="25">
        <f t="shared" si="43"/>
        <v>4695.907561232145</v>
      </c>
      <c r="AG133" s="25"/>
      <c r="AH133" s="25">
        <f t="shared" si="44"/>
        <v>4695.907561232145</v>
      </c>
      <c r="AI133" s="26"/>
      <c r="AJ133" s="27">
        <v>144062205</v>
      </c>
      <c r="AK133" s="21">
        <f t="shared" si="45"/>
        <v>0.35608878123169085</v>
      </c>
      <c r="AL133" s="21">
        <f t="shared" si="46"/>
        <v>1.5285674684765513</v>
      </c>
      <c r="AM133" s="21">
        <f t="shared" si="47"/>
        <v>0.09008955541115034</v>
      </c>
      <c r="AN133" s="21">
        <f t="shared" si="48"/>
        <v>0.09008955541115034</v>
      </c>
      <c r="AO133" s="21">
        <f t="shared" si="56"/>
        <v>1.9749999999999999</v>
      </c>
    </row>
    <row r="134" spans="1:41" ht="12.75">
      <c r="A134" s="12" t="s">
        <v>306</v>
      </c>
      <c r="B134" s="13" t="s">
        <v>307</v>
      </c>
      <c r="C134" s="14" t="s">
        <v>230</v>
      </c>
      <c r="D134" s="15"/>
      <c r="E134" s="15"/>
      <c r="F134" s="33">
        <v>26290850</v>
      </c>
      <c r="G134" s="31">
        <v>74.94</v>
      </c>
      <c r="H134" s="18">
        <f t="shared" si="49"/>
        <v>0.7494</v>
      </c>
      <c r="I134" s="16">
        <v>133362.31999999998</v>
      </c>
      <c r="J134" s="16">
        <v>12252.06</v>
      </c>
      <c r="L134" s="16">
        <v>5963.86</v>
      </c>
      <c r="M134" s="19">
        <f t="shared" si="50"/>
        <v>151578.23999999996</v>
      </c>
      <c r="N134" s="16">
        <v>579983</v>
      </c>
      <c r="Q134" s="19">
        <f t="shared" si="51"/>
        <v>579983</v>
      </c>
      <c r="R134" s="16">
        <v>302343.37</v>
      </c>
      <c r="U134" s="20">
        <f t="shared" si="52"/>
        <v>302343.37</v>
      </c>
      <c r="V134" s="19">
        <f t="shared" si="53"/>
        <v>1033904.61</v>
      </c>
      <c r="W134" s="21">
        <f t="shared" si="54"/>
        <v>1.14999465593543</v>
      </c>
      <c r="X134" s="21">
        <f t="shared" si="55"/>
        <v>0</v>
      </c>
      <c r="Y134" s="21">
        <f t="shared" si="38"/>
        <v>0</v>
      </c>
      <c r="Z134" s="21">
        <f t="shared" si="39"/>
        <v>1.14999465593543</v>
      </c>
      <c r="AA134" s="22">
        <f t="shared" si="40"/>
        <v>2.206026050888427</v>
      </c>
      <c r="AB134" s="22">
        <f t="shared" si="41"/>
        <v>0.5765437024668277</v>
      </c>
      <c r="AC134" s="35"/>
      <c r="AD134" s="22">
        <f t="shared" si="42"/>
        <v>3.932564409290685</v>
      </c>
      <c r="AE134" s="32">
        <v>105510.85271317829</v>
      </c>
      <c r="AF134" s="25">
        <f t="shared" si="43"/>
        <v>4149.282241737565</v>
      </c>
      <c r="AG134" s="25"/>
      <c r="AH134" s="25">
        <f t="shared" si="44"/>
        <v>4149.282241737565</v>
      </c>
      <c r="AI134" s="26"/>
      <c r="AJ134" s="27">
        <v>35082533</v>
      </c>
      <c r="AK134" s="21">
        <f t="shared" si="45"/>
        <v>0.4320618468455512</v>
      </c>
      <c r="AL134" s="21">
        <f t="shared" si="46"/>
        <v>1.6531959080605725</v>
      </c>
      <c r="AM134" s="21">
        <f t="shared" si="47"/>
        <v>0.861805987612126</v>
      </c>
      <c r="AN134" s="21">
        <f t="shared" si="48"/>
        <v>0.861805987612126</v>
      </c>
      <c r="AO134" s="21">
        <f t="shared" si="56"/>
        <v>2.947</v>
      </c>
    </row>
    <row r="135" spans="1:41" ht="12.75">
      <c r="A135" s="12" t="s">
        <v>308</v>
      </c>
      <c r="B135" s="13" t="s">
        <v>309</v>
      </c>
      <c r="C135" s="14" t="s">
        <v>310</v>
      </c>
      <c r="D135" s="15"/>
      <c r="E135" s="15"/>
      <c r="F135" s="33">
        <v>731021057</v>
      </c>
      <c r="G135" s="31">
        <v>107.9</v>
      </c>
      <c r="H135" s="18">
        <f t="shared" si="49"/>
        <v>1.079</v>
      </c>
      <c r="I135" s="16">
        <v>5586739.58</v>
      </c>
      <c r="L135" s="16">
        <v>142511.49</v>
      </c>
      <c r="M135" s="19">
        <f t="shared" si="50"/>
        <v>5729251.07</v>
      </c>
      <c r="N135" s="16">
        <v>11465346</v>
      </c>
      <c r="Q135" s="19">
        <f t="shared" si="51"/>
        <v>11465346</v>
      </c>
      <c r="R135" s="16">
        <v>6037117.82</v>
      </c>
      <c r="T135" s="16">
        <v>236882.18</v>
      </c>
      <c r="U135" s="20">
        <f t="shared" si="52"/>
        <v>6274000</v>
      </c>
      <c r="V135" s="19">
        <f t="shared" si="53"/>
        <v>23468597.07</v>
      </c>
      <c r="W135" s="21">
        <f t="shared" si="54"/>
        <v>0.8258473216592994</v>
      </c>
      <c r="X135" s="21">
        <f t="shared" si="55"/>
        <v>0.03240428955249643</v>
      </c>
      <c r="Y135" s="21">
        <f t="shared" si="38"/>
        <v>0</v>
      </c>
      <c r="Z135" s="21">
        <f t="shared" si="39"/>
        <v>0.8582516112117957</v>
      </c>
      <c r="AA135" s="22">
        <f t="shared" si="40"/>
        <v>1.568401606248122</v>
      </c>
      <c r="AB135" s="22">
        <f t="shared" si="41"/>
        <v>0.7837327003290413</v>
      </c>
      <c r="AC135" s="23"/>
      <c r="AD135" s="22">
        <f t="shared" si="42"/>
        <v>3.210385917788959</v>
      </c>
      <c r="AE135" s="32">
        <v>206937.374749499</v>
      </c>
      <c r="AF135" s="25">
        <f t="shared" si="43"/>
        <v>6643.488337600081</v>
      </c>
      <c r="AG135" s="25"/>
      <c r="AH135" s="25">
        <f t="shared" si="44"/>
        <v>6643.488337600081</v>
      </c>
      <c r="AI135" s="26"/>
      <c r="AJ135" s="27">
        <v>677598379</v>
      </c>
      <c r="AK135" s="21">
        <f t="shared" si="45"/>
        <v>0.8455231369436319</v>
      </c>
      <c r="AL135" s="21">
        <f t="shared" si="46"/>
        <v>1.6920562910614636</v>
      </c>
      <c r="AM135" s="21">
        <f t="shared" si="47"/>
        <v>0.8909581260966979</v>
      </c>
      <c r="AN135" s="21">
        <f t="shared" si="48"/>
        <v>0.9259172091378335</v>
      </c>
      <c r="AO135" s="21">
        <f t="shared" si="56"/>
        <v>3.464</v>
      </c>
    </row>
    <row r="136" spans="1:41" ht="12.75">
      <c r="A136" s="12" t="s">
        <v>311</v>
      </c>
      <c r="B136" s="13" t="s">
        <v>312</v>
      </c>
      <c r="C136" s="14" t="s">
        <v>310</v>
      </c>
      <c r="D136" s="15"/>
      <c r="E136" s="15"/>
      <c r="F136" s="33">
        <v>20872046</v>
      </c>
      <c r="G136" s="31">
        <v>98.29</v>
      </c>
      <c r="H136" s="18">
        <f t="shared" si="49"/>
        <v>0.9829000000000001</v>
      </c>
      <c r="I136" s="16">
        <v>164939.14</v>
      </c>
      <c r="J136" s="16">
        <v>10383.47</v>
      </c>
      <c r="L136" s="16">
        <v>4207.35</v>
      </c>
      <c r="M136" s="19">
        <f t="shared" si="50"/>
        <v>179529.96000000002</v>
      </c>
      <c r="N136" s="16">
        <v>317055</v>
      </c>
      <c r="Q136" s="19">
        <f t="shared" si="51"/>
        <v>317055</v>
      </c>
      <c r="R136" s="16">
        <v>541677</v>
      </c>
      <c r="U136" s="20">
        <f t="shared" si="52"/>
        <v>541677</v>
      </c>
      <c r="V136" s="19">
        <f t="shared" si="53"/>
        <v>1038261.96</v>
      </c>
      <c r="W136" s="21">
        <f t="shared" si="54"/>
        <v>2.595227128188583</v>
      </c>
      <c r="X136" s="21">
        <f t="shared" si="55"/>
        <v>0</v>
      </c>
      <c r="Y136" s="21">
        <f t="shared" si="38"/>
        <v>0</v>
      </c>
      <c r="Z136" s="21">
        <f t="shared" si="39"/>
        <v>2.595227128188583</v>
      </c>
      <c r="AA136" s="22">
        <f t="shared" si="40"/>
        <v>1.5190413052941718</v>
      </c>
      <c r="AB136" s="22">
        <f t="shared" si="41"/>
        <v>0.8601454787901484</v>
      </c>
      <c r="AC136" s="23"/>
      <c r="AD136" s="22">
        <f t="shared" si="42"/>
        <v>4.974413912272903</v>
      </c>
      <c r="AE136" s="37">
        <v>41482.96593186373</v>
      </c>
      <c r="AF136" s="25">
        <f t="shared" si="43"/>
        <v>2063.534428538058</v>
      </c>
      <c r="AG136" s="25"/>
      <c r="AH136" s="25">
        <f t="shared" si="44"/>
        <v>2063.534428538058</v>
      </c>
      <c r="AI136" s="26"/>
      <c r="AJ136" s="27">
        <v>21232174</v>
      </c>
      <c r="AK136" s="21">
        <f t="shared" si="45"/>
        <v>0.8455561828006873</v>
      </c>
      <c r="AL136" s="21">
        <f t="shared" si="46"/>
        <v>1.4932761948917712</v>
      </c>
      <c r="AM136" s="21">
        <f t="shared" si="47"/>
        <v>2.5512083689592973</v>
      </c>
      <c r="AN136" s="21">
        <f t="shared" si="48"/>
        <v>2.5512083689592973</v>
      </c>
      <c r="AO136" s="21">
        <f t="shared" si="56"/>
        <v>4.890000000000001</v>
      </c>
    </row>
    <row r="137" spans="1:41" ht="12.75">
      <c r="A137" s="12" t="s">
        <v>313</v>
      </c>
      <c r="B137" s="13" t="s">
        <v>314</v>
      </c>
      <c r="C137" s="14" t="s">
        <v>310</v>
      </c>
      <c r="D137" s="15"/>
      <c r="E137" s="15"/>
      <c r="F137" s="33">
        <v>552187554</v>
      </c>
      <c r="G137" s="31">
        <v>107.9</v>
      </c>
      <c r="H137" s="18">
        <f t="shared" si="49"/>
        <v>1.079</v>
      </c>
      <c r="I137" s="16">
        <v>4011597.55</v>
      </c>
      <c r="J137" s="16">
        <v>255818.1</v>
      </c>
      <c r="L137" s="16">
        <v>103656.55</v>
      </c>
      <c r="M137" s="19">
        <f t="shared" si="50"/>
        <v>4371072.199999999</v>
      </c>
      <c r="N137" s="16">
        <v>9481380</v>
      </c>
      <c r="Q137" s="19">
        <f t="shared" si="51"/>
        <v>9481380</v>
      </c>
      <c r="R137" s="16">
        <v>5335925.69</v>
      </c>
      <c r="U137" s="20">
        <f t="shared" si="52"/>
        <v>5335925.69</v>
      </c>
      <c r="V137" s="19">
        <f t="shared" si="53"/>
        <v>19188377.89</v>
      </c>
      <c r="W137" s="21">
        <f t="shared" si="54"/>
        <v>0.9663248748268601</v>
      </c>
      <c r="X137" s="21">
        <f t="shared" si="55"/>
        <v>0</v>
      </c>
      <c r="Y137" s="21">
        <f t="shared" si="38"/>
        <v>0</v>
      </c>
      <c r="Z137" s="21">
        <f t="shared" si="39"/>
        <v>0.9663248748268601</v>
      </c>
      <c r="AA137" s="22">
        <f t="shared" si="40"/>
        <v>1.7170578966001109</v>
      </c>
      <c r="AB137" s="22">
        <f t="shared" si="41"/>
        <v>0.7915919452251905</v>
      </c>
      <c r="AC137" s="23"/>
      <c r="AD137" s="22">
        <f t="shared" si="42"/>
        <v>3.474974716652161</v>
      </c>
      <c r="AE137" s="32">
        <v>219555.95061728396</v>
      </c>
      <c r="AF137" s="25">
        <f t="shared" si="43"/>
        <v>7629.513772855922</v>
      </c>
      <c r="AG137" s="25"/>
      <c r="AH137" s="25">
        <f t="shared" si="44"/>
        <v>7629.513772855922</v>
      </c>
      <c r="AI137" s="26"/>
      <c r="AJ137" s="27">
        <v>511821878</v>
      </c>
      <c r="AK137" s="21">
        <f t="shared" si="45"/>
        <v>0.8540221486975981</v>
      </c>
      <c r="AL137" s="21">
        <f t="shared" si="46"/>
        <v>1.8524764976928165</v>
      </c>
      <c r="AM137" s="21">
        <f t="shared" si="47"/>
        <v>1.042535678789409</v>
      </c>
      <c r="AN137" s="21">
        <f t="shared" si="48"/>
        <v>1.042535678789409</v>
      </c>
      <c r="AO137" s="21">
        <f t="shared" si="56"/>
        <v>3.7489999999999997</v>
      </c>
    </row>
    <row r="138" spans="1:41" ht="12.75">
      <c r="A138" s="12" t="s">
        <v>315</v>
      </c>
      <c r="B138" s="13" t="s">
        <v>316</v>
      </c>
      <c r="C138" s="14" t="s">
        <v>310</v>
      </c>
      <c r="D138" s="15"/>
      <c r="E138" s="15"/>
      <c r="F138" s="33">
        <v>807424657</v>
      </c>
      <c r="G138" s="31">
        <v>109.08</v>
      </c>
      <c r="H138" s="18">
        <f t="shared" si="49"/>
        <v>1.0908</v>
      </c>
      <c r="I138" s="16">
        <v>5857887.96</v>
      </c>
      <c r="J138" s="16">
        <v>379956.06</v>
      </c>
      <c r="L138" s="16">
        <v>153956.8</v>
      </c>
      <c r="M138" s="19">
        <f t="shared" si="50"/>
        <v>6391800.819999999</v>
      </c>
      <c r="N138" s="16">
        <v>8549143</v>
      </c>
      <c r="O138" s="16">
        <v>4173449</v>
      </c>
      <c r="Q138" s="19">
        <f t="shared" si="51"/>
        <v>12722592</v>
      </c>
      <c r="R138" s="16">
        <v>8777000</v>
      </c>
      <c r="U138" s="20">
        <f t="shared" si="52"/>
        <v>8777000</v>
      </c>
      <c r="V138" s="19">
        <f t="shared" si="53"/>
        <v>27891392.82</v>
      </c>
      <c r="W138" s="21">
        <f t="shared" si="54"/>
        <v>1.0870364093921894</v>
      </c>
      <c r="X138" s="21">
        <f t="shared" si="55"/>
        <v>0</v>
      </c>
      <c r="Y138" s="21">
        <f t="shared" si="38"/>
        <v>0</v>
      </c>
      <c r="Z138" s="21">
        <f t="shared" si="39"/>
        <v>1.0870364093921894</v>
      </c>
      <c r="AA138" s="22">
        <f t="shared" si="40"/>
        <v>1.5757002080257254</v>
      </c>
      <c r="AB138" s="22">
        <f t="shared" si="41"/>
        <v>0.7916281432064316</v>
      </c>
      <c r="AC138" s="23"/>
      <c r="AD138" s="22">
        <f t="shared" si="42"/>
        <v>3.454364760624346</v>
      </c>
      <c r="AE138" s="32">
        <v>169868.34808259588</v>
      </c>
      <c r="AF138" s="25">
        <f t="shared" si="43"/>
        <v>5867.872355619895</v>
      </c>
      <c r="AG138" s="25"/>
      <c r="AH138" s="25">
        <f t="shared" si="44"/>
        <v>5867.872355619895</v>
      </c>
      <c r="AI138" s="26"/>
      <c r="AJ138" s="27">
        <v>740308881</v>
      </c>
      <c r="AK138" s="21">
        <f t="shared" si="45"/>
        <v>0.8633964800430376</v>
      </c>
      <c r="AL138" s="21">
        <f t="shared" si="46"/>
        <v>1.7185518540334788</v>
      </c>
      <c r="AM138" s="21">
        <f t="shared" si="47"/>
        <v>1.1855862093865654</v>
      </c>
      <c r="AN138" s="21">
        <f t="shared" si="48"/>
        <v>1.1855862093865654</v>
      </c>
      <c r="AO138" s="21">
        <f t="shared" si="56"/>
        <v>3.768</v>
      </c>
    </row>
    <row r="139" spans="1:41" ht="12.75">
      <c r="A139" s="12" t="s">
        <v>317</v>
      </c>
      <c r="B139" s="13" t="s">
        <v>318</v>
      </c>
      <c r="C139" s="14" t="s">
        <v>310</v>
      </c>
      <c r="D139" s="15"/>
      <c r="E139" s="15"/>
      <c r="F139" s="33">
        <v>752676606</v>
      </c>
      <c r="G139" s="31">
        <v>101.96</v>
      </c>
      <c r="H139" s="18">
        <f t="shared" si="49"/>
        <v>1.0195999999999998</v>
      </c>
      <c r="I139" s="16">
        <v>5783668.75</v>
      </c>
      <c r="J139" s="16">
        <v>366113.23</v>
      </c>
      <c r="L139" s="16">
        <v>148347.73</v>
      </c>
      <c r="M139" s="19">
        <f t="shared" si="50"/>
        <v>6298129.710000001</v>
      </c>
      <c r="N139" s="16">
        <v>7198339</v>
      </c>
      <c r="O139" s="16">
        <v>3677666</v>
      </c>
      <c r="Q139" s="19">
        <f t="shared" si="51"/>
        <v>10876005</v>
      </c>
      <c r="R139" s="16">
        <v>4703161.11</v>
      </c>
      <c r="S139" s="16">
        <v>112900</v>
      </c>
      <c r="U139" s="20">
        <f t="shared" si="52"/>
        <v>4816061.11</v>
      </c>
      <c r="V139" s="19">
        <f t="shared" si="53"/>
        <v>21990195.82</v>
      </c>
      <c r="W139" s="21">
        <f t="shared" si="54"/>
        <v>0.6248581492381339</v>
      </c>
      <c r="X139" s="21">
        <f t="shared" si="55"/>
        <v>0</v>
      </c>
      <c r="Y139" s="21">
        <f t="shared" si="38"/>
        <v>0.014999801920241959</v>
      </c>
      <c r="Z139" s="21">
        <f t="shared" si="39"/>
        <v>0.6398579511583757</v>
      </c>
      <c r="AA139" s="22">
        <f t="shared" si="40"/>
        <v>1.4449771539730836</v>
      </c>
      <c r="AB139" s="22">
        <f t="shared" si="41"/>
        <v>0.8367643765986797</v>
      </c>
      <c r="AC139" s="23"/>
      <c r="AD139" s="22">
        <f t="shared" si="42"/>
        <v>2.921599481730139</v>
      </c>
      <c r="AE139" s="32">
        <v>235585.74793875148</v>
      </c>
      <c r="AF139" s="25">
        <f t="shared" si="43"/>
        <v>6882.871990808634</v>
      </c>
      <c r="AG139" s="25"/>
      <c r="AH139" s="25">
        <f t="shared" si="44"/>
        <v>6882.871990808634</v>
      </c>
      <c r="AI139" s="26"/>
      <c r="AJ139" s="27">
        <v>738300556</v>
      </c>
      <c r="AK139" s="21">
        <f t="shared" si="45"/>
        <v>0.8530576956520673</v>
      </c>
      <c r="AL139" s="21">
        <f t="shared" si="46"/>
        <v>1.4731134781916648</v>
      </c>
      <c r="AM139" s="21">
        <f t="shared" si="47"/>
        <v>0.6370252699633616</v>
      </c>
      <c r="AN139" s="21">
        <f t="shared" si="48"/>
        <v>0.6523171452142317</v>
      </c>
      <c r="AO139" s="21">
        <f t="shared" si="56"/>
        <v>2.978</v>
      </c>
    </row>
    <row r="140" spans="1:41" ht="12.75">
      <c r="A140" s="12" t="s">
        <v>319</v>
      </c>
      <c r="B140" s="13" t="s">
        <v>320</v>
      </c>
      <c r="C140" s="14" t="s">
        <v>310</v>
      </c>
      <c r="D140" s="15"/>
      <c r="E140" s="15"/>
      <c r="F140" s="33">
        <v>349053987</v>
      </c>
      <c r="G140" s="31">
        <v>62.22</v>
      </c>
      <c r="H140" s="18">
        <f t="shared" si="49"/>
        <v>0.6222</v>
      </c>
      <c r="I140" s="16">
        <v>4295267.84</v>
      </c>
      <c r="J140" s="16">
        <v>270584.77</v>
      </c>
      <c r="L140" s="16">
        <v>109639.95</v>
      </c>
      <c r="M140" s="19">
        <f t="shared" si="50"/>
        <v>4675492.56</v>
      </c>
      <c r="N140" s="16">
        <v>8347244</v>
      </c>
      <c r="Q140" s="19">
        <f t="shared" si="51"/>
        <v>8347244</v>
      </c>
      <c r="R140" s="16">
        <v>6229921.64</v>
      </c>
      <c r="S140" s="16">
        <v>139620</v>
      </c>
      <c r="U140" s="20">
        <f t="shared" si="52"/>
        <v>6369541.64</v>
      </c>
      <c r="V140" s="19">
        <f t="shared" si="53"/>
        <v>19392278.2</v>
      </c>
      <c r="W140" s="21">
        <f t="shared" si="54"/>
        <v>1.7848017418577715</v>
      </c>
      <c r="X140" s="21">
        <f t="shared" si="55"/>
        <v>0</v>
      </c>
      <c r="Y140" s="21">
        <f t="shared" si="38"/>
        <v>0.039999543107926167</v>
      </c>
      <c r="Z140" s="21">
        <f t="shared" si="39"/>
        <v>1.8248012849656978</v>
      </c>
      <c r="AA140" s="22">
        <f t="shared" si="40"/>
        <v>2.391390532949277</v>
      </c>
      <c r="AB140" s="22">
        <f t="shared" si="41"/>
        <v>1.3394754777575422</v>
      </c>
      <c r="AC140" s="23"/>
      <c r="AD140" s="22">
        <f t="shared" si="42"/>
        <v>5.555667295672517</v>
      </c>
      <c r="AE140" s="32">
        <v>106539.23690205012</v>
      </c>
      <c r="AF140" s="25">
        <f t="shared" si="43"/>
        <v>5918.965541626265</v>
      </c>
      <c r="AG140" s="25"/>
      <c r="AH140" s="25">
        <f t="shared" si="44"/>
        <v>5918.965541626265</v>
      </c>
      <c r="AI140" s="26"/>
      <c r="AJ140" s="27">
        <v>560262828</v>
      </c>
      <c r="AK140" s="21">
        <f t="shared" si="45"/>
        <v>0.8345177167456128</v>
      </c>
      <c r="AL140" s="21">
        <f t="shared" si="46"/>
        <v>1.4898800318053584</v>
      </c>
      <c r="AM140" s="21">
        <f t="shared" si="47"/>
        <v>1.111964122667085</v>
      </c>
      <c r="AN140" s="21">
        <f t="shared" si="48"/>
        <v>1.1368845694685281</v>
      </c>
      <c r="AO140" s="21">
        <f t="shared" si="56"/>
        <v>3.462</v>
      </c>
    </row>
    <row r="141" spans="1:41" ht="12.75">
      <c r="A141" s="12" t="s">
        <v>321</v>
      </c>
      <c r="B141" s="13" t="s">
        <v>322</v>
      </c>
      <c r="C141" s="14" t="s">
        <v>310</v>
      </c>
      <c r="D141" s="15"/>
      <c r="E141" s="15"/>
      <c r="F141" s="33">
        <v>141271400</v>
      </c>
      <c r="G141" s="31">
        <v>118.25</v>
      </c>
      <c r="H141" s="18">
        <f t="shared" si="49"/>
        <v>1.1825</v>
      </c>
      <c r="I141" s="16">
        <v>991321.46</v>
      </c>
      <c r="J141" s="16">
        <v>62530.79</v>
      </c>
      <c r="L141" s="16">
        <v>25337.25</v>
      </c>
      <c r="M141" s="19">
        <f t="shared" si="50"/>
        <v>1079189.5</v>
      </c>
      <c r="N141" s="16">
        <v>1306602</v>
      </c>
      <c r="Q141" s="19">
        <f t="shared" si="51"/>
        <v>1306602</v>
      </c>
      <c r="R141" s="16">
        <v>1901200</v>
      </c>
      <c r="U141" s="20">
        <f t="shared" si="52"/>
        <v>1901200</v>
      </c>
      <c r="V141" s="19">
        <f t="shared" si="53"/>
        <v>4286991.5</v>
      </c>
      <c r="W141" s="21">
        <f t="shared" si="54"/>
        <v>1.3457784095011445</v>
      </c>
      <c r="X141" s="21">
        <f t="shared" si="55"/>
        <v>0</v>
      </c>
      <c r="Y141" s="21">
        <f t="shared" si="38"/>
        <v>0</v>
      </c>
      <c r="Z141" s="21">
        <f t="shared" si="39"/>
        <v>1.3457784095011445</v>
      </c>
      <c r="AA141" s="22">
        <f t="shared" si="40"/>
        <v>0.9248878400015856</v>
      </c>
      <c r="AB141" s="22">
        <f t="shared" si="41"/>
        <v>0.7639122285190066</v>
      </c>
      <c r="AC141" s="23"/>
      <c r="AD141" s="22">
        <f t="shared" si="42"/>
        <v>3.034578478021737</v>
      </c>
      <c r="AE141" s="32">
        <v>137175.68740955138</v>
      </c>
      <c r="AF141" s="25">
        <f t="shared" si="43"/>
        <v>4162.70388720862</v>
      </c>
      <c r="AG141" s="25"/>
      <c r="AH141" s="25">
        <f t="shared" si="44"/>
        <v>4162.70388720862</v>
      </c>
      <c r="AI141" s="26"/>
      <c r="AJ141" s="27">
        <v>119468414</v>
      </c>
      <c r="AK141" s="21">
        <f t="shared" si="45"/>
        <v>0.9033262130691716</v>
      </c>
      <c r="AL141" s="21">
        <f t="shared" si="46"/>
        <v>1.0936798742469285</v>
      </c>
      <c r="AM141" s="21">
        <f t="shared" si="47"/>
        <v>1.5913829742479044</v>
      </c>
      <c r="AN141" s="21">
        <f t="shared" si="48"/>
        <v>1.5913829742479044</v>
      </c>
      <c r="AO141" s="21">
        <f t="shared" si="56"/>
        <v>3.588</v>
      </c>
    </row>
    <row r="142" spans="1:41" ht="12.75">
      <c r="A142" s="12" t="s">
        <v>323</v>
      </c>
      <c r="B142" s="13" t="s">
        <v>324</v>
      </c>
      <c r="C142" s="14" t="s">
        <v>310</v>
      </c>
      <c r="D142" s="15"/>
      <c r="E142" s="15"/>
      <c r="F142" s="33">
        <v>1717353620</v>
      </c>
      <c r="G142" s="31">
        <v>109.11</v>
      </c>
      <c r="H142" s="18">
        <f t="shared" si="49"/>
        <v>1.0911</v>
      </c>
      <c r="I142" s="16">
        <v>13053488.27</v>
      </c>
      <c r="J142" s="16">
        <v>825084.74</v>
      </c>
      <c r="L142" s="16">
        <v>334321.3</v>
      </c>
      <c r="M142" s="19">
        <f t="shared" si="50"/>
        <v>14212894.31</v>
      </c>
      <c r="N142" s="16">
        <v>7277861</v>
      </c>
      <c r="Q142" s="19">
        <f t="shared" si="51"/>
        <v>7277861</v>
      </c>
      <c r="R142" s="16">
        <v>24665229.71</v>
      </c>
      <c r="U142" s="20">
        <f t="shared" si="52"/>
        <v>24665229.71</v>
      </c>
      <c r="V142" s="19">
        <f t="shared" si="53"/>
        <v>46155985.019999996</v>
      </c>
      <c r="W142" s="21">
        <f t="shared" si="54"/>
        <v>1.4362347639270705</v>
      </c>
      <c r="X142" s="21">
        <f t="shared" si="55"/>
        <v>0</v>
      </c>
      <c r="Y142" s="21">
        <f t="shared" si="38"/>
        <v>0</v>
      </c>
      <c r="Z142" s="21">
        <f t="shared" si="39"/>
        <v>1.4362347639270705</v>
      </c>
      <c r="AA142" s="22">
        <f t="shared" si="40"/>
        <v>0.4237834837999177</v>
      </c>
      <c r="AB142" s="22">
        <f t="shared" si="41"/>
        <v>0.8276044109075218</v>
      </c>
      <c r="AC142" s="23"/>
      <c r="AD142" s="22">
        <f t="shared" si="42"/>
        <v>2.6876226586345098</v>
      </c>
      <c r="AE142" s="32">
        <v>55260.228609833015</v>
      </c>
      <c r="AF142" s="25">
        <f t="shared" si="43"/>
        <v>1485.186425331102</v>
      </c>
      <c r="AG142" s="25"/>
      <c r="AH142" s="25">
        <f t="shared" si="44"/>
        <v>1485.186425331102</v>
      </c>
      <c r="AI142" s="26"/>
      <c r="AJ142" s="27">
        <v>1576358902</v>
      </c>
      <c r="AK142" s="21">
        <f t="shared" si="45"/>
        <v>0.9016280678192916</v>
      </c>
      <c r="AL142" s="21">
        <f t="shared" si="46"/>
        <v>0.46168807057620187</v>
      </c>
      <c r="AM142" s="21">
        <f t="shared" si="47"/>
        <v>1.5646963187574907</v>
      </c>
      <c r="AN142" s="21">
        <f t="shared" si="48"/>
        <v>1.5646963187574907</v>
      </c>
      <c r="AO142" s="21">
        <f t="shared" si="56"/>
        <v>2.9290000000000003</v>
      </c>
    </row>
    <row r="143" spans="1:41" ht="12.75">
      <c r="A143" s="12" t="s">
        <v>325</v>
      </c>
      <c r="B143" s="13" t="s">
        <v>326</v>
      </c>
      <c r="C143" s="14" t="s">
        <v>310</v>
      </c>
      <c r="D143" s="15"/>
      <c r="E143" s="15"/>
      <c r="F143" s="33">
        <v>7568211510</v>
      </c>
      <c r="G143" s="31">
        <v>95.03</v>
      </c>
      <c r="H143" s="18">
        <f t="shared" si="49"/>
        <v>0.9503</v>
      </c>
      <c r="I143" s="16">
        <v>64299852.22</v>
      </c>
      <c r="L143" s="16">
        <v>1640609.09</v>
      </c>
      <c r="M143" s="19">
        <f t="shared" si="50"/>
        <v>65940461.31</v>
      </c>
      <c r="N143" s="16">
        <v>156970194</v>
      </c>
      <c r="Q143" s="19">
        <f t="shared" si="51"/>
        <v>156970194</v>
      </c>
      <c r="R143" s="16">
        <v>41405222.4</v>
      </c>
      <c r="S143" s="16">
        <v>756821.15</v>
      </c>
      <c r="T143" s="16">
        <v>2465586.2</v>
      </c>
      <c r="U143" s="20">
        <f t="shared" si="52"/>
        <v>44627629.75</v>
      </c>
      <c r="V143" s="19">
        <f t="shared" si="53"/>
        <v>267538285.06</v>
      </c>
      <c r="W143" s="21">
        <f t="shared" si="54"/>
        <v>0.5470938853293227</v>
      </c>
      <c r="X143" s="21">
        <f t="shared" si="55"/>
        <v>0.032578188343998865</v>
      </c>
      <c r="Y143" s="21">
        <f t="shared" si="38"/>
        <v>0.009999999986786839</v>
      </c>
      <c r="Z143" s="21">
        <f t="shared" si="39"/>
        <v>0.5896720736601083</v>
      </c>
      <c r="AA143" s="22">
        <f t="shared" si="40"/>
        <v>2.074072504350503</v>
      </c>
      <c r="AB143" s="22">
        <f t="shared" si="41"/>
        <v>0.8712819564156182</v>
      </c>
      <c r="AC143" s="23"/>
      <c r="AD143" s="22">
        <f t="shared" si="42"/>
        <v>3.5350265344262293</v>
      </c>
      <c r="AE143" s="32">
        <v>223836.19747899158</v>
      </c>
      <c r="AF143" s="25">
        <f t="shared" si="43"/>
        <v>7912.668974533046</v>
      </c>
      <c r="AG143" s="25"/>
      <c r="AH143" s="25">
        <f t="shared" si="44"/>
        <v>7912.668974533046</v>
      </c>
      <c r="AI143" s="26"/>
      <c r="AJ143" s="27">
        <v>7963136784</v>
      </c>
      <c r="AK143" s="21">
        <f t="shared" si="45"/>
        <v>0.8280714384122025</v>
      </c>
      <c r="AL143" s="21">
        <f t="shared" si="46"/>
        <v>1.9712105701285163</v>
      </c>
      <c r="AM143" s="21">
        <f t="shared" si="47"/>
        <v>0.5199612103008678</v>
      </c>
      <c r="AN143" s="21">
        <f t="shared" si="48"/>
        <v>0.5604277681085228</v>
      </c>
      <c r="AO143" s="21">
        <f t="shared" si="56"/>
        <v>3.359</v>
      </c>
    </row>
    <row r="144" spans="1:41" ht="12.75">
      <c r="A144" s="12" t="s">
        <v>327</v>
      </c>
      <c r="B144" s="13" t="s">
        <v>328</v>
      </c>
      <c r="C144" s="14" t="s">
        <v>310</v>
      </c>
      <c r="D144" s="15"/>
      <c r="E144" s="15"/>
      <c r="F144" s="33">
        <v>89878131</v>
      </c>
      <c r="G144" s="31">
        <v>100.91</v>
      </c>
      <c r="H144" s="18">
        <f t="shared" si="49"/>
        <v>1.0090999999999999</v>
      </c>
      <c r="I144" s="16">
        <v>641941.62</v>
      </c>
      <c r="J144" s="16">
        <v>40662</v>
      </c>
      <c r="L144" s="16">
        <v>16476.09</v>
      </c>
      <c r="M144" s="19">
        <f t="shared" si="50"/>
        <v>699079.71</v>
      </c>
      <c r="N144" s="16">
        <v>791164</v>
      </c>
      <c r="Q144" s="19">
        <f t="shared" si="51"/>
        <v>791164</v>
      </c>
      <c r="R144" s="16">
        <v>1224964.82</v>
      </c>
      <c r="U144" s="20">
        <f t="shared" si="52"/>
        <v>1224964.82</v>
      </c>
      <c r="V144" s="19">
        <f t="shared" si="53"/>
        <v>2715208.5300000003</v>
      </c>
      <c r="W144" s="21">
        <f t="shared" si="54"/>
        <v>1.3629175488751542</v>
      </c>
      <c r="X144" s="21">
        <f t="shared" si="55"/>
        <v>0</v>
      </c>
      <c r="Y144" s="21">
        <f t="shared" si="38"/>
        <v>0</v>
      </c>
      <c r="Z144" s="21">
        <f t="shared" si="39"/>
        <v>1.3629175488751542</v>
      </c>
      <c r="AA144" s="22">
        <f t="shared" si="40"/>
        <v>0.8802630753414309</v>
      </c>
      <c r="AB144" s="22">
        <f t="shared" si="41"/>
        <v>0.7778084637741298</v>
      </c>
      <c r="AC144" s="23"/>
      <c r="AD144" s="22">
        <f t="shared" si="42"/>
        <v>3.020989087990715</v>
      </c>
      <c r="AE144" s="32">
        <v>164615.59829059828</v>
      </c>
      <c r="AF144" s="25">
        <f t="shared" si="43"/>
        <v>4973.019261489604</v>
      </c>
      <c r="AG144" s="25"/>
      <c r="AH144" s="25">
        <f t="shared" si="44"/>
        <v>4973.019261489604</v>
      </c>
      <c r="AI144" s="26"/>
      <c r="AJ144" s="27">
        <v>89070681</v>
      </c>
      <c r="AK144" s="21">
        <f t="shared" si="45"/>
        <v>0.7848595094944878</v>
      </c>
      <c r="AL144" s="21">
        <f t="shared" si="46"/>
        <v>0.88824290004025</v>
      </c>
      <c r="AM144" s="21">
        <f t="shared" si="47"/>
        <v>1.375272767926856</v>
      </c>
      <c r="AN144" s="21">
        <f t="shared" si="48"/>
        <v>1.375272767926856</v>
      </c>
      <c r="AO144" s="21">
        <f t="shared" si="56"/>
        <v>3.048</v>
      </c>
    </row>
    <row r="145" spans="1:41" ht="12.75">
      <c r="A145" s="12" t="s">
        <v>329</v>
      </c>
      <c r="B145" s="13" t="s">
        <v>330</v>
      </c>
      <c r="C145" s="14" t="s">
        <v>310</v>
      </c>
      <c r="D145" s="15"/>
      <c r="E145" s="15"/>
      <c r="F145" s="33">
        <v>286086300</v>
      </c>
      <c r="G145" s="31">
        <v>118.13</v>
      </c>
      <c r="H145" s="18">
        <f t="shared" si="49"/>
        <v>1.1813</v>
      </c>
      <c r="I145" s="16">
        <v>2107426.28</v>
      </c>
      <c r="J145" s="16">
        <v>132869.52</v>
      </c>
      <c r="L145" s="16">
        <v>53838.24</v>
      </c>
      <c r="M145" s="19">
        <f t="shared" si="50"/>
        <v>2294134.04</v>
      </c>
      <c r="N145" s="16">
        <v>4424037</v>
      </c>
      <c r="Q145" s="19">
        <f t="shared" si="51"/>
        <v>4424037</v>
      </c>
      <c r="R145" s="16">
        <v>3557634.74</v>
      </c>
      <c r="S145" s="16">
        <v>57217.26</v>
      </c>
      <c r="U145" s="20">
        <f t="shared" si="52"/>
        <v>3614852</v>
      </c>
      <c r="V145" s="19">
        <f t="shared" si="53"/>
        <v>10333023.04</v>
      </c>
      <c r="W145" s="21">
        <f t="shared" si="54"/>
        <v>1.243552990828292</v>
      </c>
      <c r="X145" s="21">
        <f t="shared" si="55"/>
        <v>0</v>
      </c>
      <c r="Y145" s="21">
        <f t="shared" si="38"/>
        <v>0.02</v>
      </c>
      <c r="Z145" s="21">
        <f t="shared" si="39"/>
        <v>1.263552990828292</v>
      </c>
      <c r="AA145" s="22">
        <f t="shared" si="40"/>
        <v>1.5463994605823488</v>
      </c>
      <c r="AB145" s="22">
        <f t="shared" si="41"/>
        <v>0.8019027964638643</v>
      </c>
      <c r="AC145" s="23"/>
      <c r="AD145" s="22">
        <f t="shared" si="42"/>
        <v>3.6118552478745047</v>
      </c>
      <c r="AE145" s="32">
        <v>137927.23351817622</v>
      </c>
      <c r="AF145" s="25">
        <f t="shared" si="43"/>
        <v>4981.73202207437</v>
      </c>
      <c r="AG145" s="25"/>
      <c r="AH145" s="25">
        <f t="shared" si="44"/>
        <v>4981.73202207437</v>
      </c>
      <c r="AI145" s="26"/>
      <c r="AJ145" s="27">
        <v>242179209</v>
      </c>
      <c r="AK145" s="21">
        <f t="shared" si="45"/>
        <v>0.9472877748147241</v>
      </c>
      <c r="AL145" s="21">
        <f t="shared" si="46"/>
        <v>1.8267616853930677</v>
      </c>
      <c r="AM145" s="21">
        <f t="shared" si="47"/>
        <v>1.4690091501620193</v>
      </c>
      <c r="AN145" s="21">
        <f t="shared" si="48"/>
        <v>1.492635150195738</v>
      </c>
      <c r="AO145" s="21">
        <f t="shared" si="56"/>
        <v>4.267</v>
      </c>
    </row>
    <row r="146" spans="1:41" ht="12.75">
      <c r="A146" s="12" t="s">
        <v>331</v>
      </c>
      <c r="B146" s="13" t="s">
        <v>332</v>
      </c>
      <c r="C146" s="14" t="s">
        <v>310</v>
      </c>
      <c r="D146" s="15"/>
      <c r="E146" s="15"/>
      <c r="F146" s="33">
        <v>1068931000</v>
      </c>
      <c r="G146" s="31">
        <v>105.32</v>
      </c>
      <c r="H146" s="18">
        <f t="shared" si="49"/>
        <v>1.0532</v>
      </c>
      <c r="I146" s="16">
        <v>8053384.64</v>
      </c>
      <c r="L146" s="16">
        <v>206497.51</v>
      </c>
      <c r="M146" s="19">
        <f t="shared" si="50"/>
        <v>8259882.149999999</v>
      </c>
      <c r="N146" s="16">
        <v>15050352</v>
      </c>
      <c r="Q146" s="19">
        <f t="shared" si="51"/>
        <v>15050352</v>
      </c>
      <c r="R146" s="16">
        <v>10011707</v>
      </c>
      <c r="T146" s="16">
        <v>343568</v>
      </c>
      <c r="U146" s="20">
        <f t="shared" si="52"/>
        <v>10355275</v>
      </c>
      <c r="V146" s="19">
        <f t="shared" si="53"/>
        <v>33665509.15</v>
      </c>
      <c r="W146" s="21">
        <f t="shared" si="54"/>
        <v>0.93660928535144</v>
      </c>
      <c r="X146" s="21">
        <f t="shared" si="55"/>
        <v>0.03214127011004452</v>
      </c>
      <c r="Y146" s="21">
        <f t="shared" si="38"/>
        <v>0</v>
      </c>
      <c r="Z146" s="21">
        <f t="shared" si="39"/>
        <v>0.9687505554614845</v>
      </c>
      <c r="AA146" s="22">
        <f t="shared" si="40"/>
        <v>1.4079816190193755</v>
      </c>
      <c r="AB146" s="22">
        <f t="shared" si="41"/>
        <v>0.7727236042363819</v>
      </c>
      <c r="AC146" s="23"/>
      <c r="AD146" s="22">
        <f t="shared" si="42"/>
        <v>3.1494557787172415</v>
      </c>
      <c r="AE146" s="32">
        <v>230290.88838268793</v>
      </c>
      <c r="AF146" s="25">
        <f t="shared" si="43"/>
        <v>7252.909692027838</v>
      </c>
      <c r="AG146" s="25"/>
      <c r="AH146" s="25">
        <f t="shared" si="44"/>
        <v>7252.909692027838</v>
      </c>
      <c r="AI146" s="26"/>
      <c r="AJ146" s="27">
        <v>1014936384</v>
      </c>
      <c r="AK146" s="21">
        <f t="shared" si="45"/>
        <v>0.8138325002643712</v>
      </c>
      <c r="AL146" s="21">
        <f t="shared" si="46"/>
        <v>1.4828862416661575</v>
      </c>
      <c r="AM146" s="21">
        <f t="shared" si="47"/>
        <v>0.9864368996746894</v>
      </c>
      <c r="AN146" s="21">
        <f t="shared" si="48"/>
        <v>1.0202880853663434</v>
      </c>
      <c r="AO146" s="21">
        <f t="shared" si="56"/>
        <v>3.317</v>
      </c>
    </row>
    <row r="147" spans="1:41" ht="12.75">
      <c r="A147" s="12" t="s">
        <v>333</v>
      </c>
      <c r="B147" s="13" t="s">
        <v>334</v>
      </c>
      <c r="C147" s="14" t="s">
        <v>310</v>
      </c>
      <c r="D147" s="15"/>
      <c r="E147" s="15"/>
      <c r="F147" s="33">
        <v>167820700</v>
      </c>
      <c r="G147" s="31">
        <v>74.23</v>
      </c>
      <c r="H147" s="18">
        <f t="shared" si="49"/>
        <v>0.7423000000000001</v>
      </c>
      <c r="I147" s="16">
        <v>1845597.71</v>
      </c>
      <c r="J147" s="16">
        <v>116206.23</v>
      </c>
      <c r="L147" s="16">
        <v>47086.34</v>
      </c>
      <c r="M147" s="19">
        <f t="shared" si="50"/>
        <v>2008890.28</v>
      </c>
      <c r="N147" s="16">
        <v>2871493</v>
      </c>
      <c r="O147" s="16">
        <v>1161354</v>
      </c>
      <c r="Q147" s="19">
        <f t="shared" si="51"/>
        <v>4032847</v>
      </c>
      <c r="R147" s="16">
        <v>1836126.67</v>
      </c>
      <c r="S147" s="16">
        <v>46740.2</v>
      </c>
      <c r="U147" s="20">
        <f t="shared" si="52"/>
        <v>1882866.8699999999</v>
      </c>
      <c r="V147" s="19">
        <f t="shared" si="53"/>
        <v>7924604.15</v>
      </c>
      <c r="W147" s="21">
        <f t="shared" si="54"/>
        <v>1.0941002331655154</v>
      </c>
      <c r="X147" s="21">
        <f t="shared" si="55"/>
        <v>0</v>
      </c>
      <c r="Y147" s="21">
        <f t="shared" si="38"/>
        <v>0.027851272220888127</v>
      </c>
      <c r="Z147" s="21">
        <f t="shared" si="39"/>
        <v>1.1219515053864033</v>
      </c>
      <c r="AA147" s="22">
        <f t="shared" si="40"/>
        <v>2.403068870526699</v>
      </c>
      <c r="AB147" s="22">
        <f t="shared" si="41"/>
        <v>1.1970455849606159</v>
      </c>
      <c r="AC147" s="23"/>
      <c r="AD147" s="22">
        <f t="shared" si="42"/>
        <v>4.722065960873718</v>
      </c>
      <c r="AE147" s="32">
        <v>157263.09226932668</v>
      </c>
      <c r="AF147" s="25">
        <f t="shared" si="43"/>
        <v>7426.066949067303</v>
      </c>
      <c r="AG147" s="25"/>
      <c r="AH147" s="25">
        <f t="shared" si="44"/>
        <v>7426.066949067303</v>
      </c>
      <c r="AI147" s="26"/>
      <c r="AJ147" s="27">
        <v>226082042</v>
      </c>
      <c r="AK147" s="21">
        <f t="shared" si="45"/>
        <v>0.8885669388991099</v>
      </c>
      <c r="AL147" s="21">
        <f t="shared" si="46"/>
        <v>1.7837980249665295</v>
      </c>
      <c r="AM147" s="21">
        <f t="shared" si="47"/>
        <v>0.8121506041598827</v>
      </c>
      <c r="AN147" s="21">
        <f t="shared" si="48"/>
        <v>0.8328246035569689</v>
      </c>
      <c r="AO147" s="21">
        <f t="shared" si="56"/>
        <v>3.5060000000000002</v>
      </c>
    </row>
    <row r="148" spans="1:41" ht="12.75">
      <c r="A148" s="12" t="s">
        <v>335</v>
      </c>
      <c r="B148" s="13" t="s">
        <v>336</v>
      </c>
      <c r="C148" s="14" t="s">
        <v>310</v>
      </c>
      <c r="D148" s="15"/>
      <c r="E148" s="15"/>
      <c r="F148" s="33">
        <v>353944613</v>
      </c>
      <c r="G148" s="31">
        <v>70.45</v>
      </c>
      <c r="H148" s="18">
        <f t="shared" si="49"/>
        <v>0.7045</v>
      </c>
      <c r="I148" s="16">
        <v>4349678.45</v>
      </c>
      <c r="L148" s="16">
        <v>111209.91</v>
      </c>
      <c r="M148" s="19">
        <f t="shared" si="50"/>
        <v>4460888.36</v>
      </c>
      <c r="N148" s="16">
        <v>3998954</v>
      </c>
      <c r="Q148" s="19">
        <f t="shared" si="51"/>
        <v>3998954</v>
      </c>
      <c r="R148" s="16">
        <v>9924573.59</v>
      </c>
      <c r="T148" s="16">
        <v>181426.41</v>
      </c>
      <c r="U148" s="20">
        <f t="shared" si="52"/>
        <v>10106000</v>
      </c>
      <c r="V148" s="19">
        <f t="shared" si="53"/>
        <v>18565842.36</v>
      </c>
      <c r="W148" s="21">
        <f t="shared" si="54"/>
        <v>2.803990575214659</v>
      </c>
      <c r="X148" s="21">
        <f t="shared" si="55"/>
        <v>0.05125841822036715</v>
      </c>
      <c r="Y148" s="21">
        <f t="shared" si="38"/>
        <v>0</v>
      </c>
      <c r="Z148" s="21">
        <f t="shared" si="39"/>
        <v>2.8552489934350263</v>
      </c>
      <c r="AA148" s="22">
        <f t="shared" si="40"/>
        <v>1.1298247954970289</v>
      </c>
      <c r="AB148" s="22">
        <f t="shared" si="41"/>
        <v>1.2603351474090667</v>
      </c>
      <c r="AC148" s="23"/>
      <c r="AD148" s="22">
        <f t="shared" si="42"/>
        <v>5.245408936341121</v>
      </c>
      <c r="AE148" s="32">
        <v>72607.89115646259</v>
      </c>
      <c r="AF148" s="25">
        <f t="shared" si="43"/>
        <v>3808.580811209923</v>
      </c>
      <c r="AG148" s="25"/>
      <c r="AH148" s="25">
        <f t="shared" si="44"/>
        <v>3808.580811209923</v>
      </c>
      <c r="AI148" s="26"/>
      <c r="AJ148" s="27">
        <v>501639204</v>
      </c>
      <c r="AK148" s="21">
        <f t="shared" si="45"/>
        <v>0.8892623073375263</v>
      </c>
      <c r="AL148" s="21">
        <f t="shared" si="46"/>
        <v>0.7971773274721965</v>
      </c>
      <c r="AM148" s="21">
        <f t="shared" si="47"/>
        <v>1.9784286217789309</v>
      </c>
      <c r="AN148" s="21">
        <f t="shared" si="48"/>
        <v>2.0145953345384866</v>
      </c>
      <c r="AO148" s="21">
        <f t="shared" si="56"/>
        <v>3.701</v>
      </c>
    </row>
    <row r="149" spans="1:41" ht="12.75">
      <c r="A149" s="12" t="s">
        <v>337</v>
      </c>
      <c r="B149" s="13" t="s">
        <v>338</v>
      </c>
      <c r="C149" s="14" t="s">
        <v>310</v>
      </c>
      <c r="D149" s="15"/>
      <c r="E149" s="15"/>
      <c r="F149" s="33">
        <v>4406383200</v>
      </c>
      <c r="G149" s="31">
        <v>108.19</v>
      </c>
      <c r="H149" s="18">
        <f t="shared" si="49"/>
        <v>1.0819</v>
      </c>
      <c r="I149" s="16">
        <v>32206367.89</v>
      </c>
      <c r="J149" s="16">
        <v>2033960.88</v>
      </c>
      <c r="L149" s="16">
        <v>824153.46</v>
      </c>
      <c r="M149" s="19">
        <f t="shared" si="50"/>
        <v>35064482.230000004</v>
      </c>
      <c r="N149" s="16">
        <v>45791690</v>
      </c>
      <c r="O149" s="16">
        <v>23872287</v>
      </c>
      <c r="Q149" s="19">
        <f t="shared" si="51"/>
        <v>69663977</v>
      </c>
      <c r="R149" s="16">
        <v>39944899</v>
      </c>
      <c r="S149" s="16">
        <v>881276</v>
      </c>
      <c r="U149" s="20">
        <f t="shared" si="52"/>
        <v>40826175</v>
      </c>
      <c r="V149" s="19">
        <f t="shared" si="53"/>
        <v>145554634.23</v>
      </c>
      <c r="W149" s="21">
        <f t="shared" si="54"/>
        <v>0.9065234952783953</v>
      </c>
      <c r="X149" s="21">
        <f t="shared" si="55"/>
        <v>0</v>
      </c>
      <c r="Y149" s="21">
        <f t="shared" si="38"/>
        <v>0.019999985475616374</v>
      </c>
      <c r="Z149" s="21">
        <f t="shared" si="39"/>
        <v>0.9265234807540115</v>
      </c>
      <c r="AA149" s="22">
        <f t="shared" si="40"/>
        <v>1.580978635721015</v>
      </c>
      <c r="AB149" s="22">
        <f t="shared" si="41"/>
        <v>0.7957656118060726</v>
      </c>
      <c r="AC149" s="23"/>
      <c r="AD149" s="22">
        <f t="shared" si="42"/>
        <v>3.3032677282810985</v>
      </c>
      <c r="AE149" s="32">
        <v>192314.1542816702</v>
      </c>
      <c r="AF149" s="25">
        <f t="shared" si="43"/>
        <v>6352.651395303134</v>
      </c>
      <c r="AG149" s="25"/>
      <c r="AH149" s="25">
        <f t="shared" si="44"/>
        <v>6352.651395303134</v>
      </c>
      <c r="AI149" s="26"/>
      <c r="AJ149" s="27">
        <v>4073301608</v>
      </c>
      <c r="AK149" s="21">
        <f t="shared" si="45"/>
        <v>0.8608368739779313</v>
      </c>
      <c r="AL149" s="21">
        <f t="shared" si="46"/>
        <v>1.7102582549541465</v>
      </c>
      <c r="AM149" s="21">
        <f t="shared" si="47"/>
        <v>0.9806516394844876</v>
      </c>
      <c r="AN149" s="21">
        <f t="shared" si="48"/>
        <v>1.0022870616753994</v>
      </c>
      <c r="AO149" s="21">
        <f t="shared" si="56"/>
        <v>3.5729999999999995</v>
      </c>
    </row>
    <row r="150" spans="1:41" ht="12.75">
      <c r="A150" s="12" t="s">
        <v>339</v>
      </c>
      <c r="B150" s="13" t="s">
        <v>340</v>
      </c>
      <c r="C150" s="14" t="s">
        <v>310</v>
      </c>
      <c r="D150" s="15"/>
      <c r="E150" s="15"/>
      <c r="F150" s="33">
        <v>1259576400</v>
      </c>
      <c r="G150" s="31">
        <v>96.05</v>
      </c>
      <c r="H150" s="18">
        <f t="shared" si="49"/>
        <v>0.9605</v>
      </c>
      <c r="I150" s="16">
        <v>10447245.41</v>
      </c>
      <c r="J150" s="16">
        <v>659566.75</v>
      </c>
      <c r="L150" s="16">
        <v>267254.02</v>
      </c>
      <c r="M150" s="19">
        <f t="shared" si="50"/>
        <v>11374066.18</v>
      </c>
      <c r="N150" s="16">
        <v>22648901</v>
      </c>
      <c r="Q150" s="19">
        <f t="shared" si="51"/>
        <v>22648901</v>
      </c>
      <c r="R150" s="16">
        <v>8031048</v>
      </c>
      <c r="U150" s="20">
        <f t="shared" si="52"/>
        <v>8031048</v>
      </c>
      <c r="V150" s="19">
        <f t="shared" si="53"/>
        <v>42054015.18</v>
      </c>
      <c r="W150" s="21">
        <f t="shared" si="54"/>
        <v>0.6375991166554089</v>
      </c>
      <c r="X150" s="21">
        <f t="shared" si="55"/>
        <v>0</v>
      </c>
      <c r="Y150" s="21">
        <f t="shared" si="38"/>
        <v>0</v>
      </c>
      <c r="Z150" s="21">
        <f t="shared" si="39"/>
        <v>0.6375991166554089</v>
      </c>
      <c r="AA150" s="22">
        <f t="shared" si="40"/>
        <v>1.7981363417098002</v>
      </c>
      <c r="AB150" s="22">
        <f t="shared" si="41"/>
        <v>0.9030072475159109</v>
      </c>
      <c r="AC150" s="23"/>
      <c r="AD150" s="22">
        <f t="shared" si="42"/>
        <v>3.3387427058811205</v>
      </c>
      <c r="AE150" s="32">
        <v>223984.02291534055</v>
      </c>
      <c r="AF150" s="25">
        <f t="shared" si="43"/>
        <v>7478.250227425031</v>
      </c>
      <c r="AG150" s="25"/>
      <c r="AH150" s="25">
        <f t="shared" si="44"/>
        <v>7478.250227425031</v>
      </c>
      <c r="AI150" s="26"/>
      <c r="AJ150" s="27">
        <v>1311337027</v>
      </c>
      <c r="AK150" s="21">
        <f t="shared" si="45"/>
        <v>0.8673640678034481</v>
      </c>
      <c r="AL150" s="21">
        <f t="shared" si="46"/>
        <v>1.7271609459404065</v>
      </c>
      <c r="AM150" s="21">
        <f t="shared" si="47"/>
        <v>0.6124320319371261</v>
      </c>
      <c r="AN150" s="21">
        <f t="shared" si="48"/>
        <v>0.6124320319371261</v>
      </c>
      <c r="AO150" s="21">
        <f t="shared" si="56"/>
        <v>3.2060000000000004</v>
      </c>
    </row>
    <row r="151" spans="1:41" ht="12.75">
      <c r="A151" s="12" t="s">
        <v>341</v>
      </c>
      <c r="B151" s="13" t="s">
        <v>342</v>
      </c>
      <c r="C151" s="14" t="s">
        <v>310</v>
      </c>
      <c r="D151" s="15"/>
      <c r="E151" s="15"/>
      <c r="F151" s="33">
        <v>2229858921</v>
      </c>
      <c r="G151" s="31">
        <v>103.52</v>
      </c>
      <c r="H151" s="18">
        <f t="shared" si="49"/>
        <v>1.0352</v>
      </c>
      <c r="I151" s="16">
        <v>16680701.11</v>
      </c>
      <c r="L151" s="16">
        <v>425767.36</v>
      </c>
      <c r="M151" s="19">
        <f t="shared" si="50"/>
        <v>17106468.47</v>
      </c>
      <c r="N151" s="16">
        <v>33871732</v>
      </c>
      <c r="Q151" s="19">
        <f t="shared" si="51"/>
        <v>33871732</v>
      </c>
      <c r="R151" s="16">
        <v>10149908.88</v>
      </c>
      <c r="S151" s="16">
        <v>111492.95</v>
      </c>
      <c r="T151" s="16">
        <v>710201.88</v>
      </c>
      <c r="U151" s="20">
        <f t="shared" si="52"/>
        <v>10971603.71</v>
      </c>
      <c r="V151" s="19">
        <f t="shared" si="53"/>
        <v>61949804.18</v>
      </c>
      <c r="W151" s="21">
        <f t="shared" si="54"/>
        <v>0.45518166124376086</v>
      </c>
      <c r="X151" s="21">
        <f t="shared" si="55"/>
        <v>0.031849632876393086</v>
      </c>
      <c r="Y151" s="21">
        <f t="shared" si="38"/>
        <v>0.005000000177141251</v>
      </c>
      <c r="Z151" s="21">
        <f t="shared" si="39"/>
        <v>0.4920312942972952</v>
      </c>
      <c r="AA151" s="22">
        <f t="shared" si="40"/>
        <v>1.5190078475821207</v>
      </c>
      <c r="AB151" s="22">
        <f t="shared" si="41"/>
        <v>0.7671547427910126</v>
      </c>
      <c r="AC151" s="23"/>
      <c r="AD151" s="22">
        <f t="shared" si="42"/>
        <v>2.7781938846704284</v>
      </c>
      <c r="AE151" s="32">
        <v>486316.3011695906</v>
      </c>
      <c r="AF151" s="25">
        <f t="shared" si="43"/>
        <v>13510.809739248989</v>
      </c>
      <c r="AG151" s="25"/>
      <c r="AH151" s="25">
        <f t="shared" si="44"/>
        <v>13510.809739248989</v>
      </c>
      <c r="AI151" s="26"/>
      <c r="AJ151" s="27">
        <v>2154218749</v>
      </c>
      <c r="AK151" s="21">
        <f t="shared" si="45"/>
        <v>0.7940915228753308</v>
      </c>
      <c r="AL151" s="21">
        <f t="shared" si="46"/>
        <v>1.5723441278061219</v>
      </c>
      <c r="AM151" s="21">
        <f t="shared" si="47"/>
        <v>0.4711642624367485</v>
      </c>
      <c r="AN151" s="21">
        <f t="shared" si="48"/>
        <v>0.5093077810734439</v>
      </c>
      <c r="AO151" s="21">
        <f t="shared" si="56"/>
        <v>2.875</v>
      </c>
    </row>
    <row r="152" spans="1:41" ht="12.75">
      <c r="A152" s="12" t="s">
        <v>343</v>
      </c>
      <c r="B152" s="13" t="s">
        <v>344</v>
      </c>
      <c r="C152" s="14" t="s">
        <v>310</v>
      </c>
      <c r="D152" s="15"/>
      <c r="E152" s="15"/>
      <c r="F152" s="33">
        <v>819066331</v>
      </c>
      <c r="G152" s="31">
        <v>102.69</v>
      </c>
      <c r="H152" s="18">
        <f t="shared" si="49"/>
        <v>1.0269</v>
      </c>
      <c r="I152" s="16">
        <v>6255429.76</v>
      </c>
      <c r="L152" s="16">
        <v>159617.2</v>
      </c>
      <c r="M152" s="19">
        <f t="shared" si="50"/>
        <v>6415046.96</v>
      </c>
      <c r="N152" s="16">
        <v>11994444</v>
      </c>
      <c r="Q152" s="19">
        <f t="shared" si="51"/>
        <v>11994444</v>
      </c>
      <c r="R152" s="16">
        <v>5304453.24</v>
      </c>
      <c r="T152" s="16">
        <v>265982.84</v>
      </c>
      <c r="U152" s="20">
        <f t="shared" si="52"/>
        <v>5570436.08</v>
      </c>
      <c r="V152" s="19">
        <f t="shared" si="53"/>
        <v>23979927.04</v>
      </c>
      <c r="W152" s="21">
        <f t="shared" si="54"/>
        <v>0.6476219372274503</v>
      </c>
      <c r="X152" s="21">
        <f t="shared" si="55"/>
        <v>0.032473907171261814</v>
      </c>
      <c r="Y152" s="21">
        <f t="shared" si="38"/>
        <v>0</v>
      </c>
      <c r="Z152" s="21">
        <f t="shared" si="39"/>
        <v>0.6800958443987121</v>
      </c>
      <c r="AA152" s="22">
        <f t="shared" si="40"/>
        <v>1.4644044744649625</v>
      </c>
      <c r="AB152" s="22">
        <f t="shared" si="41"/>
        <v>0.7832145843631314</v>
      </c>
      <c r="AC152" s="23"/>
      <c r="AD152" s="22">
        <f t="shared" si="42"/>
        <v>2.9277149032268057</v>
      </c>
      <c r="AE152" s="32">
        <v>284943.4256730394</v>
      </c>
      <c r="AF152" s="25">
        <f t="shared" si="43"/>
        <v>8342.33113919457</v>
      </c>
      <c r="AG152" s="25"/>
      <c r="AH152" s="25">
        <f t="shared" si="44"/>
        <v>8342.33113919457</v>
      </c>
      <c r="AI152" s="26"/>
      <c r="AJ152" s="27">
        <v>797632081</v>
      </c>
      <c r="AK152" s="21">
        <f t="shared" si="45"/>
        <v>0.8042614023193985</v>
      </c>
      <c r="AL152" s="21">
        <f t="shared" si="46"/>
        <v>1.503756466886642</v>
      </c>
      <c r="AM152" s="21">
        <f t="shared" si="47"/>
        <v>0.6650250618492863</v>
      </c>
      <c r="AN152" s="21">
        <f t="shared" si="48"/>
        <v>0.6983716192829511</v>
      </c>
      <c r="AO152" s="21">
        <f t="shared" si="56"/>
        <v>3.006</v>
      </c>
    </row>
    <row r="153" spans="1:41" ht="12.75">
      <c r="A153" s="12" t="s">
        <v>345</v>
      </c>
      <c r="B153" s="13" t="s">
        <v>346</v>
      </c>
      <c r="C153" s="14" t="s">
        <v>310</v>
      </c>
      <c r="D153" s="15"/>
      <c r="E153" s="15"/>
      <c r="F153" s="33">
        <v>39725900</v>
      </c>
      <c r="G153" s="31">
        <v>103.48</v>
      </c>
      <c r="H153" s="18">
        <f t="shared" si="49"/>
        <v>1.0348</v>
      </c>
      <c r="I153" s="16">
        <v>301782.66</v>
      </c>
      <c r="J153" s="16">
        <v>18998.23</v>
      </c>
      <c r="L153" s="16">
        <v>7698.01</v>
      </c>
      <c r="M153" s="19">
        <f t="shared" si="50"/>
        <v>328478.89999999997</v>
      </c>
      <c r="N153" s="16">
        <v>780000</v>
      </c>
      <c r="Q153" s="19">
        <f t="shared" si="51"/>
        <v>780000</v>
      </c>
      <c r="R153" s="16">
        <v>479083.88</v>
      </c>
      <c r="U153" s="20">
        <f t="shared" si="52"/>
        <v>479083.88</v>
      </c>
      <c r="V153" s="19">
        <f t="shared" si="53"/>
        <v>1587562.7799999998</v>
      </c>
      <c r="W153" s="21">
        <f t="shared" si="54"/>
        <v>1.205973634329241</v>
      </c>
      <c r="X153" s="21">
        <f t="shared" si="55"/>
        <v>0</v>
      </c>
      <c r="Y153" s="21">
        <f t="shared" si="38"/>
        <v>0</v>
      </c>
      <c r="Z153" s="21">
        <f t="shared" si="39"/>
        <v>1.205973634329241</v>
      </c>
      <c r="AA153" s="22">
        <f t="shared" si="40"/>
        <v>1.9634545724577668</v>
      </c>
      <c r="AB153" s="22">
        <f t="shared" si="41"/>
        <v>0.8268633309755096</v>
      </c>
      <c r="AC153" s="35"/>
      <c r="AD153" s="22">
        <f t="shared" si="42"/>
        <v>3.996291537762517</v>
      </c>
      <c r="AE153" s="32">
        <v>150368.5039370079</v>
      </c>
      <c r="AF153" s="25">
        <f t="shared" si="43"/>
        <v>6009.163798294743</v>
      </c>
      <c r="AG153" s="25"/>
      <c r="AH153" s="25">
        <f t="shared" si="44"/>
        <v>6009.163798294743</v>
      </c>
      <c r="AI153" s="26"/>
      <c r="AJ153" s="27">
        <v>38389930</v>
      </c>
      <c r="AK153" s="21">
        <f t="shared" si="45"/>
        <v>0.8556381842842641</v>
      </c>
      <c r="AL153" s="21">
        <f t="shared" si="46"/>
        <v>2.0317828138785354</v>
      </c>
      <c r="AM153" s="21">
        <f t="shared" si="47"/>
        <v>1.247941530500316</v>
      </c>
      <c r="AN153" s="21">
        <f t="shared" si="48"/>
        <v>1.247941530500316</v>
      </c>
      <c r="AO153" s="21">
        <f t="shared" si="56"/>
        <v>4.136</v>
      </c>
    </row>
    <row r="154" spans="1:41" ht="12.75">
      <c r="A154" s="12" t="s">
        <v>347</v>
      </c>
      <c r="B154" s="13" t="s">
        <v>348</v>
      </c>
      <c r="C154" s="14" t="s">
        <v>310</v>
      </c>
      <c r="D154" s="15"/>
      <c r="E154" s="15"/>
      <c r="F154" s="33">
        <v>78163196</v>
      </c>
      <c r="G154" s="31">
        <v>67.54</v>
      </c>
      <c r="H154" s="18">
        <f t="shared" si="49"/>
        <v>0.6754000000000001</v>
      </c>
      <c r="I154" s="16">
        <v>930309.03</v>
      </c>
      <c r="J154" s="16">
        <v>58935.75</v>
      </c>
      <c r="L154" s="16">
        <v>23880.55</v>
      </c>
      <c r="M154" s="19">
        <f t="shared" si="50"/>
        <v>1013125.3300000001</v>
      </c>
      <c r="N154" s="16">
        <v>2850209</v>
      </c>
      <c r="Q154" s="19">
        <f t="shared" si="51"/>
        <v>2850209</v>
      </c>
      <c r="R154" s="16">
        <v>1781000</v>
      </c>
      <c r="U154" s="20">
        <f t="shared" si="52"/>
        <v>1781000</v>
      </c>
      <c r="V154" s="19">
        <f t="shared" si="53"/>
        <v>5644334.33</v>
      </c>
      <c r="W154" s="21">
        <f t="shared" si="54"/>
        <v>2.2785659890365793</v>
      </c>
      <c r="X154" s="21">
        <f t="shared" si="55"/>
        <v>0</v>
      </c>
      <c r="Y154" s="21">
        <f t="shared" si="38"/>
        <v>0</v>
      </c>
      <c r="Z154" s="21">
        <f t="shared" si="39"/>
        <v>2.2785659890365793</v>
      </c>
      <c r="AA154" s="22">
        <f t="shared" si="40"/>
        <v>3.646484721530578</v>
      </c>
      <c r="AB154" s="22">
        <f t="shared" si="41"/>
        <v>1.296166715086727</v>
      </c>
      <c r="AC154" s="23"/>
      <c r="AD154" s="22">
        <f t="shared" si="42"/>
        <v>7.221217425653885</v>
      </c>
      <c r="AE154" s="32">
        <v>109159.48734177215</v>
      </c>
      <c r="AF154" s="25">
        <f t="shared" si="43"/>
        <v>7882.6439216784975</v>
      </c>
      <c r="AG154" s="25"/>
      <c r="AH154" s="25">
        <f t="shared" si="44"/>
        <v>7882.6439216784975</v>
      </c>
      <c r="AI154" s="26"/>
      <c r="AJ154" s="27">
        <v>115728699</v>
      </c>
      <c r="AK154" s="21">
        <f t="shared" si="45"/>
        <v>0.8754313655595489</v>
      </c>
      <c r="AL154" s="21">
        <f t="shared" si="46"/>
        <v>2.4628368111180445</v>
      </c>
      <c r="AM154" s="21">
        <f t="shared" si="47"/>
        <v>1.5389441127304126</v>
      </c>
      <c r="AN154" s="21">
        <f t="shared" si="48"/>
        <v>1.5389441127304126</v>
      </c>
      <c r="AO154" s="21">
        <f t="shared" si="56"/>
        <v>4.877</v>
      </c>
    </row>
    <row r="155" spans="1:41" ht="12.75">
      <c r="A155" s="12" t="s">
        <v>349</v>
      </c>
      <c r="B155" s="13" t="s">
        <v>350</v>
      </c>
      <c r="C155" s="14" t="s">
        <v>310</v>
      </c>
      <c r="D155" s="15"/>
      <c r="E155" s="15"/>
      <c r="F155" s="33">
        <v>215080008</v>
      </c>
      <c r="G155" s="31">
        <v>93.93</v>
      </c>
      <c r="H155" s="18">
        <f t="shared" si="49"/>
        <v>0.9393</v>
      </c>
      <c r="I155" s="16">
        <v>1842162.77</v>
      </c>
      <c r="J155" s="16">
        <v>117661.15</v>
      </c>
      <c r="L155" s="16">
        <v>47675.87</v>
      </c>
      <c r="M155" s="19">
        <f t="shared" si="50"/>
        <v>2007499.79</v>
      </c>
      <c r="N155" s="16">
        <v>4223489</v>
      </c>
      <c r="Q155" s="19">
        <f t="shared" si="51"/>
        <v>4223489</v>
      </c>
      <c r="R155" s="16">
        <v>2032000</v>
      </c>
      <c r="U155" s="20">
        <f t="shared" si="52"/>
        <v>2032000</v>
      </c>
      <c r="V155" s="19">
        <f t="shared" si="53"/>
        <v>8262988.790000001</v>
      </c>
      <c r="W155" s="21">
        <f t="shared" si="54"/>
        <v>0.9447647035609186</v>
      </c>
      <c r="X155" s="21">
        <f t="shared" si="55"/>
        <v>0</v>
      </c>
      <c r="Y155" s="21">
        <f t="shared" si="38"/>
        <v>0</v>
      </c>
      <c r="Z155" s="21">
        <f t="shared" si="39"/>
        <v>0.9447647035609186</v>
      </c>
      <c r="AA155" s="22">
        <f t="shared" si="40"/>
        <v>1.9636827426563979</v>
      </c>
      <c r="AB155" s="22">
        <f t="shared" si="41"/>
        <v>0.9333734960619865</v>
      </c>
      <c r="AC155" s="23"/>
      <c r="AD155" s="22">
        <f t="shared" si="42"/>
        <v>3.8418209422793033</v>
      </c>
      <c r="AE155" s="32">
        <v>136414.69098277608</v>
      </c>
      <c r="AF155" s="25">
        <f t="shared" si="43"/>
        <v>5240.808166521888</v>
      </c>
      <c r="AG155" s="25"/>
      <c r="AH155" s="25">
        <f t="shared" si="44"/>
        <v>5240.808166521888</v>
      </c>
      <c r="AI155" s="26"/>
      <c r="AJ155" s="27">
        <v>228957748</v>
      </c>
      <c r="AK155" s="21">
        <f t="shared" si="45"/>
        <v>0.8767992380847491</v>
      </c>
      <c r="AL155" s="21">
        <f t="shared" si="46"/>
        <v>1.844658692222986</v>
      </c>
      <c r="AM155" s="21">
        <f t="shared" si="47"/>
        <v>0.8874999941037156</v>
      </c>
      <c r="AN155" s="21">
        <f t="shared" si="48"/>
        <v>0.8874999941037156</v>
      </c>
      <c r="AO155" s="21">
        <f t="shared" si="56"/>
        <v>3.609</v>
      </c>
    </row>
    <row r="156" spans="1:41" ht="12.75">
      <c r="A156" s="12" t="s">
        <v>351</v>
      </c>
      <c r="B156" s="13" t="s">
        <v>352</v>
      </c>
      <c r="C156" s="14" t="s">
        <v>310</v>
      </c>
      <c r="D156" s="15"/>
      <c r="E156" s="15"/>
      <c r="F156" s="33">
        <v>595291500</v>
      </c>
      <c r="G156" s="31">
        <v>94.27</v>
      </c>
      <c r="H156" s="18">
        <f t="shared" si="49"/>
        <v>0.9427</v>
      </c>
      <c r="I156" s="16">
        <v>4757809.49</v>
      </c>
      <c r="J156" s="16">
        <v>304739.22</v>
      </c>
      <c r="L156" s="16">
        <v>123479.21</v>
      </c>
      <c r="M156" s="19">
        <f t="shared" si="50"/>
        <v>5186027.92</v>
      </c>
      <c r="N156" s="16">
        <v>11712576</v>
      </c>
      <c r="Q156" s="19">
        <f t="shared" si="51"/>
        <v>11712576</v>
      </c>
      <c r="R156" s="16">
        <v>8665642.06</v>
      </c>
      <c r="U156" s="20">
        <f t="shared" si="52"/>
        <v>8665642.06</v>
      </c>
      <c r="V156" s="19">
        <f t="shared" si="53"/>
        <v>25564245.980000004</v>
      </c>
      <c r="W156" s="21">
        <f t="shared" si="54"/>
        <v>1.4556972609217502</v>
      </c>
      <c r="X156" s="21">
        <f t="shared" si="55"/>
        <v>0</v>
      </c>
      <c r="Y156" s="21">
        <f t="shared" si="38"/>
        <v>0</v>
      </c>
      <c r="Z156" s="21">
        <f t="shared" si="39"/>
        <v>1.4556972609217502</v>
      </c>
      <c r="AA156" s="22">
        <f t="shared" si="40"/>
        <v>1.9675362406484889</v>
      </c>
      <c r="AB156" s="22">
        <f t="shared" si="41"/>
        <v>0.8711745287812777</v>
      </c>
      <c r="AC156" s="23"/>
      <c r="AD156" s="22">
        <f t="shared" si="42"/>
        <v>4.2944080303515175</v>
      </c>
      <c r="AE156" s="32">
        <v>96941.33398247322</v>
      </c>
      <c r="AF156" s="25">
        <f t="shared" si="43"/>
        <v>4163.056431273215</v>
      </c>
      <c r="AG156" s="25"/>
      <c r="AH156" s="25">
        <f t="shared" si="44"/>
        <v>4163.056431273215</v>
      </c>
      <c r="AI156" s="26"/>
      <c r="AJ156" s="27">
        <v>631475006</v>
      </c>
      <c r="AK156" s="21">
        <f t="shared" si="45"/>
        <v>0.8212562446216596</v>
      </c>
      <c r="AL156" s="21">
        <f t="shared" si="46"/>
        <v>1.8547964509619879</v>
      </c>
      <c r="AM156" s="21">
        <f t="shared" si="47"/>
        <v>1.3722858351736569</v>
      </c>
      <c r="AN156" s="21">
        <f t="shared" si="48"/>
        <v>1.3722858351736569</v>
      </c>
      <c r="AO156" s="21">
        <f t="shared" si="56"/>
        <v>4.048</v>
      </c>
    </row>
    <row r="157" spans="1:41" ht="12.75">
      <c r="A157" s="12" t="s">
        <v>353</v>
      </c>
      <c r="B157" s="13" t="s">
        <v>354</v>
      </c>
      <c r="C157" s="14" t="s">
        <v>310</v>
      </c>
      <c r="D157" s="15"/>
      <c r="E157" s="15"/>
      <c r="F157" s="33">
        <v>262281800</v>
      </c>
      <c r="G157" s="31">
        <v>104.11</v>
      </c>
      <c r="H157" s="18">
        <f t="shared" si="49"/>
        <v>1.0411</v>
      </c>
      <c r="I157" s="16">
        <v>2005552.17</v>
      </c>
      <c r="J157" s="16">
        <v>126658.6</v>
      </c>
      <c r="L157" s="16">
        <v>51321.6</v>
      </c>
      <c r="M157" s="19">
        <f t="shared" si="50"/>
        <v>2183532.37</v>
      </c>
      <c r="N157" s="16">
        <v>3453116</v>
      </c>
      <c r="O157" s="16">
        <v>1819288</v>
      </c>
      <c r="Q157" s="19">
        <f t="shared" si="51"/>
        <v>5272404</v>
      </c>
      <c r="R157" s="16">
        <v>2578706.7</v>
      </c>
      <c r="U157" s="20">
        <f t="shared" si="52"/>
        <v>2578706.7</v>
      </c>
      <c r="V157" s="19">
        <f t="shared" si="53"/>
        <v>10034643.07</v>
      </c>
      <c r="W157" s="21">
        <f t="shared" si="54"/>
        <v>0.9831817152391055</v>
      </c>
      <c r="X157" s="21">
        <f t="shared" si="55"/>
        <v>0</v>
      </c>
      <c r="Y157" s="21">
        <f t="shared" si="38"/>
        <v>0</v>
      </c>
      <c r="Z157" s="21">
        <f t="shared" si="39"/>
        <v>0.9831817152391055</v>
      </c>
      <c r="AA157" s="22">
        <f t="shared" si="40"/>
        <v>2.0102058167970482</v>
      </c>
      <c r="AB157" s="22">
        <f t="shared" si="41"/>
        <v>0.8325138724837179</v>
      </c>
      <c r="AC157" s="23"/>
      <c r="AD157" s="22">
        <f t="shared" si="42"/>
        <v>3.8259014045198714</v>
      </c>
      <c r="AE157" s="32">
        <v>147002.19391365888</v>
      </c>
      <c r="AF157" s="25">
        <f t="shared" si="43"/>
        <v>5624.1590016177</v>
      </c>
      <c r="AG157" s="25"/>
      <c r="AH157" s="25">
        <f t="shared" si="44"/>
        <v>5624.1590016177</v>
      </c>
      <c r="AI157" s="26"/>
      <c r="AJ157" s="27">
        <v>251927581</v>
      </c>
      <c r="AK157" s="21">
        <f t="shared" si="45"/>
        <v>0.8667301775108142</v>
      </c>
      <c r="AL157" s="21">
        <f t="shared" si="46"/>
        <v>2.092825239329393</v>
      </c>
      <c r="AM157" s="21">
        <f t="shared" si="47"/>
        <v>1.023590465864871</v>
      </c>
      <c r="AN157" s="21">
        <f t="shared" si="48"/>
        <v>1.023590465864871</v>
      </c>
      <c r="AO157" s="21">
        <f t="shared" si="56"/>
        <v>3.984</v>
      </c>
    </row>
    <row r="158" spans="1:41" ht="12.75">
      <c r="A158" s="12" t="s">
        <v>355</v>
      </c>
      <c r="B158" s="13" t="s">
        <v>356</v>
      </c>
      <c r="C158" s="14" t="s">
        <v>310</v>
      </c>
      <c r="D158" s="15"/>
      <c r="E158" s="15"/>
      <c r="F158" s="33">
        <v>246335333</v>
      </c>
      <c r="G158" s="31">
        <v>102.98</v>
      </c>
      <c r="H158" s="18">
        <f t="shared" si="49"/>
        <v>1.0298</v>
      </c>
      <c r="I158" s="16">
        <v>1973019.39</v>
      </c>
      <c r="J158" s="16">
        <v>124419.36</v>
      </c>
      <c r="L158" s="16">
        <v>50414.27</v>
      </c>
      <c r="M158" s="19">
        <f t="shared" si="50"/>
        <v>2147853.02</v>
      </c>
      <c r="N158" s="16">
        <v>4373327</v>
      </c>
      <c r="Q158" s="19">
        <f t="shared" si="51"/>
        <v>4373327</v>
      </c>
      <c r="R158" s="16">
        <v>2586988.23</v>
      </c>
      <c r="U158" s="20">
        <f t="shared" si="52"/>
        <v>2586988.23</v>
      </c>
      <c r="V158" s="19">
        <f t="shared" si="53"/>
        <v>9108168.25</v>
      </c>
      <c r="W158" s="21">
        <f t="shared" si="54"/>
        <v>1.0501896737647458</v>
      </c>
      <c r="X158" s="21">
        <f t="shared" si="55"/>
        <v>0</v>
      </c>
      <c r="Y158" s="21">
        <f t="shared" si="38"/>
        <v>0</v>
      </c>
      <c r="Z158" s="21">
        <f t="shared" si="39"/>
        <v>1.0501896737647458</v>
      </c>
      <c r="AA158" s="22">
        <f t="shared" si="40"/>
        <v>1.7753551416028492</v>
      </c>
      <c r="AB158" s="22">
        <f t="shared" si="41"/>
        <v>0.8719224294145412</v>
      </c>
      <c r="AC158" s="23"/>
      <c r="AD158" s="22">
        <f t="shared" si="42"/>
        <v>3.6974672447821364</v>
      </c>
      <c r="AE158" s="32">
        <v>185602.8466483012</v>
      </c>
      <c r="AF158" s="25">
        <f t="shared" si="43"/>
        <v>6862.604460204156</v>
      </c>
      <c r="AG158" s="25"/>
      <c r="AH158" s="25">
        <f t="shared" si="44"/>
        <v>6862.604460204156</v>
      </c>
      <c r="AI158" s="26"/>
      <c r="AJ158" s="27">
        <v>239326595</v>
      </c>
      <c r="AK158" s="21">
        <f t="shared" si="45"/>
        <v>0.8974568914917291</v>
      </c>
      <c r="AL158" s="21">
        <f t="shared" si="46"/>
        <v>1.8273468521122778</v>
      </c>
      <c r="AM158" s="21">
        <f t="shared" si="47"/>
        <v>1.0809447357908553</v>
      </c>
      <c r="AN158" s="21">
        <f t="shared" si="48"/>
        <v>1.0809447357908553</v>
      </c>
      <c r="AO158" s="21">
        <f t="shared" si="56"/>
        <v>3.805</v>
      </c>
    </row>
    <row r="159" spans="1:41" ht="12.75">
      <c r="A159" s="12" t="s">
        <v>357</v>
      </c>
      <c r="B159" s="29" t="s">
        <v>358</v>
      </c>
      <c r="C159" s="14" t="s">
        <v>310</v>
      </c>
      <c r="D159" s="15"/>
      <c r="E159" s="15"/>
      <c r="F159" s="33">
        <v>174801648</v>
      </c>
      <c r="G159" s="31">
        <v>65.44</v>
      </c>
      <c r="H159" s="18">
        <f t="shared" si="49"/>
        <v>0.6544</v>
      </c>
      <c r="I159" s="16">
        <v>2232974.48</v>
      </c>
      <c r="J159" s="16">
        <v>140932.67</v>
      </c>
      <c r="L159" s="16">
        <v>57105.4</v>
      </c>
      <c r="M159" s="19">
        <f t="shared" si="50"/>
        <v>2431012.55</v>
      </c>
      <c r="N159" s="16">
        <v>5874483</v>
      </c>
      <c r="Q159" s="19">
        <f t="shared" si="51"/>
        <v>5874483</v>
      </c>
      <c r="R159" s="16">
        <v>3479796</v>
      </c>
      <c r="U159" s="20">
        <f t="shared" si="52"/>
        <v>3479796</v>
      </c>
      <c r="V159" s="19">
        <f t="shared" si="53"/>
        <v>11785291.55</v>
      </c>
      <c r="W159" s="21">
        <f t="shared" si="54"/>
        <v>1.990711208855422</v>
      </c>
      <c r="X159" s="21">
        <f t="shared" si="55"/>
        <v>0</v>
      </c>
      <c r="Y159" s="21">
        <f t="shared" si="38"/>
        <v>0</v>
      </c>
      <c r="Z159" s="21">
        <f t="shared" si="39"/>
        <v>1.990711208855422</v>
      </c>
      <c r="AA159" s="22">
        <f t="shared" si="40"/>
        <v>3.36065653111005</v>
      </c>
      <c r="AB159" s="22">
        <f t="shared" si="41"/>
        <v>1.3907263334267876</v>
      </c>
      <c r="AC159" s="23"/>
      <c r="AD159" s="22">
        <f t="shared" si="42"/>
        <v>6.74209407339226</v>
      </c>
      <c r="AE159" s="32">
        <v>91781.99753390875</v>
      </c>
      <c r="AF159" s="25">
        <f t="shared" si="43"/>
        <v>6188.028616174693</v>
      </c>
      <c r="AG159" s="25"/>
      <c r="AH159" s="25">
        <f t="shared" si="44"/>
        <v>6188.028616174693</v>
      </c>
      <c r="AI159" s="26"/>
      <c r="AJ159" s="27">
        <v>266952793</v>
      </c>
      <c r="AK159" s="21">
        <f t="shared" si="45"/>
        <v>0.9106525999149219</v>
      </c>
      <c r="AL159" s="21">
        <f t="shared" si="46"/>
        <v>2.2005699711858795</v>
      </c>
      <c r="AM159" s="21">
        <f t="shared" si="47"/>
        <v>1.3035248520512763</v>
      </c>
      <c r="AN159" s="21">
        <f t="shared" si="48"/>
        <v>1.3035248520512763</v>
      </c>
      <c r="AO159" s="21">
        <f t="shared" si="56"/>
        <v>4.416</v>
      </c>
    </row>
    <row r="160" spans="1:41" ht="12.75">
      <c r="A160" s="12" t="s">
        <v>359</v>
      </c>
      <c r="B160" s="13" t="s">
        <v>360</v>
      </c>
      <c r="C160" s="14" t="s">
        <v>310</v>
      </c>
      <c r="D160" s="15"/>
      <c r="E160" s="15"/>
      <c r="F160" s="33">
        <v>257204000</v>
      </c>
      <c r="G160" s="31">
        <v>90.39</v>
      </c>
      <c r="H160" s="18">
        <f t="shared" si="49"/>
        <v>0.9039</v>
      </c>
      <c r="I160" s="16">
        <v>2194089.4</v>
      </c>
      <c r="J160" s="16">
        <v>138495.11</v>
      </c>
      <c r="L160" s="16">
        <v>56117.71</v>
      </c>
      <c r="M160" s="19">
        <f t="shared" si="50"/>
        <v>2388702.2199999997</v>
      </c>
      <c r="N160" s="16">
        <v>4664481</v>
      </c>
      <c r="Q160" s="19">
        <f t="shared" si="51"/>
        <v>4664481</v>
      </c>
      <c r="R160" s="16">
        <v>3411600</v>
      </c>
      <c r="U160" s="20">
        <f t="shared" si="52"/>
        <v>3411600</v>
      </c>
      <c r="V160" s="19">
        <f t="shared" si="53"/>
        <v>10464783.22</v>
      </c>
      <c r="W160" s="21">
        <f t="shared" si="54"/>
        <v>1.3264179406230074</v>
      </c>
      <c r="X160" s="21">
        <f t="shared" si="55"/>
        <v>0</v>
      </c>
      <c r="Y160" s="21">
        <f t="shared" si="38"/>
        <v>0</v>
      </c>
      <c r="Z160" s="21">
        <f t="shared" si="39"/>
        <v>1.3264179406230074</v>
      </c>
      <c r="AA160" s="22">
        <f t="shared" si="40"/>
        <v>1.8135336153403525</v>
      </c>
      <c r="AB160" s="22">
        <f t="shared" si="41"/>
        <v>0.928718923500412</v>
      </c>
      <c r="AC160" s="23"/>
      <c r="AD160" s="22">
        <f t="shared" si="42"/>
        <v>4.068670479463772</v>
      </c>
      <c r="AE160" s="32">
        <v>163697.14714714716</v>
      </c>
      <c r="AF160" s="25">
        <f t="shared" si="43"/>
        <v>6660.297501700348</v>
      </c>
      <c r="AG160" s="25"/>
      <c r="AH160" s="25">
        <f t="shared" si="44"/>
        <v>6660.297501700348</v>
      </c>
      <c r="AI160" s="26"/>
      <c r="AJ160" s="27">
        <v>284549176</v>
      </c>
      <c r="AK160" s="21">
        <f t="shared" si="45"/>
        <v>0.8394690343436453</v>
      </c>
      <c r="AL160" s="21">
        <f t="shared" si="46"/>
        <v>1.6392530337181508</v>
      </c>
      <c r="AM160" s="21">
        <f t="shared" si="47"/>
        <v>1.1989491756602382</v>
      </c>
      <c r="AN160" s="21">
        <f t="shared" si="48"/>
        <v>1.1989491756602382</v>
      </c>
      <c r="AO160" s="21">
        <f t="shared" si="56"/>
        <v>3.6769999999999996</v>
      </c>
    </row>
    <row r="161" spans="1:41" ht="12.75">
      <c r="A161" s="12" t="s">
        <v>361</v>
      </c>
      <c r="B161" s="13" t="s">
        <v>362</v>
      </c>
      <c r="C161" s="14" t="s">
        <v>310</v>
      </c>
      <c r="D161" s="15"/>
      <c r="E161" s="15"/>
      <c r="F161" s="33">
        <v>1525323350</v>
      </c>
      <c r="G161" s="31">
        <v>61.04</v>
      </c>
      <c r="H161" s="18">
        <f t="shared" si="49"/>
        <v>0.6103999999999999</v>
      </c>
      <c r="I161" s="16">
        <v>19672975.38</v>
      </c>
      <c r="L161" s="16">
        <v>503379.68</v>
      </c>
      <c r="M161" s="19">
        <f t="shared" si="50"/>
        <v>20176355.06</v>
      </c>
      <c r="N161" s="16">
        <v>37692292</v>
      </c>
      <c r="Q161" s="19">
        <f t="shared" si="51"/>
        <v>37692292</v>
      </c>
      <c r="R161" s="16">
        <v>22142229.49</v>
      </c>
      <c r="T161" s="16">
        <v>827770.51</v>
      </c>
      <c r="U161" s="20">
        <f t="shared" si="52"/>
        <v>22970000</v>
      </c>
      <c r="V161" s="19">
        <f t="shared" si="53"/>
        <v>80838647.06</v>
      </c>
      <c r="W161" s="21">
        <f t="shared" si="54"/>
        <v>1.4516416791233149</v>
      </c>
      <c r="X161" s="21">
        <f t="shared" si="55"/>
        <v>0.05426852673565903</v>
      </c>
      <c r="Y161" s="21">
        <f t="shared" si="38"/>
        <v>0</v>
      </c>
      <c r="Z161" s="21">
        <f t="shared" si="39"/>
        <v>1.505910205858974</v>
      </c>
      <c r="AA161" s="22">
        <f t="shared" si="40"/>
        <v>2.4711017503272337</v>
      </c>
      <c r="AB161" s="22">
        <f t="shared" si="41"/>
        <v>1.3227592077443775</v>
      </c>
      <c r="AC161" s="23"/>
      <c r="AD161" s="22">
        <f t="shared" si="42"/>
        <v>5.299771163930585</v>
      </c>
      <c r="AE161" s="32">
        <v>90492.84091941491</v>
      </c>
      <c r="AF161" s="25">
        <f t="shared" si="43"/>
        <v>4795.913488468729</v>
      </c>
      <c r="AG161" s="25"/>
      <c r="AH161" s="25">
        <f t="shared" si="44"/>
        <v>4795.913488468729</v>
      </c>
      <c r="AI161" s="26"/>
      <c r="AJ161" s="27">
        <v>2497596447</v>
      </c>
      <c r="AK161" s="21">
        <f t="shared" si="45"/>
        <v>0.8078308681226274</v>
      </c>
      <c r="AL161" s="21">
        <f t="shared" si="46"/>
        <v>1.509142601691089</v>
      </c>
      <c r="AM161" s="21">
        <f t="shared" si="47"/>
        <v>0.8865415194114422</v>
      </c>
      <c r="AN161" s="21">
        <f t="shared" si="48"/>
        <v>0.9196842038909258</v>
      </c>
      <c r="AO161" s="21">
        <f t="shared" si="56"/>
        <v>3.237</v>
      </c>
    </row>
    <row r="162" spans="1:41" ht="12.75">
      <c r="A162" s="12" t="s">
        <v>363</v>
      </c>
      <c r="B162" s="13" t="s">
        <v>364</v>
      </c>
      <c r="C162" s="14" t="s">
        <v>310</v>
      </c>
      <c r="D162" s="15"/>
      <c r="E162" s="15"/>
      <c r="F162" s="33">
        <v>530978571</v>
      </c>
      <c r="G162" s="31">
        <v>113.21</v>
      </c>
      <c r="H162" s="18">
        <f t="shared" si="49"/>
        <v>1.1320999999999999</v>
      </c>
      <c r="I162" s="16">
        <v>3752672.76</v>
      </c>
      <c r="J162" s="16">
        <v>236589.51</v>
      </c>
      <c r="L162" s="16">
        <v>95865.2</v>
      </c>
      <c r="M162" s="19">
        <f t="shared" si="50"/>
        <v>4085127.4699999997</v>
      </c>
      <c r="N162" s="16">
        <v>11239493</v>
      </c>
      <c r="Q162" s="19">
        <f t="shared" si="51"/>
        <v>11239493</v>
      </c>
      <c r="R162" s="16">
        <v>4938380.79</v>
      </c>
      <c r="U162" s="20">
        <f t="shared" si="52"/>
        <v>4938380.79</v>
      </c>
      <c r="V162" s="19">
        <f t="shared" si="53"/>
        <v>20263001.259999998</v>
      </c>
      <c r="W162" s="21">
        <f t="shared" si="54"/>
        <v>0.9300527478349028</v>
      </c>
      <c r="X162" s="21">
        <f t="shared" si="55"/>
        <v>0</v>
      </c>
      <c r="Y162" s="21">
        <f t="shared" si="38"/>
        <v>0</v>
      </c>
      <c r="Z162" s="21">
        <f t="shared" si="39"/>
        <v>0.9300527478349028</v>
      </c>
      <c r="AA162" s="22">
        <f t="shared" si="40"/>
        <v>2.116750771849887</v>
      </c>
      <c r="AB162" s="22">
        <f t="shared" si="41"/>
        <v>0.7693582553259009</v>
      </c>
      <c r="AC162" s="23"/>
      <c r="AD162" s="22">
        <f t="shared" si="42"/>
        <v>3.8161617750106904</v>
      </c>
      <c r="AE162" s="32">
        <v>153218.86604774537</v>
      </c>
      <c r="AF162" s="25">
        <f t="shared" si="43"/>
        <v>5847.0797982188915</v>
      </c>
      <c r="AG162" s="25"/>
      <c r="AH162" s="25">
        <f t="shared" si="44"/>
        <v>5847.0797982188915</v>
      </c>
      <c r="AI162" s="26"/>
      <c r="AJ162" s="27">
        <v>469080859</v>
      </c>
      <c r="AK162" s="21">
        <f t="shared" si="45"/>
        <v>0.8708791654191117</v>
      </c>
      <c r="AL162" s="21">
        <f t="shared" si="46"/>
        <v>2.3960672844252637</v>
      </c>
      <c r="AM162" s="21">
        <f t="shared" si="47"/>
        <v>1.052778150131255</v>
      </c>
      <c r="AN162" s="21">
        <f t="shared" si="48"/>
        <v>1.052778150131255</v>
      </c>
      <c r="AO162" s="21">
        <f t="shared" si="56"/>
        <v>4.32</v>
      </c>
    </row>
    <row r="163" spans="1:41" ht="12.75">
      <c r="A163" s="12" t="s">
        <v>365</v>
      </c>
      <c r="B163" s="13" t="s">
        <v>366</v>
      </c>
      <c r="C163" s="14" t="s">
        <v>310</v>
      </c>
      <c r="D163" s="15"/>
      <c r="E163" s="15"/>
      <c r="F163" s="33">
        <v>43936300</v>
      </c>
      <c r="G163" s="31">
        <v>99.93</v>
      </c>
      <c r="H163" s="18">
        <f t="shared" si="49"/>
        <v>0.9993000000000001</v>
      </c>
      <c r="I163" s="16">
        <v>344944.42</v>
      </c>
      <c r="J163" s="16">
        <v>21715.41</v>
      </c>
      <c r="L163" s="16">
        <v>8799.01</v>
      </c>
      <c r="M163" s="19">
        <f t="shared" si="50"/>
        <v>375458.83999999997</v>
      </c>
      <c r="Q163" s="19">
        <f t="shared" si="51"/>
        <v>0</v>
      </c>
      <c r="R163" s="16">
        <v>343521.59</v>
      </c>
      <c r="U163" s="20">
        <f t="shared" si="52"/>
        <v>343521.59</v>
      </c>
      <c r="V163" s="19">
        <f t="shared" si="53"/>
        <v>718980.4299999999</v>
      </c>
      <c r="W163" s="21">
        <f t="shared" si="54"/>
        <v>0.7818628104778964</v>
      </c>
      <c r="X163" s="21">
        <f t="shared" si="55"/>
        <v>0</v>
      </c>
      <c r="Y163" s="21">
        <f t="shared" si="38"/>
        <v>0</v>
      </c>
      <c r="Z163" s="21">
        <f t="shared" si="39"/>
        <v>0.7818628104778964</v>
      </c>
      <c r="AA163" s="22">
        <f t="shared" si="40"/>
        <v>0</v>
      </c>
      <c r="AB163" s="22">
        <f t="shared" si="41"/>
        <v>0.8545527047111385</v>
      </c>
      <c r="AC163" s="23"/>
      <c r="AD163" s="22">
        <f t="shared" si="42"/>
        <v>1.636415515189035</v>
      </c>
      <c r="AE163" s="32">
        <v>530400</v>
      </c>
      <c r="AF163" s="25">
        <f t="shared" si="43"/>
        <v>8679.547892562641</v>
      </c>
      <c r="AG163" s="25"/>
      <c r="AH163" s="25">
        <f t="shared" si="44"/>
        <v>8679.547892562641</v>
      </c>
      <c r="AI163" s="26"/>
      <c r="AJ163" s="27">
        <v>43967077</v>
      </c>
      <c r="AK163" s="21">
        <f t="shared" si="45"/>
        <v>0.8539545169218321</v>
      </c>
      <c r="AL163" s="21">
        <f t="shared" si="46"/>
        <v>0</v>
      </c>
      <c r="AM163" s="21">
        <f t="shared" si="47"/>
        <v>0.7813155056907696</v>
      </c>
      <c r="AN163" s="21">
        <f t="shared" si="48"/>
        <v>0.7813155056907696</v>
      </c>
      <c r="AO163" s="21">
        <f t="shared" si="56"/>
        <v>1.635</v>
      </c>
    </row>
    <row r="164" spans="1:41" ht="12.75">
      <c r="A164" s="12" t="s">
        <v>367</v>
      </c>
      <c r="B164" s="13" t="s">
        <v>368</v>
      </c>
      <c r="C164" s="14" t="s">
        <v>310</v>
      </c>
      <c r="D164" s="15"/>
      <c r="E164" s="15"/>
      <c r="F164" s="33">
        <v>506582363</v>
      </c>
      <c r="G164" s="31">
        <v>98.34</v>
      </c>
      <c r="H164" s="18">
        <f t="shared" si="49"/>
        <v>0.9834</v>
      </c>
      <c r="I164" s="16">
        <v>4149938.74</v>
      </c>
      <c r="L164" s="16">
        <v>106072.59</v>
      </c>
      <c r="M164" s="19">
        <f t="shared" si="50"/>
        <v>4256011.33</v>
      </c>
      <c r="N164" s="16">
        <v>6696300</v>
      </c>
      <c r="O164" s="16">
        <v>2875190</v>
      </c>
      <c r="Q164" s="19">
        <f t="shared" si="51"/>
        <v>9571490</v>
      </c>
      <c r="R164" s="16">
        <v>4989089.88</v>
      </c>
      <c r="T164" s="16">
        <v>176493.81</v>
      </c>
      <c r="U164" s="20">
        <f t="shared" si="52"/>
        <v>5165583.6899999995</v>
      </c>
      <c r="V164" s="19">
        <f t="shared" si="53"/>
        <v>18993085.02</v>
      </c>
      <c r="W164" s="21">
        <f t="shared" si="54"/>
        <v>0.9848526605731831</v>
      </c>
      <c r="X164" s="21">
        <f t="shared" si="55"/>
        <v>0.03484010160851178</v>
      </c>
      <c r="Y164" s="21">
        <f t="shared" si="38"/>
        <v>0</v>
      </c>
      <c r="Z164" s="21">
        <f t="shared" si="39"/>
        <v>1.0196927621816947</v>
      </c>
      <c r="AA164" s="22">
        <f t="shared" si="40"/>
        <v>1.8894242474841154</v>
      </c>
      <c r="AB164" s="22">
        <f t="shared" si="41"/>
        <v>0.8401420264210818</v>
      </c>
      <c r="AC164" s="23"/>
      <c r="AD164" s="22">
        <f t="shared" si="42"/>
        <v>3.7492590360868916</v>
      </c>
      <c r="AE164" s="32">
        <v>147085.93508500772</v>
      </c>
      <c r="AF164" s="25">
        <f t="shared" si="43"/>
        <v>5514.632711987551</v>
      </c>
      <c r="AG164" s="25"/>
      <c r="AH164" s="25">
        <f t="shared" si="44"/>
        <v>5514.632711987551</v>
      </c>
      <c r="AI164" s="26"/>
      <c r="AJ164" s="27">
        <v>515116333</v>
      </c>
      <c r="AK164" s="21">
        <f t="shared" si="45"/>
        <v>0.8262233319633451</v>
      </c>
      <c r="AL164" s="21">
        <f t="shared" si="46"/>
        <v>1.8581220176530495</v>
      </c>
      <c r="AM164" s="21">
        <f t="shared" si="47"/>
        <v>0.9685365344453172</v>
      </c>
      <c r="AN164" s="21">
        <f t="shared" si="48"/>
        <v>1.0027994375398692</v>
      </c>
      <c r="AO164" s="21">
        <f t="shared" si="56"/>
        <v>3.6870000000000003</v>
      </c>
    </row>
    <row r="165" spans="1:41" ht="12.75">
      <c r="A165" s="12" t="s">
        <v>369</v>
      </c>
      <c r="B165" s="13" t="s">
        <v>370</v>
      </c>
      <c r="C165" s="14" t="s">
        <v>310</v>
      </c>
      <c r="D165" s="15"/>
      <c r="E165" s="15"/>
      <c r="F165" s="33">
        <v>315585500</v>
      </c>
      <c r="G165" s="31">
        <v>96.25</v>
      </c>
      <c r="H165" s="18">
        <f t="shared" si="49"/>
        <v>0.9625</v>
      </c>
      <c r="I165" s="16">
        <v>2518210.34</v>
      </c>
      <c r="J165" s="16">
        <v>158612.61</v>
      </c>
      <c r="L165" s="16">
        <v>64269.24</v>
      </c>
      <c r="M165" s="19">
        <f t="shared" si="50"/>
        <v>2741092.19</v>
      </c>
      <c r="N165" s="16">
        <v>4155085</v>
      </c>
      <c r="O165" s="16">
        <v>2027350</v>
      </c>
      <c r="Q165" s="19">
        <f t="shared" si="51"/>
        <v>6182435</v>
      </c>
      <c r="R165" s="16">
        <v>3421521.47</v>
      </c>
      <c r="U165" s="20">
        <f t="shared" si="52"/>
        <v>3421521.47</v>
      </c>
      <c r="V165" s="19">
        <f t="shared" si="53"/>
        <v>12345048.66</v>
      </c>
      <c r="W165" s="21">
        <f t="shared" si="54"/>
        <v>1.0841820901150403</v>
      </c>
      <c r="X165" s="21">
        <f t="shared" si="55"/>
        <v>0</v>
      </c>
      <c r="Y165" s="21">
        <f t="shared" si="38"/>
        <v>0</v>
      </c>
      <c r="Z165" s="21">
        <f t="shared" si="39"/>
        <v>1.0841820901150403</v>
      </c>
      <c r="AA165" s="22">
        <f t="shared" si="40"/>
        <v>1.9590364576319255</v>
      </c>
      <c r="AB165" s="22">
        <f t="shared" si="41"/>
        <v>0.8685735529674209</v>
      </c>
      <c r="AC165" s="23"/>
      <c r="AD165" s="22">
        <f t="shared" si="42"/>
        <v>3.9117921007143863</v>
      </c>
      <c r="AE165" s="32">
        <v>136103.31618067468</v>
      </c>
      <c r="AF165" s="25">
        <f t="shared" si="43"/>
        <v>5324.078771165958</v>
      </c>
      <c r="AG165" s="25"/>
      <c r="AH165" s="25">
        <f t="shared" si="44"/>
        <v>5324.078771165958</v>
      </c>
      <c r="AI165" s="26"/>
      <c r="AJ165" s="27">
        <v>327881035</v>
      </c>
      <c r="AK165" s="21">
        <f t="shared" si="45"/>
        <v>0.8360020548306492</v>
      </c>
      <c r="AL165" s="21">
        <f t="shared" si="46"/>
        <v>1.8855726132498025</v>
      </c>
      <c r="AM165" s="21">
        <f t="shared" si="47"/>
        <v>1.0435252743422627</v>
      </c>
      <c r="AN165" s="21">
        <f t="shared" si="48"/>
        <v>1.0435252743422627</v>
      </c>
      <c r="AO165" s="21">
        <f t="shared" si="56"/>
        <v>3.766</v>
      </c>
    </row>
    <row r="166" spans="1:41" ht="12.75">
      <c r="A166" s="12" t="s">
        <v>371</v>
      </c>
      <c r="B166" s="13" t="s">
        <v>372</v>
      </c>
      <c r="C166" s="14" t="s">
        <v>310</v>
      </c>
      <c r="D166" s="15"/>
      <c r="E166" s="15"/>
      <c r="F166" s="33">
        <v>416098600</v>
      </c>
      <c r="G166" s="31">
        <v>96.26</v>
      </c>
      <c r="H166" s="18">
        <f t="shared" si="49"/>
        <v>0.9626</v>
      </c>
      <c r="I166" s="16">
        <v>3339216.97</v>
      </c>
      <c r="L166" s="16">
        <v>85357.57</v>
      </c>
      <c r="M166" s="19">
        <f t="shared" si="50"/>
        <v>3424574.54</v>
      </c>
      <c r="N166" s="16">
        <v>6156751</v>
      </c>
      <c r="O166" s="16">
        <v>2947636</v>
      </c>
      <c r="Q166" s="19">
        <f t="shared" si="51"/>
        <v>9104387</v>
      </c>
      <c r="R166" s="16">
        <v>3614105.89</v>
      </c>
      <c r="S166" s="16">
        <v>57247.36</v>
      </c>
      <c r="T166" s="16">
        <v>145085.7</v>
      </c>
      <c r="U166" s="20">
        <f t="shared" si="52"/>
        <v>3816438.95</v>
      </c>
      <c r="V166" s="19">
        <f t="shared" si="53"/>
        <v>16345400.49</v>
      </c>
      <c r="W166" s="21">
        <f t="shared" si="54"/>
        <v>0.8685695866316302</v>
      </c>
      <c r="X166" s="21">
        <f t="shared" si="55"/>
        <v>0.03486810578069718</v>
      </c>
      <c r="Y166" s="21">
        <f t="shared" si="38"/>
        <v>0.013758123675494222</v>
      </c>
      <c r="Z166" s="21">
        <f t="shared" si="39"/>
        <v>0.9171958160878216</v>
      </c>
      <c r="AA166" s="22">
        <f t="shared" si="40"/>
        <v>2.18803596070739</v>
      </c>
      <c r="AB166" s="22">
        <f t="shared" si="41"/>
        <v>0.8230199620955225</v>
      </c>
      <c r="AC166" s="23"/>
      <c r="AD166" s="22">
        <f t="shared" si="42"/>
        <v>3.928251738890734</v>
      </c>
      <c r="AE166" s="32">
        <v>156860.06616257087</v>
      </c>
      <c r="AF166" s="25">
        <f t="shared" si="43"/>
        <v>6161.858276656346</v>
      </c>
      <c r="AG166" s="25"/>
      <c r="AH166" s="25">
        <f t="shared" si="44"/>
        <v>6161.858276656346</v>
      </c>
      <c r="AI166" s="26"/>
      <c r="AJ166" s="27">
        <v>432265319</v>
      </c>
      <c r="AK166" s="21">
        <f t="shared" si="45"/>
        <v>0.7922390229968924</v>
      </c>
      <c r="AL166" s="21">
        <f t="shared" si="46"/>
        <v>2.1062034356728025</v>
      </c>
      <c r="AM166" s="21">
        <f t="shared" si="47"/>
        <v>0.8360850919895335</v>
      </c>
      <c r="AN166" s="21">
        <f t="shared" si="48"/>
        <v>0.8828927009062228</v>
      </c>
      <c r="AO166" s="21">
        <f t="shared" si="56"/>
        <v>3.7809999999999997</v>
      </c>
    </row>
    <row r="167" spans="1:41" ht="12.75">
      <c r="A167" s="12" t="s">
        <v>373</v>
      </c>
      <c r="B167" s="13" t="s">
        <v>374</v>
      </c>
      <c r="C167" s="14" t="s">
        <v>310</v>
      </c>
      <c r="D167" s="15"/>
      <c r="E167" s="15"/>
      <c r="F167" s="33">
        <v>16591295</v>
      </c>
      <c r="G167" s="31">
        <v>100</v>
      </c>
      <c r="H167" s="18">
        <f t="shared" si="49"/>
        <v>1</v>
      </c>
      <c r="I167" s="16">
        <v>131205.69</v>
      </c>
      <c r="J167" s="16">
        <v>8259.84</v>
      </c>
      <c r="L167" s="16">
        <v>3346.86</v>
      </c>
      <c r="M167" s="19">
        <f t="shared" si="50"/>
        <v>142812.38999999998</v>
      </c>
      <c r="N167" s="16">
        <v>20000</v>
      </c>
      <c r="Q167" s="19">
        <f t="shared" si="51"/>
        <v>20000</v>
      </c>
      <c r="R167" s="16">
        <v>112338</v>
      </c>
      <c r="U167" s="20">
        <f t="shared" si="52"/>
        <v>112338</v>
      </c>
      <c r="V167" s="19">
        <f t="shared" si="53"/>
        <v>275150.39</v>
      </c>
      <c r="W167" s="21">
        <f t="shared" si="54"/>
        <v>0.6770900041256575</v>
      </c>
      <c r="X167" s="21">
        <f t="shared" si="55"/>
        <v>0</v>
      </c>
      <c r="Y167" s="21">
        <f t="shared" si="38"/>
        <v>0</v>
      </c>
      <c r="Z167" s="21">
        <f t="shared" si="39"/>
        <v>0.6770900041256575</v>
      </c>
      <c r="AA167" s="22">
        <f t="shared" si="40"/>
        <v>0.12054514129246692</v>
      </c>
      <c r="AB167" s="22">
        <f t="shared" si="41"/>
        <v>0.8607669865432445</v>
      </c>
      <c r="AC167" s="23"/>
      <c r="AD167" s="22">
        <f t="shared" si="42"/>
        <v>1.658402131961369</v>
      </c>
      <c r="AE167" s="32">
        <v>1528333.3333333333</v>
      </c>
      <c r="AF167" s="25">
        <f t="shared" si="43"/>
        <v>25345.912583476256</v>
      </c>
      <c r="AG167" s="25"/>
      <c r="AH167" s="25">
        <f t="shared" si="44"/>
        <v>25345.912583476256</v>
      </c>
      <c r="AI167" s="26"/>
      <c r="AJ167" s="27">
        <v>16591295</v>
      </c>
      <c r="AK167" s="21">
        <f t="shared" si="45"/>
        <v>0.8607669865432445</v>
      </c>
      <c r="AL167" s="21">
        <f t="shared" si="46"/>
        <v>0.12054514129246692</v>
      </c>
      <c r="AM167" s="21">
        <f t="shared" si="47"/>
        <v>0.6770900041256575</v>
      </c>
      <c r="AN167" s="21">
        <f t="shared" si="48"/>
        <v>0.6770900041256575</v>
      </c>
      <c r="AO167" s="21">
        <f t="shared" si="56"/>
        <v>1.659</v>
      </c>
    </row>
    <row r="168" spans="1:41" ht="12.75">
      <c r="A168" s="12" t="s">
        <v>375</v>
      </c>
      <c r="B168" s="13" t="s">
        <v>376</v>
      </c>
      <c r="C168" s="14" t="s">
        <v>310</v>
      </c>
      <c r="D168" s="15"/>
      <c r="E168" s="15"/>
      <c r="F168" s="33">
        <v>3185605381</v>
      </c>
      <c r="G168" s="31">
        <v>89.22</v>
      </c>
      <c r="H168" s="18">
        <f t="shared" si="49"/>
        <v>0.8922</v>
      </c>
      <c r="I168" s="16">
        <v>27842627.15</v>
      </c>
      <c r="J168" s="16">
        <v>1755830.21</v>
      </c>
      <c r="L168" s="16">
        <v>711455.94</v>
      </c>
      <c r="M168" s="19">
        <f t="shared" si="50"/>
        <v>30309913.3</v>
      </c>
      <c r="N168" s="16">
        <v>43150070</v>
      </c>
      <c r="O168" s="16">
        <v>19417564</v>
      </c>
      <c r="Q168" s="19">
        <f t="shared" si="51"/>
        <v>62567634</v>
      </c>
      <c r="R168" s="16">
        <v>18711000</v>
      </c>
      <c r="S168" s="16">
        <v>637121.08</v>
      </c>
      <c r="U168" s="20">
        <f t="shared" si="52"/>
        <v>19348121.08</v>
      </c>
      <c r="V168" s="19">
        <f t="shared" si="53"/>
        <v>112225668.38</v>
      </c>
      <c r="W168" s="21">
        <f t="shared" si="54"/>
        <v>0.5873608863043291</v>
      </c>
      <c r="X168" s="21">
        <f t="shared" si="55"/>
        <v>0</v>
      </c>
      <c r="Y168" s="21">
        <f t="shared" si="38"/>
        <v>0.020000000119286588</v>
      </c>
      <c r="Z168" s="21">
        <f t="shared" si="39"/>
        <v>0.6073608864236156</v>
      </c>
      <c r="AA168" s="22">
        <f t="shared" si="40"/>
        <v>1.9640735909467626</v>
      </c>
      <c r="AB168" s="22">
        <f t="shared" si="41"/>
        <v>0.9514647821973905</v>
      </c>
      <c r="AC168" s="23"/>
      <c r="AD168" s="22">
        <f t="shared" si="42"/>
        <v>3.522899259567769</v>
      </c>
      <c r="AE168" s="32">
        <v>255547.04690214244</v>
      </c>
      <c r="AF168" s="25">
        <f t="shared" si="43"/>
        <v>9002.665023162876</v>
      </c>
      <c r="AG168" s="25"/>
      <c r="AH168" s="25">
        <f t="shared" si="44"/>
        <v>9002.665023162876</v>
      </c>
      <c r="AI168" s="26"/>
      <c r="AJ168" s="27">
        <v>3569619173</v>
      </c>
      <c r="AK168" s="21">
        <f t="shared" si="45"/>
        <v>0.849107757187632</v>
      </c>
      <c r="AL168" s="21">
        <f t="shared" si="46"/>
        <v>1.7527817665607324</v>
      </c>
      <c r="AM168" s="21">
        <f t="shared" si="47"/>
        <v>0.5241735628698676</v>
      </c>
      <c r="AN168" s="21">
        <f t="shared" si="48"/>
        <v>0.5420219956892303</v>
      </c>
      <c r="AO168" s="21">
        <f t="shared" si="56"/>
        <v>3.144</v>
      </c>
    </row>
    <row r="169" spans="1:41" ht="12.75">
      <c r="A169" s="12" t="s">
        <v>377</v>
      </c>
      <c r="B169" s="13" t="s">
        <v>378</v>
      </c>
      <c r="C169" s="14" t="s">
        <v>310</v>
      </c>
      <c r="D169" s="15"/>
      <c r="E169" s="15"/>
      <c r="F169" s="33">
        <v>474407515</v>
      </c>
      <c r="G169" s="31">
        <v>62.04</v>
      </c>
      <c r="H169" s="18">
        <f t="shared" si="49"/>
        <v>0.6204</v>
      </c>
      <c r="I169" s="16">
        <v>6016177.65</v>
      </c>
      <c r="L169" s="16">
        <v>154335.03</v>
      </c>
      <c r="M169" s="19">
        <f t="shared" si="50"/>
        <v>6170512.680000001</v>
      </c>
      <c r="N169" s="16">
        <v>13228701</v>
      </c>
      <c r="Q169" s="19">
        <f t="shared" si="51"/>
        <v>13228701</v>
      </c>
      <c r="R169" s="16">
        <v>6545272.05</v>
      </c>
      <c r="T169" s="16">
        <v>255962.2</v>
      </c>
      <c r="U169" s="20">
        <f t="shared" si="52"/>
        <v>6801234.25</v>
      </c>
      <c r="V169" s="19">
        <f t="shared" si="53"/>
        <v>26200447.93</v>
      </c>
      <c r="W169" s="21">
        <f t="shared" si="54"/>
        <v>1.3796729273987154</v>
      </c>
      <c r="X169" s="21">
        <f t="shared" si="55"/>
        <v>0.05395407785646061</v>
      </c>
      <c r="Y169" s="21">
        <f t="shared" si="38"/>
        <v>0</v>
      </c>
      <c r="Z169" s="21">
        <f t="shared" si="39"/>
        <v>1.433627005255176</v>
      </c>
      <c r="AA169" s="22">
        <f t="shared" si="40"/>
        <v>2.7884678428839815</v>
      </c>
      <c r="AB169" s="22">
        <f t="shared" si="41"/>
        <v>1.3006776842478984</v>
      </c>
      <c r="AC169" s="23"/>
      <c r="AD169" s="22">
        <f t="shared" si="42"/>
        <v>5.522772532387055</v>
      </c>
      <c r="AE169" s="32">
        <v>115899.18853124155</v>
      </c>
      <c r="AF169" s="25">
        <f t="shared" si="43"/>
        <v>6400.848549462896</v>
      </c>
      <c r="AG169" s="25"/>
      <c r="AH169" s="25">
        <f t="shared" si="44"/>
        <v>6400.848549462896</v>
      </c>
      <c r="AI169" s="26"/>
      <c r="AJ169" s="27">
        <v>764066178</v>
      </c>
      <c r="AK169" s="21">
        <f t="shared" si="45"/>
        <v>0.8075887740708242</v>
      </c>
      <c r="AL169" s="21">
        <f t="shared" si="46"/>
        <v>1.7313553957625905</v>
      </c>
      <c r="AM169" s="21">
        <f t="shared" si="47"/>
        <v>0.8566367990705642</v>
      </c>
      <c r="AN169" s="21">
        <f t="shared" si="48"/>
        <v>0.8901368030453509</v>
      </c>
      <c r="AO169" s="21">
        <f t="shared" si="56"/>
        <v>3.4290000000000003</v>
      </c>
    </row>
    <row r="170" spans="1:41" ht="12.75">
      <c r="A170" s="12" t="s">
        <v>379</v>
      </c>
      <c r="B170" s="13" t="s">
        <v>380</v>
      </c>
      <c r="C170" s="14" t="s">
        <v>310</v>
      </c>
      <c r="D170" s="15"/>
      <c r="E170" s="15"/>
      <c r="F170" s="33">
        <v>2627503750</v>
      </c>
      <c r="G170" s="31">
        <v>99.53</v>
      </c>
      <c r="H170" s="18">
        <f t="shared" si="49"/>
        <v>0.9953</v>
      </c>
      <c r="I170" s="16">
        <v>20095887.49</v>
      </c>
      <c r="J170" s="16">
        <v>1270612.92</v>
      </c>
      <c r="L170" s="16">
        <v>514847.68</v>
      </c>
      <c r="M170" s="19">
        <f t="shared" si="50"/>
        <v>21881348.089999996</v>
      </c>
      <c r="N170" s="16">
        <v>46209265</v>
      </c>
      <c r="Q170" s="19">
        <f t="shared" si="51"/>
        <v>46209265</v>
      </c>
      <c r="R170" s="16">
        <v>15265160</v>
      </c>
      <c r="U170" s="20">
        <f t="shared" si="52"/>
        <v>15265160</v>
      </c>
      <c r="V170" s="19">
        <f t="shared" si="53"/>
        <v>83355773.09</v>
      </c>
      <c r="W170" s="21">
        <f t="shared" si="54"/>
        <v>0.5809757645445797</v>
      </c>
      <c r="X170" s="21">
        <f t="shared" si="55"/>
        <v>0</v>
      </c>
      <c r="Y170" s="21">
        <f t="shared" si="38"/>
        <v>0</v>
      </c>
      <c r="Z170" s="21">
        <f t="shared" si="39"/>
        <v>0.5809757645445797</v>
      </c>
      <c r="AA170" s="22">
        <f t="shared" si="40"/>
        <v>1.7586755109293375</v>
      </c>
      <c r="AB170" s="22">
        <f t="shared" si="41"/>
        <v>0.832780851026378</v>
      </c>
      <c r="AC170" s="23"/>
      <c r="AD170" s="22">
        <f t="shared" si="42"/>
        <v>3.172432126500295</v>
      </c>
      <c r="AE170" s="32">
        <v>174837.18381112986</v>
      </c>
      <c r="AF170" s="25">
        <f t="shared" si="43"/>
        <v>5546.590988292656</v>
      </c>
      <c r="AG170" s="25"/>
      <c r="AH170" s="25">
        <f t="shared" si="44"/>
        <v>5546.590988292656</v>
      </c>
      <c r="AI170" s="26"/>
      <c r="AJ170" s="27">
        <v>2639885407</v>
      </c>
      <c r="AK170" s="21">
        <f t="shared" si="45"/>
        <v>0.8288749213120672</v>
      </c>
      <c r="AL170" s="21">
        <f t="shared" si="46"/>
        <v>1.7504269267700074</v>
      </c>
      <c r="AM170" s="21">
        <f t="shared" si="47"/>
        <v>0.5782508573865532</v>
      </c>
      <c r="AN170" s="21">
        <f t="shared" si="48"/>
        <v>0.5782508573865532</v>
      </c>
      <c r="AO170" s="21">
        <f t="shared" si="56"/>
        <v>3.1569999999999996</v>
      </c>
    </row>
    <row r="171" spans="1:41" ht="12.75">
      <c r="A171" s="12" t="s">
        <v>381</v>
      </c>
      <c r="B171" s="13" t="s">
        <v>382</v>
      </c>
      <c r="C171" s="14" t="s">
        <v>310</v>
      </c>
      <c r="D171" s="15"/>
      <c r="E171" s="15"/>
      <c r="F171" s="33">
        <v>66902591</v>
      </c>
      <c r="G171" s="31">
        <v>116.08</v>
      </c>
      <c r="H171" s="18">
        <f t="shared" si="49"/>
        <v>1.1608</v>
      </c>
      <c r="I171" s="16">
        <v>528646.38</v>
      </c>
      <c r="J171" s="16">
        <v>33280.87</v>
      </c>
      <c r="L171" s="16">
        <v>13484.94</v>
      </c>
      <c r="M171" s="19">
        <f t="shared" si="50"/>
        <v>575412.19</v>
      </c>
      <c r="N171" s="16">
        <v>2078293</v>
      </c>
      <c r="Q171" s="19">
        <f t="shared" si="51"/>
        <v>2078293</v>
      </c>
      <c r="R171" s="16">
        <v>1907055.04</v>
      </c>
      <c r="U171" s="20">
        <f t="shared" si="52"/>
        <v>1907055.04</v>
      </c>
      <c r="V171" s="19">
        <f t="shared" si="53"/>
        <v>4560760.23</v>
      </c>
      <c r="W171" s="21">
        <f t="shared" si="54"/>
        <v>2.8504950428601488</v>
      </c>
      <c r="X171" s="21">
        <f t="shared" si="55"/>
        <v>0</v>
      </c>
      <c r="Y171" s="21">
        <f t="shared" si="38"/>
        <v>0</v>
      </c>
      <c r="Z171" s="21">
        <f t="shared" si="39"/>
        <v>2.8504950428601488</v>
      </c>
      <c r="AA171" s="22">
        <f t="shared" si="40"/>
        <v>3.106446206246332</v>
      </c>
      <c r="AB171" s="22">
        <f t="shared" si="41"/>
        <v>0.860074597110895</v>
      </c>
      <c r="AC171" s="23"/>
      <c r="AD171" s="22">
        <f t="shared" si="42"/>
        <v>6.817015846217377</v>
      </c>
      <c r="AE171" s="32">
        <v>69039.56670467503</v>
      </c>
      <c r="AF171" s="25">
        <f t="shared" si="43"/>
        <v>4706.438202417513</v>
      </c>
      <c r="AG171" s="25"/>
      <c r="AH171" s="25">
        <f t="shared" si="44"/>
        <v>4706.438202417513</v>
      </c>
      <c r="AI171" s="26"/>
      <c r="AJ171" s="27">
        <v>57643888</v>
      </c>
      <c r="AK171" s="21">
        <f t="shared" si="45"/>
        <v>0.998218909175592</v>
      </c>
      <c r="AL171" s="21">
        <f t="shared" si="46"/>
        <v>3.605400454598066</v>
      </c>
      <c r="AM171" s="21">
        <f t="shared" si="47"/>
        <v>3.308338674171319</v>
      </c>
      <c r="AN171" s="21">
        <f t="shared" si="48"/>
        <v>3.308338674171319</v>
      </c>
      <c r="AO171" s="21">
        <f t="shared" si="56"/>
        <v>7.911</v>
      </c>
    </row>
    <row r="172" spans="1:41" ht="12.75">
      <c r="A172" s="12" t="s">
        <v>383</v>
      </c>
      <c r="B172" s="13" t="s">
        <v>384</v>
      </c>
      <c r="C172" s="14" t="s">
        <v>385</v>
      </c>
      <c r="D172" s="15"/>
      <c r="E172" s="15"/>
      <c r="F172" s="33">
        <v>7308584327</v>
      </c>
      <c r="G172" s="31">
        <v>94.57</v>
      </c>
      <c r="H172" s="18">
        <f t="shared" si="49"/>
        <v>0.9457</v>
      </c>
      <c r="I172" s="16">
        <v>16178643.59</v>
      </c>
      <c r="L172" s="16">
        <v>771200.49</v>
      </c>
      <c r="M172" s="19">
        <f t="shared" si="50"/>
        <v>16949844.08</v>
      </c>
      <c r="N172" s="16">
        <v>3078694</v>
      </c>
      <c r="Q172" s="19">
        <f t="shared" si="51"/>
        <v>3078694</v>
      </c>
      <c r="R172" s="16">
        <v>16369000</v>
      </c>
      <c r="T172" s="16">
        <v>2545828.1</v>
      </c>
      <c r="U172" s="20">
        <f t="shared" si="52"/>
        <v>18914828.1</v>
      </c>
      <c r="V172" s="19">
        <f t="shared" si="53"/>
        <v>38943366.18</v>
      </c>
      <c r="W172" s="21">
        <f t="shared" si="54"/>
        <v>0.22396950308869304</v>
      </c>
      <c r="X172" s="21">
        <f t="shared" si="55"/>
        <v>0.0348333957178955</v>
      </c>
      <c r="Y172" s="21">
        <f t="shared" si="38"/>
        <v>0</v>
      </c>
      <c r="Z172" s="21">
        <f t="shared" si="39"/>
        <v>0.2588028988065886</v>
      </c>
      <c r="AA172" s="22">
        <f t="shared" si="40"/>
        <v>0.04212435489902503</v>
      </c>
      <c r="AB172" s="22">
        <f t="shared" si="41"/>
        <v>0.23191692565388386</v>
      </c>
      <c r="AC172" s="23"/>
      <c r="AD172" s="22">
        <f t="shared" si="42"/>
        <v>0.5328441793594975</v>
      </c>
      <c r="AE172" s="32">
        <v>1313624.8730009408</v>
      </c>
      <c r="AF172" s="25">
        <f t="shared" si="43"/>
        <v>6999.573674404103</v>
      </c>
      <c r="AG172" s="25"/>
      <c r="AH172" s="25">
        <f t="shared" si="44"/>
        <v>6999.573674404103</v>
      </c>
      <c r="AI172" s="26"/>
      <c r="AJ172" s="27">
        <v>7728176992</v>
      </c>
      <c r="AK172" s="21">
        <f t="shared" si="45"/>
        <v>0.21932525739959138</v>
      </c>
      <c r="AL172" s="21">
        <f t="shared" si="46"/>
        <v>0.03983726049735896</v>
      </c>
      <c r="AM172" s="21">
        <f t="shared" si="47"/>
        <v>0.2118093311908455</v>
      </c>
      <c r="AN172" s="21">
        <f t="shared" si="48"/>
        <v>0.24475148692350243</v>
      </c>
      <c r="AO172" s="21">
        <f t="shared" si="56"/>
        <v>0.504</v>
      </c>
    </row>
    <row r="173" spans="1:41" ht="12.75">
      <c r="A173" s="12" t="s">
        <v>386</v>
      </c>
      <c r="B173" s="13" t="s">
        <v>387</v>
      </c>
      <c r="C173" s="14" t="s">
        <v>385</v>
      </c>
      <c r="D173" s="15"/>
      <c r="E173" s="15"/>
      <c r="F173" s="33">
        <v>2795235760</v>
      </c>
      <c r="G173" s="31">
        <v>102.78</v>
      </c>
      <c r="H173" s="18">
        <f t="shared" si="49"/>
        <v>1.0278</v>
      </c>
      <c r="I173" s="16">
        <v>5753731.41</v>
      </c>
      <c r="J173" s="16">
        <v>796408.5</v>
      </c>
      <c r="L173" s="16">
        <v>274178.82</v>
      </c>
      <c r="M173" s="19">
        <f t="shared" si="50"/>
        <v>6824318.73</v>
      </c>
      <c r="N173" s="16">
        <v>1574143</v>
      </c>
      <c r="O173" s="16">
        <v>6520339</v>
      </c>
      <c r="Q173" s="19">
        <f t="shared" si="51"/>
        <v>8094482</v>
      </c>
      <c r="R173" s="16">
        <v>9195495.82</v>
      </c>
      <c r="U173" s="20">
        <f t="shared" si="52"/>
        <v>9195495.82</v>
      </c>
      <c r="V173" s="19">
        <f t="shared" si="53"/>
        <v>24114296.55</v>
      </c>
      <c r="W173" s="21">
        <f t="shared" si="54"/>
        <v>0.3289703126866122</v>
      </c>
      <c r="X173" s="21">
        <f t="shared" si="55"/>
        <v>0</v>
      </c>
      <c r="Y173" s="21">
        <f t="shared" si="38"/>
        <v>0</v>
      </c>
      <c r="Z173" s="21">
        <f t="shared" si="39"/>
        <v>0.3289703126866122</v>
      </c>
      <c r="AA173" s="22">
        <f t="shared" si="40"/>
        <v>0.2895813696945549</v>
      </c>
      <c r="AB173" s="22">
        <f t="shared" si="41"/>
        <v>0.24414107846130306</v>
      </c>
      <c r="AC173" s="23"/>
      <c r="AD173" s="22">
        <f t="shared" si="42"/>
        <v>0.86269276084247</v>
      </c>
      <c r="AE173" s="32">
        <v>629925.7896261953</v>
      </c>
      <c r="AF173" s="25">
        <f t="shared" si="43"/>
        <v>5434.324185784954</v>
      </c>
      <c r="AG173" s="25"/>
      <c r="AH173" s="25">
        <f t="shared" si="44"/>
        <v>5434.324185784954</v>
      </c>
      <c r="AI173" s="26"/>
      <c r="AJ173" s="27">
        <v>2719645978</v>
      </c>
      <c r="AK173" s="21">
        <f t="shared" si="45"/>
        <v>0.2509267303613736</v>
      </c>
      <c r="AL173" s="21">
        <f t="shared" si="46"/>
        <v>0.297629988074867</v>
      </c>
      <c r="AM173" s="21">
        <f t="shared" si="47"/>
        <v>0.33811370650389855</v>
      </c>
      <c r="AN173" s="21">
        <f t="shared" si="48"/>
        <v>0.33811370650389855</v>
      </c>
      <c r="AO173" s="21">
        <f t="shared" si="56"/>
        <v>0.887</v>
      </c>
    </row>
    <row r="174" spans="1:41" ht="12.75">
      <c r="A174" s="12" t="s">
        <v>388</v>
      </c>
      <c r="B174" s="13" t="s">
        <v>389</v>
      </c>
      <c r="C174" s="14" t="s">
        <v>385</v>
      </c>
      <c r="D174" s="15"/>
      <c r="E174" s="15"/>
      <c r="F174" s="33">
        <v>515646873</v>
      </c>
      <c r="G174" s="31">
        <v>111.42</v>
      </c>
      <c r="H174" s="18">
        <f t="shared" si="49"/>
        <v>1.1142</v>
      </c>
      <c r="I174" s="16">
        <v>1001195.28</v>
      </c>
      <c r="J174" s="16">
        <v>138599.91</v>
      </c>
      <c r="L174" s="16">
        <v>47723.89</v>
      </c>
      <c r="M174" s="19">
        <f t="shared" si="50"/>
        <v>1187519.0799999998</v>
      </c>
      <c r="N174" s="16">
        <v>39058</v>
      </c>
      <c r="Q174" s="19">
        <f t="shared" si="51"/>
        <v>39058</v>
      </c>
      <c r="R174" s="16">
        <v>1329304.94</v>
      </c>
      <c r="U174" s="20">
        <f t="shared" si="52"/>
        <v>1329304.94</v>
      </c>
      <c r="V174" s="19">
        <f t="shared" si="53"/>
        <v>2555882.0199999996</v>
      </c>
      <c r="W174" s="21">
        <f t="shared" si="54"/>
        <v>0.25779365872349624</v>
      </c>
      <c r="X174" s="21">
        <f t="shared" si="55"/>
        <v>0</v>
      </c>
      <c r="Y174" s="21">
        <f t="shared" si="38"/>
        <v>0</v>
      </c>
      <c r="Z174" s="21">
        <f t="shared" si="39"/>
        <v>0.25779365872349624</v>
      </c>
      <c r="AA174" s="22">
        <f t="shared" si="40"/>
        <v>0.007574563532745403</v>
      </c>
      <c r="AB174" s="22">
        <f t="shared" si="41"/>
        <v>0.23029696138582031</v>
      </c>
      <c r="AC174" s="23"/>
      <c r="AD174" s="22">
        <f t="shared" si="42"/>
        <v>0.49566518364206186</v>
      </c>
      <c r="AE174" s="32">
        <v>790017.8981937603</v>
      </c>
      <c r="AF174" s="25">
        <f t="shared" si="43"/>
        <v>3915.8436658872592</v>
      </c>
      <c r="AG174" s="25"/>
      <c r="AH174" s="25">
        <f t="shared" si="44"/>
        <v>3915.8436658872592</v>
      </c>
      <c r="AI174" s="26"/>
      <c r="AJ174" s="27">
        <v>462798163</v>
      </c>
      <c r="AK174" s="21">
        <f t="shared" si="45"/>
        <v>0.25659546103254516</v>
      </c>
      <c r="AL174" s="21">
        <f t="shared" si="46"/>
        <v>0.008439532202723976</v>
      </c>
      <c r="AM174" s="21">
        <f t="shared" si="47"/>
        <v>0.28723211245762875</v>
      </c>
      <c r="AN174" s="21">
        <f t="shared" si="48"/>
        <v>0.28723211245762875</v>
      </c>
      <c r="AO174" s="21">
        <f t="shared" si="56"/>
        <v>0.552</v>
      </c>
    </row>
    <row r="175" spans="1:41" ht="12.75">
      <c r="A175" s="12" t="s">
        <v>390</v>
      </c>
      <c r="B175" s="13" t="s">
        <v>391</v>
      </c>
      <c r="C175" s="14" t="s">
        <v>385</v>
      </c>
      <c r="D175" s="15"/>
      <c r="E175" s="15"/>
      <c r="F175" s="33">
        <v>1043765777</v>
      </c>
      <c r="G175" s="31">
        <v>119.66</v>
      </c>
      <c r="H175" s="18">
        <f t="shared" si="49"/>
        <v>1.1965999999999999</v>
      </c>
      <c r="I175" s="16">
        <v>1765355.8599999999</v>
      </c>
      <c r="J175" s="16">
        <v>244273.17</v>
      </c>
      <c r="L175" s="16">
        <v>84074.87</v>
      </c>
      <c r="M175" s="19">
        <f t="shared" si="50"/>
        <v>2093703.9</v>
      </c>
      <c r="N175" s="16">
        <v>9258899</v>
      </c>
      <c r="Q175" s="19">
        <f t="shared" si="51"/>
        <v>9258899</v>
      </c>
      <c r="R175" s="16">
        <v>1779737.86</v>
      </c>
      <c r="U175" s="20">
        <f t="shared" si="52"/>
        <v>1779737.86</v>
      </c>
      <c r="V175" s="19">
        <f t="shared" si="53"/>
        <v>13132340.759999998</v>
      </c>
      <c r="W175" s="21">
        <f t="shared" si="54"/>
        <v>0.1705112295514552</v>
      </c>
      <c r="X175" s="21">
        <f t="shared" si="55"/>
        <v>0</v>
      </c>
      <c r="Y175" s="21">
        <f t="shared" si="38"/>
        <v>0</v>
      </c>
      <c r="Z175" s="21">
        <f t="shared" si="39"/>
        <v>0.1705112295514552</v>
      </c>
      <c r="AA175" s="22">
        <f t="shared" si="40"/>
        <v>0.8870667350880197</v>
      </c>
      <c r="AB175" s="22">
        <f t="shared" si="41"/>
        <v>0.20059135355230182</v>
      </c>
      <c r="AC175" s="23"/>
      <c r="AD175" s="22">
        <f t="shared" si="42"/>
        <v>1.2581693181917766</v>
      </c>
      <c r="AE175" s="32">
        <v>230926.75230382575</v>
      </c>
      <c r="AF175" s="25">
        <f t="shared" si="43"/>
        <v>2905.449544983457</v>
      </c>
      <c r="AG175" s="25"/>
      <c r="AH175" s="25">
        <f t="shared" si="44"/>
        <v>2905.449544983457</v>
      </c>
      <c r="AI175" s="26"/>
      <c r="AJ175" s="27">
        <v>872574298</v>
      </c>
      <c r="AK175" s="21">
        <f t="shared" si="45"/>
        <v>0.23994563039490302</v>
      </c>
      <c r="AL175" s="21">
        <f t="shared" si="46"/>
        <v>1.0611015040463638</v>
      </c>
      <c r="AM175" s="21">
        <f t="shared" si="47"/>
        <v>0.2039640479990393</v>
      </c>
      <c r="AN175" s="21">
        <f t="shared" si="48"/>
        <v>0.2039640479990393</v>
      </c>
      <c r="AO175" s="21">
        <f t="shared" si="56"/>
        <v>1.505</v>
      </c>
    </row>
    <row r="176" spans="1:41" ht="12.75">
      <c r="A176" s="12" t="s">
        <v>392</v>
      </c>
      <c r="B176" s="13" t="s">
        <v>393</v>
      </c>
      <c r="C176" s="14" t="s">
        <v>385</v>
      </c>
      <c r="D176" s="15"/>
      <c r="E176" s="15"/>
      <c r="F176" s="33">
        <v>3598751806</v>
      </c>
      <c r="G176" s="31">
        <v>97.19</v>
      </c>
      <c r="H176" s="18">
        <f t="shared" si="49"/>
        <v>0.9719</v>
      </c>
      <c r="I176" s="16">
        <v>7820710.840000001</v>
      </c>
      <c r="J176" s="16">
        <v>1082641.62</v>
      </c>
      <c r="L176" s="16">
        <v>372692.61</v>
      </c>
      <c r="M176" s="19">
        <f t="shared" si="50"/>
        <v>9276045.07</v>
      </c>
      <c r="N176" s="16">
        <v>15529080</v>
      </c>
      <c r="O176" s="16">
        <v>12027933</v>
      </c>
      <c r="Q176" s="19">
        <f t="shared" si="51"/>
        <v>27557013</v>
      </c>
      <c r="R176" s="16">
        <v>19268529.55</v>
      </c>
      <c r="U176" s="20">
        <f t="shared" si="52"/>
        <v>19268529.55</v>
      </c>
      <c r="V176" s="19">
        <f t="shared" si="53"/>
        <v>56101587.62</v>
      </c>
      <c r="W176" s="21">
        <f t="shared" si="54"/>
        <v>0.5354225739567438</v>
      </c>
      <c r="X176" s="21">
        <f t="shared" si="55"/>
        <v>0</v>
      </c>
      <c r="Y176" s="21">
        <f t="shared" si="38"/>
        <v>0</v>
      </c>
      <c r="Z176" s="21">
        <f t="shared" si="39"/>
        <v>0.5354225739567438</v>
      </c>
      <c r="AA176" s="22">
        <f t="shared" si="40"/>
        <v>0.7657380804660026</v>
      </c>
      <c r="AB176" s="22">
        <f t="shared" si="41"/>
        <v>0.2577572883613303</v>
      </c>
      <c r="AC176" s="23"/>
      <c r="AD176" s="22">
        <f t="shared" si="42"/>
        <v>1.5589179427840765</v>
      </c>
      <c r="AE176" s="32">
        <v>228751.01969057665</v>
      </c>
      <c r="AF176" s="25">
        <f t="shared" si="43"/>
        <v>3566.0406902579352</v>
      </c>
      <c r="AG176" s="25"/>
      <c r="AH176" s="25">
        <f t="shared" si="44"/>
        <v>3566.0406902579352</v>
      </c>
      <c r="AI176" s="26"/>
      <c r="AJ176" s="27">
        <v>3702675101</v>
      </c>
      <c r="AK176" s="21">
        <f t="shared" si="45"/>
        <v>0.25052279276393363</v>
      </c>
      <c r="AL176" s="21">
        <f t="shared" si="46"/>
        <v>0.7442460450434212</v>
      </c>
      <c r="AM176" s="21">
        <f t="shared" si="47"/>
        <v>0.5203948233210106</v>
      </c>
      <c r="AN176" s="21">
        <f t="shared" si="48"/>
        <v>0.5203948233210106</v>
      </c>
      <c r="AO176" s="21">
        <f t="shared" si="56"/>
        <v>1.5150000000000001</v>
      </c>
    </row>
    <row r="177" spans="1:41" ht="12.75">
      <c r="A177" s="12" t="s">
        <v>394</v>
      </c>
      <c r="B177" s="13" t="s">
        <v>395</v>
      </c>
      <c r="C177" s="14" t="s">
        <v>385</v>
      </c>
      <c r="D177" s="15"/>
      <c r="E177" s="15"/>
      <c r="F177" s="33">
        <v>2707499497</v>
      </c>
      <c r="G177" s="31">
        <v>101.27</v>
      </c>
      <c r="H177" s="18">
        <f t="shared" si="49"/>
        <v>1.0127</v>
      </c>
      <c r="I177" s="16">
        <v>5640165.9799999995</v>
      </c>
      <c r="J177" s="16">
        <v>780822.91</v>
      </c>
      <c r="L177" s="16">
        <v>268847.76</v>
      </c>
      <c r="M177" s="19">
        <f t="shared" si="50"/>
        <v>6689836.649999999</v>
      </c>
      <c r="N177" s="16">
        <v>25661194</v>
      </c>
      <c r="Q177" s="19">
        <f t="shared" si="51"/>
        <v>25661194</v>
      </c>
      <c r="R177" s="16">
        <v>12313100.11</v>
      </c>
      <c r="U177" s="20">
        <f t="shared" si="52"/>
        <v>12313100.11</v>
      </c>
      <c r="V177" s="19">
        <f t="shared" si="53"/>
        <v>44664130.75999999</v>
      </c>
      <c r="W177" s="21">
        <f t="shared" si="54"/>
        <v>0.4547775585422389</v>
      </c>
      <c r="X177" s="21">
        <f t="shared" si="55"/>
        <v>0</v>
      </c>
      <c r="Y177" s="21">
        <f t="shared" si="38"/>
        <v>0</v>
      </c>
      <c r="Z177" s="21">
        <f t="shared" si="39"/>
        <v>0.4547775585422389</v>
      </c>
      <c r="AA177" s="22">
        <f t="shared" si="40"/>
        <v>0.9477820412684641</v>
      </c>
      <c r="AB177" s="22">
        <f t="shared" si="41"/>
        <v>0.24708542540497466</v>
      </c>
      <c r="AC177" s="23"/>
      <c r="AD177" s="22">
        <f t="shared" si="42"/>
        <v>1.6496450252156774</v>
      </c>
      <c r="AE177" s="32">
        <v>241021.80585296216</v>
      </c>
      <c r="AF177" s="25">
        <f t="shared" si="43"/>
        <v>3976.004229938378</v>
      </c>
      <c r="AG177" s="25"/>
      <c r="AH177" s="25">
        <f t="shared" si="44"/>
        <v>3976.004229938378</v>
      </c>
      <c r="AI177" s="26"/>
      <c r="AJ177" s="27">
        <v>2673611179</v>
      </c>
      <c r="AK177" s="21">
        <f t="shared" si="45"/>
        <v>0.25021726055552224</v>
      </c>
      <c r="AL177" s="21">
        <f t="shared" si="46"/>
        <v>0.9597952836806268</v>
      </c>
      <c r="AM177" s="21">
        <f t="shared" si="47"/>
        <v>0.4605419144980318</v>
      </c>
      <c r="AN177" s="21">
        <f t="shared" si="48"/>
        <v>0.4605419144980318</v>
      </c>
      <c r="AO177" s="21">
        <f t="shared" si="56"/>
        <v>1.671</v>
      </c>
    </row>
    <row r="178" spans="1:41" ht="12.75">
      <c r="A178" s="12" t="s">
        <v>396</v>
      </c>
      <c r="B178" s="13" t="s">
        <v>397</v>
      </c>
      <c r="C178" s="14" t="s">
        <v>385</v>
      </c>
      <c r="D178" s="15"/>
      <c r="E178" s="15"/>
      <c r="F178" s="33">
        <v>2717153370</v>
      </c>
      <c r="G178" s="31">
        <v>106.55</v>
      </c>
      <c r="H178" s="18">
        <f t="shared" si="49"/>
        <v>1.0655</v>
      </c>
      <c r="I178" s="16">
        <v>5527268.25</v>
      </c>
      <c r="J178" s="16">
        <v>764906.45</v>
      </c>
      <c r="L178" s="16">
        <v>263285.11</v>
      </c>
      <c r="M178" s="19">
        <f t="shared" si="50"/>
        <v>6555459.8100000005</v>
      </c>
      <c r="N178" s="16">
        <v>6312709</v>
      </c>
      <c r="Q178" s="19">
        <f t="shared" si="51"/>
        <v>6312709</v>
      </c>
      <c r="R178" s="16">
        <v>16976067.18</v>
      </c>
      <c r="U178" s="20">
        <f t="shared" si="52"/>
        <v>16976067.18</v>
      </c>
      <c r="V178" s="19">
        <f t="shared" si="53"/>
        <v>29844235.99</v>
      </c>
      <c r="W178" s="21">
        <f t="shared" si="54"/>
        <v>0.6247739773334915</v>
      </c>
      <c r="X178" s="21">
        <f t="shared" si="55"/>
        <v>0</v>
      </c>
      <c r="Y178" s="21">
        <f t="shared" si="38"/>
        <v>0</v>
      </c>
      <c r="Z178" s="21">
        <f t="shared" si="39"/>
        <v>0.6247739773334915</v>
      </c>
      <c r="AA178" s="22">
        <f t="shared" si="40"/>
        <v>0.23232803380546752</v>
      </c>
      <c r="AB178" s="22">
        <f t="shared" si="41"/>
        <v>0.24126204587413483</v>
      </c>
      <c r="AC178" s="23"/>
      <c r="AD178" s="22">
        <f t="shared" si="42"/>
        <v>1.098364057013094</v>
      </c>
      <c r="AE178" s="32">
        <v>320499.95950870565</v>
      </c>
      <c r="AF178" s="25">
        <f t="shared" si="43"/>
        <v>3520.2563579851426</v>
      </c>
      <c r="AG178" s="25"/>
      <c r="AH178" s="25">
        <f t="shared" si="44"/>
        <v>3520.2563579851426</v>
      </c>
      <c r="AI178" s="26"/>
      <c r="AJ178" s="27">
        <v>2550148976</v>
      </c>
      <c r="AK178" s="21">
        <f t="shared" si="45"/>
        <v>0.25706183723754344</v>
      </c>
      <c r="AL178" s="21">
        <f t="shared" si="46"/>
        <v>0.2475427537532223</v>
      </c>
      <c r="AM178" s="21">
        <f t="shared" si="47"/>
        <v>0.6656892338355687</v>
      </c>
      <c r="AN178" s="21">
        <f t="shared" si="48"/>
        <v>0.6656892338355687</v>
      </c>
      <c r="AO178" s="21">
        <f t="shared" si="56"/>
        <v>1.171</v>
      </c>
    </row>
    <row r="179" spans="1:41" ht="12.75">
      <c r="A179" s="12" t="s">
        <v>398</v>
      </c>
      <c r="B179" s="13" t="s">
        <v>399</v>
      </c>
      <c r="C179" s="14" t="s">
        <v>385</v>
      </c>
      <c r="D179" s="15"/>
      <c r="E179" s="15"/>
      <c r="F179" s="33">
        <v>11181508929</v>
      </c>
      <c r="G179" s="31">
        <v>97.12</v>
      </c>
      <c r="H179" s="18">
        <f t="shared" si="49"/>
        <v>0.9712000000000001</v>
      </c>
      <c r="I179" s="16">
        <v>23840910.389999997</v>
      </c>
      <c r="L179" s="16">
        <v>1136255.82</v>
      </c>
      <c r="M179" s="19">
        <f t="shared" si="50"/>
        <v>24977166.209999997</v>
      </c>
      <c r="N179" s="16">
        <v>24681877</v>
      </c>
      <c r="Q179" s="19">
        <f t="shared" si="51"/>
        <v>24681877</v>
      </c>
      <c r="R179" s="16">
        <v>44793202.78</v>
      </c>
      <c r="T179" s="16">
        <v>3816785</v>
      </c>
      <c r="U179" s="20">
        <f t="shared" si="52"/>
        <v>48609987.78</v>
      </c>
      <c r="V179" s="19">
        <f t="shared" si="53"/>
        <v>98269030.99</v>
      </c>
      <c r="W179" s="21">
        <f t="shared" si="54"/>
        <v>0.4006006976735117</v>
      </c>
      <c r="X179" s="21">
        <f t="shared" si="55"/>
        <v>0.03413479365115839</v>
      </c>
      <c r="Y179" s="21">
        <f t="shared" si="38"/>
        <v>0</v>
      </c>
      <c r="Z179" s="21">
        <f t="shared" si="39"/>
        <v>0.4347354913246701</v>
      </c>
      <c r="AA179" s="22">
        <f t="shared" si="40"/>
        <v>0.22073833823971542</v>
      </c>
      <c r="AB179" s="22">
        <f t="shared" si="41"/>
        <v>0.22337920909064451</v>
      </c>
      <c r="AC179" s="23"/>
      <c r="AD179" s="22">
        <f t="shared" si="42"/>
        <v>0.87885303865503</v>
      </c>
      <c r="AE179" s="32">
        <v>585906.310951687</v>
      </c>
      <c r="AF179" s="25">
        <f t="shared" si="43"/>
        <v>5149.25541747049</v>
      </c>
      <c r="AG179" s="25"/>
      <c r="AH179" s="25">
        <f t="shared" si="44"/>
        <v>5149.25541747049</v>
      </c>
      <c r="AI179" s="26"/>
      <c r="AJ179" s="27">
        <v>11512997300</v>
      </c>
      <c r="AK179" s="21">
        <f t="shared" si="45"/>
        <v>0.21694755552491962</v>
      </c>
      <c r="AL179" s="21">
        <f t="shared" si="46"/>
        <v>0.21438272203885603</v>
      </c>
      <c r="AM179" s="21">
        <f t="shared" si="47"/>
        <v>0.38906638829838</v>
      </c>
      <c r="AN179" s="21">
        <f t="shared" si="48"/>
        <v>0.42221835472852925</v>
      </c>
      <c r="AO179" s="21">
        <f t="shared" si="56"/>
        <v>0.853</v>
      </c>
    </row>
    <row r="180" spans="1:41" ht="12.75">
      <c r="A180" s="12" t="s">
        <v>400</v>
      </c>
      <c r="B180" s="13" t="s">
        <v>401</v>
      </c>
      <c r="C180" s="14" t="s">
        <v>385</v>
      </c>
      <c r="D180" s="15"/>
      <c r="E180" s="15"/>
      <c r="F180" s="33">
        <v>4854226695</v>
      </c>
      <c r="G180" s="31">
        <v>112.29</v>
      </c>
      <c r="H180" s="18">
        <f t="shared" si="49"/>
        <v>1.1229</v>
      </c>
      <c r="I180" s="16">
        <v>9040923.87</v>
      </c>
      <c r="J180" s="16">
        <v>1251500.1</v>
      </c>
      <c r="L180" s="16">
        <v>430911.6</v>
      </c>
      <c r="M180" s="19">
        <f t="shared" si="50"/>
        <v>10723335.569999998</v>
      </c>
      <c r="N180" s="16">
        <v>1827302</v>
      </c>
      <c r="Q180" s="19">
        <f t="shared" si="51"/>
        <v>1827302</v>
      </c>
      <c r="R180" s="16">
        <v>15725307.24</v>
      </c>
      <c r="U180" s="20">
        <f t="shared" si="52"/>
        <v>15725307.24</v>
      </c>
      <c r="V180" s="19">
        <f t="shared" si="53"/>
        <v>28275944.810000002</v>
      </c>
      <c r="W180" s="21">
        <f t="shared" si="54"/>
        <v>0.3239508211719395</v>
      </c>
      <c r="X180" s="21">
        <f t="shared" si="55"/>
        <v>0</v>
      </c>
      <c r="Y180" s="21">
        <f t="shared" si="38"/>
        <v>0</v>
      </c>
      <c r="Z180" s="21">
        <f t="shared" si="39"/>
        <v>0.3239508211719395</v>
      </c>
      <c r="AA180" s="22">
        <f t="shared" si="40"/>
        <v>0.03764352418650279</v>
      </c>
      <c r="AB180" s="22">
        <f t="shared" si="41"/>
        <v>0.22090718550588825</v>
      </c>
      <c r="AC180" s="23"/>
      <c r="AD180" s="22">
        <f t="shared" si="42"/>
        <v>0.5825015308643307</v>
      </c>
      <c r="AE180" s="32">
        <v>717701.1349502488</v>
      </c>
      <c r="AF180" s="25">
        <f t="shared" si="43"/>
        <v>4180.6200981158745</v>
      </c>
      <c r="AG180" s="25"/>
      <c r="AH180" s="25">
        <f t="shared" si="44"/>
        <v>4180.6200981158745</v>
      </c>
      <c r="AI180" s="26"/>
      <c r="AJ180" s="27">
        <v>4323045124</v>
      </c>
      <c r="AK180" s="21">
        <f t="shared" si="45"/>
        <v>0.24805051213710158</v>
      </c>
      <c r="AL180" s="21">
        <f t="shared" si="46"/>
        <v>0.042268862516735554</v>
      </c>
      <c r="AM180" s="21">
        <f t="shared" si="47"/>
        <v>0.3637553342364788</v>
      </c>
      <c r="AN180" s="21">
        <f t="shared" si="48"/>
        <v>0.3637553342364788</v>
      </c>
      <c r="AO180" s="21">
        <f t="shared" si="56"/>
        <v>0.6539999999999999</v>
      </c>
    </row>
    <row r="181" spans="1:41" ht="12.75">
      <c r="A181" s="12" t="s">
        <v>402</v>
      </c>
      <c r="B181" s="13" t="s">
        <v>403</v>
      </c>
      <c r="C181" s="14" t="s">
        <v>385</v>
      </c>
      <c r="D181" s="15"/>
      <c r="E181" s="15"/>
      <c r="F181" s="33">
        <v>4418454825</v>
      </c>
      <c r="G181" s="31">
        <v>110.71</v>
      </c>
      <c r="H181" s="18">
        <f t="shared" si="49"/>
        <v>1.1071</v>
      </c>
      <c r="I181" s="16">
        <v>8486826.56</v>
      </c>
      <c r="J181" s="16">
        <v>1174637.55</v>
      </c>
      <c r="L181" s="16">
        <v>404366.29</v>
      </c>
      <c r="M181" s="19">
        <f t="shared" si="50"/>
        <v>10065830.4</v>
      </c>
      <c r="N181" s="16">
        <v>2441585</v>
      </c>
      <c r="Q181" s="19">
        <f t="shared" si="51"/>
        <v>2441585</v>
      </c>
      <c r="R181" s="16">
        <v>10240650</v>
      </c>
      <c r="U181" s="20">
        <f t="shared" si="52"/>
        <v>10240650</v>
      </c>
      <c r="V181" s="19">
        <f t="shared" si="53"/>
        <v>22748065.4</v>
      </c>
      <c r="W181" s="21">
        <f t="shared" si="54"/>
        <v>0.23176993780851884</v>
      </c>
      <c r="X181" s="21">
        <f t="shared" si="55"/>
        <v>0</v>
      </c>
      <c r="Y181" s="21">
        <f t="shared" si="38"/>
        <v>0</v>
      </c>
      <c r="Z181" s="21">
        <f t="shared" si="39"/>
        <v>0.23176993780851884</v>
      </c>
      <c r="AA181" s="22">
        <f t="shared" si="40"/>
        <v>0.05525879740096698</v>
      </c>
      <c r="AB181" s="22">
        <f t="shared" si="41"/>
        <v>0.22781336006982938</v>
      </c>
      <c r="AC181" s="23"/>
      <c r="AD181" s="22">
        <f t="shared" si="42"/>
        <v>0.5148420952793151</v>
      </c>
      <c r="AE181" s="32">
        <v>1436458.0421999309</v>
      </c>
      <c r="AF181" s="25">
        <f t="shared" si="43"/>
        <v>7395.490682270352</v>
      </c>
      <c r="AG181" s="25"/>
      <c r="AH181" s="25">
        <f t="shared" si="44"/>
        <v>7395.490682270352</v>
      </c>
      <c r="AI181" s="26"/>
      <c r="AJ181" s="27">
        <v>3991046238</v>
      </c>
      <c r="AK181" s="21">
        <f t="shared" si="45"/>
        <v>0.2522103177898587</v>
      </c>
      <c r="AL181" s="21">
        <f t="shared" si="46"/>
        <v>0.06117656510097291</v>
      </c>
      <c r="AM181" s="21">
        <f t="shared" si="47"/>
        <v>0.25659061281965534</v>
      </c>
      <c r="AN181" s="21">
        <f t="shared" si="48"/>
        <v>0.25659061281965534</v>
      </c>
      <c r="AO181" s="21">
        <f t="shared" si="56"/>
        <v>0.5700000000000001</v>
      </c>
    </row>
    <row r="182" spans="1:41" ht="12.75">
      <c r="A182" s="12" t="s">
        <v>404</v>
      </c>
      <c r="B182" s="13" t="s">
        <v>405</v>
      </c>
      <c r="C182" s="14" t="s">
        <v>385</v>
      </c>
      <c r="D182" s="15"/>
      <c r="E182" s="15"/>
      <c r="F182" s="33">
        <v>2159746783</v>
      </c>
      <c r="G182" s="31">
        <v>111.95</v>
      </c>
      <c r="H182" s="18">
        <f t="shared" si="49"/>
        <v>1.1195</v>
      </c>
      <c r="I182" s="16">
        <v>3955278.12</v>
      </c>
      <c r="J182" s="16">
        <v>547240.58</v>
      </c>
      <c r="L182" s="16">
        <v>188241.94</v>
      </c>
      <c r="M182" s="19">
        <f t="shared" si="50"/>
        <v>4690760.640000001</v>
      </c>
      <c r="N182" s="16">
        <v>22975000</v>
      </c>
      <c r="Q182" s="19">
        <f t="shared" si="51"/>
        <v>22975000</v>
      </c>
      <c r="R182" s="16">
        <v>2686849.2</v>
      </c>
      <c r="U182" s="20">
        <f t="shared" si="52"/>
        <v>2686849.2</v>
      </c>
      <c r="V182" s="19">
        <f t="shared" si="53"/>
        <v>30352609.84</v>
      </c>
      <c r="W182" s="21">
        <f t="shared" si="54"/>
        <v>0.12440575076434783</v>
      </c>
      <c r="X182" s="21">
        <f t="shared" si="55"/>
        <v>0</v>
      </c>
      <c r="Y182" s="21">
        <f t="shared" si="38"/>
        <v>0</v>
      </c>
      <c r="Z182" s="21">
        <f t="shared" si="39"/>
        <v>0.12440575076434783</v>
      </c>
      <c r="AA182" s="22">
        <f t="shared" si="40"/>
        <v>1.06378211468321</v>
      </c>
      <c r="AB182" s="22">
        <f t="shared" si="41"/>
        <v>0.21719030568409003</v>
      </c>
      <c r="AC182" s="23"/>
      <c r="AD182" s="22">
        <f t="shared" si="42"/>
        <v>1.405378171131648</v>
      </c>
      <c r="AE182" s="32">
        <v>327309.55492758745</v>
      </c>
      <c r="AF182" s="25">
        <f t="shared" si="43"/>
        <v>4599.937036980466</v>
      </c>
      <c r="AG182" s="25"/>
      <c r="AH182" s="25">
        <f t="shared" si="44"/>
        <v>4599.937036980466</v>
      </c>
      <c r="AI182" s="26"/>
      <c r="AJ182" s="27">
        <v>1929667952</v>
      </c>
      <c r="AK182" s="21">
        <f t="shared" si="45"/>
        <v>0.24308641469317416</v>
      </c>
      <c r="AL182" s="21">
        <f t="shared" si="46"/>
        <v>1.1906193485872847</v>
      </c>
      <c r="AM182" s="21">
        <f t="shared" si="47"/>
        <v>0.13923893990234026</v>
      </c>
      <c r="AN182" s="21">
        <f t="shared" si="48"/>
        <v>0.13923893990234026</v>
      </c>
      <c r="AO182" s="21">
        <f t="shared" si="56"/>
        <v>1.5730000000000002</v>
      </c>
    </row>
    <row r="183" spans="1:41" ht="12.75">
      <c r="A183" s="12" t="s">
        <v>406</v>
      </c>
      <c r="B183" s="13" t="s">
        <v>407</v>
      </c>
      <c r="C183" s="14" t="s">
        <v>385</v>
      </c>
      <c r="D183" s="15"/>
      <c r="E183" s="15"/>
      <c r="F183" s="33">
        <v>452799922</v>
      </c>
      <c r="G183" s="31">
        <v>106.34</v>
      </c>
      <c r="H183" s="18">
        <f t="shared" si="49"/>
        <v>1.0634000000000001</v>
      </c>
      <c r="I183" s="16">
        <v>923946.12</v>
      </c>
      <c r="J183" s="16">
        <v>127904.7</v>
      </c>
      <c r="L183" s="16">
        <v>44036.16</v>
      </c>
      <c r="M183" s="19">
        <f t="shared" si="50"/>
        <v>1095886.98</v>
      </c>
      <c r="N183" s="16">
        <v>887788</v>
      </c>
      <c r="O183" s="16">
        <v>1707810</v>
      </c>
      <c r="Q183" s="19">
        <f t="shared" si="51"/>
        <v>2595598</v>
      </c>
      <c r="R183" s="16">
        <v>1492279.75</v>
      </c>
      <c r="U183" s="20">
        <f t="shared" si="52"/>
        <v>1492279.75</v>
      </c>
      <c r="V183" s="19">
        <f t="shared" si="53"/>
        <v>5183764.73</v>
      </c>
      <c r="W183" s="21">
        <f t="shared" si="54"/>
        <v>0.3295671393688977</v>
      </c>
      <c r="X183" s="21">
        <f t="shared" si="55"/>
        <v>0</v>
      </c>
      <c r="Y183" s="21">
        <f t="shared" si="38"/>
        <v>0</v>
      </c>
      <c r="Z183" s="21">
        <f t="shared" si="39"/>
        <v>0.3295671393688977</v>
      </c>
      <c r="AA183" s="22">
        <f t="shared" si="40"/>
        <v>0.5732328725975354</v>
      </c>
      <c r="AB183" s="22">
        <f t="shared" si="41"/>
        <v>0.24202455140882292</v>
      </c>
      <c r="AC183" s="23"/>
      <c r="AD183" s="22">
        <f t="shared" si="42"/>
        <v>1.1448245633752563</v>
      </c>
      <c r="AE183" s="32">
        <v>438202.6460859978</v>
      </c>
      <c r="AF183" s="25">
        <f t="shared" si="43"/>
        <v>5016.651529752844</v>
      </c>
      <c r="AG183" s="25"/>
      <c r="AH183" s="25">
        <f t="shared" si="44"/>
        <v>5016.651529752844</v>
      </c>
      <c r="AI183" s="26"/>
      <c r="AJ183" s="27">
        <v>425813087</v>
      </c>
      <c r="AK183" s="21">
        <f t="shared" si="45"/>
        <v>0.25736338629723704</v>
      </c>
      <c r="AL183" s="21">
        <f t="shared" si="46"/>
        <v>0.6095627586946383</v>
      </c>
      <c r="AM183" s="21">
        <f t="shared" si="47"/>
        <v>0.3504541770929647</v>
      </c>
      <c r="AN183" s="21">
        <f t="shared" si="48"/>
        <v>0.3504541770929647</v>
      </c>
      <c r="AO183" s="21">
        <f t="shared" si="56"/>
        <v>1.217</v>
      </c>
    </row>
    <row r="184" spans="1:41" ht="12.75">
      <c r="A184" s="12" t="s">
        <v>408</v>
      </c>
      <c r="B184" s="13" t="s">
        <v>409</v>
      </c>
      <c r="C184" s="14" t="s">
        <v>385</v>
      </c>
      <c r="D184" s="15"/>
      <c r="E184" s="15"/>
      <c r="F184" s="33">
        <v>251817871</v>
      </c>
      <c r="G184" s="31">
        <v>105.52</v>
      </c>
      <c r="H184" s="18">
        <f t="shared" si="49"/>
        <v>1.0552</v>
      </c>
      <c r="I184" s="16">
        <v>503003.20999999996</v>
      </c>
      <c r="J184" s="16">
        <v>69623.85</v>
      </c>
      <c r="L184" s="16">
        <v>23969.13</v>
      </c>
      <c r="M184" s="19">
        <f t="shared" si="50"/>
        <v>596596.19</v>
      </c>
      <c r="N184" s="16">
        <v>1298796</v>
      </c>
      <c r="Q184" s="19">
        <f t="shared" si="51"/>
        <v>1298796</v>
      </c>
      <c r="R184" s="16">
        <v>1521790.17</v>
      </c>
      <c r="U184" s="20">
        <f t="shared" si="52"/>
        <v>1521790.17</v>
      </c>
      <c r="V184" s="19">
        <f t="shared" si="53"/>
        <v>3417182.36</v>
      </c>
      <c r="W184" s="21">
        <f t="shared" si="54"/>
        <v>0.6043217520491229</v>
      </c>
      <c r="X184" s="21">
        <f t="shared" si="55"/>
        <v>0</v>
      </c>
      <c r="Y184" s="21">
        <f t="shared" si="38"/>
        <v>0</v>
      </c>
      <c r="Z184" s="21">
        <f t="shared" si="39"/>
        <v>0.6043217520491229</v>
      </c>
      <c r="AA184" s="22">
        <f t="shared" si="40"/>
        <v>0.5157680012313344</v>
      </c>
      <c r="AB184" s="22">
        <f t="shared" si="41"/>
        <v>0.236915746936801</v>
      </c>
      <c r="AC184" s="23"/>
      <c r="AD184" s="22">
        <f t="shared" si="42"/>
        <v>1.357005500217258</v>
      </c>
      <c r="AE184" s="32">
        <v>279525.8354755784</v>
      </c>
      <c r="AF184" s="25">
        <f t="shared" si="43"/>
        <v>3793.1809619318424</v>
      </c>
      <c r="AG184" s="25"/>
      <c r="AH184" s="25">
        <f t="shared" si="44"/>
        <v>3793.1809619318424</v>
      </c>
      <c r="AI184" s="26"/>
      <c r="AJ184" s="27">
        <v>238648732</v>
      </c>
      <c r="AK184" s="21">
        <f t="shared" si="45"/>
        <v>0.24998925617589285</v>
      </c>
      <c r="AL184" s="21">
        <f t="shared" si="46"/>
        <v>0.5442291643938004</v>
      </c>
      <c r="AM184" s="21">
        <f t="shared" si="47"/>
        <v>0.6376694974436319</v>
      </c>
      <c r="AN184" s="21">
        <f t="shared" si="48"/>
        <v>0.6376694974436319</v>
      </c>
      <c r="AO184" s="21">
        <f t="shared" si="56"/>
        <v>1.432</v>
      </c>
    </row>
    <row r="185" spans="1:41" ht="12.75">
      <c r="A185" s="12" t="s">
        <v>410</v>
      </c>
      <c r="B185" s="13" t="s">
        <v>411</v>
      </c>
      <c r="C185" s="14" t="s">
        <v>385</v>
      </c>
      <c r="D185" s="15"/>
      <c r="E185" s="15"/>
      <c r="F185" s="33">
        <v>1419109158</v>
      </c>
      <c r="G185" s="31">
        <v>98.37</v>
      </c>
      <c r="H185" s="18">
        <f t="shared" si="49"/>
        <v>0.9837</v>
      </c>
      <c r="I185" s="16">
        <v>3052138.0700000003</v>
      </c>
      <c r="J185" s="16">
        <v>422325.33</v>
      </c>
      <c r="L185" s="16">
        <v>145359.96</v>
      </c>
      <c r="M185" s="19">
        <f t="shared" si="50"/>
        <v>3619823.3600000003</v>
      </c>
      <c r="N185" s="16">
        <v>10352208</v>
      </c>
      <c r="Q185" s="19">
        <f t="shared" si="51"/>
        <v>10352208</v>
      </c>
      <c r="R185" s="16">
        <v>18052321.56</v>
      </c>
      <c r="U185" s="20">
        <f t="shared" si="52"/>
        <v>18052321.56</v>
      </c>
      <c r="V185" s="19">
        <f t="shared" si="53"/>
        <v>32024352.919999998</v>
      </c>
      <c r="W185" s="21">
        <f t="shared" si="54"/>
        <v>1.2720882997782754</v>
      </c>
      <c r="X185" s="21">
        <f t="shared" si="55"/>
        <v>0</v>
      </c>
      <c r="Y185" s="21">
        <f t="shared" si="38"/>
        <v>0</v>
      </c>
      <c r="Z185" s="21">
        <f t="shared" si="39"/>
        <v>1.2720882997782754</v>
      </c>
      <c r="AA185" s="22">
        <f t="shared" si="40"/>
        <v>0.7294863782423705</v>
      </c>
      <c r="AB185" s="22">
        <f t="shared" si="41"/>
        <v>0.2550771615836475</v>
      </c>
      <c r="AC185" s="23"/>
      <c r="AD185" s="22">
        <f t="shared" si="42"/>
        <v>2.2566518396042934</v>
      </c>
      <c r="AE185" s="32">
        <v>204810.8779931585</v>
      </c>
      <c r="AF185" s="25">
        <f t="shared" si="43"/>
        <v>4621.868445942317</v>
      </c>
      <c r="AG185" s="25"/>
      <c r="AH185" s="25">
        <f t="shared" si="44"/>
        <v>4621.868445942317</v>
      </c>
      <c r="AI185" s="26"/>
      <c r="AJ185" s="27">
        <v>1442591001</v>
      </c>
      <c r="AK185" s="21">
        <f t="shared" si="45"/>
        <v>0.2509251310656138</v>
      </c>
      <c r="AL185" s="21">
        <f t="shared" si="46"/>
        <v>0.717612129343929</v>
      </c>
      <c r="AM185" s="21">
        <f t="shared" si="47"/>
        <v>1.251381822532248</v>
      </c>
      <c r="AN185" s="21">
        <f t="shared" si="48"/>
        <v>1.251381822532248</v>
      </c>
      <c r="AO185" s="21">
        <f t="shared" si="56"/>
        <v>2.2199999999999998</v>
      </c>
    </row>
    <row r="186" spans="1:41" ht="12.75">
      <c r="A186" s="12" t="s">
        <v>412</v>
      </c>
      <c r="B186" s="13" t="s">
        <v>413</v>
      </c>
      <c r="C186" s="14" t="s">
        <v>385</v>
      </c>
      <c r="D186" s="15"/>
      <c r="E186" s="15"/>
      <c r="F186" s="33">
        <v>2298365908</v>
      </c>
      <c r="G186" s="31">
        <v>106.49</v>
      </c>
      <c r="H186" s="18">
        <f t="shared" si="49"/>
        <v>1.0649</v>
      </c>
      <c r="I186" s="16">
        <v>4510508.92</v>
      </c>
      <c r="J186" s="16">
        <v>624343.99</v>
      </c>
      <c r="L186" s="16">
        <v>214935.73</v>
      </c>
      <c r="M186" s="19">
        <f t="shared" si="50"/>
        <v>5349788.640000001</v>
      </c>
      <c r="N186" s="16">
        <v>6619118</v>
      </c>
      <c r="Q186" s="19">
        <f t="shared" si="51"/>
        <v>6619118</v>
      </c>
      <c r="R186" s="16">
        <v>14408275.25</v>
      </c>
      <c r="U186" s="20">
        <f t="shared" si="52"/>
        <v>14408275.25</v>
      </c>
      <c r="V186" s="19">
        <f t="shared" si="53"/>
        <v>26377181.89</v>
      </c>
      <c r="W186" s="21">
        <f t="shared" si="54"/>
        <v>0.626892141057637</v>
      </c>
      <c r="X186" s="21">
        <f t="shared" si="55"/>
        <v>0</v>
      </c>
      <c r="Y186" s="21">
        <f t="shared" si="38"/>
        <v>0</v>
      </c>
      <c r="Z186" s="21">
        <f t="shared" si="39"/>
        <v>0.626892141057637</v>
      </c>
      <c r="AA186" s="22">
        <f t="shared" si="40"/>
        <v>0.28799235043300164</v>
      </c>
      <c r="AB186" s="22">
        <f t="shared" si="41"/>
        <v>0.23276487966423492</v>
      </c>
      <c r="AC186" s="23"/>
      <c r="AD186" s="22">
        <f t="shared" si="42"/>
        <v>1.1476493711548736</v>
      </c>
      <c r="AE186" s="32">
        <v>384633.63708399364</v>
      </c>
      <c r="AF186" s="25">
        <f t="shared" si="43"/>
        <v>4414.245517244572</v>
      </c>
      <c r="AG186" s="25"/>
      <c r="AH186" s="25">
        <f t="shared" si="44"/>
        <v>4414.245517244572</v>
      </c>
      <c r="AI186" s="26"/>
      <c r="AJ186" s="27">
        <v>2158309307</v>
      </c>
      <c r="AK186" s="21">
        <f t="shared" si="45"/>
        <v>0.24786941439065946</v>
      </c>
      <c r="AL186" s="21">
        <f t="shared" si="46"/>
        <v>0.3066806957896327</v>
      </c>
      <c r="AM186" s="21">
        <f t="shared" si="47"/>
        <v>0.6675723077906368</v>
      </c>
      <c r="AN186" s="21">
        <f t="shared" si="48"/>
        <v>0.6675723077906368</v>
      </c>
      <c r="AO186" s="21">
        <f t="shared" si="56"/>
        <v>1.2229999999999999</v>
      </c>
    </row>
    <row r="187" spans="1:41" ht="12.75">
      <c r="A187" s="12" t="s">
        <v>414</v>
      </c>
      <c r="B187" s="13" t="s">
        <v>415</v>
      </c>
      <c r="C187" s="14" t="s">
        <v>385</v>
      </c>
      <c r="D187" s="15"/>
      <c r="E187" s="15"/>
      <c r="F187" s="33">
        <v>175994771</v>
      </c>
      <c r="G187" s="31">
        <v>112.06</v>
      </c>
      <c r="H187" s="18">
        <f t="shared" si="49"/>
        <v>1.1206</v>
      </c>
      <c r="I187" s="16">
        <v>333863.71</v>
      </c>
      <c r="J187" s="16">
        <v>46219.79</v>
      </c>
      <c r="L187" s="16">
        <v>15913.94</v>
      </c>
      <c r="M187" s="19">
        <f t="shared" si="50"/>
        <v>395997.44</v>
      </c>
      <c r="N187" s="16">
        <v>1562584</v>
      </c>
      <c r="Q187" s="19">
        <f t="shared" si="51"/>
        <v>1562584</v>
      </c>
      <c r="R187" s="16">
        <v>413300</v>
      </c>
      <c r="U187" s="20">
        <f t="shared" si="52"/>
        <v>413300</v>
      </c>
      <c r="V187" s="19">
        <f t="shared" si="53"/>
        <v>2371881.44</v>
      </c>
      <c r="W187" s="21">
        <f t="shared" si="54"/>
        <v>0.23483652250100093</v>
      </c>
      <c r="X187" s="21">
        <f t="shared" si="55"/>
        <v>0</v>
      </c>
      <c r="Y187" s="21">
        <f t="shared" si="38"/>
        <v>0</v>
      </c>
      <c r="Z187" s="21">
        <f t="shared" si="39"/>
        <v>0.23483652250100093</v>
      </c>
      <c r="AA187" s="22">
        <f t="shared" si="40"/>
        <v>0.8878581966506266</v>
      </c>
      <c r="AB187" s="22">
        <f t="shared" si="41"/>
        <v>0.22500523041107853</v>
      </c>
      <c r="AC187" s="23"/>
      <c r="AD187" s="22">
        <f t="shared" si="42"/>
        <v>1.347699949562706</v>
      </c>
      <c r="AE187" s="32">
        <v>124103.27570518653</v>
      </c>
      <c r="AF187" s="25">
        <f t="shared" si="43"/>
        <v>1672.5397840844648</v>
      </c>
      <c r="AG187" s="25"/>
      <c r="AH187" s="25">
        <f t="shared" si="44"/>
        <v>1672.5397840844648</v>
      </c>
      <c r="AI187" s="26"/>
      <c r="AJ187" s="27">
        <v>157147346</v>
      </c>
      <c r="AK187" s="21">
        <f t="shared" si="45"/>
        <v>0.25199117266670223</v>
      </c>
      <c r="AL187" s="21">
        <f t="shared" si="46"/>
        <v>0.9943432324972259</v>
      </c>
      <c r="AM187" s="21">
        <f t="shared" si="47"/>
        <v>0.2630015781494649</v>
      </c>
      <c r="AN187" s="21">
        <f t="shared" si="48"/>
        <v>0.2630015781494649</v>
      </c>
      <c r="AO187" s="21">
        <f t="shared" si="56"/>
        <v>1.509</v>
      </c>
    </row>
    <row r="188" spans="1:41" ht="12.75">
      <c r="A188" s="12" t="s">
        <v>416</v>
      </c>
      <c r="B188" s="13" t="s">
        <v>417</v>
      </c>
      <c r="C188" s="14" t="s">
        <v>418</v>
      </c>
      <c r="D188" s="15"/>
      <c r="E188" s="15"/>
      <c r="F188" s="33">
        <v>368624503</v>
      </c>
      <c r="G188" s="31">
        <v>79.89</v>
      </c>
      <c r="H188" s="18">
        <f t="shared" si="49"/>
        <v>0.7989</v>
      </c>
      <c r="I188" s="16">
        <v>4925649.71</v>
      </c>
      <c r="K188" s="16">
        <v>245298.17</v>
      </c>
      <c r="L188" s="16">
        <v>50673.22</v>
      </c>
      <c r="M188" s="19">
        <f t="shared" si="50"/>
        <v>5221621.1</v>
      </c>
      <c r="N188" s="16">
        <v>3619358</v>
      </c>
      <c r="O188" s="16">
        <v>0</v>
      </c>
      <c r="P188" s="16">
        <v>0</v>
      </c>
      <c r="Q188" s="19">
        <f t="shared" si="51"/>
        <v>3619358</v>
      </c>
      <c r="R188" s="16">
        <v>11871970.37</v>
      </c>
      <c r="S188" s="16">
        <v>0</v>
      </c>
      <c r="T188" s="16">
        <v>159935.53</v>
      </c>
      <c r="U188" s="20">
        <f t="shared" si="52"/>
        <v>12031905.899999999</v>
      </c>
      <c r="V188" s="19">
        <f t="shared" si="53"/>
        <v>20872885</v>
      </c>
      <c r="W188" s="21">
        <f t="shared" si="54"/>
        <v>3.2206134625836302</v>
      </c>
      <c r="X188" s="21">
        <f t="shared" si="55"/>
        <v>0.04338711309161128</v>
      </c>
      <c r="Y188" s="21">
        <f t="shared" si="38"/>
        <v>0</v>
      </c>
      <c r="Z188" s="21">
        <f t="shared" si="39"/>
        <v>3.264000575675242</v>
      </c>
      <c r="AA188" s="22">
        <f t="shared" si="40"/>
        <v>0.981854969093034</v>
      </c>
      <c r="AB188" s="22">
        <f t="shared" si="41"/>
        <v>1.4165149244026243</v>
      </c>
      <c r="AC188" s="23"/>
      <c r="AD188" s="22">
        <f t="shared" si="42"/>
        <v>5.6623704691709005</v>
      </c>
      <c r="AE188" s="32">
        <v>55238.44439491865</v>
      </c>
      <c r="AF188" s="25">
        <f t="shared" si="43"/>
        <v>3127.8053630472623</v>
      </c>
      <c r="AG188" s="25"/>
      <c r="AH188" s="25">
        <f t="shared" si="44"/>
        <v>3127.8053630472623</v>
      </c>
      <c r="AI188" s="26"/>
      <c r="AJ188" s="27">
        <v>460646594</v>
      </c>
      <c r="AK188" s="21">
        <f t="shared" si="45"/>
        <v>1.133541671210099</v>
      </c>
      <c r="AL188" s="21">
        <f t="shared" si="46"/>
        <v>0.7857125282467627</v>
      </c>
      <c r="AM188" s="21">
        <f t="shared" si="47"/>
        <v>2.5772404538825264</v>
      </c>
      <c r="AN188" s="21">
        <f t="shared" si="48"/>
        <v>2.611960243865387</v>
      </c>
      <c r="AO188" s="21">
        <f t="shared" si="56"/>
        <v>4.532</v>
      </c>
    </row>
    <row r="189" spans="1:41" ht="12.75">
      <c r="A189" s="12" t="s">
        <v>419</v>
      </c>
      <c r="B189" s="13" t="s">
        <v>420</v>
      </c>
      <c r="C189" s="14" t="s">
        <v>418</v>
      </c>
      <c r="D189" s="15"/>
      <c r="E189" s="15"/>
      <c r="F189" s="33">
        <v>289045492</v>
      </c>
      <c r="G189" s="31">
        <v>124.08</v>
      </c>
      <c r="H189" s="18">
        <f t="shared" si="49"/>
        <v>1.2408</v>
      </c>
      <c r="I189" s="16">
        <v>2446821.04</v>
      </c>
      <c r="K189" s="16">
        <v>121853.97</v>
      </c>
      <c r="L189" s="16">
        <v>25164.68</v>
      </c>
      <c r="M189" s="19">
        <f t="shared" si="50"/>
        <v>2593839.6900000004</v>
      </c>
      <c r="N189" s="16">
        <v>1761389</v>
      </c>
      <c r="O189" s="16">
        <v>0</v>
      </c>
      <c r="P189" s="16">
        <v>0</v>
      </c>
      <c r="Q189" s="19">
        <f t="shared" si="51"/>
        <v>1761389</v>
      </c>
      <c r="R189" s="16">
        <v>1638195.39</v>
      </c>
      <c r="S189" s="16">
        <v>0</v>
      </c>
      <c r="T189" s="16">
        <v>0</v>
      </c>
      <c r="U189" s="20">
        <f t="shared" si="52"/>
        <v>1638195.39</v>
      </c>
      <c r="V189" s="19">
        <f t="shared" si="53"/>
        <v>5993424.08</v>
      </c>
      <c r="W189" s="21">
        <f t="shared" si="54"/>
        <v>0.5667604011620426</v>
      </c>
      <c r="X189" s="21">
        <f t="shared" si="55"/>
        <v>0</v>
      </c>
      <c r="Y189" s="21">
        <f t="shared" si="38"/>
        <v>0</v>
      </c>
      <c r="Z189" s="21">
        <f t="shared" si="39"/>
        <v>0.5667604011620426</v>
      </c>
      <c r="AA189" s="22">
        <f t="shared" si="40"/>
        <v>0.6093812388535712</v>
      </c>
      <c r="AB189" s="22">
        <f t="shared" si="41"/>
        <v>0.8973811257364291</v>
      </c>
      <c r="AC189" s="23"/>
      <c r="AD189" s="22">
        <f t="shared" si="42"/>
        <v>2.0735227657520428</v>
      </c>
      <c r="AE189" s="32">
        <v>113445.33642691416</v>
      </c>
      <c r="AF189" s="25">
        <f t="shared" si="43"/>
        <v>2352.31487749606</v>
      </c>
      <c r="AG189" s="25"/>
      <c r="AH189" s="25">
        <f t="shared" si="44"/>
        <v>2352.31487749606</v>
      </c>
      <c r="AI189" s="26"/>
      <c r="AJ189" s="27">
        <v>233185928</v>
      </c>
      <c r="AK189" s="21">
        <f t="shared" si="45"/>
        <v>1.1123482931611552</v>
      </c>
      <c r="AL189" s="21">
        <f t="shared" si="46"/>
        <v>0.7553581878234094</v>
      </c>
      <c r="AM189" s="21">
        <f t="shared" si="47"/>
        <v>0.7025275513194775</v>
      </c>
      <c r="AN189" s="21">
        <f t="shared" si="48"/>
        <v>0.7025275513194775</v>
      </c>
      <c r="AO189" s="21">
        <f t="shared" si="56"/>
        <v>2.57</v>
      </c>
    </row>
    <row r="190" spans="1:41" ht="12.75">
      <c r="A190" s="12" t="s">
        <v>421</v>
      </c>
      <c r="B190" s="13" t="s">
        <v>422</v>
      </c>
      <c r="C190" s="14" t="s">
        <v>418</v>
      </c>
      <c r="D190" s="15"/>
      <c r="E190" s="15"/>
      <c r="F190" s="33">
        <v>189201358</v>
      </c>
      <c r="G190" s="31">
        <v>96.61</v>
      </c>
      <c r="H190" s="18">
        <f t="shared" si="49"/>
        <v>0.9661</v>
      </c>
      <c r="I190" s="16">
        <v>2000114.3900000001</v>
      </c>
      <c r="K190" s="16">
        <v>99609.74</v>
      </c>
      <c r="L190" s="16">
        <v>20577.59</v>
      </c>
      <c r="M190" s="19">
        <f t="shared" si="50"/>
        <v>2120301.72</v>
      </c>
      <c r="N190" s="16">
        <v>2597525</v>
      </c>
      <c r="O190" s="16">
        <v>978154</v>
      </c>
      <c r="P190" s="16">
        <v>0</v>
      </c>
      <c r="Q190" s="19">
        <f t="shared" si="51"/>
        <v>3575679</v>
      </c>
      <c r="R190" s="16">
        <v>151470.43</v>
      </c>
      <c r="S190" s="16">
        <v>0</v>
      </c>
      <c r="T190" s="16">
        <v>0</v>
      </c>
      <c r="U190" s="20">
        <f t="shared" si="52"/>
        <v>151470.43</v>
      </c>
      <c r="V190" s="19">
        <f t="shared" si="53"/>
        <v>5847451.15</v>
      </c>
      <c r="W190" s="21">
        <f t="shared" si="54"/>
        <v>0.08005779218561422</v>
      </c>
      <c r="X190" s="21">
        <f t="shared" si="55"/>
        <v>0</v>
      </c>
      <c r="Y190" s="21">
        <f t="shared" si="38"/>
        <v>0</v>
      </c>
      <c r="Z190" s="21">
        <f t="shared" si="39"/>
        <v>0.08005779218561422</v>
      </c>
      <c r="AA190" s="22">
        <f t="shared" si="40"/>
        <v>1.889880198428597</v>
      </c>
      <c r="AB190" s="22">
        <f t="shared" si="41"/>
        <v>1.1206588274065137</v>
      </c>
      <c r="AC190" s="23"/>
      <c r="AD190" s="22">
        <f t="shared" si="42"/>
        <v>3.090596818020725</v>
      </c>
      <c r="AE190" s="32">
        <v>138334.65608465608</v>
      </c>
      <c r="AF190" s="25">
        <f t="shared" si="43"/>
        <v>4275.366479172294</v>
      </c>
      <c r="AG190" s="25"/>
      <c r="AH190" s="25">
        <f t="shared" si="44"/>
        <v>4275.366479172294</v>
      </c>
      <c r="AI190" s="26"/>
      <c r="AJ190" s="27">
        <v>195814209</v>
      </c>
      <c r="AK190" s="21">
        <f t="shared" si="45"/>
        <v>1.0828130046476863</v>
      </c>
      <c r="AL190" s="21">
        <f t="shared" si="46"/>
        <v>1.8260569640275697</v>
      </c>
      <c r="AM190" s="21">
        <f t="shared" si="47"/>
        <v>0.07735415666388132</v>
      </c>
      <c r="AN190" s="21">
        <f t="shared" si="48"/>
        <v>0.07735415666388132</v>
      </c>
      <c r="AO190" s="21">
        <f t="shared" si="56"/>
        <v>2.9859999999999998</v>
      </c>
    </row>
    <row r="191" spans="1:41" ht="12.75">
      <c r="A191" s="12" t="s">
        <v>423</v>
      </c>
      <c r="B191" s="13" t="s">
        <v>424</v>
      </c>
      <c r="C191" s="14" t="s">
        <v>418</v>
      </c>
      <c r="D191" s="15"/>
      <c r="E191" s="15"/>
      <c r="F191" s="33">
        <v>178154545</v>
      </c>
      <c r="G191" s="31">
        <v>112.48</v>
      </c>
      <c r="H191" s="18">
        <f t="shared" si="49"/>
        <v>1.1248</v>
      </c>
      <c r="I191" s="16">
        <v>1481099.4600000002</v>
      </c>
      <c r="K191" s="16">
        <v>73724.41</v>
      </c>
      <c r="L191" s="16">
        <v>15201.51</v>
      </c>
      <c r="M191" s="19">
        <f t="shared" si="50"/>
        <v>1570025.3800000001</v>
      </c>
      <c r="N191" s="16">
        <v>1311526</v>
      </c>
      <c r="O191" s="16">
        <v>0</v>
      </c>
      <c r="P191" s="16">
        <v>0</v>
      </c>
      <c r="Q191" s="19">
        <f t="shared" si="51"/>
        <v>1311526</v>
      </c>
      <c r="R191" s="16">
        <v>411411</v>
      </c>
      <c r="S191" s="16">
        <v>0</v>
      </c>
      <c r="T191" s="16">
        <v>0</v>
      </c>
      <c r="U191" s="20">
        <f t="shared" si="52"/>
        <v>411411</v>
      </c>
      <c r="V191" s="19">
        <f t="shared" si="53"/>
        <v>3292962.38</v>
      </c>
      <c r="W191" s="21">
        <f t="shared" si="54"/>
        <v>0.2309292754782091</v>
      </c>
      <c r="X191" s="21">
        <f t="shared" si="55"/>
        <v>0</v>
      </c>
      <c r="Y191" s="21">
        <f t="shared" si="38"/>
        <v>0</v>
      </c>
      <c r="Z191" s="21">
        <f t="shared" si="39"/>
        <v>0.2309292754782091</v>
      </c>
      <c r="AA191" s="22">
        <f t="shared" si="40"/>
        <v>0.7361731916522253</v>
      </c>
      <c r="AB191" s="22">
        <f t="shared" si="41"/>
        <v>0.8812715836129806</v>
      </c>
      <c r="AC191" s="23"/>
      <c r="AD191" s="22">
        <f t="shared" si="42"/>
        <v>1.848374050743415</v>
      </c>
      <c r="AE191" s="32">
        <v>154405.76735092865</v>
      </c>
      <c r="AF191" s="25">
        <f t="shared" si="43"/>
        <v>2853.9961365658132</v>
      </c>
      <c r="AG191" s="25"/>
      <c r="AH191" s="25">
        <f t="shared" si="44"/>
        <v>2853.9961365658132</v>
      </c>
      <c r="AI191" s="26"/>
      <c r="AJ191" s="27">
        <v>158427113</v>
      </c>
      <c r="AK191" s="21">
        <f t="shared" si="45"/>
        <v>0.9910080100998874</v>
      </c>
      <c r="AL191" s="21">
        <f t="shared" si="46"/>
        <v>0.8278418858771983</v>
      </c>
      <c r="AM191" s="21">
        <f t="shared" si="47"/>
        <v>0.25968471697139367</v>
      </c>
      <c r="AN191" s="21">
        <f t="shared" si="48"/>
        <v>0.25968471697139367</v>
      </c>
      <c r="AO191" s="21">
        <f t="shared" si="56"/>
        <v>2.0789999999999997</v>
      </c>
    </row>
    <row r="192" spans="1:41" ht="12.75">
      <c r="A192" s="12" t="s">
        <v>425</v>
      </c>
      <c r="B192" s="29" t="s">
        <v>426</v>
      </c>
      <c r="C192" s="14" t="s">
        <v>418</v>
      </c>
      <c r="D192" s="30"/>
      <c r="E192" s="15"/>
      <c r="F192" s="33">
        <v>315622682</v>
      </c>
      <c r="G192" s="31">
        <v>107.7</v>
      </c>
      <c r="H192" s="18">
        <f t="shared" si="49"/>
        <v>1.077</v>
      </c>
      <c r="I192" s="16">
        <v>3025345.42</v>
      </c>
      <c r="K192" s="16">
        <v>150683.11</v>
      </c>
      <c r="L192" s="16">
        <v>31122.74</v>
      </c>
      <c r="M192" s="19">
        <f t="shared" si="50"/>
        <v>3207151.27</v>
      </c>
      <c r="N192" s="16">
        <v>1229395</v>
      </c>
      <c r="O192" s="16">
        <v>1527829</v>
      </c>
      <c r="P192" s="16">
        <v>0</v>
      </c>
      <c r="Q192" s="19">
        <f t="shared" si="51"/>
        <v>2757224</v>
      </c>
      <c r="R192" s="16">
        <v>1208111.65</v>
      </c>
      <c r="S192" s="16">
        <v>0</v>
      </c>
      <c r="T192" s="16">
        <v>0</v>
      </c>
      <c r="U192" s="20">
        <f t="shared" si="52"/>
        <v>1208111.65</v>
      </c>
      <c r="V192" s="19">
        <f t="shared" si="53"/>
        <v>7172486.92</v>
      </c>
      <c r="W192" s="21">
        <f t="shared" si="54"/>
        <v>0.3827708586545754</v>
      </c>
      <c r="X192" s="21">
        <f t="shared" si="55"/>
        <v>0</v>
      </c>
      <c r="Y192" s="21">
        <f t="shared" si="38"/>
        <v>0</v>
      </c>
      <c r="Z192" s="21">
        <f t="shared" si="39"/>
        <v>0.3827708586545754</v>
      </c>
      <c r="AA192" s="22">
        <f t="shared" si="40"/>
        <v>0.873582336519148</v>
      </c>
      <c r="AB192" s="22">
        <f t="shared" si="41"/>
        <v>1.0161345977029623</v>
      </c>
      <c r="AC192" s="23"/>
      <c r="AD192" s="22">
        <f t="shared" si="42"/>
        <v>2.2724877928766856</v>
      </c>
      <c r="AE192" s="32">
        <v>160670.4490291262</v>
      </c>
      <c r="AF192" s="25">
        <f t="shared" si="43"/>
        <v>3651.2163409470504</v>
      </c>
      <c r="AG192" s="25"/>
      <c r="AH192" s="25">
        <f t="shared" si="44"/>
        <v>3651.2163409470504</v>
      </c>
      <c r="AI192" s="26"/>
      <c r="AJ192" s="27">
        <v>293109805</v>
      </c>
      <c r="AK192" s="21">
        <f t="shared" si="45"/>
        <v>1.094180820733718</v>
      </c>
      <c r="AL192" s="21">
        <f t="shared" si="46"/>
        <v>0.9406795518150611</v>
      </c>
      <c r="AM192" s="21">
        <f t="shared" si="47"/>
        <v>0.4121703298188882</v>
      </c>
      <c r="AN192" s="21">
        <f t="shared" si="48"/>
        <v>0.4121703298188882</v>
      </c>
      <c r="AO192" s="21">
        <f t="shared" si="56"/>
        <v>2.447</v>
      </c>
    </row>
    <row r="193" spans="1:41" ht="12.75">
      <c r="A193" s="12" t="s">
        <v>427</v>
      </c>
      <c r="B193" s="13" t="s">
        <v>428</v>
      </c>
      <c r="C193" s="14" t="s">
        <v>418</v>
      </c>
      <c r="D193" s="15"/>
      <c r="E193" s="15"/>
      <c r="F193" s="33">
        <v>63110769</v>
      </c>
      <c r="G193" s="31">
        <v>79.56</v>
      </c>
      <c r="H193" s="18">
        <f t="shared" si="49"/>
        <v>0.7956</v>
      </c>
      <c r="I193" s="16">
        <v>777396.83</v>
      </c>
      <c r="K193" s="16">
        <v>38713.72</v>
      </c>
      <c r="L193" s="16">
        <v>7997.26</v>
      </c>
      <c r="M193" s="19">
        <f t="shared" si="50"/>
        <v>824107.8099999999</v>
      </c>
      <c r="N193" s="16">
        <v>781791</v>
      </c>
      <c r="O193" s="16">
        <v>413560</v>
      </c>
      <c r="P193" s="16">
        <v>0</v>
      </c>
      <c r="Q193" s="19">
        <f t="shared" si="51"/>
        <v>1195351</v>
      </c>
      <c r="R193" s="16">
        <v>314349.88</v>
      </c>
      <c r="S193" s="16">
        <v>0</v>
      </c>
      <c r="T193" s="16">
        <v>0</v>
      </c>
      <c r="U193" s="20">
        <f t="shared" si="52"/>
        <v>314349.88</v>
      </c>
      <c r="V193" s="19">
        <f t="shared" si="53"/>
        <v>2333808.69</v>
      </c>
      <c r="W193" s="21">
        <f t="shared" si="54"/>
        <v>0.4980922986376541</v>
      </c>
      <c r="X193" s="21">
        <f t="shared" si="55"/>
        <v>0</v>
      </c>
      <c r="Y193" s="21">
        <f t="shared" si="38"/>
        <v>0</v>
      </c>
      <c r="Z193" s="21">
        <f t="shared" si="39"/>
        <v>0.4980922986376541</v>
      </c>
      <c r="AA193" s="22">
        <f t="shared" si="40"/>
        <v>1.8940523446957205</v>
      </c>
      <c r="AB193" s="22">
        <f t="shared" si="41"/>
        <v>1.3058117070321231</v>
      </c>
      <c r="AC193" s="23"/>
      <c r="AD193" s="22">
        <f t="shared" si="42"/>
        <v>3.697956350365498</v>
      </c>
      <c r="AE193" s="32">
        <v>147145.6043956044</v>
      </c>
      <c r="AF193" s="25">
        <f t="shared" si="43"/>
        <v>5441.380222030946</v>
      </c>
      <c r="AG193" s="25"/>
      <c r="AH193" s="25">
        <f t="shared" si="44"/>
        <v>5441.380222030946</v>
      </c>
      <c r="AI193" s="26"/>
      <c r="AJ193" s="27">
        <v>79294542</v>
      </c>
      <c r="AK193" s="21">
        <f t="shared" si="45"/>
        <v>1.0392995396833238</v>
      </c>
      <c r="AL193" s="21">
        <f t="shared" si="46"/>
        <v>1.5074820660418216</v>
      </c>
      <c r="AM193" s="21">
        <f t="shared" si="47"/>
        <v>0.3964331870407928</v>
      </c>
      <c r="AN193" s="21">
        <f t="shared" si="48"/>
        <v>0.3964331870407928</v>
      </c>
      <c r="AO193" s="21">
        <f t="shared" si="56"/>
        <v>2.9419999999999997</v>
      </c>
    </row>
    <row r="194" spans="1:41" ht="12.75">
      <c r="A194" s="12" t="s">
        <v>429</v>
      </c>
      <c r="B194" s="13" t="s">
        <v>430</v>
      </c>
      <c r="C194" s="14" t="s">
        <v>418</v>
      </c>
      <c r="D194" s="30"/>
      <c r="E194" s="15"/>
      <c r="F194" s="33">
        <v>246887661</v>
      </c>
      <c r="G194" s="31">
        <v>81.01</v>
      </c>
      <c r="H194" s="18">
        <f t="shared" si="49"/>
        <v>0.8101</v>
      </c>
      <c r="I194" s="16">
        <v>3306288.3000000003</v>
      </c>
      <c r="K194" s="16">
        <v>164663.64</v>
      </c>
      <c r="L194" s="16">
        <v>34019.38</v>
      </c>
      <c r="M194" s="19">
        <f t="shared" si="50"/>
        <v>3504971.3200000003</v>
      </c>
      <c r="N194" s="16">
        <v>3301761</v>
      </c>
      <c r="O194" s="16">
        <v>1655263</v>
      </c>
      <c r="P194" s="16">
        <v>0</v>
      </c>
      <c r="Q194" s="19">
        <f t="shared" si="51"/>
        <v>4957024</v>
      </c>
      <c r="R194" s="16">
        <v>610842.24</v>
      </c>
      <c r="S194" s="16">
        <v>0</v>
      </c>
      <c r="T194" s="16">
        <v>0</v>
      </c>
      <c r="U194" s="20">
        <f t="shared" si="52"/>
        <v>610842.24</v>
      </c>
      <c r="V194" s="19">
        <f t="shared" si="53"/>
        <v>9072837.56</v>
      </c>
      <c r="W194" s="21">
        <f t="shared" si="54"/>
        <v>0.24741707930069456</v>
      </c>
      <c r="X194" s="21">
        <f t="shared" si="55"/>
        <v>0</v>
      </c>
      <c r="Y194" s="21">
        <f aca="true" t="shared" si="57" ref="Y194:Y257">(S194/$F194)*100</f>
        <v>0</v>
      </c>
      <c r="Z194" s="21">
        <f aca="true" t="shared" si="58" ref="Z194:Z257">(U194/$F194)*100</f>
        <v>0.24741707930069456</v>
      </c>
      <c r="AA194" s="22">
        <f aca="true" t="shared" si="59" ref="AA194:AA257">(Q194/F194)*100</f>
        <v>2.0078054852648144</v>
      </c>
      <c r="AB194" s="22">
        <f aca="true" t="shared" si="60" ref="AB194:AB257">(M194/F194)*100</f>
        <v>1.4196624107512608</v>
      </c>
      <c r="AC194" s="23"/>
      <c r="AD194" s="22">
        <f aca="true" t="shared" si="61" ref="AD194:AD257">((V194/F194)*100)-AC194</f>
        <v>3.67488497531677</v>
      </c>
      <c r="AE194" s="32">
        <v>127623.79204892967</v>
      </c>
      <c r="AF194" s="25">
        <f aca="true" t="shared" si="62" ref="AF194:AF257">AE194/100*AD194</f>
        <v>4690.027558935634</v>
      </c>
      <c r="AG194" s="25"/>
      <c r="AH194" s="25">
        <f aca="true" t="shared" si="63" ref="AH194:AH257">AF194-AG194</f>
        <v>4690.027558935634</v>
      </c>
      <c r="AI194" s="26"/>
      <c r="AJ194" s="27">
        <v>304622934</v>
      </c>
      <c r="AK194" s="21">
        <f aca="true" t="shared" si="64" ref="AK194:AK257">(M194/AJ194)*100</f>
        <v>1.15059338244047</v>
      </c>
      <c r="AL194" s="21">
        <f aca="true" t="shared" si="65" ref="AL194:AL257">(Q194/AJ194)*100</f>
        <v>1.6272655295218188</v>
      </c>
      <c r="AM194" s="21">
        <f aca="true" t="shared" si="66" ref="AM194:AM257">(R194/AJ194)*100</f>
        <v>0.20052404852748218</v>
      </c>
      <c r="AN194" s="21">
        <f aca="true" t="shared" si="67" ref="AN194:AN257">(U194/AJ194)*100</f>
        <v>0.20052404852748218</v>
      </c>
      <c r="AO194" s="21">
        <f t="shared" si="56"/>
        <v>2.979</v>
      </c>
    </row>
    <row r="195" spans="1:41" ht="12.75">
      <c r="A195" s="12" t="s">
        <v>431</v>
      </c>
      <c r="B195" s="13" t="s">
        <v>432</v>
      </c>
      <c r="C195" s="14" t="s">
        <v>418</v>
      </c>
      <c r="D195" s="15"/>
      <c r="E195" s="15"/>
      <c r="F195" s="33">
        <v>240197557</v>
      </c>
      <c r="G195" s="31">
        <v>113.09</v>
      </c>
      <c r="H195" s="18">
        <f aca="true" t="shared" si="68" ref="H195:H258">G195/100</f>
        <v>1.1309</v>
      </c>
      <c r="I195" s="16">
        <v>2142837.3600000003</v>
      </c>
      <c r="K195" s="16">
        <v>106698.5</v>
      </c>
      <c r="L195" s="16">
        <v>22038.38</v>
      </c>
      <c r="M195" s="19">
        <f aca="true" t="shared" si="69" ref="M195:M258">SUM(I195:L195)</f>
        <v>2271574.24</v>
      </c>
      <c r="N195" s="16">
        <v>2261567</v>
      </c>
      <c r="O195" s="16">
        <v>0</v>
      </c>
      <c r="P195" s="16">
        <v>0</v>
      </c>
      <c r="Q195" s="19">
        <f aca="true" t="shared" si="70" ref="Q195:Q258">SUM(N195:P195)</f>
        <v>2261567</v>
      </c>
      <c r="R195" s="16">
        <v>917136.51</v>
      </c>
      <c r="S195" s="16">
        <v>0</v>
      </c>
      <c r="T195" s="16">
        <v>0</v>
      </c>
      <c r="U195" s="20">
        <f aca="true" t="shared" si="71" ref="U195:U258">SUM(R195:T195)</f>
        <v>917136.51</v>
      </c>
      <c r="V195" s="19">
        <f aca="true" t="shared" si="72" ref="V195:V258">T195+S195+R195+P195+O195+N195+L195+K195+J195+I195</f>
        <v>5450277.75</v>
      </c>
      <c r="W195" s="21">
        <f aca="true" t="shared" si="73" ref="W195:X258">(R195/$F195)*100</f>
        <v>0.3818259109104927</v>
      </c>
      <c r="X195" s="21">
        <f aca="true" t="shared" si="74" ref="X195:X258">(T195/$F195)*100</f>
        <v>0</v>
      </c>
      <c r="Y195" s="21">
        <f t="shared" si="57"/>
        <v>0</v>
      </c>
      <c r="Z195" s="21">
        <f t="shared" si="58"/>
        <v>0.3818259109104927</v>
      </c>
      <c r="AA195" s="22">
        <f t="shared" si="59"/>
        <v>0.9415445470163545</v>
      </c>
      <c r="AB195" s="22">
        <f t="shared" si="60"/>
        <v>0.9457108008804603</v>
      </c>
      <c r="AC195" s="23"/>
      <c r="AD195" s="22">
        <f t="shared" si="61"/>
        <v>2.2690812588073075</v>
      </c>
      <c r="AE195" s="32">
        <v>171433.70967741936</v>
      </c>
      <c r="AF195" s="25">
        <f t="shared" si="62"/>
        <v>3889.9701775684525</v>
      </c>
      <c r="AG195" s="25"/>
      <c r="AH195" s="25">
        <f t="shared" si="63"/>
        <v>3889.9701775684525</v>
      </c>
      <c r="AI195" s="26"/>
      <c r="AJ195" s="27">
        <v>212509145</v>
      </c>
      <c r="AK195" s="21">
        <f t="shared" si="64"/>
        <v>1.068930111219449</v>
      </c>
      <c r="AL195" s="21">
        <f t="shared" si="65"/>
        <v>1.0642210244646177</v>
      </c>
      <c r="AM195" s="21">
        <f t="shared" si="66"/>
        <v>0.43157507880425566</v>
      </c>
      <c r="AN195" s="21">
        <f t="shared" si="67"/>
        <v>0.43157507880425566</v>
      </c>
      <c r="AO195" s="21">
        <f aca="true" t="shared" si="75" ref="AO195:AO258">ROUND(AK195,3)+ROUND(AL195,3)+ROUND(AN195,3)</f>
        <v>2.565</v>
      </c>
    </row>
    <row r="196" spans="1:41" ht="12.75">
      <c r="A196" s="12" t="s">
        <v>433</v>
      </c>
      <c r="B196" s="13" t="s">
        <v>434</v>
      </c>
      <c r="C196" s="14" t="s">
        <v>418</v>
      </c>
      <c r="D196" s="15"/>
      <c r="E196" s="15"/>
      <c r="F196" s="33">
        <v>300705295</v>
      </c>
      <c r="G196" s="36">
        <v>98.99</v>
      </c>
      <c r="H196" s="18">
        <f t="shared" si="68"/>
        <v>0.9899</v>
      </c>
      <c r="I196" s="16">
        <v>3069432.6599999997</v>
      </c>
      <c r="K196" s="16">
        <v>152862.77</v>
      </c>
      <c r="L196" s="16">
        <v>31579.49</v>
      </c>
      <c r="M196" s="19">
        <f t="shared" si="69"/>
        <v>3253874.92</v>
      </c>
      <c r="N196" s="16">
        <v>2799487</v>
      </c>
      <c r="O196" s="16">
        <v>0</v>
      </c>
      <c r="P196" s="16">
        <v>0</v>
      </c>
      <c r="Q196" s="19">
        <f t="shared" si="70"/>
        <v>2799487</v>
      </c>
      <c r="R196" s="16">
        <v>1286748.86</v>
      </c>
      <c r="S196" s="16">
        <v>0</v>
      </c>
      <c r="T196" s="16">
        <v>0</v>
      </c>
      <c r="U196" s="20">
        <f t="shared" si="71"/>
        <v>1286748.86</v>
      </c>
      <c r="V196" s="19">
        <f t="shared" si="72"/>
        <v>7340110.779999999</v>
      </c>
      <c r="W196" s="21">
        <f t="shared" si="73"/>
        <v>0.4279102767378939</v>
      </c>
      <c r="X196" s="21">
        <f t="shared" si="74"/>
        <v>0</v>
      </c>
      <c r="Y196" s="21">
        <f t="shared" si="57"/>
        <v>0</v>
      </c>
      <c r="Z196" s="21">
        <f t="shared" si="58"/>
        <v>0.4279102767378939</v>
      </c>
      <c r="AA196" s="22">
        <f t="shared" si="59"/>
        <v>0.9309736298457931</v>
      </c>
      <c r="AB196" s="22">
        <f t="shared" si="60"/>
        <v>1.0820810188926004</v>
      </c>
      <c r="AC196" s="23"/>
      <c r="AD196" s="22">
        <f t="shared" si="61"/>
        <v>2.4409649254762873</v>
      </c>
      <c r="AE196" s="32">
        <v>174967.41731175227</v>
      </c>
      <c r="AF196" s="25">
        <f t="shared" si="62"/>
        <v>4270.893287591599</v>
      </c>
      <c r="AG196" s="25"/>
      <c r="AH196" s="25">
        <f t="shared" si="63"/>
        <v>4270.893287591599</v>
      </c>
      <c r="AI196" s="26"/>
      <c r="AJ196" s="27">
        <v>303767473</v>
      </c>
      <c r="AK196" s="21">
        <f t="shared" si="64"/>
        <v>1.0711729231128047</v>
      </c>
      <c r="AL196" s="21">
        <f t="shared" si="65"/>
        <v>0.9215887969677385</v>
      </c>
      <c r="AM196" s="21">
        <f t="shared" si="66"/>
        <v>0.4235966567756911</v>
      </c>
      <c r="AN196" s="21">
        <f t="shared" si="67"/>
        <v>0.4235966567756911</v>
      </c>
      <c r="AO196" s="21">
        <f t="shared" si="75"/>
        <v>2.417</v>
      </c>
    </row>
    <row r="197" spans="1:41" ht="12.75">
      <c r="A197" s="12" t="s">
        <v>435</v>
      </c>
      <c r="B197" s="13" t="s">
        <v>436</v>
      </c>
      <c r="C197" s="14" t="s">
        <v>418</v>
      </c>
      <c r="D197" s="15"/>
      <c r="E197" s="15"/>
      <c r="F197" s="33">
        <v>1470934168</v>
      </c>
      <c r="G197" s="31">
        <v>93.89</v>
      </c>
      <c r="H197" s="18">
        <f t="shared" si="68"/>
        <v>0.9389</v>
      </c>
      <c r="I197" s="16">
        <v>16736314.100000001</v>
      </c>
      <c r="K197" s="16">
        <v>833882.18</v>
      </c>
      <c r="L197" s="16">
        <v>171938.9</v>
      </c>
      <c r="M197" s="19">
        <f t="shared" si="69"/>
        <v>17742135.18</v>
      </c>
      <c r="N197" s="16">
        <v>11097656</v>
      </c>
      <c r="O197" s="16">
        <v>0</v>
      </c>
      <c r="P197" s="16">
        <v>0</v>
      </c>
      <c r="Q197" s="19">
        <f t="shared" si="70"/>
        <v>11097656</v>
      </c>
      <c r="R197" s="16">
        <v>18614052.7</v>
      </c>
      <c r="S197" s="16">
        <v>0</v>
      </c>
      <c r="T197" s="16">
        <v>0</v>
      </c>
      <c r="U197" s="20">
        <f t="shared" si="71"/>
        <v>18614052.7</v>
      </c>
      <c r="V197" s="19">
        <f t="shared" si="72"/>
        <v>47453843.879999995</v>
      </c>
      <c r="W197" s="21">
        <f t="shared" si="73"/>
        <v>1.2654579045715662</v>
      </c>
      <c r="X197" s="21">
        <f t="shared" si="74"/>
        <v>0</v>
      </c>
      <c r="Y197" s="21">
        <f t="shared" si="57"/>
        <v>0</v>
      </c>
      <c r="Z197" s="21">
        <f t="shared" si="58"/>
        <v>1.2654579045715662</v>
      </c>
      <c r="AA197" s="22">
        <f t="shared" si="59"/>
        <v>0.7544631324384328</v>
      </c>
      <c r="AB197" s="22">
        <f t="shared" si="60"/>
        <v>1.2061814570616458</v>
      </c>
      <c r="AC197" s="23"/>
      <c r="AD197" s="22">
        <f t="shared" si="61"/>
        <v>3.226102494071645</v>
      </c>
      <c r="AE197" s="32">
        <v>125897.23273415327</v>
      </c>
      <c r="AF197" s="25">
        <f t="shared" si="62"/>
        <v>4061.573765203702</v>
      </c>
      <c r="AG197" s="25"/>
      <c r="AH197" s="25">
        <f t="shared" si="63"/>
        <v>4061.573765203702</v>
      </c>
      <c r="AI197" s="26"/>
      <c r="AJ197" s="27">
        <v>1577905637</v>
      </c>
      <c r="AK197" s="21">
        <f t="shared" si="64"/>
        <v>1.124410406045086</v>
      </c>
      <c r="AL197" s="21">
        <f t="shared" si="65"/>
        <v>0.7033155684201412</v>
      </c>
      <c r="AM197" s="21">
        <f t="shared" si="66"/>
        <v>1.1796683061092328</v>
      </c>
      <c r="AN197" s="21">
        <f t="shared" si="67"/>
        <v>1.1796683061092328</v>
      </c>
      <c r="AO197" s="21">
        <f t="shared" si="75"/>
        <v>3.0069999999999997</v>
      </c>
    </row>
    <row r="198" spans="1:41" ht="12.75">
      <c r="A198" s="12" t="s">
        <v>437</v>
      </c>
      <c r="B198" s="13" t="s">
        <v>438</v>
      </c>
      <c r="C198" s="14" t="s">
        <v>418</v>
      </c>
      <c r="D198" s="15"/>
      <c r="E198" s="15"/>
      <c r="F198" s="33">
        <v>33173259</v>
      </c>
      <c r="G198" s="31">
        <v>107.82</v>
      </c>
      <c r="H198" s="18">
        <f t="shared" si="68"/>
        <v>1.0781999999999998</v>
      </c>
      <c r="I198" s="16">
        <v>339568.33</v>
      </c>
      <c r="K198" s="16">
        <v>16911.63</v>
      </c>
      <c r="L198" s="16">
        <v>3493.94</v>
      </c>
      <c r="M198" s="19">
        <f t="shared" si="69"/>
        <v>359973.9</v>
      </c>
      <c r="N198" s="16">
        <v>252378</v>
      </c>
      <c r="O198" s="16">
        <v>194241</v>
      </c>
      <c r="P198" s="16">
        <v>0</v>
      </c>
      <c r="Q198" s="19">
        <f t="shared" si="70"/>
        <v>446619</v>
      </c>
      <c r="R198" s="16">
        <v>105221.74</v>
      </c>
      <c r="S198" s="16">
        <v>0</v>
      </c>
      <c r="T198" s="16">
        <v>0</v>
      </c>
      <c r="U198" s="20">
        <f t="shared" si="71"/>
        <v>105221.74</v>
      </c>
      <c r="V198" s="19">
        <f t="shared" si="72"/>
        <v>911814.6399999999</v>
      </c>
      <c r="W198" s="21">
        <f t="shared" si="73"/>
        <v>0.31718843180285666</v>
      </c>
      <c r="X198" s="21">
        <f t="shared" si="74"/>
        <v>0</v>
      </c>
      <c r="Y198" s="21">
        <f t="shared" si="57"/>
        <v>0</v>
      </c>
      <c r="Z198" s="21">
        <f t="shared" si="58"/>
        <v>0.31718843180285666</v>
      </c>
      <c r="AA198" s="22">
        <f t="shared" si="59"/>
        <v>1.3463223495768082</v>
      </c>
      <c r="AB198" s="22">
        <f t="shared" si="60"/>
        <v>1.0851327570800324</v>
      </c>
      <c r="AC198" s="23"/>
      <c r="AD198" s="22">
        <f t="shared" si="61"/>
        <v>2.7486435384596968</v>
      </c>
      <c r="AE198" s="32">
        <v>156790.76923076922</v>
      </c>
      <c r="AF198" s="25">
        <f t="shared" si="62"/>
        <v>4309.619347362793</v>
      </c>
      <c r="AG198" s="25"/>
      <c r="AH198" s="25">
        <f t="shared" si="63"/>
        <v>4309.619347362793</v>
      </c>
      <c r="AI198" s="26"/>
      <c r="AJ198" s="27">
        <v>30776315</v>
      </c>
      <c r="AK198" s="21">
        <f t="shared" si="64"/>
        <v>1.1696458786570127</v>
      </c>
      <c r="AL198" s="21">
        <f t="shared" si="65"/>
        <v>1.4511776344893792</v>
      </c>
      <c r="AM198" s="21">
        <f t="shared" si="66"/>
        <v>0.34189193865477396</v>
      </c>
      <c r="AN198" s="21">
        <f t="shared" si="67"/>
        <v>0.34189193865477396</v>
      </c>
      <c r="AO198" s="21">
        <f t="shared" si="75"/>
        <v>2.963</v>
      </c>
    </row>
    <row r="199" spans="1:41" ht="12.75">
      <c r="A199" s="12" t="s">
        <v>439</v>
      </c>
      <c r="B199" s="13" t="s">
        <v>440</v>
      </c>
      <c r="C199" s="14" t="s">
        <v>418</v>
      </c>
      <c r="D199" s="15"/>
      <c r="E199" s="15"/>
      <c r="F199" s="33">
        <v>81046748</v>
      </c>
      <c r="G199" s="31">
        <v>76.87</v>
      </c>
      <c r="H199" s="18">
        <f t="shared" si="68"/>
        <v>0.7687</v>
      </c>
      <c r="I199" s="16">
        <v>1133592.13</v>
      </c>
      <c r="K199" s="16">
        <v>56456.66</v>
      </c>
      <c r="L199" s="16">
        <v>11663.93</v>
      </c>
      <c r="M199" s="19">
        <f t="shared" si="69"/>
        <v>1201712.7199999997</v>
      </c>
      <c r="N199" s="16">
        <v>1019167</v>
      </c>
      <c r="O199" s="16">
        <v>619817</v>
      </c>
      <c r="P199" s="16">
        <v>0</v>
      </c>
      <c r="Q199" s="19">
        <f t="shared" si="70"/>
        <v>1638984</v>
      </c>
      <c r="R199" s="16">
        <v>188781</v>
      </c>
      <c r="S199" s="16">
        <v>0</v>
      </c>
      <c r="T199" s="16">
        <v>0</v>
      </c>
      <c r="U199" s="20">
        <f t="shared" si="71"/>
        <v>188781</v>
      </c>
      <c r="V199" s="19">
        <f t="shared" si="72"/>
        <v>3029477.7199999997</v>
      </c>
      <c r="W199" s="21">
        <f t="shared" si="73"/>
        <v>0.23292853156797852</v>
      </c>
      <c r="X199" s="21">
        <f t="shared" si="74"/>
        <v>0</v>
      </c>
      <c r="Y199" s="21">
        <f t="shared" si="57"/>
        <v>0</v>
      </c>
      <c r="Z199" s="21">
        <f t="shared" si="58"/>
        <v>0.23292853156797852</v>
      </c>
      <c r="AA199" s="22">
        <f t="shared" si="59"/>
        <v>2.0222699126681802</v>
      </c>
      <c r="AB199" s="22">
        <f t="shared" si="60"/>
        <v>1.4827402081573955</v>
      </c>
      <c r="AC199" s="23"/>
      <c r="AD199" s="22">
        <f t="shared" si="61"/>
        <v>3.737938652393554</v>
      </c>
      <c r="AE199" s="32">
        <v>133508.52994555354</v>
      </c>
      <c r="AF199" s="25">
        <f t="shared" si="62"/>
        <v>4990.466945077269</v>
      </c>
      <c r="AG199" s="25"/>
      <c r="AH199" s="25">
        <f t="shared" si="63"/>
        <v>4990.466945077269</v>
      </c>
      <c r="AI199" s="26"/>
      <c r="AJ199" s="27">
        <v>105368573</v>
      </c>
      <c r="AK199" s="21">
        <f t="shared" si="64"/>
        <v>1.1404849527572132</v>
      </c>
      <c r="AL199" s="21">
        <f t="shared" si="65"/>
        <v>1.5554770775912472</v>
      </c>
      <c r="AM199" s="21">
        <f t="shared" si="66"/>
        <v>0.17916252885003958</v>
      </c>
      <c r="AN199" s="21">
        <f t="shared" si="67"/>
        <v>0.17916252885003958</v>
      </c>
      <c r="AO199" s="21">
        <f t="shared" si="75"/>
        <v>2.8739999999999997</v>
      </c>
    </row>
    <row r="200" spans="1:41" ht="12.75">
      <c r="A200" s="12" t="s">
        <v>441</v>
      </c>
      <c r="B200" s="13" t="s">
        <v>442</v>
      </c>
      <c r="C200" s="14" t="s">
        <v>418</v>
      </c>
      <c r="D200" s="15"/>
      <c r="E200" s="15"/>
      <c r="F200" s="33">
        <v>634870543</v>
      </c>
      <c r="G200" s="31">
        <v>99.53</v>
      </c>
      <c r="H200" s="18">
        <f t="shared" si="68"/>
        <v>0.9953</v>
      </c>
      <c r="I200" s="16">
        <v>6188872.34</v>
      </c>
      <c r="K200" s="16">
        <v>308221.5</v>
      </c>
      <c r="L200" s="16">
        <v>63677.6</v>
      </c>
      <c r="M200" s="19">
        <f t="shared" si="69"/>
        <v>6560771.4399999995</v>
      </c>
      <c r="N200" s="16">
        <v>6976734</v>
      </c>
      <c r="O200" s="16">
        <v>2856157</v>
      </c>
      <c r="P200" s="16">
        <v>0</v>
      </c>
      <c r="Q200" s="19">
        <f t="shared" si="70"/>
        <v>9832891</v>
      </c>
      <c r="R200" s="16">
        <v>381800</v>
      </c>
      <c r="S200" s="16">
        <v>0</v>
      </c>
      <c r="T200" s="16">
        <v>0</v>
      </c>
      <c r="U200" s="20">
        <f t="shared" si="71"/>
        <v>381800</v>
      </c>
      <c r="V200" s="19">
        <f t="shared" si="72"/>
        <v>16775462.44</v>
      </c>
      <c r="W200" s="21">
        <f t="shared" si="73"/>
        <v>0.06013824459327608</v>
      </c>
      <c r="X200" s="21">
        <f t="shared" si="74"/>
        <v>0</v>
      </c>
      <c r="Y200" s="21">
        <f t="shared" si="57"/>
        <v>0</v>
      </c>
      <c r="Z200" s="21">
        <f t="shared" si="58"/>
        <v>0.06013824459327608</v>
      </c>
      <c r="AA200" s="22">
        <f t="shared" si="59"/>
        <v>1.5488025249267237</v>
      </c>
      <c r="AB200" s="22">
        <f t="shared" si="60"/>
        <v>1.0334030318996859</v>
      </c>
      <c r="AC200" s="23"/>
      <c r="AD200" s="22">
        <f t="shared" si="61"/>
        <v>2.6423438014196856</v>
      </c>
      <c r="AE200" s="32">
        <v>177059.09262759925</v>
      </c>
      <c r="AF200" s="25">
        <f t="shared" si="62"/>
        <v>4678.509958895309</v>
      </c>
      <c r="AG200" s="25"/>
      <c r="AH200" s="25">
        <f t="shared" si="63"/>
        <v>4678.509958895309</v>
      </c>
      <c r="AI200" s="26"/>
      <c r="AJ200" s="27">
        <v>637861149</v>
      </c>
      <c r="AK200" s="21">
        <f t="shared" si="64"/>
        <v>1.0285579315005435</v>
      </c>
      <c r="AL200" s="21">
        <f t="shared" si="65"/>
        <v>1.5415409788502419</v>
      </c>
      <c r="AM200" s="21">
        <f t="shared" si="66"/>
        <v>0.05985628699891236</v>
      </c>
      <c r="AN200" s="21">
        <f t="shared" si="67"/>
        <v>0.05985628699891236</v>
      </c>
      <c r="AO200" s="21">
        <f t="shared" si="75"/>
        <v>2.631</v>
      </c>
    </row>
    <row r="201" spans="1:41" ht="12.75">
      <c r="A201" s="12" t="s">
        <v>443</v>
      </c>
      <c r="B201" s="13" t="s">
        <v>444</v>
      </c>
      <c r="C201" s="14" t="s">
        <v>418</v>
      </c>
      <c r="D201" s="15"/>
      <c r="E201" s="15"/>
      <c r="F201" s="33">
        <v>3998803641</v>
      </c>
      <c r="G201" s="31">
        <v>98.84</v>
      </c>
      <c r="H201" s="18">
        <f t="shared" si="68"/>
        <v>0.9884000000000001</v>
      </c>
      <c r="I201" s="16">
        <v>39424155.93</v>
      </c>
      <c r="K201" s="16">
        <v>0</v>
      </c>
      <c r="L201" s="16">
        <v>404997.64</v>
      </c>
      <c r="M201" s="19">
        <f t="shared" si="69"/>
        <v>39829153.57</v>
      </c>
      <c r="N201" s="16">
        <v>21731439</v>
      </c>
      <c r="O201" s="16">
        <v>0</v>
      </c>
      <c r="P201" s="16">
        <v>0</v>
      </c>
      <c r="Q201" s="19">
        <f t="shared" si="70"/>
        <v>21731439</v>
      </c>
      <c r="R201" s="16">
        <v>30822218.18</v>
      </c>
      <c r="S201" s="16">
        <v>0</v>
      </c>
      <c r="T201" s="16">
        <v>1352948</v>
      </c>
      <c r="U201" s="20">
        <f t="shared" si="71"/>
        <v>32175166.18</v>
      </c>
      <c r="V201" s="19">
        <f t="shared" si="72"/>
        <v>93735758.75</v>
      </c>
      <c r="W201" s="21">
        <f t="shared" si="73"/>
        <v>0.7707859886886604</v>
      </c>
      <c r="X201" s="21">
        <f t="shared" si="74"/>
        <v>0.03383381934857051</v>
      </c>
      <c r="Y201" s="21">
        <f t="shared" si="57"/>
        <v>0</v>
      </c>
      <c r="Z201" s="21">
        <f t="shared" si="58"/>
        <v>0.8046198080372309</v>
      </c>
      <c r="AA201" s="22">
        <f t="shared" si="59"/>
        <v>0.5434485148804535</v>
      </c>
      <c r="AB201" s="22">
        <f t="shared" si="60"/>
        <v>0.996026740638851</v>
      </c>
      <c r="AC201" s="23"/>
      <c r="AD201" s="22">
        <f t="shared" si="61"/>
        <v>2.3440950635565354</v>
      </c>
      <c r="AE201" s="32">
        <v>159217.9495131179</v>
      </c>
      <c r="AF201" s="25">
        <f t="shared" si="62"/>
        <v>3732.2200948329337</v>
      </c>
      <c r="AG201" s="25"/>
      <c r="AH201" s="25">
        <f t="shared" si="63"/>
        <v>3732.2200948329337</v>
      </c>
      <c r="AI201" s="26"/>
      <c r="AJ201" s="27">
        <v>4045607693</v>
      </c>
      <c r="AK201" s="21">
        <f t="shared" si="64"/>
        <v>0.9845036047097512</v>
      </c>
      <c r="AL201" s="21">
        <f t="shared" si="65"/>
        <v>0.5371613030497567</v>
      </c>
      <c r="AM201" s="21">
        <f t="shared" si="66"/>
        <v>0.7618686862132186</v>
      </c>
      <c r="AN201" s="21">
        <f t="shared" si="67"/>
        <v>0.7953110786216808</v>
      </c>
      <c r="AO201" s="21">
        <f t="shared" si="75"/>
        <v>2.317</v>
      </c>
    </row>
    <row r="202" spans="1:41" ht="12.75">
      <c r="A202" s="12" t="s">
        <v>445</v>
      </c>
      <c r="B202" s="13" t="s">
        <v>446</v>
      </c>
      <c r="C202" s="14" t="s">
        <v>447</v>
      </c>
      <c r="D202" s="15"/>
      <c r="E202" s="15"/>
      <c r="F202" s="33">
        <v>2684979652</v>
      </c>
      <c r="G202" s="31">
        <v>96.92</v>
      </c>
      <c r="H202" s="18">
        <f t="shared" si="68"/>
        <v>0.9692000000000001</v>
      </c>
      <c r="I202" s="16">
        <v>14238862.08</v>
      </c>
      <c r="L202" s="16">
        <v>431113.54</v>
      </c>
      <c r="M202" s="19">
        <f t="shared" si="69"/>
        <v>14669975.62</v>
      </c>
      <c r="N202" s="16">
        <v>36249715</v>
      </c>
      <c r="Q202" s="19">
        <f t="shared" si="70"/>
        <v>36249715</v>
      </c>
      <c r="R202" s="16">
        <v>44915551.89</v>
      </c>
      <c r="T202" s="16">
        <v>941722</v>
      </c>
      <c r="U202" s="20">
        <f t="shared" si="71"/>
        <v>45857273.89</v>
      </c>
      <c r="V202" s="19">
        <f t="shared" si="72"/>
        <v>96776964.51</v>
      </c>
      <c r="W202" s="21">
        <f t="shared" si="73"/>
        <v>1.6728451501128918</v>
      </c>
      <c r="X202" s="21">
        <f t="shared" si="74"/>
        <v>0.0350737108677351</v>
      </c>
      <c r="Y202" s="21">
        <f t="shared" si="57"/>
        <v>0</v>
      </c>
      <c r="Z202" s="21">
        <f t="shared" si="58"/>
        <v>1.707918860980627</v>
      </c>
      <c r="AA202" s="22">
        <f t="shared" si="59"/>
        <v>1.3500927268852165</v>
      </c>
      <c r="AB202" s="22">
        <f t="shared" si="60"/>
        <v>0.5463719477007045</v>
      </c>
      <c r="AC202" s="23"/>
      <c r="AD202" s="22">
        <f t="shared" si="61"/>
        <v>3.604383535566549</v>
      </c>
      <c r="AE202" s="32">
        <v>238171.20287253143</v>
      </c>
      <c r="AF202" s="25">
        <f t="shared" si="62"/>
        <v>8584.603622798326</v>
      </c>
      <c r="AG202" s="25"/>
      <c r="AH202" s="25">
        <f t="shared" si="63"/>
        <v>8584.603622798326</v>
      </c>
      <c r="AI202" s="26"/>
      <c r="AJ202" s="27">
        <v>2770127348</v>
      </c>
      <c r="AK202" s="21">
        <f t="shared" si="64"/>
        <v>0.5295776611350216</v>
      </c>
      <c r="AL202" s="21">
        <f t="shared" si="65"/>
        <v>1.3085938098178727</v>
      </c>
      <c r="AM202" s="21">
        <f t="shared" si="66"/>
        <v>1.6214255248022627</v>
      </c>
      <c r="AN202" s="21">
        <f t="shared" si="67"/>
        <v>1.6554211460028514</v>
      </c>
      <c r="AO202" s="21">
        <f t="shared" si="75"/>
        <v>3.4939999999999998</v>
      </c>
    </row>
    <row r="203" spans="1:41" ht="12.75">
      <c r="A203" s="12" t="s">
        <v>448</v>
      </c>
      <c r="B203" s="13" t="s">
        <v>449</v>
      </c>
      <c r="C203" s="14" t="s">
        <v>447</v>
      </c>
      <c r="D203" s="15"/>
      <c r="E203" s="15"/>
      <c r="F203" s="33">
        <v>4080296056</v>
      </c>
      <c r="G203" s="31">
        <v>95.18</v>
      </c>
      <c r="H203" s="18">
        <f t="shared" si="68"/>
        <v>0.9518000000000001</v>
      </c>
      <c r="I203" s="16">
        <v>21738933.32</v>
      </c>
      <c r="L203" s="16">
        <v>660649.3</v>
      </c>
      <c r="M203" s="19">
        <f t="shared" si="69"/>
        <v>22399582.62</v>
      </c>
      <c r="N203" s="16">
        <v>71104087</v>
      </c>
      <c r="Q203" s="19">
        <f t="shared" si="70"/>
        <v>71104087</v>
      </c>
      <c r="R203" s="16">
        <v>58066398</v>
      </c>
      <c r="S203" s="16">
        <v>204073</v>
      </c>
      <c r="T203" s="16">
        <v>1436639</v>
      </c>
      <c r="U203" s="20">
        <f t="shared" si="71"/>
        <v>59707110</v>
      </c>
      <c r="V203" s="19">
        <f t="shared" si="72"/>
        <v>153210779.62</v>
      </c>
      <c r="W203" s="21">
        <f t="shared" si="73"/>
        <v>1.4230927658941424</v>
      </c>
      <c r="X203" s="21">
        <f t="shared" si="74"/>
        <v>0.03520918532093888</v>
      </c>
      <c r="Y203" s="21">
        <f t="shared" si="57"/>
        <v>0.005001426298464652</v>
      </c>
      <c r="Z203" s="21">
        <f t="shared" si="58"/>
        <v>1.4633033775135458</v>
      </c>
      <c r="AA203" s="22">
        <f t="shared" si="59"/>
        <v>1.7426207810446195</v>
      </c>
      <c r="AB203" s="22">
        <f t="shared" si="60"/>
        <v>0.5489695432041464</v>
      </c>
      <c r="AC203" s="23"/>
      <c r="AD203" s="22">
        <f t="shared" si="61"/>
        <v>3.7548937017623114</v>
      </c>
      <c r="AE203" s="32">
        <v>272562.81282139185</v>
      </c>
      <c r="AF203" s="25">
        <f t="shared" si="62"/>
        <v>10234.44389197664</v>
      </c>
      <c r="AG203" s="25"/>
      <c r="AH203" s="25">
        <f t="shared" si="63"/>
        <v>10234.44389197664</v>
      </c>
      <c r="AI203" s="26"/>
      <c r="AJ203" s="27">
        <v>4286567728</v>
      </c>
      <c r="AK203" s="21">
        <f t="shared" si="64"/>
        <v>0.5225528684332968</v>
      </c>
      <c r="AL203" s="21">
        <f t="shared" si="65"/>
        <v>1.6587650426131326</v>
      </c>
      <c r="AM203" s="21">
        <f t="shared" si="66"/>
        <v>1.354612867089639</v>
      </c>
      <c r="AN203" s="21">
        <f t="shared" si="67"/>
        <v>1.39288852500781</v>
      </c>
      <c r="AO203" s="21">
        <f t="shared" si="75"/>
        <v>3.575</v>
      </c>
    </row>
    <row r="204" spans="1:41" ht="12.75">
      <c r="A204" s="12" t="s">
        <v>450</v>
      </c>
      <c r="B204" s="13" t="s">
        <v>451</v>
      </c>
      <c r="C204" s="14" t="s">
        <v>447</v>
      </c>
      <c r="D204" s="15"/>
      <c r="E204" s="15"/>
      <c r="F204" s="33">
        <v>1008312088</v>
      </c>
      <c r="G204" s="31">
        <v>95.05</v>
      </c>
      <c r="H204" s="18">
        <f t="shared" si="68"/>
        <v>0.9505</v>
      </c>
      <c r="I204" s="16">
        <v>5061028.96</v>
      </c>
      <c r="L204" s="16">
        <v>153804.19</v>
      </c>
      <c r="M204" s="19">
        <f t="shared" si="69"/>
        <v>5214833.15</v>
      </c>
      <c r="O204" s="16">
        <v>11925838</v>
      </c>
      <c r="Q204" s="19">
        <f t="shared" si="70"/>
        <v>11925838</v>
      </c>
      <c r="R204" s="16">
        <v>6847383.82</v>
      </c>
      <c r="S204" s="16">
        <v>100831.21</v>
      </c>
      <c r="T204" s="16">
        <v>333906.06</v>
      </c>
      <c r="U204" s="20">
        <f t="shared" si="71"/>
        <v>7282121.09</v>
      </c>
      <c r="V204" s="19">
        <f t="shared" si="72"/>
        <v>24422792.240000002</v>
      </c>
      <c r="W204" s="21">
        <f t="shared" si="73"/>
        <v>0.6790936954432306</v>
      </c>
      <c r="X204" s="21">
        <f t="shared" si="74"/>
        <v>0.033115348310690886</v>
      </c>
      <c r="Y204" s="21">
        <f t="shared" si="57"/>
        <v>0.010000000119010772</v>
      </c>
      <c r="Z204" s="21">
        <f t="shared" si="58"/>
        <v>0.7222090438729323</v>
      </c>
      <c r="AA204" s="22">
        <f t="shared" si="59"/>
        <v>1.1827526558424042</v>
      </c>
      <c r="AB204" s="22">
        <f t="shared" si="60"/>
        <v>0.517184432484955</v>
      </c>
      <c r="AC204" s="23"/>
      <c r="AD204" s="22">
        <f t="shared" si="61"/>
        <v>2.4221461322002917</v>
      </c>
      <c r="AE204" s="32">
        <v>419841.21196222457</v>
      </c>
      <c r="AF204" s="25">
        <f t="shared" si="62"/>
        <v>10169.167676925852</v>
      </c>
      <c r="AG204" s="25"/>
      <c r="AH204" s="25">
        <f t="shared" si="63"/>
        <v>10169.167676925852</v>
      </c>
      <c r="AI204" s="26"/>
      <c r="AJ204" s="27">
        <v>1060645839</v>
      </c>
      <c r="AK204" s="21">
        <f t="shared" si="64"/>
        <v>0.4916658283331087</v>
      </c>
      <c r="AL204" s="21">
        <f t="shared" si="65"/>
        <v>1.1243939835038563</v>
      </c>
      <c r="AM204" s="21">
        <f t="shared" si="66"/>
        <v>0.6455862615230605</v>
      </c>
      <c r="AN204" s="21">
        <f t="shared" si="67"/>
        <v>0.6865742382835106</v>
      </c>
      <c r="AO204" s="21">
        <f t="shared" si="75"/>
        <v>2.303</v>
      </c>
    </row>
    <row r="205" spans="1:41" ht="12.75">
      <c r="A205" s="12" t="s">
        <v>452</v>
      </c>
      <c r="B205" s="13" t="s">
        <v>453</v>
      </c>
      <c r="C205" s="14" t="s">
        <v>447</v>
      </c>
      <c r="D205" s="15"/>
      <c r="E205" s="15"/>
      <c r="F205" s="33">
        <v>2211234900</v>
      </c>
      <c r="G205" s="31">
        <v>99.06</v>
      </c>
      <c r="H205" s="18">
        <f t="shared" si="68"/>
        <v>0.9906</v>
      </c>
      <c r="I205" s="16">
        <v>11239077.52</v>
      </c>
      <c r="L205" s="16">
        <v>341501.65</v>
      </c>
      <c r="M205" s="19">
        <f t="shared" si="69"/>
        <v>11580579.17</v>
      </c>
      <c r="N205" s="16">
        <v>25693226</v>
      </c>
      <c r="Q205" s="19">
        <f t="shared" si="70"/>
        <v>25693226</v>
      </c>
      <c r="R205" s="16">
        <v>9078757.91</v>
      </c>
      <c r="T205" s="16">
        <v>741141.5</v>
      </c>
      <c r="U205" s="20">
        <f t="shared" si="71"/>
        <v>9819899.41</v>
      </c>
      <c r="V205" s="19">
        <f t="shared" si="72"/>
        <v>47093704.58</v>
      </c>
      <c r="W205" s="21">
        <f t="shared" si="73"/>
        <v>0.4105741054466896</v>
      </c>
      <c r="X205" s="21">
        <f t="shared" si="74"/>
        <v>0.03351708586003233</v>
      </c>
      <c r="Y205" s="21">
        <f t="shared" si="57"/>
        <v>0</v>
      </c>
      <c r="Z205" s="21">
        <f t="shared" si="58"/>
        <v>0.44409119130672187</v>
      </c>
      <c r="AA205" s="22">
        <f t="shared" si="59"/>
        <v>1.1619401448484734</v>
      </c>
      <c r="AB205" s="22">
        <f t="shared" si="60"/>
        <v>0.5237154664120035</v>
      </c>
      <c r="AC205" s="23"/>
      <c r="AD205" s="22">
        <f t="shared" si="61"/>
        <v>2.129746802567199</v>
      </c>
      <c r="AE205" s="32">
        <v>464154.4850498339</v>
      </c>
      <c r="AF205" s="25">
        <f t="shared" si="62"/>
        <v>9885.315304321084</v>
      </c>
      <c r="AG205" s="25"/>
      <c r="AH205" s="25">
        <f t="shared" si="63"/>
        <v>9885.315304321084</v>
      </c>
      <c r="AI205" s="26"/>
      <c r="AJ205" s="27">
        <v>2232203283</v>
      </c>
      <c r="AK205" s="21">
        <f t="shared" si="64"/>
        <v>0.5187959026041805</v>
      </c>
      <c r="AL205" s="21">
        <f t="shared" si="65"/>
        <v>1.1510253656409482</v>
      </c>
      <c r="AM205" s="21">
        <f t="shared" si="66"/>
        <v>0.40671734421062583</v>
      </c>
      <c r="AN205" s="21">
        <f t="shared" si="67"/>
        <v>0.43991958459994795</v>
      </c>
      <c r="AO205" s="21">
        <f t="shared" si="75"/>
        <v>2.11</v>
      </c>
    </row>
    <row r="206" spans="1:41" ht="12.75">
      <c r="A206" s="12" t="s">
        <v>454</v>
      </c>
      <c r="B206" s="13" t="s">
        <v>455</v>
      </c>
      <c r="C206" s="14" t="s">
        <v>447</v>
      </c>
      <c r="D206" s="15"/>
      <c r="E206" s="15"/>
      <c r="F206" s="33">
        <v>2513103146</v>
      </c>
      <c r="G206" s="31">
        <v>89.9</v>
      </c>
      <c r="H206" s="18">
        <f t="shared" si="68"/>
        <v>0.899</v>
      </c>
      <c r="I206" s="16">
        <v>14544693.99</v>
      </c>
      <c r="L206" s="16">
        <v>440422.7</v>
      </c>
      <c r="M206" s="19">
        <f t="shared" si="69"/>
        <v>14985116.69</v>
      </c>
      <c r="N206" s="16">
        <v>20544012</v>
      </c>
      <c r="Q206" s="19">
        <f t="shared" si="70"/>
        <v>20544012</v>
      </c>
      <c r="R206" s="16">
        <v>86299608</v>
      </c>
      <c r="S206" s="16">
        <v>502621</v>
      </c>
      <c r="T206" s="16">
        <v>991610</v>
      </c>
      <c r="U206" s="20">
        <f t="shared" si="71"/>
        <v>87793839</v>
      </c>
      <c r="V206" s="19">
        <f t="shared" si="72"/>
        <v>123322967.69</v>
      </c>
      <c r="W206" s="21">
        <f t="shared" si="73"/>
        <v>3.4339859124906766</v>
      </c>
      <c r="X206" s="21">
        <f t="shared" si="74"/>
        <v>0.039457592561543034</v>
      </c>
      <c r="Y206" s="21">
        <f t="shared" si="57"/>
        <v>0.020000014754666978</v>
      </c>
      <c r="Z206" s="21">
        <f t="shared" si="58"/>
        <v>3.4934435198068865</v>
      </c>
      <c r="AA206" s="22">
        <f t="shared" si="59"/>
        <v>0.8174758776892638</v>
      </c>
      <c r="AB206" s="22">
        <f t="shared" si="60"/>
        <v>0.5962794131172521</v>
      </c>
      <c r="AC206" s="23"/>
      <c r="AD206" s="22">
        <f t="shared" si="61"/>
        <v>4.907198810613402</v>
      </c>
      <c r="AE206" s="32">
        <v>172082.19335555812</v>
      </c>
      <c r="AF206" s="25">
        <f t="shared" si="62"/>
        <v>8444.415345621403</v>
      </c>
      <c r="AG206" s="25"/>
      <c r="AH206" s="25">
        <f t="shared" si="63"/>
        <v>8444.415345621403</v>
      </c>
      <c r="AI206" s="26"/>
      <c r="AJ206" s="27">
        <v>2794833130</v>
      </c>
      <c r="AK206" s="21">
        <f t="shared" si="64"/>
        <v>0.5361721431289889</v>
      </c>
      <c r="AL206" s="21">
        <f t="shared" si="65"/>
        <v>0.7350711489526389</v>
      </c>
      <c r="AM206" s="21">
        <f t="shared" si="66"/>
        <v>3.087826857126171</v>
      </c>
      <c r="AN206" s="21">
        <f t="shared" si="67"/>
        <v>3.141290907768794</v>
      </c>
      <c r="AO206" s="21">
        <f t="shared" si="75"/>
        <v>4.412</v>
      </c>
    </row>
    <row r="207" spans="1:41" ht="12.75">
      <c r="A207" s="12" t="s">
        <v>456</v>
      </c>
      <c r="B207" s="13" t="s">
        <v>457</v>
      </c>
      <c r="C207" s="14" t="s">
        <v>447</v>
      </c>
      <c r="D207" s="15"/>
      <c r="E207" s="15"/>
      <c r="F207" s="33">
        <v>754643800</v>
      </c>
      <c r="G207" s="31">
        <v>99.84</v>
      </c>
      <c r="H207" s="18">
        <f t="shared" si="68"/>
        <v>0.9984000000000001</v>
      </c>
      <c r="I207" s="16">
        <v>3696590.47</v>
      </c>
      <c r="L207" s="16">
        <v>112239.28</v>
      </c>
      <c r="M207" s="19">
        <f t="shared" si="69"/>
        <v>3808829.75</v>
      </c>
      <c r="N207" s="16">
        <v>4230472</v>
      </c>
      <c r="O207" s="16">
        <v>3365704</v>
      </c>
      <c r="Q207" s="19">
        <f t="shared" si="70"/>
        <v>7596176</v>
      </c>
      <c r="R207" s="16">
        <v>3506970.15</v>
      </c>
      <c r="U207" s="20">
        <f t="shared" si="71"/>
        <v>3506970.15</v>
      </c>
      <c r="V207" s="19">
        <f t="shared" si="72"/>
        <v>14911975.9</v>
      </c>
      <c r="W207" s="21">
        <f t="shared" si="73"/>
        <v>0.46471860631466133</v>
      </c>
      <c r="X207" s="21">
        <f t="shared" si="74"/>
        <v>0</v>
      </c>
      <c r="Y207" s="21">
        <f t="shared" si="57"/>
        <v>0</v>
      </c>
      <c r="Z207" s="21">
        <f t="shared" si="58"/>
        <v>0.46471860631466133</v>
      </c>
      <c r="AA207" s="22">
        <f t="shared" si="59"/>
        <v>1.0065909240889543</v>
      </c>
      <c r="AB207" s="22">
        <f t="shared" si="60"/>
        <v>0.5047188819413875</v>
      </c>
      <c r="AC207" s="23"/>
      <c r="AD207" s="22">
        <f t="shared" si="61"/>
        <v>1.9760284123450031</v>
      </c>
      <c r="AE207" s="32">
        <v>927600</v>
      </c>
      <c r="AF207" s="25">
        <f t="shared" si="62"/>
        <v>18329.63955291225</v>
      </c>
      <c r="AG207" s="25"/>
      <c r="AH207" s="25">
        <f t="shared" si="63"/>
        <v>18329.63955291225</v>
      </c>
      <c r="AI207" s="26"/>
      <c r="AJ207" s="27">
        <v>755852810</v>
      </c>
      <c r="AK207" s="21">
        <f t="shared" si="64"/>
        <v>0.5039115684441261</v>
      </c>
      <c r="AL207" s="21">
        <f t="shared" si="65"/>
        <v>1.0049808507029299</v>
      </c>
      <c r="AM207" s="21">
        <f t="shared" si="66"/>
        <v>0.46397527449821874</v>
      </c>
      <c r="AN207" s="21">
        <f t="shared" si="67"/>
        <v>0.46397527449821874</v>
      </c>
      <c r="AO207" s="21">
        <f t="shared" si="75"/>
        <v>1.9729999999999999</v>
      </c>
    </row>
    <row r="208" spans="1:41" ht="12.75">
      <c r="A208" s="12" t="s">
        <v>458</v>
      </c>
      <c r="B208" s="29" t="s">
        <v>426</v>
      </c>
      <c r="C208" s="14" t="s">
        <v>447</v>
      </c>
      <c r="D208" s="15"/>
      <c r="E208" s="15"/>
      <c r="F208" s="33">
        <v>2629496403</v>
      </c>
      <c r="G208" s="31">
        <v>99.88</v>
      </c>
      <c r="H208" s="18">
        <f t="shared" si="68"/>
        <v>0.9987999999999999</v>
      </c>
      <c r="I208" s="16">
        <v>12667129.09</v>
      </c>
      <c r="L208" s="16">
        <v>382496.47</v>
      </c>
      <c r="M208" s="19">
        <f t="shared" si="69"/>
        <v>13049625.56</v>
      </c>
      <c r="N208" s="16">
        <v>10400059</v>
      </c>
      <c r="O208" s="16">
        <v>14141483</v>
      </c>
      <c r="Q208" s="19">
        <f t="shared" si="70"/>
        <v>24541542</v>
      </c>
      <c r="R208" s="16">
        <v>12711972.21</v>
      </c>
      <c r="S208" s="16">
        <v>262949.64</v>
      </c>
      <c r="T208" s="16">
        <v>862703</v>
      </c>
      <c r="U208" s="20">
        <f t="shared" si="71"/>
        <v>13837624.850000001</v>
      </c>
      <c r="V208" s="19">
        <f t="shared" si="72"/>
        <v>51428792.41</v>
      </c>
      <c r="W208" s="21">
        <f t="shared" si="73"/>
        <v>0.4834375204125351</v>
      </c>
      <c r="X208" s="21">
        <f t="shared" si="74"/>
        <v>0.0328086777002524</v>
      </c>
      <c r="Y208" s="21">
        <f t="shared" si="57"/>
        <v>0.009999999988590972</v>
      </c>
      <c r="Z208" s="21">
        <f t="shared" si="58"/>
        <v>0.5262461981013784</v>
      </c>
      <c r="AA208" s="22">
        <f t="shared" si="59"/>
        <v>0.9333171922958511</v>
      </c>
      <c r="AB208" s="22">
        <f t="shared" si="60"/>
        <v>0.49627850964586395</v>
      </c>
      <c r="AC208" s="23"/>
      <c r="AD208" s="22">
        <f t="shared" si="61"/>
        <v>1.9558419000430933</v>
      </c>
      <c r="AE208" s="32">
        <v>444233.4398721534</v>
      </c>
      <c r="AF208" s="25">
        <f t="shared" si="62"/>
        <v>8688.503751022317</v>
      </c>
      <c r="AG208" s="25"/>
      <c r="AH208" s="25">
        <f t="shared" si="63"/>
        <v>8688.503751022317</v>
      </c>
      <c r="AI208" s="26"/>
      <c r="AJ208" s="27">
        <v>2632646696</v>
      </c>
      <c r="AK208" s="21">
        <f t="shared" si="64"/>
        <v>0.49568464996945416</v>
      </c>
      <c r="AL208" s="21">
        <f t="shared" si="65"/>
        <v>0.9322003608493313</v>
      </c>
      <c r="AM208" s="21">
        <f t="shared" si="66"/>
        <v>0.48285902659534086</v>
      </c>
      <c r="AN208" s="21">
        <f t="shared" si="67"/>
        <v>0.5256164783153267</v>
      </c>
      <c r="AO208" s="21">
        <f t="shared" si="75"/>
        <v>1.954</v>
      </c>
    </row>
    <row r="209" spans="1:41" ht="12.75">
      <c r="A209" s="12" t="s">
        <v>459</v>
      </c>
      <c r="B209" s="13" t="s">
        <v>460</v>
      </c>
      <c r="C209" s="14" t="s">
        <v>447</v>
      </c>
      <c r="D209" s="15"/>
      <c r="E209" s="15"/>
      <c r="F209" s="33">
        <v>1371348300</v>
      </c>
      <c r="G209" s="31">
        <v>91.34</v>
      </c>
      <c r="H209" s="18">
        <f t="shared" si="68"/>
        <v>0.9134</v>
      </c>
      <c r="I209" s="16">
        <v>7523655.89</v>
      </c>
      <c r="L209" s="16">
        <v>228647.68</v>
      </c>
      <c r="M209" s="19">
        <f t="shared" si="69"/>
        <v>7752303.569999999</v>
      </c>
      <c r="N209" s="16">
        <v>27841642</v>
      </c>
      <c r="Q209" s="19">
        <f t="shared" si="70"/>
        <v>27841642</v>
      </c>
      <c r="R209" s="16">
        <v>10162801.52</v>
      </c>
      <c r="T209" s="16">
        <v>493473.01</v>
      </c>
      <c r="U209" s="20">
        <f t="shared" si="71"/>
        <v>10656274.53</v>
      </c>
      <c r="V209" s="19">
        <f t="shared" si="72"/>
        <v>46250220.1</v>
      </c>
      <c r="W209" s="21">
        <f t="shared" si="73"/>
        <v>0.741080987229867</v>
      </c>
      <c r="X209" s="21">
        <f t="shared" si="74"/>
        <v>0.03598451319770477</v>
      </c>
      <c r="Y209" s="21">
        <f t="shared" si="57"/>
        <v>0</v>
      </c>
      <c r="Z209" s="21">
        <f t="shared" si="58"/>
        <v>0.7770655004275718</v>
      </c>
      <c r="AA209" s="22">
        <f t="shared" si="59"/>
        <v>2.030238561567473</v>
      </c>
      <c r="AB209" s="22">
        <f t="shared" si="60"/>
        <v>0.5653052233338532</v>
      </c>
      <c r="AC209" s="23"/>
      <c r="AD209" s="22">
        <f t="shared" si="61"/>
        <v>3.372609285328899</v>
      </c>
      <c r="AE209" s="32">
        <v>540006.1491495857</v>
      </c>
      <c r="AF209" s="25">
        <f t="shared" si="62"/>
        <v>18212.297527565952</v>
      </c>
      <c r="AG209" s="25"/>
      <c r="AH209" s="25">
        <f t="shared" si="63"/>
        <v>18212.297527565952</v>
      </c>
      <c r="AI209" s="26"/>
      <c r="AJ209" s="27">
        <v>1501318526</v>
      </c>
      <c r="AK209" s="21">
        <f t="shared" si="64"/>
        <v>0.516366343034123</v>
      </c>
      <c r="AL209" s="21">
        <f t="shared" si="65"/>
        <v>1.85447934717619</v>
      </c>
      <c r="AM209" s="21">
        <f t="shared" si="66"/>
        <v>0.6769250724612719</v>
      </c>
      <c r="AN209" s="21">
        <f t="shared" si="67"/>
        <v>0.7097943804364937</v>
      </c>
      <c r="AO209" s="21">
        <f t="shared" si="75"/>
        <v>3.08</v>
      </c>
    </row>
    <row r="210" spans="1:41" ht="12.75">
      <c r="A210" s="12" t="s">
        <v>461</v>
      </c>
      <c r="B210" s="13" t="s">
        <v>462</v>
      </c>
      <c r="C210" s="14" t="s">
        <v>447</v>
      </c>
      <c r="D210" s="15"/>
      <c r="E210" s="15"/>
      <c r="F210" s="33">
        <v>1867019415</v>
      </c>
      <c r="G210" s="31">
        <v>81.05</v>
      </c>
      <c r="H210" s="18">
        <f t="shared" si="68"/>
        <v>0.8105</v>
      </c>
      <c r="I210" s="16">
        <v>12052717.34</v>
      </c>
      <c r="L210" s="16">
        <v>365146.7</v>
      </c>
      <c r="M210" s="19">
        <f t="shared" si="69"/>
        <v>12417864.04</v>
      </c>
      <c r="N210" s="16">
        <v>17459529</v>
      </c>
      <c r="P210" s="16">
        <v>1965204</v>
      </c>
      <c r="Q210" s="19">
        <f t="shared" si="70"/>
        <v>19424733</v>
      </c>
      <c r="R210" s="16">
        <v>69192986.54</v>
      </c>
      <c r="T210" s="16">
        <v>815096.69</v>
      </c>
      <c r="U210" s="20">
        <f t="shared" si="71"/>
        <v>70008083.23</v>
      </c>
      <c r="V210" s="19">
        <f t="shared" si="72"/>
        <v>101850680.27000001</v>
      </c>
      <c r="W210" s="21">
        <f t="shared" si="73"/>
        <v>3.7060667920263706</v>
      </c>
      <c r="X210" s="21">
        <f t="shared" si="74"/>
        <v>0.04365764402080414</v>
      </c>
      <c r="Y210" s="21">
        <f t="shared" si="57"/>
        <v>0</v>
      </c>
      <c r="Z210" s="21">
        <f t="shared" si="58"/>
        <v>3.749724436047174</v>
      </c>
      <c r="AA210" s="22">
        <f t="shared" si="59"/>
        <v>1.040414086963311</v>
      </c>
      <c r="AB210" s="22">
        <f t="shared" si="60"/>
        <v>0.6651170277198215</v>
      </c>
      <c r="AC210" s="23"/>
      <c r="AD210" s="22">
        <f t="shared" si="61"/>
        <v>5.455255550730307</v>
      </c>
      <c r="AE210" s="32">
        <v>130946.14163614163</v>
      </c>
      <c r="AF210" s="25">
        <f t="shared" si="62"/>
        <v>7143.446660072786</v>
      </c>
      <c r="AG210" s="25"/>
      <c r="AH210" s="25">
        <f t="shared" si="63"/>
        <v>7143.446660072786</v>
      </c>
      <c r="AI210" s="26"/>
      <c r="AJ210" s="27">
        <v>2301896570</v>
      </c>
      <c r="AK210" s="21">
        <f t="shared" si="64"/>
        <v>0.5394622939118415</v>
      </c>
      <c r="AL210" s="21">
        <f t="shared" si="65"/>
        <v>0.8438577672497248</v>
      </c>
      <c r="AM210" s="21">
        <f t="shared" si="66"/>
        <v>3.0059120571173192</v>
      </c>
      <c r="AN210" s="21">
        <f t="shared" si="67"/>
        <v>3.041321844882023</v>
      </c>
      <c r="AO210" s="21">
        <f t="shared" si="75"/>
        <v>4.4239999999999995</v>
      </c>
    </row>
    <row r="211" spans="1:41" ht="12.75">
      <c r="A211" s="12" t="s">
        <v>463</v>
      </c>
      <c r="B211" s="13" t="s">
        <v>464</v>
      </c>
      <c r="C211" s="14" t="s">
        <v>447</v>
      </c>
      <c r="D211" s="15"/>
      <c r="E211" s="15"/>
      <c r="F211" s="33">
        <v>7175921517</v>
      </c>
      <c r="G211" s="31">
        <v>94.39</v>
      </c>
      <c r="H211" s="18">
        <f t="shared" si="68"/>
        <v>0.9439</v>
      </c>
      <c r="I211" s="16">
        <v>36885447.85</v>
      </c>
      <c r="L211" s="16">
        <v>1116538.1</v>
      </c>
      <c r="M211" s="19">
        <f t="shared" si="69"/>
        <v>38001985.95</v>
      </c>
      <c r="N211" s="16">
        <v>100856708</v>
      </c>
      <c r="Q211" s="19">
        <f t="shared" si="70"/>
        <v>100856708</v>
      </c>
      <c r="R211" s="16">
        <v>29239488.26</v>
      </c>
      <c r="S211" s="16">
        <v>358796</v>
      </c>
      <c r="T211" s="16">
        <v>2501525.43</v>
      </c>
      <c r="U211" s="20">
        <f t="shared" si="71"/>
        <v>32099809.69</v>
      </c>
      <c r="V211" s="19">
        <f t="shared" si="72"/>
        <v>170958503.64</v>
      </c>
      <c r="W211" s="21">
        <f t="shared" si="73"/>
        <v>0.40746666739220416</v>
      </c>
      <c r="X211" s="21">
        <f t="shared" si="74"/>
        <v>0.03485998870073763</v>
      </c>
      <c r="Y211" s="21">
        <f t="shared" si="57"/>
        <v>0.0049999989429928985</v>
      </c>
      <c r="Z211" s="21">
        <f t="shared" si="58"/>
        <v>0.44732665503593466</v>
      </c>
      <c r="AA211" s="22">
        <f t="shared" si="59"/>
        <v>1.4054878911519177</v>
      </c>
      <c r="AB211" s="22">
        <f t="shared" si="60"/>
        <v>0.5295763876454337</v>
      </c>
      <c r="AC211" s="23"/>
      <c r="AD211" s="22">
        <f t="shared" si="61"/>
        <v>2.382390933833286</v>
      </c>
      <c r="AE211" s="32">
        <v>603100.1591208345</v>
      </c>
      <c r="AF211" s="25">
        <f t="shared" si="62"/>
        <v>14368.203512828883</v>
      </c>
      <c r="AG211" s="25"/>
      <c r="AH211" s="25">
        <f t="shared" si="63"/>
        <v>14368.203512828883</v>
      </c>
      <c r="AI211" s="26"/>
      <c r="AJ211" s="27">
        <v>7601839608</v>
      </c>
      <c r="AK211" s="21">
        <f t="shared" si="64"/>
        <v>0.4999051270432961</v>
      </c>
      <c r="AL211" s="21">
        <f t="shared" si="65"/>
        <v>1.3267408048686102</v>
      </c>
      <c r="AM211" s="21">
        <f t="shared" si="66"/>
        <v>0.3846370058798536</v>
      </c>
      <c r="AN211" s="21">
        <f t="shared" si="67"/>
        <v>0.42226370648782047</v>
      </c>
      <c r="AO211" s="21">
        <f t="shared" si="75"/>
        <v>2.249</v>
      </c>
    </row>
    <row r="212" spans="1:41" ht="12.75">
      <c r="A212" s="12" t="s">
        <v>465</v>
      </c>
      <c r="B212" s="13" t="s">
        <v>466</v>
      </c>
      <c r="C212" s="14" t="s">
        <v>447</v>
      </c>
      <c r="D212" s="15"/>
      <c r="E212" s="15"/>
      <c r="F212" s="33">
        <v>3066147365</v>
      </c>
      <c r="G212" s="31">
        <v>90.02</v>
      </c>
      <c r="H212" s="18">
        <f t="shared" si="68"/>
        <v>0.9002</v>
      </c>
      <c r="I212" s="16">
        <v>16763020.979999999</v>
      </c>
      <c r="L212" s="16">
        <v>509207.35</v>
      </c>
      <c r="M212" s="19">
        <f t="shared" si="69"/>
        <v>17272228.33</v>
      </c>
      <c r="O212" s="16">
        <v>62580262</v>
      </c>
      <c r="Q212" s="19">
        <f t="shared" si="70"/>
        <v>62580262</v>
      </c>
      <c r="R212" s="16">
        <v>26770376.75</v>
      </c>
      <c r="S212" s="16">
        <v>306615</v>
      </c>
      <c r="T212" s="16">
        <v>1101152.25</v>
      </c>
      <c r="U212" s="20">
        <f t="shared" si="71"/>
        <v>28178144</v>
      </c>
      <c r="V212" s="19">
        <f t="shared" si="72"/>
        <v>108030634.33</v>
      </c>
      <c r="W212" s="21">
        <f t="shared" si="73"/>
        <v>0.8730949156450606</v>
      </c>
      <c r="X212" s="21">
        <f t="shared" si="74"/>
        <v>0.035913220041855355</v>
      </c>
      <c r="Y212" s="21">
        <f t="shared" si="57"/>
        <v>0.010000008593846565</v>
      </c>
      <c r="Z212" s="21">
        <f t="shared" si="58"/>
        <v>0.9190081442807627</v>
      </c>
      <c r="AA212" s="22">
        <f t="shared" si="59"/>
        <v>2.041006336301778</v>
      </c>
      <c r="AB212" s="22">
        <f t="shared" si="60"/>
        <v>0.5633202280869497</v>
      </c>
      <c r="AC212" s="23"/>
      <c r="AD212" s="22">
        <f t="shared" si="61"/>
        <v>3.52333470866949</v>
      </c>
      <c r="AE212" s="32">
        <v>395254.60229751345</v>
      </c>
      <c r="AF212" s="25">
        <f t="shared" si="62"/>
        <v>13926.142590361847</v>
      </c>
      <c r="AG212" s="25"/>
      <c r="AH212" s="25">
        <f t="shared" si="63"/>
        <v>13926.142590361847</v>
      </c>
      <c r="AI212" s="26"/>
      <c r="AJ212" s="27">
        <v>3405824026</v>
      </c>
      <c r="AK212" s="21">
        <f t="shared" si="64"/>
        <v>0.5071380141235753</v>
      </c>
      <c r="AL212" s="21">
        <f t="shared" si="65"/>
        <v>1.8374484859541593</v>
      </c>
      <c r="AM212" s="21">
        <f t="shared" si="66"/>
        <v>0.7860176141114579</v>
      </c>
      <c r="AN212" s="21">
        <f t="shared" si="67"/>
        <v>0.8273517300039155</v>
      </c>
      <c r="AO212" s="21">
        <f t="shared" si="75"/>
        <v>3.171</v>
      </c>
    </row>
    <row r="213" spans="1:41" ht="12.75">
      <c r="A213" s="12" t="s">
        <v>467</v>
      </c>
      <c r="B213" s="13" t="s">
        <v>468</v>
      </c>
      <c r="C213" s="14" t="s">
        <v>447</v>
      </c>
      <c r="D213" s="15"/>
      <c r="E213" s="15"/>
      <c r="F213" s="33">
        <v>8144072037</v>
      </c>
      <c r="G213" s="31">
        <v>87.41</v>
      </c>
      <c r="H213" s="18">
        <f t="shared" si="68"/>
        <v>0.8741</v>
      </c>
      <c r="I213" s="16">
        <v>43603452.519999996</v>
      </c>
      <c r="L213" s="16">
        <v>1323978.92</v>
      </c>
      <c r="M213" s="19">
        <f t="shared" si="69"/>
        <v>44927431.44</v>
      </c>
      <c r="N213" s="16">
        <v>78555859</v>
      </c>
      <c r="Q213" s="19">
        <f t="shared" si="70"/>
        <v>78555859</v>
      </c>
      <c r="R213" s="16">
        <v>37779879.81</v>
      </c>
      <c r="T213" s="16">
        <v>2871968.57</v>
      </c>
      <c r="U213" s="20">
        <f t="shared" si="71"/>
        <v>40651848.38</v>
      </c>
      <c r="V213" s="19">
        <f t="shared" si="72"/>
        <v>164135138.82</v>
      </c>
      <c r="W213" s="21">
        <f t="shared" si="73"/>
        <v>0.4638942243924064</v>
      </c>
      <c r="X213" s="21">
        <f t="shared" si="74"/>
        <v>0.03526452807578475</v>
      </c>
      <c r="Y213" s="21">
        <f t="shared" si="57"/>
        <v>0</v>
      </c>
      <c r="Z213" s="21">
        <f t="shared" si="58"/>
        <v>0.49915875246819114</v>
      </c>
      <c r="AA213" s="22">
        <f t="shared" si="59"/>
        <v>0.9645771629119494</v>
      </c>
      <c r="AB213" s="22">
        <f t="shared" si="60"/>
        <v>0.5516580800843425</v>
      </c>
      <c r="AC213" s="23"/>
      <c r="AD213" s="22">
        <f t="shared" si="61"/>
        <v>2.015393995464483</v>
      </c>
      <c r="AE213" s="32">
        <v>1076989.0733279614</v>
      </c>
      <c r="AF213" s="25">
        <f t="shared" si="62"/>
        <v>21705.57311566031</v>
      </c>
      <c r="AG213" s="25"/>
      <c r="AH213" s="25">
        <f t="shared" si="63"/>
        <v>21705.57311566031</v>
      </c>
      <c r="AI213" s="26"/>
      <c r="AJ213" s="27">
        <v>9316147255</v>
      </c>
      <c r="AK213" s="21">
        <f t="shared" si="64"/>
        <v>0.48225334153973715</v>
      </c>
      <c r="AL213" s="21">
        <f t="shared" si="65"/>
        <v>0.8432225988896737</v>
      </c>
      <c r="AM213" s="21">
        <f t="shared" si="66"/>
        <v>0.4055311576330381</v>
      </c>
      <c r="AN213" s="21">
        <f t="shared" si="67"/>
        <v>0.436359014808209</v>
      </c>
      <c r="AO213" s="21">
        <f t="shared" si="75"/>
        <v>1.761</v>
      </c>
    </row>
    <row r="214" spans="1:41" ht="12.75">
      <c r="A214" s="12" t="s">
        <v>469</v>
      </c>
      <c r="B214" s="13" t="s">
        <v>470</v>
      </c>
      <c r="C214" s="14" t="s">
        <v>447</v>
      </c>
      <c r="D214" s="15"/>
      <c r="E214" s="15"/>
      <c r="F214" s="33">
        <v>5742708051</v>
      </c>
      <c r="G214" s="31">
        <v>85.28</v>
      </c>
      <c r="H214" s="18">
        <f t="shared" si="68"/>
        <v>0.8528</v>
      </c>
      <c r="I214" s="16">
        <v>32854093.69</v>
      </c>
      <c r="L214" s="16">
        <v>997895.43</v>
      </c>
      <c r="M214" s="19">
        <f t="shared" si="69"/>
        <v>33851989.120000005</v>
      </c>
      <c r="N214" s="16">
        <v>101492086</v>
      </c>
      <c r="P214" s="16">
        <v>6142200</v>
      </c>
      <c r="Q214" s="19">
        <f t="shared" si="70"/>
        <v>107634286</v>
      </c>
      <c r="R214" s="16">
        <v>52011350.94</v>
      </c>
      <c r="T214" s="16">
        <v>2177299.02</v>
      </c>
      <c r="U214" s="20">
        <f t="shared" si="71"/>
        <v>54188649.96</v>
      </c>
      <c r="V214" s="19">
        <f t="shared" si="72"/>
        <v>195674925.08</v>
      </c>
      <c r="W214" s="21">
        <f t="shared" si="73"/>
        <v>0.9056938029601393</v>
      </c>
      <c r="X214" s="21">
        <f t="shared" si="74"/>
        <v>0.03791415131439354</v>
      </c>
      <c r="Y214" s="21">
        <f t="shared" si="57"/>
        <v>0</v>
      </c>
      <c r="Z214" s="21">
        <f t="shared" si="58"/>
        <v>0.9436079542745329</v>
      </c>
      <c r="AA214" s="22">
        <f t="shared" si="59"/>
        <v>1.8742775193187338</v>
      </c>
      <c r="AB214" s="22">
        <f t="shared" si="60"/>
        <v>0.5894778007059792</v>
      </c>
      <c r="AC214" s="23"/>
      <c r="AD214" s="22">
        <f t="shared" si="61"/>
        <v>3.4073632742992457</v>
      </c>
      <c r="AE214" s="32">
        <v>504046.82954545453</v>
      </c>
      <c r="AF214" s="25">
        <f t="shared" si="62"/>
        <v>17174.706555201537</v>
      </c>
      <c r="AG214" s="25"/>
      <c r="AH214" s="25">
        <f t="shared" si="63"/>
        <v>17174.706555201537</v>
      </c>
      <c r="AI214" s="26"/>
      <c r="AJ214" s="27">
        <v>6732498114</v>
      </c>
      <c r="AK214" s="21">
        <f t="shared" si="64"/>
        <v>0.5028146840413656</v>
      </c>
      <c r="AL214" s="21">
        <f t="shared" si="65"/>
        <v>1.5987273100927897</v>
      </c>
      <c r="AM214" s="21">
        <f t="shared" si="66"/>
        <v>0.7725416340161191</v>
      </c>
      <c r="AN214" s="21">
        <f t="shared" si="67"/>
        <v>0.8048817696259959</v>
      </c>
      <c r="AO214" s="21">
        <f t="shared" si="75"/>
        <v>2.907</v>
      </c>
    </row>
    <row r="215" spans="1:41" ht="12.75">
      <c r="A215" s="12" t="s">
        <v>471</v>
      </c>
      <c r="B215" s="13" t="s">
        <v>472</v>
      </c>
      <c r="C215" s="14" t="s">
        <v>447</v>
      </c>
      <c r="D215" s="15"/>
      <c r="E215" s="15"/>
      <c r="F215" s="33">
        <v>12435612111</v>
      </c>
      <c r="G215" s="36">
        <v>92.04</v>
      </c>
      <c r="H215" s="18">
        <f t="shared" si="68"/>
        <v>0.9204000000000001</v>
      </c>
      <c r="I215" s="16">
        <v>65840225.63</v>
      </c>
      <c r="L215" s="16">
        <v>1972849.39</v>
      </c>
      <c r="M215" s="19">
        <f t="shared" si="69"/>
        <v>67813075.02</v>
      </c>
      <c r="N215" s="16">
        <v>111170927</v>
      </c>
      <c r="P215" s="16">
        <v>5315955</v>
      </c>
      <c r="Q215" s="19">
        <f t="shared" si="70"/>
        <v>116486882</v>
      </c>
      <c r="R215" s="16">
        <v>196588808.2</v>
      </c>
      <c r="T215" s="16">
        <v>4645089.19</v>
      </c>
      <c r="U215" s="20">
        <f t="shared" si="71"/>
        <v>201233897.39</v>
      </c>
      <c r="V215" s="19">
        <f t="shared" si="72"/>
        <v>385533854.40999997</v>
      </c>
      <c r="W215" s="21">
        <f t="shared" si="73"/>
        <v>1.5808534911289658</v>
      </c>
      <c r="X215" s="21">
        <f t="shared" si="74"/>
        <v>0.037353120606674096</v>
      </c>
      <c r="Y215" s="21">
        <f t="shared" si="57"/>
        <v>0</v>
      </c>
      <c r="Z215" s="21">
        <f t="shared" si="58"/>
        <v>1.6182066117356402</v>
      </c>
      <c r="AA215" s="22">
        <f t="shared" si="59"/>
        <v>0.9367201305431583</v>
      </c>
      <c r="AB215" s="22">
        <f t="shared" si="60"/>
        <v>0.5453135271082917</v>
      </c>
      <c r="AC215" s="23"/>
      <c r="AD215" s="22">
        <f t="shared" si="61"/>
        <v>3.10024026938709</v>
      </c>
      <c r="AE215" s="32">
        <v>173035.37841317162</v>
      </c>
      <c r="AF215" s="25">
        <f t="shared" si="62"/>
        <v>5364.512481851482</v>
      </c>
      <c r="AG215" s="25"/>
      <c r="AH215" s="25">
        <f t="shared" si="63"/>
        <v>5364.512481851482</v>
      </c>
      <c r="AI215" s="26"/>
      <c r="AJ215" s="27">
        <v>13504909450</v>
      </c>
      <c r="AK215" s="21">
        <f t="shared" si="64"/>
        <v>0.5021364657872622</v>
      </c>
      <c r="AL215" s="21">
        <f t="shared" si="65"/>
        <v>0.8625521143349836</v>
      </c>
      <c r="AM215" s="21">
        <f t="shared" si="66"/>
        <v>1.4556840157117823</v>
      </c>
      <c r="AN215" s="21">
        <f t="shared" si="67"/>
        <v>1.4900795753947094</v>
      </c>
      <c r="AO215" s="21">
        <f t="shared" si="75"/>
        <v>2.855</v>
      </c>
    </row>
    <row r="216" spans="1:41" ht="12.75">
      <c r="A216" s="12" t="s">
        <v>473</v>
      </c>
      <c r="B216" s="13" t="s">
        <v>474</v>
      </c>
      <c r="C216" s="14" t="s">
        <v>447</v>
      </c>
      <c r="D216" s="15"/>
      <c r="E216" s="15"/>
      <c r="F216" s="33">
        <v>1561964800</v>
      </c>
      <c r="G216" s="31">
        <v>94.44</v>
      </c>
      <c r="H216" s="18">
        <f t="shared" si="68"/>
        <v>0.9444</v>
      </c>
      <c r="I216" s="16">
        <v>8253628.18</v>
      </c>
      <c r="L216" s="16">
        <v>250836.66</v>
      </c>
      <c r="M216" s="19">
        <f t="shared" si="69"/>
        <v>8504464.84</v>
      </c>
      <c r="N216" s="16">
        <v>12154672</v>
      </c>
      <c r="O216" s="16">
        <v>7816611</v>
      </c>
      <c r="Q216" s="19">
        <f t="shared" si="70"/>
        <v>19971283</v>
      </c>
      <c r="R216" s="16">
        <v>6002644.84</v>
      </c>
      <c r="U216" s="20">
        <f t="shared" si="71"/>
        <v>6002644.84</v>
      </c>
      <c r="V216" s="19">
        <f t="shared" si="72"/>
        <v>34478392.68</v>
      </c>
      <c r="W216" s="21">
        <f t="shared" si="73"/>
        <v>0.3843009035799014</v>
      </c>
      <c r="X216" s="21">
        <f t="shared" si="74"/>
        <v>0</v>
      </c>
      <c r="Y216" s="21">
        <f t="shared" si="57"/>
        <v>0</v>
      </c>
      <c r="Z216" s="21">
        <f t="shared" si="58"/>
        <v>0.3843009035799014</v>
      </c>
      <c r="AA216" s="22">
        <f t="shared" si="59"/>
        <v>1.278600068324203</v>
      </c>
      <c r="AB216" s="22">
        <f t="shared" si="60"/>
        <v>0.5444722467497347</v>
      </c>
      <c r="AC216" s="23"/>
      <c r="AD216" s="22">
        <f t="shared" si="61"/>
        <v>2.207373218653839</v>
      </c>
      <c r="AE216" s="32">
        <v>674175.6467439786</v>
      </c>
      <c r="AF216" s="25">
        <f t="shared" si="62"/>
        <v>14881.572672912896</v>
      </c>
      <c r="AG216" s="25"/>
      <c r="AH216" s="25">
        <f t="shared" si="63"/>
        <v>14881.572672912896</v>
      </c>
      <c r="AI216" s="26"/>
      <c r="AJ216" s="27">
        <v>1653891782</v>
      </c>
      <c r="AK216" s="21">
        <f t="shared" si="64"/>
        <v>0.51420926886255</v>
      </c>
      <c r="AL216" s="21">
        <f t="shared" si="65"/>
        <v>1.207532634078957</v>
      </c>
      <c r="AM216" s="21">
        <f t="shared" si="66"/>
        <v>0.36294060502200376</v>
      </c>
      <c r="AN216" s="21">
        <f t="shared" si="67"/>
        <v>0.36294060502200376</v>
      </c>
      <c r="AO216" s="21">
        <f t="shared" si="75"/>
        <v>2.085</v>
      </c>
    </row>
    <row r="217" spans="1:41" ht="12.75">
      <c r="A217" s="12" t="s">
        <v>475</v>
      </c>
      <c r="B217" s="13" t="s">
        <v>476</v>
      </c>
      <c r="C217" s="14" t="s">
        <v>447</v>
      </c>
      <c r="D217" s="15"/>
      <c r="E217" s="15"/>
      <c r="F217" s="33">
        <v>3330180800</v>
      </c>
      <c r="G217" s="31">
        <v>91.65</v>
      </c>
      <c r="H217" s="18">
        <f t="shared" si="68"/>
        <v>0.9165000000000001</v>
      </c>
      <c r="I217" s="16">
        <v>17980809.21</v>
      </c>
      <c r="L217" s="16">
        <v>560406.88</v>
      </c>
      <c r="M217" s="19">
        <f t="shared" si="69"/>
        <v>18541216.09</v>
      </c>
      <c r="N217" s="16">
        <v>52081835</v>
      </c>
      <c r="Q217" s="19">
        <f t="shared" si="70"/>
        <v>52081835</v>
      </c>
      <c r="R217" s="16">
        <v>37139530.59</v>
      </c>
      <c r="T217" s="16">
        <v>1240066.52</v>
      </c>
      <c r="U217" s="20">
        <f t="shared" si="71"/>
        <v>38379597.11000001</v>
      </c>
      <c r="V217" s="19">
        <f t="shared" si="72"/>
        <v>109002648.20000002</v>
      </c>
      <c r="W217" s="21">
        <f t="shared" si="73"/>
        <v>1.115240667713897</v>
      </c>
      <c r="X217" s="21">
        <f t="shared" si="74"/>
        <v>0.037237213066629894</v>
      </c>
      <c r="Y217" s="21">
        <f t="shared" si="57"/>
        <v>0</v>
      </c>
      <c r="Z217" s="21">
        <f t="shared" si="58"/>
        <v>1.1524778807805272</v>
      </c>
      <c r="AA217" s="22">
        <f t="shared" si="59"/>
        <v>1.5639341563677263</v>
      </c>
      <c r="AB217" s="22">
        <f t="shared" si="60"/>
        <v>0.5567630469192544</v>
      </c>
      <c r="AC217" s="23"/>
      <c r="AD217" s="22">
        <f t="shared" si="61"/>
        <v>3.2731750840675082</v>
      </c>
      <c r="AE217" s="32">
        <v>314802.2319262494</v>
      </c>
      <c r="AF217" s="25">
        <f t="shared" si="62"/>
        <v>10304.028219498407</v>
      </c>
      <c r="AG217" s="25"/>
      <c r="AH217" s="25">
        <f t="shared" si="63"/>
        <v>10304.028219498407</v>
      </c>
      <c r="AI217" s="26"/>
      <c r="AJ217" s="27">
        <v>3633584323</v>
      </c>
      <c r="AK217" s="21">
        <f t="shared" si="64"/>
        <v>0.5102734501752747</v>
      </c>
      <c r="AL217" s="21">
        <f t="shared" si="65"/>
        <v>1.4333459848538652</v>
      </c>
      <c r="AM217" s="21">
        <f t="shared" si="66"/>
        <v>1.0221183076697242</v>
      </c>
      <c r="AN217" s="21">
        <f t="shared" si="67"/>
        <v>1.0562462213155033</v>
      </c>
      <c r="AO217" s="21">
        <f t="shared" si="75"/>
        <v>2.999</v>
      </c>
    </row>
    <row r="218" spans="1:41" ht="12.75">
      <c r="A218" s="12" t="s">
        <v>477</v>
      </c>
      <c r="B218" s="13" t="s">
        <v>478</v>
      </c>
      <c r="C218" s="14" t="s">
        <v>447</v>
      </c>
      <c r="D218" s="15"/>
      <c r="E218" s="15"/>
      <c r="F218" s="33">
        <v>1309103923</v>
      </c>
      <c r="G218" s="31">
        <v>91.65</v>
      </c>
      <c r="H218" s="18">
        <f t="shared" si="68"/>
        <v>0.9165000000000001</v>
      </c>
      <c r="I218" s="16">
        <v>7043150.53</v>
      </c>
      <c r="L218" s="16">
        <v>213724.44</v>
      </c>
      <c r="M218" s="19">
        <f t="shared" si="69"/>
        <v>7256874.970000001</v>
      </c>
      <c r="N218" s="16">
        <v>10768184</v>
      </c>
      <c r="P218" s="16">
        <v>323906</v>
      </c>
      <c r="Q218" s="19">
        <f t="shared" si="70"/>
        <v>11092090</v>
      </c>
      <c r="R218" s="16">
        <v>39426360</v>
      </c>
      <c r="T218" s="16">
        <v>461418</v>
      </c>
      <c r="U218" s="20">
        <f t="shared" si="71"/>
        <v>39887778</v>
      </c>
      <c r="V218" s="19">
        <f t="shared" si="72"/>
        <v>58236742.97</v>
      </c>
      <c r="W218" s="21">
        <f t="shared" si="73"/>
        <v>3.011705893421267</v>
      </c>
      <c r="X218" s="21">
        <f t="shared" si="74"/>
        <v>0.03524685793795456</v>
      </c>
      <c r="Y218" s="21">
        <f t="shared" si="57"/>
        <v>0</v>
      </c>
      <c r="Z218" s="21">
        <f t="shared" si="58"/>
        <v>3.046952751359221</v>
      </c>
      <c r="AA218" s="22">
        <f t="shared" si="59"/>
        <v>0.847304007353433</v>
      </c>
      <c r="AB218" s="22">
        <f t="shared" si="60"/>
        <v>0.5543391049787574</v>
      </c>
      <c r="AC218" s="23"/>
      <c r="AD218" s="22">
        <f t="shared" si="61"/>
        <v>4.448595863691411</v>
      </c>
      <c r="AE218" s="32">
        <v>175167.96988829528</v>
      </c>
      <c r="AF218" s="25">
        <f t="shared" si="62"/>
        <v>7792.51506296292</v>
      </c>
      <c r="AG218" s="25"/>
      <c r="AH218" s="25">
        <f t="shared" si="63"/>
        <v>7792.51506296292</v>
      </c>
      <c r="AI218" s="26"/>
      <c r="AJ218" s="27">
        <v>1428222499</v>
      </c>
      <c r="AK218" s="21">
        <f t="shared" si="64"/>
        <v>0.5081053529881412</v>
      </c>
      <c r="AL218" s="21">
        <f t="shared" si="65"/>
        <v>0.7766359938851516</v>
      </c>
      <c r="AM218" s="21">
        <f t="shared" si="66"/>
        <v>2.760519458810178</v>
      </c>
      <c r="AN218" s="21">
        <f t="shared" si="67"/>
        <v>2.7928266098544356</v>
      </c>
      <c r="AO218" s="21">
        <f t="shared" si="75"/>
        <v>4.078</v>
      </c>
    </row>
    <row r="219" spans="1:41" ht="12.75">
      <c r="A219" s="12" t="s">
        <v>479</v>
      </c>
      <c r="B219" s="13" t="s">
        <v>480</v>
      </c>
      <c r="C219" s="14" t="s">
        <v>447</v>
      </c>
      <c r="D219" s="15"/>
      <c r="E219" s="15"/>
      <c r="F219" s="33">
        <v>1675905152</v>
      </c>
      <c r="G219" s="31">
        <v>92.31</v>
      </c>
      <c r="H219" s="18">
        <f t="shared" si="68"/>
        <v>0.9231</v>
      </c>
      <c r="I219" s="16">
        <v>8826139.07</v>
      </c>
      <c r="L219" s="16">
        <v>265969.23</v>
      </c>
      <c r="M219" s="19">
        <f t="shared" si="69"/>
        <v>9092108.3</v>
      </c>
      <c r="N219" s="16">
        <v>7705962</v>
      </c>
      <c r="O219" s="16">
        <v>9238418</v>
      </c>
      <c r="Q219" s="19">
        <f t="shared" si="70"/>
        <v>16944380</v>
      </c>
      <c r="R219" s="16">
        <v>9243277.7</v>
      </c>
      <c r="S219" s="16">
        <v>335180.83</v>
      </c>
      <c r="T219" s="16">
        <v>598716</v>
      </c>
      <c r="U219" s="20">
        <f t="shared" si="71"/>
        <v>10177174.53</v>
      </c>
      <c r="V219" s="19">
        <f t="shared" si="72"/>
        <v>36213662.83</v>
      </c>
      <c r="W219" s="21">
        <f t="shared" si="73"/>
        <v>0.5515394286466159</v>
      </c>
      <c r="X219" s="21">
        <f t="shared" si="74"/>
        <v>0.03572493343585115</v>
      </c>
      <c r="Y219" s="21">
        <f t="shared" si="57"/>
        <v>0.01999998804228272</v>
      </c>
      <c r="Z219" s="21">
        <f t="shared" si="58"/>
        <v>0.6072643501247498</v>
      </c>
      <c r="AA219" s="22">
        <f t="shared" si="59"/>
        <v>1.0110584110191936</v>
      </c>
      <c r="AB219" s="22">
        <f t="shared" si="60"/>
        <v>0.5425192642405577</v>
      </c>
      <c r="AC219" s="23"/>
      <c r="AD219" s="22">
        <f t="shared" si="61"/>
        <v>2.160842025384501</v>
      </c>
      <c r="AE219" s="32">
        <v>463844.8327645051</v>
      </c>
      <c r="AF219" s="25">
        <f t="shared" si="62"/>
        <v>10022.954078949882</v>
      </c>
      <c r="AG219" s="25"/>
      <c r="AH219" s="25">
        <f t="shared" si="63"/>
        <v>10022.954078949882</v>
      </c>
      <c r="AI219" s="26"/>
      <c r="AJ219" s="27">
        <v>1815396341</v>
      </c>
      <c r="AK219" s="21">
        <f t="shared" si="64"/>
        <v>0.500833239257917</v>
      </c>
      <c r="AL219" s="21">
        <f t="shared" si="65"/>
        <v>0.9333708357408219</v>
      </c>
      <c r="AM219" s="21">
        <f t="shared" si="66"/>
        <v>0.5091603134392348</v>
      </c>
      <c r="AN219" s="21">
        <f t="shared" si="67"/>
        <v>0.5606034506158564</v>
      </c>
      <c r="AO219" s="21">
        <f t="shared" si="75"/>
        <v>1.995</v>
      </c>
    </row>
    <row r="220" spans="1:41" ht="12.75">
      <c r="A220" s="12" t="s">
        <v>481</v>
      </c>
      <c r="B220" s="13" t="s">
        <v>482</v>
      </c>
      <c r="C220" s="14" t="s">
        <v>447</v>
      </c>
      <c r="D220" s="15"/>
      <c r="E220" s="15"/>
      <c r="F220" s="33">
        <v>2241961062</v>
      </c>
      <c r="G220" s="31">
        <v>87.4</v>
      </c>
      <c r="H220" s="18">
        <f t="shared" si="68"/>
        <v>0.8740000000000001</v>
      </c>
      <c r="I220" s="16">
        <v>12657928.65</v>
      </c>
      <c r="L220" s="16">
        <v>384298.68</v>
      </c>
      <c r="M220" s="19">
        <f t="shared" si="69"/>
        <v>13042227.33</v>
      </c>
      <c r="O220" s="16">
        <v>46851663</v>
      </c>
      <c r="Q220" s="19">
        <f t="shared" si="70"/>
        <v>46851663</v>
      </c>
      <c r="R220" s="16">
        <v>21103471.11</v>
      </c>
      <c r="S220" s="16">
        <v>224456.7</v>
      </c>
      <c r="T220" s="16">
        <v>838071.11</v>
      </c>
      <c r="U220" s="20">
        <f t="shared" si="71"/>
        <v>22165998.919999998</v>
      </c>
      <c r="V220" s="19">
        <f t="shared" si="72"/>
        <v>82059889.25000001</v>
      </c>
      <c r="W220" s="21">
        <f t="shared" si="73"/>
        <v>0.9412951664367487</v>
      </c>
      <c r="X220" s="21">
        <f t="shared" si="74"/>
        <v>0.0373811625993351</v>
      </c>
      <c r="Y220" s="21">
        <f t="shared" si="57"/>
        <v>0.010011623475733675</v>
      </c>
      <c r="Z220" s="21">
        <f t="shared" si="58"/>
        <v>0.9886879525118174</v>
      </c>
      <c r="AA220" s="22">
        <f t="shared" si="59"/>
        <v>2.089762565198378</v>
      </c>
      <c r="AB220" s="22">
        <f t="shared" si="60"/>
        <v>0.5817329993396647</v>
      </c>
      <c r="AC220" s="23"/>
      <c r="AD220" s="22">
        <f t="shared" si="61"/>
        <v>3.6601835170498607</v>
      </c>
      <c r="AE220" s="32">
        <v>459766.09432234435</v>
      </c>
      <c r="AF220" s="25">
        <f t="shared" si="62"/>
        <v>16828.282801370362</v>
      </c>
      <c r="AG220" s="25"/>
      <c r="AH220" s="25">
        <f t="shared" si="63"/>
        <v>16828.282801370362</v>
      </c>
      <c r="AI220" s="26"/>
      <c r="AJ220" s="27">
        <v>2564553542</v>
      </c>
      <c r="AK220" s="21">
        <f t="shared" si="64"/>
        <v>0.5085574200891455</v>
      </c>
      <c r="AL220" s="21">
        <f t="shared" si="65"/>
        <v>1.8268935404429938</v>
      </c>
      <c r="AM220" s="21">
        <f t="shared" si="66"/>
        <v>0.8228906421482699</v>
      </c>
      <c r="AN220" s="21">
        <f t="shared" si="67"/>
        <v>0.8643219397444734</v>
      </c>
      <c r="AO220" s="21">
        <f t="shared" si="75"/>
        <v>3.1999999999999997</v>
      </c>
    </row>
    <row r="221" spans="1:41" ht="12.75">
      <c r="A221" s="12" t="s">
        <v>483</v>
      </c>
      <c r="B221" s="13" t="s">
        <v>484</v>
      </c>
      <c r="C221" s="14" t="s">
        <v>447</v>
      </c>
      <c r="D221" s="15"/>
      <c r="E221" s="15"/>
      <c r="F221" s="33">
        <v>2000963500</v>
      </c>
      <c r="G221" s="31">
        <v>90.22</v>
      </c>
      <c r="H221" s="18">
        <f t="shared" si="68"/>
        <v>0.9022</v>
      </c>
      <c r="I221" s="16">
        <v>11023472.73</v>
      </c>
      <c r="L221" s="16">
        <v>334897.79</v>
      </c>
      <c r="M221" s="19">
        <f t="shared" si="69"/>
        <v>11358370.52</v>
      </c>
      <c r="N221" s="16">
        <v>31859449</v>
      </c>
      <c r="Q221" s="19">
        <f t="shared" si="70"/>
        <v>31859449</v>
      </c>
      <c r="R221" s="16">
        <v>14984564.11</v>
      </c>
      <c r="T221" s="16">
        <v>726246.89</v>
      </c>
      <c r="U221" s="20">
        <f t="shared" si="71"/>
        <v>15710811</v>
      </c>
      <c r="V221" s="19">
        <f t="shared" si="72"/>
        <v>58928630.519999996</v>
      </c>
      <c r="W221" s="21">
        <f t="shared" si="73"/>
        <v>0.7488674386114489</v>
      </c>
      <c r="X221" s="21">
        <f t="shared" si="74"/>
        <v>0.03629485945145926</v>
      </c>
      <c r="Y221" s="21">
        <f t="shared" si="57"/>
        <v>0</v>
      </c>
      <c r="Z221" s="21">
        <f t="shared" si="58"/>
        <v>0.7851622980629083</v>
      </c>
      <c r="AA221" s="22">
        <f t="shared" si="59"/>
        <v>1.592205405046119</v>
      </c>
      <c r="AB221" s="22">
        <f t="shared" si="60"/>
        <v>0.5676450629909041</v>
      </c>
      <c r="AC221" s="23"/>
      <c r="AD221" s="22">
        <f t="shared" si="61"/>
        <v>2.9450127660999312</v>
      </c>
      <c r="AE221" s="32">
        <v>359707.6811594203</v>
      </c>
      <c r="AF221" s="25">
        <f t="shared" si="62"/>
        <v>10593.437130786964</v>
      </c>
      <c r="AG221" s="25"/>
      <c r="AH221" s="25">
        <f t="shared" si="63"/>
        <v>10593.437130786964</v>
      </c>
      <c r="AI221" s="26"/>
      <c r="AJ221" s="27">
        <v>2217719736</v>
      </c>
      <c r="AK221" s="21">
        <f t="shared" si="64"/>
        <v>0.5121643792775445</v>
      </c>
      <c r="AL221" s="21">
        <f t="shared" si="65"/>
        <v>1.4365858986971651</v>
      </c>
      <c r="AM221" s="21">
        <f t="shared" si="66"/>
        <v>0.67567438151707</v>
      </c>
      <c r="AN221" s="21">
        <f t="shared" si="67"/>
        <v>0.7084218418120259</v>
      </c>
      <c r="AO221" s="21">
        <f t="shared" si="75"/>
        <v>2.657</v>
      </c>
    </row>
    <row r="222" spans="1:41" ht="12.75">
      <c r="A222" s="12" t="s">
        <v>485</v>
      </c>
      <c r="B222" s="13" t="s">
        <v>486</v>
      </c>
      <c r="C222" s="14" t="s">
        <v>447</v>
      </c>
      <c r="D222" s="15"/>
      <c r="E222" s="15"/>
      <c r="F222" s="33">
        <v>2225409700</v>
      </c>
      <c r="G222" s="31">
        <v>102.93</v>
      </c>
      <c r="H222" s="18">
        <f t="shared" si="68"/>
        <v>1.0293</v>
      </c>
      <c r="I222" s="16">
        <v>11411936.459999999</v>
      </c>
      <c r="L222" s="16">
        <v>346805.05</v>
      </c>
      <c r="M222" s="19">
        <f t="shared" si="69"/>
        <v>11758741.51</v>
      </c>
      <c r="O222" s="16">
        <v>27121368</v>
      </c>
      <c r="Q222" s="19">
        <f t="shared" si="70"/>
        <v>27121368</v>
      </c>
      <c r="R222" s="16">
        <v>11649796.92</v>
      </c>
      <c r="T222" s="16">
        <v>746701.92</v>
      </c>
      <c r="U222" s="20">
        <f t="shared" si="71"/>
        <v>12396498.84</v>
      </c>
      <c r="V222" s="19">
        <f t="shared" si="72"/>
        <v>51276608.35</v>
      </c>
      <c r="W222" s="21">
        <f t="shared" si="73"/>
        <v>0.5234899856866805</v>
      </c>
      <c r="X222" s="21">
        <f t="shared" si="74"/>
        <v>0.03355345849350796</v>
      </c>
      <c r="Y222" s="21">
        <f t="shared" si="57"/>
        <v>0</v>
      </c>
      <c r="Z222" s="21">
        <f t="shared" si="58"/>
        <v>0.5570434441801885</v>
      </c>
      <c r="AA222" s="22">
        <f t="shared" si="59"/>
        <v>1.2187134800392037</v>
      </c>
      <c r="AB222" s="22">
        <f t="shared" si="60"/>
        <v>0.5283854703248575</v>
      </c>
      <c r="AC222" s="23"/>
      <c r="AD222" s="22">
        <f t="shared" si="61"/>
        <v>2.30414239454425</v>
      </c>
      <c r="AE222" s="32">
        <v>433662.1259618125</v>
      </c>
      <c r="AF222" s="25">
        <f t="shared" si="62"/>
        <v>9992.192893368006</v>
      </c>
      <c r="AG222" s="25"/>
      <c r="AH222" s="25">
        <f t="shared" si="63"/>
        <v>9992.192893368006</v>
      </c>
      <c r="AI222" s="26"/>
      <c r="AJ222" s="27">
        <v>2162100279</v>
      </c>
      <c r="AK222" s="21">
        <f t="shared" si="64"/>
        <v>0.5438573605586219</v>
      </c>
      <c r="AL222" s="21">
        <f t="shared" si="65"/>
        <v>1.254399172111665</v>
      </c>
      <c r="AM222" s="21">
        <f t="shared" si="66"/>
        <v>0.5388185290549143</v>
      </c>
      <c r="AN222" s="21">
        <f t="shared" si="67"/>
        <v>0.5733544813071088</v>
      </c>
      <c r="AO222" s="21">
        <f t="shared" si="75"/>
        <v>2.371</v>
      </c>
    </row>
    <row r="223" spans="1:41" ht="12.75">
      <c r="A223" s="12" t="s">
        <v>487</v>
      </c>
      <c r="B223" s="13" t="s">
        <v>488</v>
      </c>
      <c r="C223" s="14" t="s">
        <v>447</v>
      </c>
      <c r="D223" s="15"/>
      <c r="E223" s="15"/>
      <c r="F223" s="33">
        <v>5602146397</v>
      </c>
      <c r="G223" s="31">
        <v>97.22</v>
      </c>
      <c r="H223" s="18">
        <f t="shared" si="68"/>
        <v>0.9722</v>
      </c>
      <c r="I223" s="16">
        <v>28777210.96</v>
      </c>
      <c r="L223" s="16">
        <v>872730.68</v>
      </c>
      <c r="M223" s="19">
        <f t="shared" si="69"/>
        <v>29649941.64</v>
      </c>
      <c r="N223" s="16">
        <v>127999172</v>
      </c>
      <c r="Q223" s="19">
        <f t="shared" si="70"/>
        <v>127999172</v>
      </c>
      <c r="R223" s="16">
        <v>49895482.9</v>
      </c>
      <c r="S223" s="16">
        <v>145437</v>
      </c>
      <c r="T223" s="16">
        <v>1932696.59</v>
      </c>
      <c r="U223" s="20">
        <f t="shared" si="71"/>
        <v>51973616.49</v>
      </c>
      <c r="V223" s="19">
        <f t="shared" si="72"/>
        <v>209622730.13000003</v>
      </c>
      <c r="W223" s="21">
        <f t="shared" si="73"/>
        <v>0.8906493933596502</v>
      </c>
      <c r="X223" s="21">
        <f t="shared" si="74"/>
        <v>0.034499216068951295</v>
      </c>
      <c r="Y223" s="21">
        <f t="shared" si="57"/>
        <v>0.0025960942412694326</v>
      </c>
      <c r="Z223" s="21">
        <f t="shared" si="58"/>
        <v>0.9277447036698709</v>
      </c>
      <c r="AA223" s="22">
        <f t="shared" si="59"/>
        <v>2.284823760916793</v>
      </c>
      <c r="AB223" s="22">
        <f t="shared" si="60"/>
        <v>0.5292603859099043</v>
      </c>
      <c r="AC223" s="23"/>
      <c r="AD223" s="22">
        <f t="shared" si="61"/>
        <v>3.741828850496568</v>
      </c>
      <c r="AE223" s="32">
        <v>337404.5906080674</v>
      </c>
      <c r="AF223" s="25">
        <f t="shared" si="62"/>
        <v>12625.102314272499</v>
      </c>
      <c r="AG223" s="25"/>
      <c r="AH223" s="25">
        <f t="shared" si="63"/>
        <v>12625.102314272499</v>
      </c>
      <c r="AI223" s="26"/>
      <c r="AJ223" s="27">
        <v>5762055182</v>
      </c>
      <c r="AK223" s="21">
        <f t="shared" si="64"/>
        <v>0.5145723305917482</v>
      </c>
      <c r="AL223" s="21">
        <f t="shared" si="65"/>
        <v>2.2214152408650083</v>
      </c>
      <c r="AM223" s="21">
        <f t="shared" si="66"/>
        <v>0.8659320559072007</v>
      </c>
      <c r="AN223" s="21">
        <f t="shared" si="67"/>
        <v>0.9019978956876293</v>
      </c>
      <c r="AO223" s="21">
        <f t="shared" si="75"/>
        <v>3.6380000000000003</v>
      </c>
    </row>
    <row r="224" spans="1:41" ht="12.75">
      <c r="A224" s="12" t="s">
        <v>489</v>
      </c>
      <c r="B224" s="13" t="s">
        <v>490</v>
      </c>
      <c r="C224" s="14" t="s">
        <v>491</v>
      </c>
      <c r="D224" s="15"/>
      <c r="E224" s="15"/>
      <c r="F224" s="33">
        <v>462625439</v>
      </c>
      <c r="G224" s="31">
        <v>101.08</v>
      </c>
      <c r="H224" s="18">
        <f t="shared" si="68"/>
        <v>1.0108</v>
      </c>
      <c r="I224" s="16">
        <v>2752832.99</v>
      </c>
      <c r="J224" s="16">
        <v>215842.99</v>
      </c>
      <c r="L224" s="16">
        <v>191723.63</v>
      </c>
      <c r="M224" s="19">
        <f t="shared" si="69"/>
        <v>3160399.6100000003</v>
      </c>
      <c r="N224" s="16">
        <v>8558217</v>
      </c>
      <c r="Q224" s="19">
        <f t="shared" si="70"/>
        <v>8558217</v>
      </c>
      <c r="R224" s="16">
        <v>4441200</v>
      </c>
      <c r="U224" s="20">
        <f t="shared" si="71"/>
        <v>4441200</v>
      </c>
      <c r="V224" s="19">
        <f t="shared" si="72"/>
        <v>16159816.610000001</v>
      </c>
      <c r="W224" s="21">
        <f t="shared" si="73"/>
        <v>0.9599990890254524</v>
      </c>
      <c r="X224" s="21">
        <f t="shared" si="74"/>
        <v>0</v>
      </c>
      <c r="Y224" s="21">
        <f t="shared" si="57"/>
        <v>0</v>
      </c>
      <c r="Z224" s="21">
        <f t="shared" si="58"/>
        <v>0.9599990890254524</v>
      </c>
      <c r="AA224" s="22">
        <f t="shared" si="59"/>
        <v>1.8499235620287626</v>
      </c>
      <c r="AB224" s="22">
        <f t="shared" si="60"/>
        <v>0.6831443633604422</v>
      </c>
      <c r="AC224" s="23"/>
      <c r="AD224" s="22">
        <f t="shared" si="61"/>
        <v>3.4930670144146574</v>
      </c>
      <c r="AE224" s="32">
        <v>153494.97663551403</v>
      </c>
      <c r="AF224" s="25">
        <f t="shared" si="62"/>
        <v>5361.682397638626</v>
      </c>
      <c r="AG224" s="25"/>
      <c r="AH224" s="25">
        <f t="shared" si="63"/>
        <v>5361.682397638626</v>
      </c>
      <c r="AI224" s="26"/>
      <c r="AJ224" s="27">
        <v>457694424</v>
      </c>
      <c r="AK224" s="21">
        <f t="shared" si="64"/>
        <v>0.6905042850161531</v>
      </c>
      <c r="AL224" s="21">
        <f t="shared" si="65"/>
        <v>1.8698538918621392</v>
      </c>
      <c r="AM224" s="21">
        <f t="shared" si="66"/>
        <v>0.9703417317576934</v>
      </c>
      <c r="AN224" s="21">
        <f t="shared" si="67"/>
        <v>0.9703417317576934</v>
      </c>
      <c r="AO224" s="21">
        <f t="shared" si="75"/>
        <v>3.5309999999999997</v>
      </c>
    </row>
    <row r="225" spans="1:41" ht="12.75">
      <c r="A225" s="12" t="s">
        <v>492</v>
      </c>
      <c r="B225" s="13" t="s">
        <v>493</v>
      </c>
      <c r="C225" s="14" t="s">
        <v>491</v>
      </c>
      <c r="D225" s="15"/>
      <c r="E225" s="15"/>
      <c r="F225" s="33">
        <v>2813582384</v>
      </c>
      <c r="G225" s="31">
        <v>100.94</v>
      </c>
      <c r="H225" s="18">
        <f t="shared" si="68"/>
        <v>1.0094</v>
      </c>
      <c r="I225" s="16">
        <v>15910944.41</v>
      </c>
      <c r="L225" s="16">
        <v>1107720.6</v>
      </c>
      <c r="M225" s="19">
        <f t="shared" si="69"/>
        <v>17018665.01</v>
      </c>
      <c r="N225" s="16">
        <v>38624680</v>
      </c>
      <c r="Q225" s="19">
        <f t="shared" si="70"/>
        <v>38624680</v>
      </c>
      <c r="R225" s="16">
        <v>20604208.28</v>
      </c>
      <c r="T225" s="16">
        <v>942230.54</v>
      </c>
      <c r="U225" s="20">
        <f t="shared" si="71"/>
        <v>21546438.82</v>
      </c>
      <c r="V225" s="19">
        <f t="shared" si="72"/>
        <v>77189783.83</v>
      </c>
      <c r="W225" s="21">
        <f t="shared" si="73"/>
        <v>0.7323122435358552</v>
      </c>
      <c r="X225" s="21">
        <f t="shared" si="74"/>
        <v>0.0334886422860117</v>
      </c>
      <c r="Y225" s="21">
        <f t="shared" si="57"/>
        <v>0</v>
      </c>
      <c r="Z225" s="21">
        <f t="shared" si="58"/>
        <v>0.7658008858218669</v>
      </c>
      <c r="AA225" s="22">
        <f t="shared" si="59"/>
        <v>1.3727936391572175</v>
      </c>
      <c r="AB225" s="22">
        <f t="shared" si="60"/>
        <v>0.6048753044083603</v>
      </c>
      <c r="AC225" s="23"/>
      <c r="AD225" s="22">
        <f t="shared" si="61"/>
        <v>2.7434698293874447</v>
      </c>
      <c r="AE225" s="32">
        <v>178857.7199017199</v>
      </c>
      <c r="AF225" s="25">
        <f t="shared" si="62"/>
        <v>4906.907583033988</v>
      </c>
      <c r="AG225" s="25"/>
      <c r="AH225" s="25">
        <f t="shared" si="63"/>
        <v>4906.907583033988</v>
      </c>
      <c r="AI225" s="26"/>
      <c r="AJ225" s="27">
        <v>2787436485</v>
      </c>
      <c r="AK225" s="21">
        <f t="shared" si="64"/>
        <v>0.6105489793788073</v>
      </c>
      <c r="AL225" s="21">
        <f t="shared" si="65"/>
        <v>1.3856703177938061</v>
      </c>
      <c r="AM225" s="21">
        <f t="shared" si="66"/>
        <v>0.739181265326661</v>
      </c>
      <c r="AN225" s="21">
        <f t="shared" si="67"/>
        <v>0.7729840280109557</v>
      </c>
      <c r="AO225" s="21">
        <f t="shared" si="75"/>
        <v>2.77</v>
      </c>
    </row>
    <row r="226" spans="1:41" ht="12.75">
      <c r="A226" s="12" t="s">
        <v>494</v>
      </c>
      <c r="B226" s="13" t="s">
        <v>495</v>
      </c>
      <c r="C226" s="14" t="s">
        <v>491</v>
      </c>
      <c r="D226" s="15"/>
      <c r="E226" s="15"/>
      <c r="F226" s="33">
        <v>1038264342</v>
      </c>
      <c r="G226" s="31">
        <v>96.49</v>
      </c>
      <c r="H226" s="18">
        <f t="shared" si="68"/>
        <v>0.9649</v>
      </c>
      <c r="I226" s="16">
        <v>6219810.71</v>
      </c>
      <c r="J226" s="16">
        <v>487654.36</v>
      </c>
      <c r="L226" s="16">
        <v>433222.54</v>
      </c>
      <c r="M226" s="19">
        <f t="shared" si="69"/>
        <v>7140687.61</v>
      </c>
      <c r="N226" s="16">
        <v>11931412</v>
      </c>
      <c r="O226" s="16">
        <v>7532343</v>
      </c>
      <c r="Q226" s="19">
        <f t="shared" si="70"/>
        <v>19463755</v>
      </c>
      <c r="R226" s="16">
        <v>3100667</v>
      </c>
      <c r="S226" s="16">
        <v>311479</v>
      </c>
      <c r="U226" s="20">
        <f t="shared" si="71"/>
        <v>3412146</v>
      </c>
      <c r="V226" s="19">
        <f t="shared" si="72"/>
        <v>30016588.61</v>
      </c>
      <c r="W226" s="21">
        <f t="shared" si="73"/>
        <v>0.29863945765749894</v>
      </c>
      <c r="X226" s="21">
        <f t="shared" si="74"/>
        <v>0</v>
      </c>
      <c r="Y226" s="21">
        <f t="shared" si="57"/>
        <v>0.02999997085520635</v>
      </c>
      <c r="Z226" s="21">
        <f t="shared" si="58"/>
        <v>0.3286394285127053</v>
      </c>
      <c r="AA226" s="22">
        <f t="shared" si="59"/>
        <v>1.8746434999883683</v>
      </c>
      <c r="AB226" s="22">
        <f t="shared" si="60"/>
        <v>0.6877523691360673</v>
      </c>
      <c r="AC226" s="23"/>
      <c r="AD226" s="22">
        <f t="shared" si="61"/>
        <v>2.8910352976371407</v>
      </c>
      <c r="AE226" s="32">
        <v>266985.15074668924</v>
      </c>
      <c r="AF226" s="25">
        <f t="shared" si="62"/>
        <v>7718.634947536515</v>
      </c>
      <c r="AG226" s="25"/>
      <c r="AH226" s="25">
        <f t="shared" si="63"/>
        <v>7718.634947536515</v>
      </c>
      <c r="AI226" s="26"/>
      <c r="AJ226" s="27">
        <v>1075987046</v>
      </c>
      <c r="AK226" s="21">
        <f t="shared" si="64"/>
        <v>0.6636406671014885</v>
      </c>
      <c r="AL226" s="21">
        <f t="shared" si="65"/>
        <v>1.8089209412285063</v>
      </c>
      <c r="AM226" s="21">
        <f t="shared" si="66"/>
        <v>0.2881695473497364</v>
      </c>
      <c r="AN226" s="21">
        <f t="shared" si="67"/>
        <v>0.3171177583117483</v>
      </c>
      <c r="AO226" s="21">
        <f t="shared" si="75"/>
        <v>2.79</v>
      </c>
    </row>
    <row r="227" spans="1:41" ht="12.75">
      <c r="A227" s="12" t="s">
        <v>496</v>
      </c>
      <c r="B227" s="13" t="s">
        <v>497</v>
      </c>
      <c r="C227" s="14" t="s">
        <v>491</v>
      </c>
      <c r="D227" s="15"/>
      <c r="E227" s="15"/>
      <c r="F227" s="33">
        <v>350442477</v>
      </c>
      <c r="G227" s="31">
        <v>97.53</v>
      </c>
      <c r="H227" s="18">
        <f t="shared" si="68"/>
        <v>0.9753000000000001</v>
      </c>
      <c r="I227" s="16">
        <v>2073103.57</v>
      </c>
      <c r="J227" s="16">
        <v>162539.43</v>
      </c>
      <c r="L227" s="16">
        <v>144398.08</v>
      </c>
      <c r="M227" s="19">
        <f t="shared" si="69"/>
        <v>2380041.08</v>
      </c>
      <c r="N227" s="16">
        <v>2839507</v>
      </c>
      <c r="O227" s="16">
        <v>2937498</v>
      </c>
      <c r="Q227" s="19">
        <f t="shared" si="70"/>
        <v>5777005</v>
      </c>
      <c r="R227" s="16">
        <v>2785366.22</v>
      </c>
      <c r="U227" s="20">
        <f t="shared" si="71"/>
        <v>2785366.22</v>
      </c>
      <c r="V227" s="19">
        <f t="shared" si="72"/>
        <v>10942412.3</v>
      </c>
      <c r="W227" s="21">
        <f t="shared" si="73"/>
        <v>0.7948141001183484</v>
      </c>
      <c r="X227" s="21">
        <f t="shared" si="74"/>
        <v>0</v>
      </c>
      <c r="Y227" s="21">
        <f t="shared" si="57"/>
        <v>0</v>
      </c>
      <c r="Z227" s="21">
        <f t="shared" si="58"/>
        <v>0.7948141001183484</v>
      </c>
      <c r="AA227" s="22">
        <f t="shared" si="59"/>
        <v>1.6484888046262727</v>
      </c>
      <c r="AB227" s="22">
        <f t="shared" si="60"/>
        <v>0.6791531381625293</v>
      </c>
      <c r="AC227" s="35"/>
      <c r="AD227" s="22">
        <f t="shared" si="61"/>
        <v>3.1224560429071504</v>
      </c>
      <c r="AE227" s="32">
        <v>201989.05405405405</v>
      </c>
      <c r="AF227" s="25">
        <f t="shared" si="62"/>
        <v>6307.019424321801</v>
      </c>
      <c r="AG227" s="25"/>
      <c r="AH227" s="25">
        <f t="shared" si="63"/>
        <v>6307.019424321801</v>
      </c>
      <c r="AI227" s="26"/>
      <c r="AJ227" s="27">
        <v>359289932</v>
      </c>
      <c r="AK227" s="21">
        <f t="shared" si="64"/>
        <v>0.662429104748752</v>
      </c>
      <c r="AL227" s="21">
        <f t="shared" si="65"/>
        <v>1.6078950411557873</v>
      </c>
      <c r="AM227" s="21">
        <f t="shared" si="66"/>
        <v>0.7752419346946801</v>
      </c>
      <c r="AN227" s="21">
        <f t="shared" si="67"/>
        <v>0.7752419346946801</v>
      </c>
      <c r="AO227" s="21">
        <f t="shared" si="75"/>
        <v>3.045</v>
      </c>
    </row>
    <row r="228" spans="1:41" ht="12.75">
      <c r="A228" s="12" t="s">
        <v>498</v>
      </c>
      <c r="B228" s="13" t="s">
        <v>499</v>
      </c>
      <c r="C228" s="14" t="s">
        <v>491</v>
      </c>
      <c r="D228" s="15"/>
      <c r="E228" s="15"/>
      <c r="F228" s="33">
        <v>1234153912</v>
      </c>
      <c r="G228" s="31">
        <v>95.39</v>
      </c>
      <c r="H228" s="18">
        <f t="shared" si="68"/>
        <v>0.9539</v>
      </c>
      <c r="I228" s="16">
        <v>7313432.12</v>
      </c>
      <c r="L228" s="16">
        <v>509219.86</v>
      </c>
      <c r="M228" s="19">
        <f t="shared" si="69"/>
        <v>7822651.98</v>
      </c>
      <c r="N228" s="16">
        <v>9851982</v>
      </c>
      <c r="O228" s="16">
        <v>11191473</v>
      </c>
      <c r="Q228" s="19">
        <f t="shared" si="70"/>
        <v>21043455</v>
      </c>
      <c r="R228" s="16">
        <v>7126343.19</v>
      </c>
      <c r="S228" s="16">
        <v>123415</v>
      </c>
      <c r="T228" s="16">
        <v>428756</v>
      </c>
      <c r="U228" s="20">
        <f t="shared" si="71"/>
        <v>7678514.19</v>
      </c>
      <c r="V228" s="19">
        <f t="shared" si="72"/>
        <v>36544621.17</v>
      </c>
      <c r="W228" s="21">
        <f t="shared" si="73"/>
        <v>0.5774274278684942</v>
      </c>
      <c r="X228" s="21">
        <f t="shared" si="74"/>
        <v>0.03474088570567201</v>
      </c>
      <c r="Y228" s="21">
        <f t="shared" si="57"/>
        <v>0.009999968302170727</v>
      </c>
      <c r="Z228" s="21">
        <f t="shared" si="58"/>
        <v>0.6221682818763371</v>
      </c>
      <c r="AA228" s="22">
        <f t="shared" si="59"/>
        <v>1.7050916255573156</v>
      </c>
      <c r="AB228" s="22">
        <f t="shared" si="60"/>
        <v>0.633847359226294</v>
      </c>
      <c r="AC228" s="23"/>
      <c r="AD228" s="22">
        <f t="shared" si="61"/>
        <v>2.9611072666599467</v>
      </c>
      <c r="AE228" s="32">
        <v>185034.49447748513</v>
      </c>
      <c r="AF228" s="25">
        <f t="shared" si="62"/>
        <v>5479.06986180031</v>
      </c>
      <c r="AG228" s="25"/>
      <c r="AH228" s="25">
        <f t="shared" si="63"/>
        <v>5479.06986180031</v>
      </c>
      <c r="AI228" s="26"/>
      <c r="AJ228" s="27">
        <v>1293652619</v>
      </c>
      <c r="AK228" s="21">
        <f t="shared" si="64"/>
        <v>0.6046949439987181</v>
      </c>
      <c r="AL228" s="21">
        <f t="shared" si="65"/>
        <v>1.626669686354185</v>
      </c>
      <c r="AM228" s="21">
        <f t="shared" si="66"/>
        <v>0.5508699232958458</v>
      </c>
      <c r="AN228" s="21">
        <f t="shared" si="67"/>
        <v>0.593553020124949</v>
      </c>
      <c r="AO228" s="21">
        <f t="shared" si="75"/>
        <v>2.826</v>
      </c>
    </row>
    <row r="229" spans="1:41" ht="12.75">
      <c r="A229" s="12" t="s">
        <v>500</v>
      </c>
      <c r="B229" s="13" t="s">
        <v>501</v>
      </c>
      <c r="C229" s="14" t="s">
        <v>491</v>
      </c>
      <c r="D229" s="15"/>
      <c r="E229" s="15"/>
      <c r="F229" s="33">
        <v>1180212935</v>
      </c>
      <c r="G229" s="31">
        <v>107.47</v>
      </c>
      <c r="H229" s="18">
        <f t="shared" si="68"/>
        <v>1.0747</v>
      </c>
      <c r="I229" s="16">
        <v>6673603.079999999</v>
      </c>
      <c r="J229" s="16">
        <v>523216.78</v>
      </c>
      <c r="L229" s="16">
        <v>464727.44</v>
      </c>
      <c r="M229" s="19">
        <f t="shared" si="69"/>
        <v>7661547.3</v>
      </c>
      <c r="N229" s="16">
        <v>19228917</v>
      </c>
      <c r="Q229" s="19">
        <f t="shared" si="70"/>
        <v>19228917</v>
      </c>
      <c r="R229" s="16">
        <v>12203400</v>
      </c>
      <c r="U229" s="20">
        <f t="shared" si="71"/>
        <v>12203400</v>
      </c>
      <c r="V229" s="19">
        <f t="shared" si="72"/>
        <v>39093864.300000004</v>
      </c>
      <c r="W229" s="21">
        <f t="shared" si="73"/>
        <v>1.0339998518996065</v>
      </c>
      <c r="X229" s="21">
        <f t="shared" si="74"/>
        <v>0</v>
      </c>
      <c r="Y229" s="21">
        <f t="shared" si="57"/>
        <v>0</v>
      </c>
      <c r="Z229" s="21">
        <f t="shared" si="58"/>
        <v>1.0339998518996065</v>
      </c>
      <c r="AA229" s="22">
        <f t="shared" si="59"/>
        <v>1.6292752290500867</v>
      </c>
      <c r="AB229" s="22">
        <f t="shared" si="60"/>
        <v>0.6491665251914901</v>
      </c>
      <c r="AC229" s="23"/>
      <c r="AD229" s="22">
        <f t="shared" si="61"/>
        <v>3.3124416061411837</v>
      </c>
      <c r="AE229" s="32">
        <v>187705.39915966385</v>
      </c>
      <c r="AF229" s="25">
        <f t="shared" si="62"/>
        <v>6217.63173873809</v>
      </c>
      <c r="AG229" s="25"/>
      <c r="AH229" s="25">
        <f t="shared" si="63"/>
        <v>6217.63173873809</v>
      </c>
      <c r="AI229" s="26"/>
      <c r="AJ229" s="27">
        <v>1098527640</v>
      </c>
      <c r="AK229" s="21">
        <f t="shared" si="64"/>
        <v>0.6974378268716115</v>
      </c>
      <c r="AL229" s="21">
        <f t="shared" si="65"/>
        <v>1.750426325185591</v>
      </c>
      <c r="AM229" s="21">
        <f t="shared" si="66"/>
        <v>1.1108869322577992</v>
      </c>
      <c r="AN229" s="21">
        <f t="shared" si="67"/>
        <v>1.1108869322577992</v>
      </c>
      <c r="AO229" s="21">
        <f t="shared" si="75"/>
        <v>3.558</v>
      </c>
    </row>
    <row r="230" spans="1:41" ht="12.75">
      <c r="A230" s="12" t="s">
        <v>502</v>
      </c>
      <c r="B230" s="13" t="s">
        <v>428</v>
      </c>
      <c r="C230" s="14" t="s">
        <v>491</v>
      </c>
      <c r="D230" s="15"/>
      <c r="E230" s="15"/>
      <c r="F230" s="33">
        <v>815198987</v>
      </c>
      <c r="G230" s="31">
        <v>99.1</v>
      </c>
      <c r="H230" s="18">
        <f t="shared" si="68"/>
        <v>0.991</v>
      </c>
      <c r="I230" s="16">
        <v>5191412.2299999995</v>
      </c>
      <c r="J230" s="16">
        <v>407021.87</v>
      </c>
      <c r="L230" s="16">
        <v>361615.83</v>
      </c>
      <c r="M230" s="19">
        <f t="shared" si="69"/>
        <v>5960049.93</v>
      </c>
      <c r="N230" s="16">
        <v>9661473</v>
      </c>
      <c r="Q230" s="19">
        <f t="shared" si="70"/>
        <v>9661473</v>
      </c>
      <c r="R230" s="16">
        <v>7578049.23</v>
      </c>
      <c r="U230" s="20">
        <f t="shared" si="71"/>
        <v>7578049.23</v>
      </c>
      <c r="V230" s="19">
        <f t="shared" si="72"/>
        <v>23199572.16</v>
      </c>
      <c r="W230" s="21">
        <f t="shared" si="73"/>
        <v>0.9295950253677144</v>
      </c>
      <c r="X230" s="21">
        <f t="shared" si="74"/>
        <v>0</v>
      </c>
      <c r="Y230" s="21">
        <f t="shared" si="57"/>
        <v>0</v>
      </c>
      <c r="Z230" s="21">
        <f t="shared" si="58"/>
        <v>0.9295950253677144</v>
      </c>
      <c r="AA230" s="22">
        <f t="shared" si="59"/>
        <v>1.185167444277013</v>
      </c>
      <c r="AB230" s="22">
        <f t="shared" si="60"/>
        <v>0.731115963715004</v>
      </c>
      <c r="AC230" s="23"/>
      <c r="AD230" s="22">
        <f t="shared" si="61"/>
        <v>2.8458784333597316</v>
      </c>
      <c r="AE230" s="32">
        <v>161497.95148247978</v>
      </c>
      <c r="AF230" s="25">
        <f t="shared" si="62"/>
        <v>4596.035371557655</v>
      </c>
      <c r="AG230" s="25"/>
      <c r="AH230" s="25">
        <f t="shared" si="63"/>
        <v>4596.035371557655</v>
      </c>
      <c r="AI230" s="26"/>
      <c r="AJ230" s="27">
        <v>821813310</v>
      </c>
      <c r="AK230" s="21">
        <f t="shared" si="64"/>
        <v>0.7252316137347544</v>
      </c>
      <c r="AL230" s="21">
        <f t="shared" si="65"/>
        <v>1.1756286838430494</v>
      </c>
      <c r="AM230" s="21">
        <f t="shared" si="66"/>
        <v>0.9221132266645816</v>
      </c>
      <c r="AN230" s="21">
        <f t="shared" si="67"/>
        <v>0.9221132266645816</v>
      </c>
      <c r="AO230" s="21">
        <f t="shared" si="75"/>
        <v>2.823</v>
      </c>
    </row>
    <row r="231" spans="1:41" ht="12.75">
      <c r="A231" s="12" t="s">
        <v>503</v>
      </c>
      <c r="B231" s="13" t="s">
        <v>504</v>
      </c>
      <c r="C231" s="14" t="s">
        <v>491</v>
      </c>
      <c r="D231" s="15"/>
      <c r="E231" s="15"/>
      <c r="F231" s="33">
        <v>1369955043</v>
      </c>
      <c r="G231" s="31">
        <v>96.42</v>
      </c>
      <c r="H231" s="18">
        <f t="shared" si="68"/>
        <v>0.9642000000000001</v>
      </c>
      <c r="I231" s="16">
        <v>8046827.91</v>
      </c>
      <c r="J231" s="16">
        <v>630883.92</v>
      </c>
      <c r="L231" s="16">
        <v>560485.4</v>
      </c>
      <c r="M231" s="19">
        <f t="shared" si="69"/>
        <v>9238197.23</v>
      </c>
      <c r="N231" s="16">
        <v>12025743</v>
      </c>
      <c r="O231" s="16">
        <v>9314193</v>
      </c>
      <c r="Q231" s="19">
        <f t="shared" si="70"/>
        <v>21339936</v>
      </c>
      <c r="R231" s="16">
        <v>5639356.73</v>
      </c>
      <c r="S231" s="16">
        <v>821973</v>
      </c>
      <c r="U231" s="20">
        <f t="shared" si="71"/>
        <v>6461329.73</v>
      </c>
      <c r="V231" s="19">
        <f t="shared" si="72"/>
        <v>37039462.96</v>
      </c>
      <c r="W231" s="21">
        <f t="shared" si="73"/>
        <v>0.41164538638075593</v>
      </c>
      <c r="X231" s="21">
        <f t="shared" si="74"/>
        <v>0</v>
      </c>
      <c r="Y231" s="21">
        <f t="shared" si="57"/>
        <v>0.05999999811672652</v>
      </c>
      <c r="Z231" s="21">
        <f t="shared" si="58"/>
        <v>0.47164538449748244</v>
      </c>
      <c r="AA231" s="22">
        <f t="shared" si="59"/>
        <v>1.5577106788313784</v>
      </c>
      <c r="AB231" s="22">
        <f t="shared" si="60"/>
        <v>0.6743430944835758</v>
      </c>
      <c r="AC231" s="23"/>
      <c r="AD231" s="22">
        <f t="shared" si="61"/>
        <v>2.7036991578124363</v>
      </c>
      <c r="AE231" s="32">
        <v>313814.3327424665</v>
      </c>
      <c r="AF231" s="25">
        <f t="shared" si="62"/>
        <v>8484.595471452782</v>
      </c>
      <c r="AG231" s="25"/>
      <c r="AH231" s="25">
        <f t="shared" si="63"/>
        <v>8484.595471452782</v>
      </c>
      <c r="AI231" s="26"/>
      <c r="AJ231" s="27">
        <v>1420709930</v>
      </c>
      <c r="AK231" s="21">
        <f t="shared" si="64"/>
        <v>0.650252175685152</v>
      </c>
      <c r="AL231" s="21">
        <f t="shared" si="65"/>
        <v>1.5020614376926331</v>
      </c>
      <c r="AM231" s="21">
        <f t="shared" si="66"/>
        <v>0.39693934778086615</v>
      </c>
      <c r="AN231" s="21">
        <f t="shared" si="67"/>
        <v>0.4547958449195889</v>
      </c>
      <c r="AO231" s="21">
        <f t="shared" si="75"/>
        <v>2.607</v>
      </c>
    </row>
    <row r="232" spans="1:41" ht="12.75">
      <c r="A232" s="12" t="s">
        <v>505</v>
      </c>
      <c r="B232" s="13" t="s">
        <v>506</v>
      </c>
      <c r="C232" s="14" t="s">
        <v>491</v>
      </c>
      <c r="D232" s="15"/>
      <c r="E232" s="15"/>
      <c r="F232" s="33">
        <v>1045919769</v>
      </c>
      <c r="G232" s="31">
        <v>91.05</v>
      </c>
      <c r="H232" s="18">
        <f t="shared" si="68"/>
        <v>0.9105</v>
      </c>
      <c r="I232" s="16">
        <v>6679676.489999999</v>
      </c>
      <c r="J232" s="16">
        <v>523707.78</v>
      </c>
      <c r="L232" s="16">
        <v>465264.41</v>
      </c>
      <c r="M232" s="19">
        <f t="shared" si="69"/>
        <v>7668648.68</v>
      </c>
      <c r="N232" s="16">
        <v>11980410</v>
      </c>
      <c r="Q232" s="19">
        <f t="shared" si="70"/>
        <v>11980410</v>
      </c>
      <c r="R232" s="16">
        <v>2391824</v>
      </c>
      <c r="S232" s="16">
        <v>61430.15</v>
      </c>
      <c r="U232" s="20">
        <f t="shared" si="71"/>
        <v>2453254.15</v>
      </c>
      <c r="V232" s="19">
        <f t="shared" si="72"/>
        <v>22102312.83</v>
      </c>
      <c r="W232" s="21">
        <f t="shared" si="73"/>
        <v>0.22868140280844046</v>
      </c>
      <c r="X232" s="21">
        <f t="shared" si="74"/>
        <v>0</v>
      </c>
      <c r="Y232" s="21">
        <f t="shared" si="57"/>
        <v>0.0058733137876085025</v>
      </c>
      <c r="Z232" s="21">
        <f t="shared" si="58"/>
        <v>0.23455471659604896</v>
      </c>
      <c r="AA232" s="22">
        <f t="shared" si="59"/>
        <v>1.1454425430216721</v>
      </c>
      <c r="AB232" s="22">
        <f t="shared" si="60"/>
        <v>0.7331966473233378</v>
      </c>
      <c r="AC232" s="23"/>
      <c r="AD232" s="22">
        <f t="shared" si="61"/>
        <v>2.1131939069410586</v>
      </c>
      <c r="AE232" s="32">
        <v>187830.54528650647</v>
      </c>
      <c r="AF232" s="25">
        <f t="shared" si="62"/>
        <v>3969.223638368621</v>
      </c>
      <c r="AG232" s="25"/>
      <c r="AH232" s="25">
        <f t="shared" si="63"/>
        <v>3969.223638368621</v>
      </c>
      <c r="AI232" s="26"/>
      <c r="AJ232" s="27">
        <v>1148545087</v>
      </c>
      <c r="AK232" s="21">
        <f t="shared" si="64"/>
        <v>0.667683730207798</v>
      </c>
      <c r="AL232" s="21">
        <f t="shared" si="65"/>
        <v>1.0430944449288302</v>
      </c>
      <c r="AM232" s="21">
        <f t="shared" si="66"/>
        <v>0.20824815909033617</v>
      </c>
      <c r="AN232" s="21">
        <f t="shared" si="67"/>
        <v>0.21359667789863612</v>
      </c>
      <c r="AO232" s="21">
        <f t="shared" si="75"/>
        <v>1.9249999999999998</v>
      </c>
    </row>
    <row r="233" spans="1:41" ht="12.75">
      <c r="A233" s="12" t="s">
        <v>507</v>
      </c>
      <c r="B233" s="13" t="s">
        <v>508</v>
      </c>
      <c r="C233" s="14" t="s">
        <v>491</v>
      </c>
      <c r="D233" s="15"/>
      <c r="E233" s="15"/>
      <c r="F233" s="33">
        <v>1334671512</v>
      </c>
      <c r="G233" s="31">
        <v>96.83</v>
      </c>
      <c r="H233" s="18">
        <f t="shared" si="68"/>
        <v>0.9682999999999999</v>
      </c>
      <c r="I233" s="16">
        <v>7897374.62</v>
      </c>
      <c r="J233" s="16">
        <v>619156.05</v>
      </c>
      <c r="L233" s="16">
        <v>550056.19</v>
      </c>
      <c r="M233" s="19">
        <f t="shared" si="69"/>
        <v>9066586.86</v>
      </c>
      <c r="N233" s="16">
        <v>12983358</v>
      </c>
      <c r="O233" s="16">
        <v>10058117</v>
      </c>
      <c r="Q233" s="19">
        <f t="shared" si="70"/>
        <v>23041475</v>
      </c>
      <c r="R233" s="16">
        <v>8231965.6</v>
      </c>
      <c r="S233" s="16">
        <v>267000</v>
      </c>
      <c r="U233" s="20">
        <f t="shared" si="71"/>
        <v>8498965.6</v>
      </c>
      <c r="V233" s="19">
        <f t="shared" si="72"/>
        <v>40607027.46</v>
      </c>
      <c r="W233" s="21">
        <f t="shared" si="73"/>
        <v>0.6167784002270664</v>
      </c>
      <c r="X233" s="21">
        <f t="shared" si="74"/>
        <v>0</v>
      </c>
      <c r="Y233" s="21">
        <f t="shared" si="57"/>
        <v>0.020004922379732337</v>
      </c>
      <c r="Z233" s="21">
        <f t="shared" si="58"/>
        <v>0.6367833226067988</v>
      </c>
      <c r="AA233" s="22">
        <f t="shared" si="59"/>
        <v>1.7263779733690758</v>
      </c>
      <c r="AB233" s="22">
        <f t="shared" si="60"/>
        <v>0.6793122336456971</v>
      </c>
      <c r="AC233" s="23"/>
      <c r="AD233" s="22">
        <f t="shared" si="61"/>
        <v>3.042473529621572</v>
      </c>
      <c r="AE233" s="32">
        <v>205766.64835164836</v>
      </c>
      <c r="AF233" s="25">
        <f t="shared" si="62"/>
        <v>6260.395808888404</v>
      </c>
      <c r="AG233" s="25"/>
      <c r="AH233" s="25">
        <f t="shared" si="63"/>
        <v>6260.395808888404</v>
      </c>
      <c r="AI233" s="26"/>
      <c r="AJ233" s="27">
        <v>1378285389</v>
      </c>
      <c r="AK233" s="21">
        <f t="shared" si="64"/>
        <v>0.657816366070467</v>
      </c>
      <c r="AL233" s="21">
        <f t="shared" si="65"/>
        <v>1.6717492025884053</v>
      </c>
      <c r="AM233" s="21">
        <f t="shared" si="66"/>
        <v>0.597261326696107</v>
      </c>
      <c r="AN233" s="21">
        <f t="shared" si="67"/>
        <v>0.6166332218152825</v>
      </c>
      <c r="AO233" s="21">
        <f t="shared" si="75"/>
        <v>2.947</v>
      </c>
    </row>
    <row r="234" spans="1:41" ht="12.75">
      <c r="A234" s="12" t="s">
        <v>509</v>
      </c>
      <c r="B234" s="13" t="s">
        <v>510</v>
      </c>
      <c r="C234" s="14" t="s">
        <v>491</v>
      </c>
      <c r="D234" s="15"/>
      <c r="E234" s="15"/>
      <c r="F234" s="33">
        <v>2630578882</v>
      </c>
      <c r="G234" s="31">
        <v>104.54</v>
      </c>
      <c r="H234" s="18">
        <f t="shared" si="68"/>
        <v>1.0454</v>
      </c>
      <c r="I234" s="16">
        <v>14632159.74</v>
      </c>
      <c r="L234" s="16">
        <v>1018988.66</v>
      </c>
      <c r="M234" s="19">
        <f t="shared" si="69"/>
        <v>15651148.4</v>
      </c>
      <c r="N234" s="16">
        <v>48218268</v>
      </c>
      <c r="Q234" s="19">
        <f t="shared" si="70"/>
        <v>48218268</v>
      </c>
      <c r="R234" s="16">
        <v>21921265.63</v>
      </c>
      <c r="S234" s="16">
        <v>72046</v>
      </c>
      <c r="T234" s="16">
        <v>875057.64</v>
      </c>
      <c r="U234" s="20">
        <f t="shared" si="71"/>
        <v>22868369.27</v>
      </c>
      <c r="V234" s="19">
        <f t="shared" si="72"/>
        <v>86737785.66999999</v>
      </c>
      <c r="W234" s="21">
        <f t="shared" si="73"/>
        <v>0.8333247780554486</v>
      </c>
      <c r="X234" s="21">
        <f t="shared" si="74"/>
        <v>0.03326483178237572</v>
      </c>
      <c r="Y234" s="21">
        <f t="shared" si="57"/>
        <v>0.00273878880777847</v>
      </c>
      <c r="Z234" s="21">
        <f t="shared" si="58"/>
        <v>0.8693283986456027</v>
      </c>
      <c r="AA234" s="22">
        <f t="shared" si="59"/>
        <v>1.8329907660225793</v>
      </c>
      <c r="AB234" s="22">
        <f t="shared" si="60"/>
        <v>0.5949697424811913</v>
      </c>
      <c r="AC234" s="23"/>
      <c r="AD234" s="22">
        <f t="shared" si="61"/>
        <v>3.2972889071493725</v>
      </c>
      <c r="AE234" s="32">
        <v>200453.62173952558</v>
      </c>
      <c r="AF234" s="25">
        <f t="shared" si="62"/>
        <v>6609.5350335965395</v>
      </c>
      <c r="AG234" s="25"/>
      <c r="AH234" s="25">
        <f t="shared" si="63"/>
        <v>6609.5350335965395</v>
      </c>
      <c r="AI234" s="26"/>
      <c r="AJ234" s="27">
        <v>2516655477</v>
      </c>
      <c r="AK234" s="21">
        <f t="shared" si="64"/>
        <v>0.6219027015432832</v>
      </c>
      <c r="AL234" s="21">
        <f t="shared" si="65"/>
        <v>1.9159661876912524</v>
      </c>
      <c r="AM234" s="21">
        <f t="shared" si="66"/>
        <v>0.8710475402907125</v>
      </c>
      <c r="AN234" s="21">
        <f t="shared" si="67"/>
        <v>0.9086809648359349</v>
      </c>
      <c r="AO234" s="21">
        <f t="shared" si="75"/>
        <v>3.447</v>
      </c>
    </row>
    <row r="235" spans="1:41" ht="12.75">
      <c r="A235" s="12" t="s">
        <v>511</v>
      </c>
      <c r="B235" s="13" t="s">
        <v>512</v>
      </c>
      <c r="C235" s="14" t="s">
        <v>491</v>
      </c>
      <c r="D235" s="15"/>
      <c r="E235" s="15"/>
      <c r="F235" s="33">
        <v>159034778</v>
      </c>
      <c r="G235" s="31">
        <v>100.79</v>
      </c>
      <c r="H235" s="18">
        <f t="shared" si="68"/>
        <v>1.0079</v>
      </c>
      <c r="I235" s="16">
        <v>933995.87</v>
      </c>
      <c r="J235" s="16">
        <v>73230.87</v>
      </c>
      <c r="L235" s="16">
        <v>65044.01</v>
      </c>
      <c r="M235" s="19">
        <f t="shared" si="69"/>
        <v>1072270.75</v>
      </c>
      <c r="N235" s="16">
        <v>2059875</v>
      </c>
      <c r="O235" s="16">
        <v>1812822</v>
      </c>
      <c r="Q235" s="19">
        <f t="shared" si="70"/>
        <v>3872697</v>
      </c>
      <c r="R235" s="16">
        <v>1433000</v>
      </c>
      <c r="U235" s="20">
        <f t="shared" si="71"/>
        <v>1433000</v>
      </c>
      <c r="V235" s="19">
        <f t="shared" si="72"/>
        <v>6377967.75</v>
      </c>
      <c r="W235" s="21">
        <f t="shared" si="73"/>
        <v>0.9010607730090332</v>
      </c>
      <c r="X235" s="21">
        <f t="shared" si="74"/>
        <v>0</v>
      </c>
      <c r="Y235" s="21">
        <f t="shared" si="57"/>
        <v>0</v>
      </c>
      <c r="Z235" s="21">
        <f t="shared" si="58"/>
        <v>0.9010607730090332</v>
      </c>
      <c r="AA235" s="22">
        <f t="shared" si="59"/>
        <v>2.4351258565595004</v>
      </c>
      <c r="AB235" s="22">
        <f t="shared" si="60"/>
        <v>0.6742366440125442</v>
      </c>
      <c r="AC235" s="23"/>
      <c r="AD235" s="22">
        <f t="shared" si="61"/>
        <v>4.010423273581078</v>
      </c>
      <c r="AE235" s="32">
        <v>137321.1732355637</v>
      </c>
      <c r="AF235" s="25">
        <f t="shared" si="62"/>
        <v>5507.160290993636</v>
      </c>
      <c r="AG235" s="25"/>
      <c r="AH235" s="25">
        <f t="shared" si="63"/>
        <v>5507.160290993636</v>
      </c>
      <c r="AI235" s="26"/>
      <c r="AJ235" s="27">
        <v>157791046</v>
      </c>
      <c r="AK235" s="21">
        <f t="shared" si="64"/>
        <v>0.6795510754140003</v>
      </c>
      <c r="AL235" s="21">
        <f t="shared" si="65"/>
        <v>2.4543198731314577</v>
      </c>
      <c r="AM235" s="21">
        <f t="shared" si="66"/>
        <v>0.9081630652223447</v>
      </c>
      <c r="AN235" s="21">
        <f t="shared" si="67"/>
        <v>0.9081630652223447</v>
      </c>
      <c r="AO235" s="21">
        <f t="shared" si="75"/>
        <v>4.042000000000001</v>
      </c>
    </row>
    <row r="236" spans="1:41" ht="12.75">
      <c r="A236" s="12" t="s">
        <v>513</v>
      </c>
      <c r="B236" s="13" t="s">
        <v>514</v>
      </c>
      <c r="C236" s="14" t="s">
        <v>491</v>
      </c>
      <c r="D236" s="15"/>
      <c r="E236" s="15"/>
      <c r="F236" s="33">
        <v>124201458</v>
      </c>
      <c r="G236" s="31">
        <v>107.75</v>
      </c>
      <c r="H236" s="18">
        <f t="shared" si="68"/>
        <v>1.0775</v>
      </c>
      <c r="I236" s="16">
        <v>737951.6900000001</v>
      </c>
      <c r="J236" s="16">
        <v>57865.42</v>
      </c>
      <c r="L236" s="16">
        <v>51383.15</v>
      </c>
      <c r="M236" s="19">
        <f t="shared" si="69"/>
        <v>847200.2600000001</v>
      </c>
      <c r="N236" s="16">
        <v>2079911</v>
      </c>
      <c r="Q236" s="19">
        <f t="shared" si="70"/>
        <v>2079911</v>
      </c>
      <c r="R236" s="16">
        <v>919530.91</v>
      </c>
      <c r="U236" s="20">
        <f t="shared" si="71"/>
        <v>919530.91</v>
      </c>
      <c r="V236" s="19">
        <f t="shared" si="72"/>
        <v>3846642.17</v>
      </c>
      <c r="W236" s="21">
        <f t="shared" si="73"/>
        <v>0.7403543604133859</v>
      </c>
      <c r="X236" s="21">
        <f t="shared" si="74"/>
        <v>0</v>
      </c>
      <c r="Y236" s="21">
        <f t="shared" si="57"/>
        <v>0</v>
      </c>
      <c r="Z236" s="21">
        <f t="shared" si="58"/>
        <v>0.7403543604133859</v>
      </c>
      <c r="AA236" s="22">
        <f t="shared" si="59"/>
        <v>1.674626879178826</v>
      </c>
      <c r="AB236" s="22">
        <f t="shared" si="60"/>
        <v>0.6821178057346156</v>
      </c>
      <c r="AC236" s="23"/>
      <c r="AD236" s="22">
        <f t="shared" si="61"/>
        <v>3.0970990453268272</v>
      </c>
      <c r="AE236" s="32">
        <v>177183.27702702704</v>
      </c>
      <c r="AF236" s="25">
        <f t="shared" si="62"/>
        <v>5487.541581282842</v>
      </c>
      <c r="AG236" s="25"/>
      <c r="AH236" s="25">
        <f t="shared" si="63"/>
        <v>5487.541581282842</v>
      </c>
      <c r="AI236" s="26"/>
      <c r="AJ236" s="27">
        <v>115281816</v>
      </c>
      <c r="AK236" s="21">
        <f t="shared" si="64"/>
        <v>0.7348949638336718</v>
      </c>
      <c r="AL236" s="21">
        <f t="shared" si="65"/>
        <v>1.8041969429072837</v>
      </c>
      <c r="AM236" s="21">
        <f t="shared" si="66"/>
        <v>0.7976374261835015</v>
      </c>
      <c r="AN236" s="21">
        <f t="shared" si="67"/>
        <v>0.7976374261835015</v>
      </c>
      <c r="AO236" s="21">
        <f t="shared" si="75"/>
        <v>3.337</v>
      </c>
    </row>
    <row r="237" spans="1:41" ht="12.75">
      <c r="A237" s="12" t="s">
        <v>515</v>
      </c>
      <c r="B237" s="13" t="s">
        <v>516</v>
      </c>
      <c r="C237" s="14" t="s">
        <v>491</v>
      </c>
      <c r="D237" s="15"/>
      <c r="E237" s="15"/>
      <c r="F237" s="33">
        <v>396233759</v>
      </c>
      <c r="G237" s="31">
        <v>103.18</v>
      </c>
      <c r="H237" s="18">
        <f t="shared" si="68"/>
        <v>1.0318</v>
      </c>
      <c r="I237" s="16">
        <v>2352563.47</v>
      </c>
      <c r="L237" s="16">
        <v>163849.18</v>
      </c>
      <c r="M237" s="19">
        <f t="shared" si="69"/>
        <v>2516412.6500000004</v>
      </c>
      <c r="N237" s="16">
        <v>5561211</v>
      </c>
      <c r="Q237" s="19">
        <f t="shared" si="70"/>
        <v>5561211</v>
      </c>
      <c r="R237" s="16">
        <v>5130931</v>
      </c>
      <c r="T237" s="16">
        <v>136469</v>
      </c>
      <c r="U237" s="20">
        <f t="shared" si="71"/>
        <v>5267400</v>
      </c>
      <c r="V237" s="19">
        <f t="shared" si="72"/>
        <v>13345023.65</v>
      </c>
      <c r="W237" s="21">
        <f t="shared" si="73"/>
        <v>1.2949252514347218</v>
      </c>
      <c r="X237" s="21">
        <f t="shared" si="74"/>
        <v>0.03444153782969311</v>
      </c>
      <c r="Y237" s="21">
        <f t="shared" si="57"/>
        <v>0</v>
      </c>
      <c r="Z237" s="21">
        <f t="shared" si="58"/>
        <v>1.329366789264415</v>
      </c>
      <c r="AA237" s="22">
        <f t="shared" si="59"/>
        <v>1.4035177149052562</v>
      </c>
      <c r="AB237" s="22">
        <f t="shared" si="60"/>
        <v>0.6350828501717847</v>
      </c>
      <c r="AC237" s="23"/>
      <c r="AD237" s="22">
        <f t="shared" si="61"/>
        <v>3.367967354341456</v>
      </c>
      <c r="AE237" s="32">
        <v>113387.27825646225</v>
      </c>
      <c r="AF237" s="25">
        <f t="shared" si="62"/>
        <v>3818.8465156539564</v>
      </c>
      <c r="AG237" s="25"/>
      <c r="AH237" s="25">
        <f t="shared" si="63"/>
        <v>3818.8465156539564</v>
      </c>
      <c r="AI237" s="26"/>
      <c r="AJ237" s="27">
        <v>384065562</v>
      </c>
      <c r="AK237" s="21">
        <f t="shared" si="64"/>
        <v>0.6552039284376141</v>
      </c>
      <c r="AL237" s="21">
        <f t="shared" si="65"/>
        <v>1.447984810468375</v>
      </c>
      <c r="AM237" s="21">
        <f t="shared" si="66"/>
        <v>1.3359518550116711</v>
      </c>
      <c r="AN237" s="21">
        <f t="shared" si="67"/>
        <v>1.3714845904356299</v>
      </c>
      <c r="AO237" s="21">
        <f t="shared" si="75"/>
        <v>3.4739999999999998</v>
      </c>
    </row>
    <row r="238" spans="1:41" ht="12.75">
      <c r="A238" s="12" t="s">
        <v>517</v>
      </c>
      <c r="B238" s="13" t="s">
        <v>518</v>
      </c>
      <c r="C238" s="14" t="s">
        <v>491</v>
      </c>
      <c r="D238" s="15"/>
      <c r="E238" s="15"/>
      <c r="F238" s="33">
        <v>578734342</v>
      </c>
      <c r="G238" s="31">
        <v>95.97</v>
      </c>
      <c r="H238" s="18">
        <f t="shared" si="68"/>
        <v>0.9597</v>
      </c>
      <c r="I238" s="16">
        <v>3585474.4</v>
      </c>
      <c r="L238" s="16">
        <v>249704.86</v>
      </c>
      <c r="M238" s="19">
        <f t="shared" si="69"/>
        <v>3835179.26</v>
      </c>
      <c r="N238" s="16">
        <v>13077081</v>
      </c>
      <c r="Q238" s="19">
        <f t="shared" si="70"/>
        <v>13077081</v>
      </c>
      <c r="R238" s="16">
        <v>5360859</v>
      </c>
      <c r="T238" s="16">
        <v>209935.43</v>
      </c>
      <c r="U238" s="20">
        <f t="shared" si="71"/>
        <v>5570794.43</v>
      </c>
      <c r="V238" s="19">
        <f t="shared" si="72"/>
        <v>22483054.689999998</v>
      </c>
      <c r="W238" s="21">
        <f t="shared" si="73"/>
        <v>0.9263073937298851</v>
      </c>
      <c r="X238" s="21">
        <f t="shared" si="74"/>
        <v>0.03627492180168565</v>
      </c>
      <c r="Y238" s="21">
        <f t="shared" si="57"/>
        <v>0</v>
      </c>
      <c r="Z238" s="21">
        <f t="shared" si="58"/>
        <v>0.9625823155315707</v>
      </c>
      <c r="AA238" s="22">
        <f t="shared" si="59"/>
        <v>2.259599966853185</v>
      </c>
      <c r="AB238" s="22">
        <f t="shared" si="60"/>
        <v>0.6626838916706277</v>
      </c>
      <c r="AC238" s="23"/>
      <c r="AD238" s="22">
        <f t="shared" si="61"/>
        <v>3.884866174055383</v>
      </c>
      <c r="AE238" s="32">
        <v>168353.79725660756</v>
      </c>
      <c r="AF238" s="25">
        <f t="shared" si="62"/>
        <v>6540.319722359727</v>
      </c>
      <c r="AG238" s="25"/>
      <c r="AH238" s="25">
        <f t="shared" si="63"/>
        <v>6540.319722359727</v>
      </c>
      <c r="AI238" s="26"/>
      <c r="AJ238" s="27">
        <v>603012138</v>
      </c>
      <c r="AK238" s="21">
        <f t="shared" si="64"/>
        <v>0.6360036586858886</v>
      </c>
      <c r="AL238" s="21">
        <f t="shared" si="65"/>
        <v>2.168626496204957</v>
      </c>
      <c r="AM238" s="21">
        <f t="shared" si="66"/>
        <v>0.8890134480178573</v>
      </c>
      <c r="AN238" s="21">
        <f t="shared" si="67"/>
        <v>0.9238279097459892</v>
      </c>
      <c r="AO238" s="21">
        <f t="shared" si="75"/>
        <v>3.729</v>
      </c>
    </row>
    <row r="239" spans="1:41" ht="12.75">
      <c r="A239" s="12" t="s">
        <v>519</v>
      </c>
      <c r="B239" s="13" t="s">
        <v>520</v>
      </c>
      <c r="C239" s="14" t="s">
        <v>491</v>
      </c>
      <c r="D239" s="15"/>
      <c r="E239" s="15"/>
      <c r="F239" s="33">
        <v>368089558</v>
      </c>
      <c r="G239" s="31">
        <v>95.73</v>
      </c>
      <c r="H239" s="18">
        <f t="shared" si="68"/>
        <v>0.9573</v>
      </c>
      <c r="I239" s="16">
        <v>2074978.1199999999</v>
      </c>
      <c r="J239" s="16">
        <v>162737.05</v>
      </c>
      <c r="L239" s="16">
        <v>144434.18</v>
      </c>
      <c r="M239" s="19">
        <f t="shared" si="69"/>
        <v>2382149.35</v>
      </c>
      <c r="N239" s="16">
        <v>3680149</v>
      </c>
      <c r="O239" s="16">
        <v>3133066</v>
      </c>
      <c r="Q239" s="19">
        <f t="shared" si="70"/>
        <v>6813215</v>
      </c>
      <c r="R239" s="16">
        <v>728849.1</v>
      </c>
      <c r="U239" s="20">
        <f t="shared" si="71"/>
        <v>728849.1</v>
      </c>
      <c r="V239" s="19">
        <f t="shared" si="72"/>
        <v>9924213.45</v>
      </c>
      <c r="W239" s="21">
        <f t="shared" si="73"/>
        <v>0.1980086324535183</v>
      </c>
      <c r="X239" s="21">
        <f t="shared" si="74"/>
        <v>0</v>
      </c>
      <c r="Y239" s="21">
        <f t="shared" si="57"/>
        <v>0</v>
      </c>
      <c r="Z239" s="21">
        <f t="shared" si="58"/>
        <v>0.1980086324535183</v>
      </c>
      <c r="AA239" s="22">
        <f t="shared" si="59"/>
        <v>1.850966660673379</v>
      </c>
      <c r="AB239" s="22">
        <f t="shared" si="60"/>
        <v>0.647165696017924</v>
      </c>
      <c r="AC239" s="23"/>
      <c r="AD239" s="22">
        <f t="shared" si="61"/>
        <v>2.696140989144821</v>
      </c>
      <c r="AE239" s="32">
        <v>316192.41706161137</v>
      </c>
      <c r="AF239" s="25">
        <f t="shared" si="62"/>
        <v>8524.993360965847</v>
      </c>
      <c r="AG239" s="25"/>
      <c r="AH239" s="25">
        <f t="shared" si="63"/>
        <v>8524.993360965847</v>
      </c>
      <c r="AI239" s="26"/>
      <c r="AJ239" s="27">
        <v>384484810</v>
      </c>
      <c r="AK239" s="21">
        <f t="shared" si="64"/>
        <v>0.6195691710161451</v>
      </c>
      <c r="AL239" s="21">
        <f t="shared" si="65"/>
        <v>1.7720374960977003</v>
      </c>
      <c r="AM239" s="21">
        <f t="shared" si="66"/>
        <v>0.1895651222216035</v>
      </c>
      <c r="AN239" s="21">
        <f t="shared" si="67"/>
        <v>0.1895651222216035</v>
      </c>
      <c r="AO239" s="21">
        <f t="shared" si="75"/>
        <v>2.582</v>
      </c>
    </row>
    <row r="240" spans="1:41" ht="12.75">
      <c r="A240" s="12" t="s">
        <v>521</v>
      </c>
      <c r="B240" s="13" t="s">
        <v>522</v>
      </c>
      <c r="C240" s="14" t="s">
        <v>491</v>
      </c>
      <c r="D240" s="15"/>
      <c r="E240" s="15"/>
      <c r="F240" s="33">
        <v>186448059</v>
      </c>
      <c r="G240" s="31">
        <v>106.78</v>
      </c>
      <c r="H240" s="18">
        <f t="shared" si="68"/>
        <v>1.0678</v>
      </c>
      <c r="I240" s="16">
        <v>1041146.13</v>
      </c>
      <c r="J240" s="16">
        <v>81626.76</v>
      </c>
      <c r="L240" s="16">
        <v>72498.24</v>
      </c>
      <c r="M240" s="19">
        <f t="shared" si="69"/>
        <v>1195271.13</v>
      </c>
      <c r="N240" s="16">
        <v>2467595</v>
      </c>
      <c r="O240" s="16">
        <v>1616503</v>
      </c>
      <c r="Q240" s="19">
        <f t="shared" si="70"/>
        <v>4084098</v>
      </c>
      <c r="R240" s="16">
        <v>1554168.12</v>
      </c>
      <c r="U240" s="20">
        <f t="shared" si="71"/>
        <v>1554168.12</v>
      </c>
      <c r="V240" s="19">
        <f t="shared" si="72"/>
        <v>6833537.25</v>
      </c>
      <c r="W240" s="21">
        <f t="shared" si="73"/>
        <v>0.8335662641572473</v>
      </c>
      <c r="X240" s="21">
        <f t="shared" si="74"/>
        <v>0</v>
      </c>
      <c r="Y240" s="21">
        <f t="shared" si="57"/>
        <v>0</v>
      </c>
      <c r="Z240" s="21">
        <f t="shared" si="58"/>
        <v>0.8335662641572473</v>
      </c>
      <c r="AA240" s="22">
        <f t="shared" si="59"/>
        <v>2.1904749354349677</v>
      </c>
      <c r="AB240" s="22">
        <f t="shared" si="60"/>
        <v>0.6410745901087658</v>
      </c>
      <c r="AC240" s="23"/>
      <c r="AD240" s="22">
        <f t="shared" si="61"/>
        <v>3.6651157897009803</v>
      </c>
      <c r="AE240" s="32">
        <v>183914.21383647798</v>
      </c>
      <c r="AF240" s="25">
        <f t="shared" si="62"/>
        <v>6740.66889082518</v>
      </c>
      <c r="AG240" s="25"/>
      <c r="AH240" s="25">
        <f t="shared" si="63"/>
        <v>6740.66889082518</v>
      </c>
      <c r="AI240" s="26"/>
      <c r="AJ240" s="27">
        <v>174717707</v>
      </c>
      <c r="AK240" s="21">
        <f t="shared" si="64"/>
        <v>0.6841156231520368</v>
      </c>
      <c r="AL240" s="21">
        <f t="shared" si="65"/>
        <v>2.3375409797474047</v>
      </c>
      <c r="AM240" s="21">
        <f t="shared" si="66"/>
        <v>0.889530973526341</v>
      </c>
      <c r="AN240" s="21">
        <f t="shared" si="67"/>
        <v>0.889530973526341</v>
      </c>
      <c r="AO240" s="21">
        <f t="shared" si="75"/>
        <v>3.9120000000000004</v>
      </c>
    </row>
    <row r="241" spans="1:41" ht="12.75">
      <c r="A241" s="12" t="s">
        <v>523</v>
      </c>
      <c r="B241" s="13" t="s">
        <v>219</v>
      </c>
      <c r="C241" s="14" t="s">
        <v>491</v>
      </c>
      <c r="D241" s="15"/>
      <c r="E241" s="15"/>
      <c r="F241" s="33">
        <v>4234341348</v>
      </c>
      <c r="G241" s="31">
        <v>95.38</v>
      </c>
      <c r="H241" s="18">
        <f t="shared" si="68"/>
        <v>0.9538</v>
      </c>
      <c r="I241" s="16">
        <v>25858274.05</v>
      </c>
      <c r="L241" s="16">
        <v>1800831.8</v>
      </c>
      <c r="M241" s="19">
        <f t="shared" si="69"/>
        <v>27659105.85</v>
      </c>
      <c r="N241" s="16">
        <v>80922881</v>
      </c>
      <c r="Q241" s="19">
        <f t="shared" si="70"/>
        <v>80922881</v>
      </c>
      <c r="R241" s="16">
        <v>26877979.53</v>
      </c>
      <c r="S241" s="16">
        <v>493300.77</v>
      </c>
      <c r="T241" s="16">
        <v>1494260.84</v>
      </c>
      <c r="U241" s="20">
        <f t="shared" si="71"/>
        <v>28865541.14</v>
      </c>
      <c r="V241" s="19">
        <f t="shared" si="72"/>
        <v>137447527.99</v>
      </c>
      <c r="W241" s="21">
        <f t="shared" si="73"/>
        <v>0.6347617568124316</v>
      </c>
      <c r="X241" s="21">
        <f t="shared" si="74"/>
        <v>0.03528909733991526</v>
      </c>
      <c r="Y241" s="21">
        <f t="shared" si="57"/>
        <v>0.011650000069857383</v>
      </c>
      <c r="Z241" s="21">
        <f t="shared" si="58"/>
        <v>0.6817008542222043</v>
      </c>
      <c r="AA241" s="22">
        <f t="shared" si="59"/>
        <v>1.911109056860099</v>
      </c>
      <c r="AB241" s="22">
        <f t="shared" si="60"/>
        <v>0.653209167065952</v>
      </c>
      <c r="AC241" s="23"/>
      <c r="AD241" s="22">
        <f t="shared" si="61"/>
        <v>3.2460190781482554</v>
      </c>
      <c r="AE241" s="32">
        <v>210357.57274927097</v>
      </c>
      <c r="AF241" s="25">
        <f t="shared" si="62"/>
        <v>6828.246943770931</v>
      </c>
      <c r="AG241" s="25"/>
      <c r="AH241" s="25">
        <f t="shared" si="63"/>
        <v>6828.246943770931</v>
      </c>
      <c r="AI241" s="26"/>
      <c r="AJ241" s="27">
        <v>4439180872</v>
      </c>
      <c r="AK241" s="21">
        <f t="shared" si="64"/>
        <v>0.6230677831682638</v>
      </c>
      <c r="AL241" s="21">
        <f t="shared" si="65"/>
        <v>1.8229237179863214</v>
      </c>
      <c r="AM241" s="21">
        <f t="shared" si="66"/>
        <v>0.6054716017437373</v>
      </c>
      <c r="AN241" s="21">
        <f t="shared" si="67"/>
        <v>0.6502447629937436</v>
      </c>
      <c r="AO241" s="21">
        <f t="shared" si="75"/>
        <v>3.0959999999999996</v>
      </c>
    </row>
    <row r="242" spans="1:41" ht="12.75">
      <c r="A242" s="12" t="s">
        <v>524</v>
      </c>
      <c r="B242" s="13" t="s">
        <v>525</v>
      </c>
      <c r="C242" s="14" t="s">
        <v>491</v>
      </c>
      <c r="D242" s="15"/>
      <c r="E242" s="15"/>
      <c r="F242" s="33">
        <v>253670600</v>
      </c>
      <c r="G242" s="31">
        <v>108.53</v>
      </c>
      <c r="H242" s="18">
        <f t="shared" si="68"/>
        <v>1.0853</v>
      </c>
      <c r="I242" s="16">
        <v>1377901.9300000002</v>
      </c>
      <c r="L242" s="16">
        <v>95938.45</v>
      </c>
      <c r="M242" s="19">
        <f t="shared" si="69"/>
        <v>1473840.3800000001</v>
      </c>
      <c r="N242" s="16">
        <v>2662088</v>
      </c>
      <c r="O242" s="16">
        <v>2553454</v>
      </c>
      <c r="Q242" s="19">
        <f t="shared" si="70"/>
        <v>5215542</v>
      </c>
      <c r="R242" s="16">
        <v>1726874.65</v>
      </c>
      <c r="T242" s="16">
        <v>80953.41</v>
      </c>
      <c r="U242" s="20">
        <f t="shared" si="71"/>
        <v>1807828.0599999998</v>
      </c>
      <c r="V242" s="19">
        <f t="shared" si="72"/>
        <v>8497210.44</v>
      </c>
      <c r="W242" s="21">
        <f t="shared" si="73"/>
        <v>0.6807547465098439</v>
      </c>
      <c r="X242" s="21">
        <f t="shared" si="74"/>
        <v>0.031912807396679004</v>
      </c>
      <c r="Y242" s="21">
        <f t="shared" si="57"/>
        <v>0</v>
      </c>
      <c r="Z242" s="21">
        <f t="shared" si="58"/>
        <v>0.7126675539065228</v>
      </c>
      <c r="AA242" s="22">
        <f t="shared" si="59"/>
        <v>2.0560293546039627</v>
      </c>
      <c r="AB242" s="22">
        <f t="shared" si="60"/>
        <v>0.581005595445432</v>
      </c>
      <c r="AC242" s="23"/>
      <c r="AD242" s="22">
        <f t="shared" si="61"/>
        <v>3.3497025039559176</v>
      </c>
      <c r="AE242" s="32">
        <v>300546.19164619164</v>
      </c>
      <c r="AF242" s="25">
        <f t="shared" si="62"/>
        <v>10067.403307116632</v>
      </c>
      <c r="AG242" s="25"/>
      <c r="AH242" s="25">
        <f t="shared" si="63"/>
        <v>10067.403307116632</v>
      </c>
      <c r="AI242" s="26"/>
      <c r="AJ242" s="27">
        <v>233733161</v>
      </c>
      <c r="AK242" s="21">
        <f t="shared" si="64"/>
        <v>0.6305653736484572</v>
      </c>
      <c r="AL242" s="21">
        <f t="shared" si="65"/>
        <v>2.2314086617773503</v>
      </c>
      <c r="AM242" s="21">
        <f t="shared" si="66"/>
        <v>0.7388231274551581</v>
      </c>
      <c r="AN242" s="21">
        <f t="shared" si="67"/>
        <v>0.7734580973728412</v>
      </c>
      <c r="AO242" s="21">
        <f t="shared" si="75"/>
        <v>3.6350000000000002</v>
      </c>
    </row>
    <row r="243" spans="1:41" ht="12.75">
      <c r="A243" s="12" t="s">
        <v>526</v>
      </c>
      <c r="B243" s="13" t="s">
        <v>527</v>
      </c>
      <c r="C243" s="14" t="s">
        <v>491</v>
      </c>
      <c r="D243" s="15"/>
      <c r="E243" s="15"/>
      <c r="F243" s="33">
        <v>2329949446</v>
      </c>
      <c r="G243" s="31">
        <v>101.03</v>
      </c>
      <c r="H243" s="18">
        <f t="shared" si="68"/>
        <v>1.0103</v>
      </c>
      <c r="I243" s="16">
        <v>13550956.55</v>
      </c>
      <c r="L243" s="16">
        <v>942442.53</v>
      </c>
      <c r="M243" s="19">
        <f t="shared" si="69"/>
        <v>14493399.08</v>
      </c>
      <c r="N243" s="16">
        <v>30060265</v>
      </c>
      <c r="Q243" s="19">
        <f t="shared" si="70"/>
        <v>30060265</v>
      </c>
      <c r="R243" s="16">
        <v>19260185</v>
      </c>
      <c r="T243" s="16">
        <v>794542</v>
      </c>
      <c r="U243" s="20">
        <f t="shared" si="71"/>
        <v>20054727</v>
      </c>
      <c r="V243" s="19">
        <f t="shared" si="72"/>
        <v>64608391.08</v>
      </c>
      <c r="W243" s="21">
        <f t="shared" si="73"/>
        <v>0.8266353174771846</v>
      </c>
      <c r="X243" s="21">
        <f t="shared" si="74"/>
        <v>0.03410125491624079</v>
      </c>
      <c r="Y243" s="21">
        <f t="shared" si="57"/>
        <v>0</v>
      </c>
      <c r="Z243" s="21">
        <f t="shared" si="58"/>
        <v>0.8607365723934252</v>
      </c>
      <c r="AA243" s="22">
        <f t="shared" si="59"/>
        <v>1.2901681215275604</v>
      </c>
      <c r="AB243" s="22">
        <f t="shared" si="60"/>
        <v>0.6220477918472399</v>
      </c>
      <c r="AC243" s="23"/>
      <c r="AD243" s="22">
        <f t="shared" si="61"/>
        <v>2.7729524857682253</v>
      </c>
      <c r="AE243" s="32">
        <v>203421.69177980008</v>
      </c>
      <c r="AF243" s="25">
        <f t="shared" si="62"/>
        <v>5640.786858799744</v>
      </c>
      <c r="AG243" s="25"/>
      <c r="AH243" s="25">
        <f t="shared" si="63"/>
        <v>5640.786858799744</v>
      </c>
      <c r="AI243" s="26"/>
      <c r="AJ243" s="27">
        <v>2306244881</v>
      </c>
      <c r="AK243" s="21">
        <f t="shared" si="64"/>
        <v>0.6284414634111007</v>
      </c>
      <c r="AL243" s="21">
        <f t="shared" si="65"/>
        <v>1.30342901777914</v>
      </c>
      <c r="AM243" s="21">
        <f t="shared" si="66"/>
        <v>0.8351318265755319</v>
      </c>
      <c r="AN243" s="21">
        <f t="shared" si="67"/>
        <v>0.869583588682229</v>
      </c>
      <c r="AO243" s="21">
        <f t="shared" si="75"/>
        <v>2.801</v>
      </c>
    </row>
    <row r="244" spans="1:41" ht="12.75">
      <c r="A244" s="12" t="s">
        <v>528</v>
      </c>
      <c r="B244" s="13" t="s">
        <v>529</v>
      </c>
      <c r="C244" s="14" t="s">
        <v>491</v>
      </c>
      <c r="D244" s="15"/>
      <c r="E244" s="15"/>
      <c r="F244" s="33">
        <v>261356759</v>
      </c>
      <c r="G244" s="31">
        <v>103.9</v>
      </c>
      <c r="H244" s="18">
        <f t="shared" si="68"/>
        <v>1.0390000000000001</v>
      </c>
      <c r="I244" s="16">
        <v>1388772.73</v>
      </c>
      <c r="L244" s="16">
        <v>96659.88</v>
      </c>
      <c r="M244" s="19">
        <f t="shared" si="69"/>
        <v>1485432.6099999999</v>
      </c>
      <c r="N244" s="16">
        <v>2424648</v>
      </c>
      <c r="O244" s="16">
        <v>2550969</v>
      </c>
      <c r="Q244" s="19">
        <f t="shared" si="70"/>
        <v>4975617</v>
      </c>
      <c r="R244" s="16">
        <v>2788003.22</v>
      </c>
      <c r="T244" s="16">
        <v>80996.78</v>
      </c>
      <c r="U244" s="20">
        <f t="shared" si="71"/>
        <v>2869000</v>
      </c>
      <c r="V244" s="19">
        <f t="shared" si="72"/>
        <v>9330049.61</v>
      </c>
      <c r="W244" s="21">
        <f t="shared" si="73"/>
        <v>1.0667423450870082</v>
      </c>
      <c r="X244" s="21">
        <f t="shared" si="74"/>
        <v>0.030990887823184245</v>
      </c>
      <c r="Y244" s="21">
        <f t="shared" si="57"/>
        <v>0</v>
      </c>
      <c r="Z244" s="21">
        <f t="shared" si="58"/>
        <v>1.0977332329101923</v>
      </c>
      <c r="AA244" s="22">
        <f t="shared" si="59"/>
        <v>1.9037644249330472</v>
      </c>
      <c r="AB244" s="22">
        <f t="shared" si="60"/>
        <v>0.5683543887227342</v>
      </c>
      <c r="AC244" s="23"/>
      <c r="AD244" s="22">
        <f t="shared" si="61"/>
        <v>3.5698520465659738</v>
      </c>
      <c r="AE244" s="32">
        <v>136566.40658554045</v>
      </c>
      <c r="AF244" s="25">
        <f t="shared" si="62"/>
        <v>4875.218660415525</v>
      </c>
      <c r="AG244" s="25"/>
      <c r="AH244" s="25">
        <f t="shared" si="63"/>
        <v>4875.218660415525</v>
      </c>
      <c r="AI244" s="26"/>
      <c r="AJ244" s="27">
        <v>251554972</v>
      </c>
      <c r="AK244" s="21">
        <f t="shared" si="64"/>
        <v>0.5905001988988712</v>
      </c>
      <c r="AL244" s="21">
        <f t="shared" si="65"/>
        <v>1.9779442085525547</v>
      </c>
      <c r="AM244" s="21">
        <f t="shared" si="66"/>
        <v>1.108307738000106</v>
      </c>
      <c r="AN244" s="21">
        <f t="shared" si="67"/>
        <v>1.1405061793014373</v>
      </c>
      <c r="AO244" s="21">
        <f t="shared" si="75"/>
        <v>3.71</v>
      </c>
    </row>
    <row r="245" spans="1:41" ht="12.75">
      <c r="A245" s="12" t="s">
        <v>530</v>
      </c>
      <c r="B245" s="13" t="s">
        <v>531</v>
      </c>
      <c r="C245" s="14" t="s">
        <v>491</v>
      </c>
      <c r="D245" s="15"/>
      <c r="E245" s="15"/>
      <c r="F245" s="33">
        <v>591432151</v>
      </c>
      <c r="G245" s="31">
        <v>95.69</v>
      </c>
      <c r="H245" s="18">
        <f t="shared" si="68"/>
        <v>0.9569</v>
      </c>
      <c r="I245" s="16">
        <v>3713158.39</v>
      </c>
      <c r="L245" s="16">
        <v>258568.34</v>
      </c>
      <c r="M245" s="19">
        <f t="shared" si="69"/>
        <v>3971726.73</v>
      </c>
      <c r="N245" s="16">
        <v>13017827</v>
      </c>
      <c r="Q245" s="19">
        <f t="shared" si="70"/>
        <v>13017827</v>
      </c>
      <c r="R245" s="16">
        <v>8688190.79</v>
      </c>
      <c r="T245" s="16">
        <v>216930.39</v>
      </c>
      <c r="U245" s="20">
        <f t="shared" si="71"/>
        <v>8905121.18</v>
      </c>
      <c r="V245" s="19">
        <f t="shared" si="72"/>
        <v>25894674.91</v>
      </c>
      <c r="W245" s="21">
        <f t="shared" si="73"/>
        <v>1.4690088753730939</v>
      </c>
      <c r="X245" s="21">
        <f t="shared" si="74"/>
        <v>0.03667882945376096</v>
      </c>
      <c r="Y245" s="21">
        <f t="shared" si="57"/>
        <v>0</v>
      </c>
      <c r="Z245" s="21">
        <f t="shared" si="58"/>
        <v>1.505687704826855</v>
      </c>
      <c r="AA245" s="22">
        <f t="shared" si="59"/>
        <v>2.201068538122135</v>
      </c>
      <c r="AB245" s="22">
        <f t="shared" si="60"/>
        <v>0.6715439333632033</v>
      </c>
      <c r="AC245" s="23"/>
      <c r="AD245" s="22">
        <f t="shared" si="61"/>
        <v>4.378300176312194</v>
      </c>
      <c r="AE245" s="32">
        <v>140254.70221606648</v>
      </c>
      <c r="AF245" s="25">
        <f t="shared" si="62"/>
        <v>6140.77187441218</v>
      </c>
      <c r="AG245" s="25"/>
      <c r="AH245" s="25">
        <f t="shared" si="63"/>
        <v>6140.77187441218</v>
      </c>
      <c r="AI245" s="26"/>
      <c r="AJ245" s="27">
        <v>617862404</v>
      </c>
      <c r="AK245" s="21">
        <f t="shared" si="64"/>
        <v>0.6428173496699761</v>
      </c>
      <c r="AL245" s="21">
        <f t="shared" si="65"/>
        <v>2.1069135968985098</v>
      </c>
      <c r="AM245" s="21">
        <f t="shared" si="66"/>
        <v>1.4061691945898036</v>
      </c>
      <c r="AN245" s="21">
        <f t="shared" si="67"/>
        <v>1.4412790165494516</v>
      </c>
      <c r="AO245" s="21">
        <f t="shared" si="75"/>
        <v>4.191</v>
      </c>
    </row>
    <row r="246" spans="1:41" ht="12.75">
      <c r="A246" s="12" t="s">
        <v>532</v>
      </c>
      <c r="B246" s="13" t="s">
        <v>533</v>
      </c>
      <c r="C246" s="14" t="s">
        <v>491</v>
      </c>
      <c r="D246" s="15"/>
      <c r="E246" s="15"/>
      <c r="F246" s="33">
        <v>256757277</v>
      </c>
      <c r="G246" s="31">
        <v>97.58</v>
      </c>
      <c r="H246" s="18">
        <f t="shared" si="68"/>
        <v>0.9758</v>
      </c>
      <c r="I246" s="16">
        <v>1502092.8800000001</v>
      </c>
      <c r="J246" s="16">
        <v>117768.39</v>
      </c>
      <c r="L246" s="16">
        <v>104617.21</v>
      </c>
      <c r="M246" s="19">
        <f t="shared" si="69"/>
        <v>1724478.48</v>
      </c>
      <c r="N246" s="16">
        <v>2424738</v>
      </c>
      <c r="O246" s="16">
        <v>3053008</v>
      </c>
      <c r="Q246" s="19">
        <f t="shared" si="70"/>
        <v>5477746</v>
      </c>
      <c r="R246" s="16">
        <v>2736615.46</v>
      </c>
      <c r="U246" s="20">
        <f t="shared" si="71"/>
        <v>2736615.46</v>
      </c>
      <c r="V246" s="19">
        <f t="shared" si="72"/>
        <v>9938839.940000001</v>
      </c>
      <c r="W246" s="21">
        <f t="shared" si="73"/>
        <v>1.0658375458624294</v>
      </c>
      <c r="X246" s="21">
        <f t="shared" si="74"/>
        <v>0</v>
      </c>
      <c r="Y246" s="21">
        <f t="shared" si="57"/>
        <v>0</v>
      </c>
      <c r="Z246" s="21">
        <f t="shared" si="58"/>
        <v>1.0658375458624294</v>
      </c>
      <c r="AA246" s="22">
        <f t="shared" si="59"/>
        <v>2.13343359300387</v>
      </c>
      <c r="AB246" s="22">
        <f t="shared" si="60"/>
        <v>0.6716376260681406</v>
      </c>
      <c r="AC246" s="23"/>
      <c r="AD246" s="22">
        <f t="shared" si="61"/>
        <v>3.8709087649344407</v>
      </c>
      <c r="AE246" s="32">
        <v>177872.39776951674</v>
      </c>
      <c r="AF246" s="25">
        <f t="shared" si="62"/>
        <v>6885.278235659276</v>
      </c>
      <c r="AG246" s="25"/>
      <c r="AH246" s="25">
        <f t="shared" si="63"/>
        <v>6885.278235659276</v>
      </c>
      <c r="AI246" s="26"/>
      <c r="AJ246" s="27">
        <v>263108597</v>
      </c>
      <c r="AK246" s="21">
        <f t="shared" si="64"/>
        <v>0.6554246040086634</v>
      </c>
      <c r="AL246" s="21">
        <f t="shared" si="65"/>
        <v>2.081933491515673</v>
      </c>
      <c r="AM246" s="21">
        <f t="shared" si="66"/>
        <v>1.0401087198226366</v>
      </c>
      <c r="AN246" s="21">
        <f t="shared" si="67"/>
        <v>1.0401087198226366</v>
      </c>
      <c r="AO246" s="21">
        <f t="shared" si="75"/>
        <v>3.777</v>
      </c>
    </row>
    <row r="247" spans="1:41" ht="12.75">
      <c r="A247" s="12" t="s">
        <v>534</v>
      </c>
      <c r="B247" s="13" t="s">
        <v>535</v>
      </c>
      <c r="C247" s="14" t="s">
        <v>491</v>
      </c>
      <c r="D247" s="15"/>
      <c r="E247" s="15"/>
      <c r="F247" s="33">
        <v>1084166962</v>
      </c>
      <c r="G247" s="31">
        <v>94.5</v>
      </c>
      <c r="H247" s="18">
        <f t="shared" si="68"/>
        <v>0.945</v>
      </c>
      <c r="I247" s="16">
        <v>6391555.92</v>
      </c>
      <c r="J247" s="16">
        <v>501103.33</v>
      </c>
      <c r="L247" s="16">
        <v>445164.53</v>
      </c>
      <c r="M247" s="19">
        <f t="shared" si="69"/>
        <v>7337823.78</v>
      </c>
      <c r="N247" s="16">
        <v>15070804</v>
      </c>
      <c r="O247" s="16">
        <v>8658285</v>
      </c>
      <c r="Q247" s="19">
        <f t="shared" si="70"/>
        <v>23729089</v>
      </c>
      <c r="R247" s="16">
        <v>5165000</v>
      </c>
      <c r="S247" s="16">
        <v>325250.08</v>
      </c>
      <c r="U247" s="20">
        <f t="shared" si="71"/>
        <v>5490250.08</v>
      </c>
      <c r="V247" s="19">
        <f t="shared" si="72"/>
        <v>36557162.86</v>
      </c>
      <c r="W247" s="21">
        <f t="shared" si="73"/>
        <v>0.4764026373273677</v>
      </c>
      <c r="X247" s="21">
        <f t="shared" si="74"/>
        <v>0</v>
      </c>
      <c r="Y247" s="21">
        <f t="shared" si="57"/>
        <v>0.029999999206764244</v>
      </c>
      <c r="Z247" s="21">
        <f t="shared" si="58"/>
        <v>0.5064026365341319</v>
      </c>
      <c r="AA247" s="22">
        <f t="shared" si="59"/>
        <v>2.1886932392983214</v>
      </c>
      <c r="AB247" s="22">
        <f t="shared" si="60"/>
        <v>0.6768167668994142</v>
      </c>
      <c r="AC247" s="23"/>
      <c r="AD247" s="22">
        <f t="shared" si="61"/>
        <v>3.3719126427318677</v>
      </c>
      <c r="AE247" s="32">
        <v>286016.9347496206</v>
      </c>
      <c r="AF247" s="25">
        <f t="shared" si="62"/>
        <v>9644.241183176615</v>
      </c>
      <c r="AG247" s="25"/>
      <c r="AH247" s="25">
        <f t="shared" si="63"/>
        <v>9644.241183176615</v>
      </c>
      <c r="AI247" s="26"/>
      <c r="AJ247" s="27">
        <v>1147155977</v>
      </c>
      <c r="AK247" s="21">
        <f t="shared" si="64"/>
        <v>0.639653536844188</v>
      </c>
      <c r="AL247" s="21">
        <f t="shared" si="65"/>
        <v>2.0685146114180077</v>
      </c>
      <c r="AM247" s="21">
        <f t="shared" si="66"/>
        <v>0.4502439165689846</v>
      </c>
      <c r="AN247" s="21">
        <f t="shared" si="67"/>
        <v>0.47859665033153553</v>
      </c>
      <c r="AO247" s="21">
        <f t="shared" si="75"/>
        <v>3.188</v>
      </c>
    </row>
    <row r="248" spans="1:41" ht="12.75">
      <c r="A248" s="12" t="s">
        <v>536</v>
      </c>
      <c r="B248" s="13" t="s">
        <v>537</v>
      </c>
      <c r="C248" s="14" t="s">
        <v>538</v>
      </c>
      <c r="D248" s="15"/>
      <c r="E248" s="15"/>
      <c r="F248" s="33">
        <v>2221521136</v>
      </c>
      <c r="G248" s="31">
        <v>41.81</v>
      </c>
      <c r="H248" s="18">
        <f t="shared" si="68"/>
        <v>0.4181</v>
      </c>
      <c r="I248" s="16">
        <v>27344708.3</v>
      </c>
      <c r="L248" s="16">
        <v>256646.81</v>
      </c>
      <c r="M248" s="19">
        <f t="shared" si="69"/>
        <v>27601355.11</v>
      </c>
      <c r="N248" s="16">
        <v>59392474</v>
      </c>
      <c r="P248" s="16">
        <v>10297337</v>
      </c>
      <c r="Q248" s="19">
        <f t="shared" si="70"/>
        <v>69689811</v>
      </c>
      <c r="R248" s="16">
        <v>66310434.72</v>
      </c>
      <c r="T248" s="16">
        <v>1778224</v>
      </c>
      <c r="U248" s="20">
        <f t="shared" si="71"/>
        <v>68088658.72</v>
      </c>
      <c r="V248" s="19">
        <f t="shared" si="72"/>
        <v>165379824.83</v>
      </c>
      <c r="W248" s="21">
        <f t="shared" si="73"/>
        <v>2.9849112684741974</v>
      </c>
      <c r="X248" s="21">
        <f t="shared" si="74"/>
        <v>0.08004533340618192</v>
      </c>
      <c r="Y248" s="21">
        <f t="shared" si="57"/>
        <v>0</v>
      </c>
      <c r="Z248" s="21">
        <f t="shared" si="58"/>
        <v>3.0649566018803793</v>
      </c>
      <c r="AA248" s="22">
        <f t="shared" si="59"/>
        <v>3.1370311932067074</v>
      </c>
      <c r="AB248" s="22">
        <f t="shared" si="60"/>
        <v>1.242452959943389</v>
      </c>
      <c r="AC248" s="23"/>
      <c r="AD248" s="22">
        <f t="shared" si="61"/>
        <v>7.4444407550304765</v>
      </c>
      <c r="AE248" s="32">
        <v>126186.31086743336</v>
      </c>
      <c r="AF248" s="25">
        <f t="shared" si="62"/>
        <v>9393.865153484661</v>
      </c>
      <c r="AG248" s="25"/>
      <c r="AH248" s="25">
        <f t="shared" si="63"/>
        <v>9393.865153484661</v>
      </c>
      <c r="AI248" s="26"/>
      <c r="AJ248" s="27">
        <v>5310944100</v>
      </c>
      <c r="AK248" s="21">
        <f t="shared" si="64"/>
        <v>0.5197071290959361</v>
      </c>
      <c r="AL248" s="21">
        <f t="shared" si="65"/>
        <v>1.3121925158278356</v>
      </c>
      <c r="AM248" s="21">
        <f t="shared" si="66"/>
        <v>1.248562091248522</v>
      </c>
      <c r="AN248" s="21">
        <f t="shared" si="67"/>
        <v>1.2820443491393556</v>
      </c>
      <c r="AO248" s="21">
        <f t="shared" si="75"/>
        <v>3.114</v>
      </c>
    </row>
    <row r="249" spans="1:41" ht="12.75">
      <c r="A249" s="12" t="s">
        <v>539</v>
      </c>
      <c r="B249" s="13" t="s">
        <v>540</v>
      </c>
      <c r="C249" s="14" t="s">
        <v>538</v>
      </c>
      <c r="D249" s="15"/>
      <c r="E249" s="15"/>
      <c r="F249" s="33">
        <v>41967694</v>
      </c>
      <c r="G249" s="31">
        <v>33.37</v>
      </c>
      <c r="H249" s="18">
        <f t="shared" si="68"/>
        <v>0.3337</v>
      </c>
      <c r="I249" s="16">
        <v>797709.39</v>
      </c>
      <c r="L249" s="16">
        <v>7483.7</v>
      </c>
      <c r="M249" s="19">
        <f t="shared" si="69"/>
        <v>805193.09</v>
      </c>
      <c r="N249" s="16">
        <v>1315118</v>
      </c>
      <c r="Q249" s="19">
        <f t="shared" si="70"/>
        <v>1315118</v>
      </c>
      <c r="R249" s="16">
        <v>1704491.2</v>
      </c>
      <c r="U249" s="20">
        <f t="shared" si="71"/>
        <v>1704491.2</v>
      </c>
      <c r="V249" s="19">
        <f t="shared" si="72"/>
        <v>3824802.2900000005</v>
      </c>
      <c r="W249" s="21">
        <f t="shared" si="73"/>
        <v>4.06143639915026</v>
      </c>
      <c r="X249" s="21">
        <f t="shared" si="74"/>
        <v>0</v>
      </c>
      <c r="Y249" s="21">
        <f t="shared" si="57"/>
        <v>0</v>
      </c>
      <c r="Z249" s="21">
        <f t="shared" si="58"/>
        <v>4.06143639915026</v>
      </c>
      <c r="AA249" s="22">
        <f t="shared" si="59"/>
        <v>3.133643702224859</v>
      </c>
      <c r="AB249" s="22">
        <f t="shared" si="60"/>
        <v>1.9186021752827305</v>
      </c>
      <c r="AC249" s="23"/>
      <c r="AD249" s="22">
        <f t="shared" si="61"/>
        <v>9.113682276657851</v>
      </c>
      <c r="AE249" s="32">
        <v>76456.58682634731</v>
      </c>
      <c r="AF249" s="25">
        <f t="shared" si="62"/>
        <v>6968.010402930337</v>
      </c>
      <c r="AG249" s="25"/>
      <c r="AH249" s="25">
        <f t="shared" si="63"/>
        <v>6968.010402930337</v>
      </c>
      <c r="AI249" s="26"/>
      <c r="AJ249" s="27">
        <v>125724419</v>
      </c>
      <c r="AK249" s="21">
        <f t="shared" si="64"/>
        <v>0.6404428800740769</v>
      </c>
      <c r="AL249" s="21">
        <f t="shared" si="65"/>
        <v>1.0460322747643798</v>
      </c>
      <c r="AM249" s="21">
        <f t="shared" si="66"/>
        <v>1.3557359927032153</v>
      </c>
      <c r="AN249" s="21">
        <f t="shared" si="67"/>
        <v>1.3557359927032153</v>
      </c>
      <c r="AO249" s="21">
        <f t="shared" si="75"/>
        <v>3.042</v>
      </c>
    </row>
    <row r="250" spans="1:41" ht="12.75">
      <c r="A250" s="12" t="s">
        <v>541</v>
      </c>
      <c r="B250" s="13" t="s">
        <v>542</v>
      </c>
      <c r="C250" s="14" t="s">
        <v>538</v>
      </c>
      <c r="D250" s="15"/>
      <c r="E250" s="15"/>
      <c r="F250" s="33">
        <v>797400930</v>
      </c>
      <c r="G250" s="31">
        <v>88.13</v>
      </c>
      <c r="H250" s="18">
        <f t="shared" si="68"/>
        <v>0.8813</v>
      </c>
      <c r="I250" s="16">
        <v>4722130.92</v>
      </c>
      <c r="L250" s="16">
        <v>43787.94</v>
      </c>
      <c r="M250" s="19">
        <f t="shared" si="69"/>
        <v>4765918.86</v>
      </c>
      <c r="N250" s="16">
        <v>10830212</v>
      </c>
      <c r="Q250" s="19">
        <f t="shared" si="70"/>
        <v>10830212</v>
      </c>
      <c r="R250" s="16">
        <v>12630390</v>
      </c>
      <c r="U250" s="20">
        <f t="shared" si="71"/>
        <v>12630390</v>
      </c>
      <c r="V250" s="19">
        <f t="shared" si="72"/>
        <v>28226520.86</v>
      </c>
      <c r="W250" s="21">
        <f t="shared" si="73"/>
        <v>1.5839447290336115</v>
      </c>
      <c r="X250" s="21">
        <f t="shared" si="74"/>
        <v>0</v>
      </c>
      <c r="Y250" s="21">
        <f t="shared" si="57"/>
        <v>0</v>
      </c>
      <c r="Z250" s="21">
        <f t="shared" si="58"/>
        <v>1.5839447290336115</v>
      </c>
      <c r="AA250" s="22">
        <f t="shared" si="59"/>
        <v>1.3581890354705255</v>
      </c>
      <c r="AB250" s="22">
        <f t="shared" si="60"/>
        <v>0.5976816279860622</v>
      </c>
      <c r="AC250" s="23"/>
      <c r="AD250" s="22">
        <f t="shared" si="61"/>
        <v>3.539815392490199</v>
      </c>
      <c r="AE250" s="32">
        <v>251245.1316339323</v>
      </c>
      <c r="AF250" s="25">
        <f t="shared" si="62"/>
        <v>8893.613842460198</v>
      </c>
      <c r="AG250" s="25"/>
      <c r="AH250" s="25">
        <f t="shared" si="63"/>
        <v>8893.613842460198</v>
      </c>
      <c r="AI250" s="26"/>
      <c r="AJ250" s="27">
        <v>904717609</v>
      </c>
      <c r="AK250" s="21">
        <f t="shared" si="64"/>
        <v>0.5267852435488519</v>
      </c>
      <c r="AL250" s="21">
        <f t="shared" si="65"/>
        <v>1.1970820388884462</v>
      </c>
      <c r="AM250" s="21">
        <f t="shared" si="66"/>
        <v>1.3960588225933381</v>
      </c>
      <c r="AN250" s="21">
        <f t="shared" si="67"/>
        <v>1.3960588225933381</v>
      </c>
      <c r="AO250" s="21">
        <f t="shared" si="75"/>
        <v>3.12</v>
      </c>
    </row>
    <row r="251" spans="1:41" s="40" customFormat="1" ht="12.75">
      <c r="A251" s="12" t="s">
        <v>543</v>
      </c>
      <c r="B251" s="13" t="s">
        <v>544</v>
      </c>
      <c r="C251" s="14" t="s">
        <v>538</v>
      </c>
      <c r="D251" s="15"/>
      <c r="E251" s="15"/>
      <c r="F251" s="33">
        <v>503475484</v>
      </c>
      <c r="G251" s="31">
        <v>44.72</v>
      </c>
      <c r="H251" s="18">
        <f t="shared" si="68"/>
        <v>0.4472</v>
      </c>
      <c r="I251" s="16">
        <v>5807300.49</v>
      </c>
      <c r="J251" s="16"/>
      <c r="K251" s="16"/>
      <c r="L251" s="16">
        <v>54893.59</v>
      </c>
      <c r="M251" s="19">
        <f t="shared" si="69"/>
        <v>5862194.08</v>
      </c>
      <c r="N251" s="16">
        <v>9229913</v>
      </c>
      <c r="O251" s="16"/>
      <c r="P251" s="16">
        <v>937750</v>
      </c>
      <c r="Q251" s="19">
        <f t="shared" si="70"/>
        <v>10167663</v>
      </c>
      <c r="R251" s="16">
        <v>18239542.86</v>
      </c>
      <c r="S251" s="16"/>
      <c r="T251" s="16">
        <v>353353.02</v>
      </c>
      <c r="U251" s="20">
        <f t="shared" si="71"/>
        <v>18592895.88</v>
      </c>
      <c r="V251" s="19">
        <f t="shared" si="72"/>
        <v>34622752.96</v>
      </c>
      <c r="W251" s="21">
        <f t="shared" si="73"/>
        <v>3.622727111773331</v>
      </c>
      <c r="X251" s="21">
        <f t="shared" si="74"/>
        <v>0.07018276584049125</v>
      </c>
      <c r="Y251" s="21">
        <f t="shared" si="57"/>
        <v>0</v>
      </c>
      <c r="Z251" s="21">
        <f t="shared" si="58"/>
        <v>3.6929098776138223</v>
      </c>
      <c r="AA251" s="22">
        <f t="shared" si="59"/>
        <v>2.0194951538097135</v>
      </c>
      <c r="AB251" s="22">
        <f t="shared" si="60"/>
        <v>1.1643454877735417</v>
      </c>
      <c r="AC251" s="23"/>
      <c r="AD251" s="22">
        <f t="shared" si="61"/>
        <v>6.876750519197078</v>
      </c>
      <c r="AE251" s="38">
        <v>148123.66600199402</v>
      </c>
      <c r="AF251" s="25">
        <f t="shared" si="62"/>
        <v>10186.09497084587</v>
      </c>
      <c r="AG251" s="25"/>
      <c r="AH251" s="25">
        <f t="shared" si="63"/>
        <v>10186.09497084587</v>
      </c>
      <c r="AI251" s="39"/>
      <c r="AJ251" s="27">
        <v>1125275918</v>
      </c>
      <c r="AK251" s="21">
        <f t="shared" si="64"/>
        <v>0.5209561482857575</v>
      </c>
      <c r="AL251" s="21">
        <f t="shared" si="65"/>
        <v>0.9035706565258601</v>
      </c>
      <c r="AM251" s="21">
        <f t="shared" si="66"/>
        <v>1.6208951572000136</v>
      </c>
      <c r="AN251" s="21">
        <f t="shared" si="67"/>
        <v>1.652296612998342</v>
      </c>
      <c r="AO251" s="21">
        <f t="shared" si="75"/>
        <v>3.077</v>
      </c>
    </row>
    <row r="252" spans="1:41" ht="12.75">
      <c r="A252" s="12" t="s">
        <v>545</v>
      </c>
      <c r="B252" s="13" t="s">
        <v>546</v>
      </c>
      <c r="C252" s="14" t="s">
        <v>538</v>
      </c>
      <c r="D252" s="15"/>
      <c r="E252" s="15"/>
      <c r="F252" s="33">
        <v>11025106894</v>
      </c>
      <c r="G252" s="31">
        <v>88.68</v>
      </c>
      <c r="H252" s="18">
        <f t="shared" si="68"/>
        <v>0.8868</v>
      </c>
      <c r="I252" s="16">
        <v>60351815.440000005</v>
      </c>
      <c r="L252" s="16">
        <v>560749.91</v>
      </c>
      <c r="M252" s="19">
        <f t="shared" si="69"/>
        <v>60912565.35</v>
      </c>
      <c r="N252" s="16">
        <v>38733329</v>
      </c>
      <c r="Q252" s="19">
        <f t="shared" si="70"/>
        <v>38733329</v>
      </c>
      <c r="R252" s="16">
        <v>51785769</v>
      </c>
      <c r="S252" s="16">
        <v>2205021</v>
      </c>
      <c r="T252" s="16">
        <v>3699585</v>
      </c>
      <c r="U252" s="20">
        <f t="shared" si="71"/>
        <v>57690375</v>
      </c>
      <c r="V252" s="19">
        <f t="shared" si="72"/>
        <v>157336269.35</v>
      </c>
      <c r="W252" s="21">
        <f t="shared" si="73"/>
        <v>0.4697076363784052</v>
      </c>
      <c r="X252" s="21">
        <f t="shared" si="74"/>
        <v>0.03355600118501672</v>
      </c>
      <c r="Y252" s="21">
        <f t="shared" si="57"/>
        <v>0.01999999656420565</v>
      </c>
      <c r="Z252" s="21">
        <f t="shared" si="58"/>
        <v>0.5232636341276276</v>
      </c>
      <c r="AA252" s="22">
        <f t="shared" si="59"/>
        <v>0.35131930576636095</v>
      </c>
      <c r="AB252" s="22">
        <f t="shared" si="60"/>
        <v>0.552489567091176</v>
      </c>
      <c r="AC252" s="23"/>
      <c r="AD252" s="22">
        <f t="shared" si="61"/>
        <v>1.4270725069851644</v>
      </c>
      <c r="AE252" s="32">
        <v>522106.59037639596</v>
      </c>
      <c r="AF252" s="25">
        <f t="shared" si="62"/>
        <v>7450.839608419197</v>
      </c>
      <c r="AG252" s="25"/>
      <c r="AH252" s="25">
        <f t="shared" si="63"/>
        <v>7450.839608419197</v>
      </c>
      <c r="AI252" s="26"/>
      <c r="AJ252" s="27">
        <v>12431717099</v>
      </c>
      <c r="AK252" s="21">
        <f t="shared" si="64"/>
        <v>0.48997708735585505</v>
      </c>
      <c r="AL252" s="21">
        <f t="shared" si="65"/>
        <v>0.31156861672082037</v>
      </c>
      <c r="AM252" s="21">
        <f t="shared" si="66"/>
        <v>0.41656167517008263</v>
      </c>
      <c r="AN252" s="21">
        <f t="shared" si="67"/>
        <v>0.46405797799758963</v>
      </c>
      <c r="AO252" s="21">
        <f t="shared" si="75"/>
        <v>1.266</v>
      </c>
    </row>
    <row r="253" spans="1:41" ht="12.75">
      <c r="A253" s="12" t="s">
        <v>547</v>
      </c>
      <c r="B253" s="13" t="s">
        <v>548</v>
      </c>
      <c r="C253" s="14" t="s">
        <v>538</v>
      </c>
      <c r="D253" s="15"/>
      <c r="E253" s="15"/>
      <c r="F253" s="33">
        <v>5932776544</v>
      </c>
      <c r="G253" s="31">
        <v>30.02</v>
      </c>
      <c r="H253" s="18">
        <f t="shared" si="68"/>
        <v>0.3002</v>
      </c>
      <c r="I253" s="16">
        <v>101550077.13000001</v>
      </c>
      <c r="L253" s="16">
        <v>962576.43</v>
      </c>
      <c r="M253" s="19">
        <f t="shared" si="69"/>
        <v>102512653.56000002</v>
      </c>
      <c r="N253" s="16">
        <v>109149375</v>
      </c>
      <c r="P253" s="16">
        <v>5774432</v>
      </c>
      <c r="Q253" s="19">
        <f t="shared" si="70"/>
        <v>114923807</v>
      </c>
      <c r="R253" s="16">
        <v>217414170</v>
      </c>
      <c r="T253" s="16">
        <v>6190185</v>
      </c>
      <c r="U253" s="20">
        <f t="shared" si="71"/>
        <v>223604355</v>
      </c>
      <c r="V253" s="19">
        <f t="shared" si="72"/>
        <v>441040815.56</v>
      </c>
      <c r="W253" s="21">
        <f t="shared" si="73"/>
        <v>3.6646276559982303</v>
      </c>
      <c r="X253" s="21">
        <f t="shared" si="74"/>
        <v>0.10433875191642478</v>
      </c>
      <c r="Y253" s="21">
        <f t="shared" si="57"/>
        <v>0</v>
      </c>
      <c r="Z253" s="21">
        <f t="shared" si="58"/>
        <v>3.7689664079146548</v>
      </c>
      <c r="AA253" s="22">
        <f t="shared" si="59"/>
        <v>1.937099874699073</v>
      </c>
      <c r="AB253" s="22">
        <f t="shared" si="60"/>
        <v>1.7279035001524576</v>
      </c>
      <c r="AC253" s="23"/>
      <c r="AD253" s="22">
        <f t="shared" si="61"/>
        <v>7.4339697827661855</v>
      </c>
      <c r="AE253" s="32">
        <v>91458.68002772002</v>
      </c>
      <c r="AF253" s="25">
        <f t="shared" si="62"/>
        <v>6799.010636977519</v>
      </c>
      <c r="AG253" s="25"/>
      <c r="AH253" s="25">
        <f t="shared" si="63"/>
        <v>6799.010636977519</v>
      </c>
      <c r="AI253" s="26"/>
      <c r="AJ253" s="27">
        <v>19724038354</v>
      </c>
      <c r="AK253" s="21">
        <f t="shared" si="64"/>
        <v>0.5197346087050709</v>
      </c>
      <c r="AL253" s="21">
        <f t="shared" si="65"/>
        <v>0.5826586064039652</v>
      </c>
      <c r="AM253" s="21">
        <f t="shared" si="66"/>
        <v>1.1022802029580763</v>
      </c>
      <c r="AN253" s="21">
        <f t="shared" si="67"/>
        <v>1.133664166469507</v>
      </c>
      <c r="AO253" s="21">
        <f t="shared" si="75"/>
        <v>2.237</v>
      </c>
    </row>
    <row r="254" spans="1:41" ht="12.75">
      <c r="A254" s="12" t="s">
        <v>549</v>
      </c>
      <c r="B254" s="13" t="s">
        <v>550</v>
      </c>
      <c r="C254" s="14" t="s">
        <v>538</v>
      </c>
      <c r="D254" s="15"/>
      <c r="E254" s="15"/>
      <c r="F254" s="33">
        <v>1053625518</v>
      </c>
      <c r="G254" s="31">
        <v>31.01</v>
      </c>
      <c r="H254" s="18">
        <f t="shared" si="68"/>
        <v>0.31010000000000004</v>
      </c>
      <c r="I254" s="16">
        <v>17655622.709999997</v>
      </c>
      <c r="L254" s="16">
        <v>163640.28</v>
      </c>
      <c r="M254" s="19">
        <f t="shared" si="69"/>
        <v>17819262.99</v>
      </c>
      <c r="N254" s="16">
        <v>47113186</v>
      </c>
      <c r="Q254" s="19">
        <f t="shared" si="70"/>
        <v>47113186</v>
      </c>
      <c r="R254" s="16">
        <v>39728798.27</v>
      </c>
      <c r="T254" s="16">
        <v>1074818.93</v>
      </c>
      <c r="U254" s="20">
        <f t="shared" si="71"/>
        <v>40803617.2</v>
      </c>
      <c r="V254" s="19">
        <f t="shared" si="72"/>
        <v>105736066.19</v>
      </c>
      <c r="W254" s="21">
        <f t="shared" si="73"/>
        <v>3.7706754051869886</v>
      </c>
      <c r="X254" s="21">
        <f t="shared" si="74"/>
        <v>0.1020114748207911</v>
      </c>
      <c r="Y254" s="21">
        <f t="shared" si="57"/>
        <v>0</v>
      </c>
      <c r="Z254" s="21">
        <f t="shared" si="58"/>
        <v>3.8726868800077794</v>
      </c>
      <c r="AA254" s="22">
        <f t="shared" si="59"/>
        <v>4.471530462685699</v>
      </c>
      <c r="AB254" s="22">
        <f t="shared" si="60"/>
        <v>1.6912330506027096</v>
      </c>
      <c r="AC254" s="23"/>
      <c r="AD254" s="22">
        <f t="shared" si="61"/>
        <v>10.03545039329619</v>
      </c>
      <c r="AE254" s="32">
        <v>94905.61718859711</v>
      </c>
      <c r="AF254" s="25">
        <f t="shared" si="62"/>
        <v>9524.206133413245</v>
      </c>
      <c r="AG254" s="25"/>
      <c r="AH254" s="25">
        <f t="shared" si="63"/>
        <v>9524.206133413245</v>
      </c>
      <c r="AI254" s="26"/>
      <c r="AJ254" s="27">
        <v>3391591387</v>
      </c>
      <c r="AK254" s="21">
        <f t="shared" si="64"/>
        <v>0.5253953367820603</v>
      </c>
      <c r="AL254" s="21">
        <f t="shared" si="65"/>
        <v>1.3891173972367445</v>
      </c>
      <c r="AM254" s="21">
        <f t="shared" si="66"/>
        <v>1.1713910591435288</v>
      </c>
      <c r="AN254" s="21">
        <f t="shared" si="67"/>
        <v>1.2030817555558322</v>
      </c>
      <c r="AO254" s="21">
        <f t="shared" si="75"/>
        <v>3.117</v>
      </c>
    </row>
    <row r="255" spans="1:41" ht="12.75">
      <c r="A255" s="12" t="s">
        <v>551</v>
      </c>
      <c r="B255" s="13" t="s">
        <v>552</v>
      </c>
      <c r="C255" s="14" t="s">
        <v>538</v>
      </c>
      <c r="D255" s="15"/>
      <c r="E255" s="15"/>
      <c r="F255" s="33">
        <v>2485024557</v>
      </c>
      <c r="G255" s="31">
        <v>53.21</v>
      </c>
      <c r="H255" s="18">
        <f t="shared" si="68"/>
        <v>0.5321</v>
      </c>
      <c r="I255" s="16">
        <v>24411429.12</v>
      </c>
      <c r="L255" s="16">
        <v>229667.69</v>
      </c>
      <c r="M255" s="19">
        <f t="shared" si="69"/>
        <v>24641096.810000002</v>
      </c>
      <c r="N255" s="16">
        <v>44409850</v>
      </c>
      <c r="Q255" s="19">
        <f t="shared" si="70"/>
        <v>44409850</v>
      </c>
      <c r="R255" s="16">
        <v>59625581</v>
      </c>
      <c r="T255" s="16">
        <v>1519419</v>
      </c>
      <c r="U255" s="20">
        <f t="shared" si="71"/>
        <v>61145000</v>
      </c>
      <c r="V255" s="19">
        <f t="shared" si="72"/>
        <v>130195946.81</v>
      </c>
      <c r="W255" s="21">
        <f t="shared" si="73"/>
        <v>2.3993960474974894</v>
      </c>
      <c r="X255" s="21">
        <f t="shared" si="74"/>
        <v>0.061143017509424157</v>
      </c>
      <c r="Y255" s="21">
        <f t="shared" si="57"/>
        <v>0</v>
      </c>
      <c r="Z255" s="21">
        <f t="shared" si="58"/>
        <v>2.460539065006914</v>
      </c>
      <c r="AA255" s="22">
        <f t="shared" si="59"/>
        <v>1.787099039923089</v>
      </c>
      <c r="AB255" s="22">
        <f t="shared" si="60"/>
        <v>0.9915836340767398</v>
      </c>
      <c r="AC255" s="35"/>
      <c r="AD255" s="22">
        <f t="shared" si="61"/>
        <v>5.239221739006743</v>
      </c>
      <c r="AE255" s="32">
        <v>136029.00405007365</v>
      </c>
      <c r="AF255" s="25">
        <f t="shared" si="62"/>
        <v>7126.861151545821</v>
      </c>
      <c r="AG255" s="25"/>
      <c r="AH255" s="25">
        <f t="shared" si="63"/>
        <v>7126.861151545821</v>
      </c>
      <c r="AI255" s="26"/>
      <c r="AJ255" s="27">
        <v>4666622157</v>
      </c>
      <c r="AK255" s="21">
        <f t="shared" si="64"/>
        <v>0.5280285392944875</v>
      </c>
      <c r="AL255" s="21">
        <f t="shared" si="65"/>
        <v>0.9516487194787044</v>
      </c>
      <c r="AM255" s="21">
        <f t="shared" si="66"/>
        <v>1.2777032078879746</v>
      </c>
      <c r="AN255" s="21">
        <f t="shared" si="67"/>
        <v>1.3102624970029257</v>
      </c>
      <c r="AO255" s="21">
        <f t="shared" si="75"/>
        <v>2.79</v>
      </c>
    </row>
    <row r="256" spans="1:41" ht="12.75">
      <c r="A256" s="12" t="s">
        <v>553</v>
      </c>
      <c r="B256" s="13" t="s">
        <v>554</v>
      </c>
      <c r="C256" s="14" t="s">
        <v>538</v>
      </c>
      <c r="D256" s="15"/>
      <c r="E256" s="15"/>
      <c r="F256" s="33">
        <v>2538692219</v>
      </c>
      <c r="G256" s="36">
        <v>58.47</v>
      </c>
      <c r="H256" s="18">
        <f t="shared" si="68"/>
        <v>0.5847</v>
      </c>
      <c r="I256" s="16">
        <v>25787636.919999998</v>
      </c>
      <c r="L256" s="16">
        <v>239462.66</v>
      </c>
      <c r="M256" s="19">
        <f t="shared" si="69"/>
        <v>26027099.58</v>
      </c>
      <c r="N256" s="16">
        <v>34107422</v>
      </c>
      <c r="Q256" s="19">
        <f t="shared" si="70"/>
        <v>34107422</v>
      </c>
      <c r="R256" s="16">
        <v>33879330.18</v>
      </c>
      <c r="T256" s="16">
        <v>1592545.98</v>
      </c>
      <c r="U256" s="20">
        <f t="shared" si="71"/>
        <v>35471876.16</v>
      </c>
      <c r="V256" s="19">
        <f t="shared" si="72"/>
        <v>95606397.74</v>
      </c>
      <c r="W256" s="21">
        <f t="shared" si="73"/>
        <v>1.334519006535782</v>
      </c>
      <c r="X256" s="21">
        <f t="shared" si="74"/>
        <v>0.0627309591954912</v>
      </c>
      <c r="Y256" s="21">
        <f t="shared" si="57"/>
        <v>0</v>
      </c>
      <c r="Z256" s="21">
        <f t="shared" si="58"/>
        <v>1.3972499657312731</v>
      </c>
      <c r="AA256" s="22">
        <f t="shared" si="59"/>
        <v>1.3435036253994994</v>
      </c>
      <c r="AB256" s="22">
        <f t="shared" si="60"/>
        <v>1.0252168177461136</v>
      </c>
      <c r="AC256" s="23"/>
      <c r="AD256" s="22">
        <f t="shared" si="61"/>
        <v>3.7659704088768864</v>
      </c>
      <c r="AE256" s="32">
        <v>169814.26174496644</v>
      </c>
      <c r="AF256" s="25">
        <f t="shared" si="62"/>
        <v>6395.154847368179</v>
      </c>
      <c r="AG256" s="25"/>
      <c r="AH256" s="25">
        <f t="shared" si="63"/>
        <v>6395.154847368179</v>
      </c>
      <c r="AI256" s="26"/>
      <c r="AJ256" s="27">
        <v>4339809449</v>
      </c>
      <c r="AK256" s="21">
        <f t="shared" si="64"/>
        <v>0.5997290868611129</v>
      </c>
      <c r="AL256" s="21">
        <f t="shared" si="65"/>
        <v>0.7859198059458394</v>
      </c>
      <c r="AM256" s="21">
        <f t="shared" si="66"/>
        <v>0.7806640032964268</v>
      </c>
      <c r="AN256" s="21">
        <f t="shared" si="67"/>
        <v>0.8173602223059264</v>
      </c>
      <c r="AO256" s="21">
        <f t="shared" si="75"/>
        <v>2.2030000000000003</v>
      </c>
    </row>
    <row r="257" spans="1:41" ht="12.75">
      <c r="A257" s="12" t="s">
        <v>555</v>
      </c>
      <c r="B257" s="13" t="s">
        <v>556</v>
      </c>
      <c r="C257" s="14" t="s">
        <v>538</v>
      </c>
      <c r="D257" s="15"/>
      <c r="E257" s="15"/>
      <c r="F257" s="33">
        <v>1484006874</v>
      </c>
      <c r="G257" s="31">
        <v>46.62</v>
      </c>
      <c r="H257" s="18">
        <f t="shared" si="68"/>
        <v>0.46619999999999995</v>
      </c>
      <c r="I257" s="16">
        <v>15892889.979999999</v>
      </c>
      <c r="L257" s="16">
        <v>149158.32</v>
      </c>
      <c r="M257" s="19">
        <f t="shared" si="69"/>
        <v>16042048.299999999</v>
      </c>
      <c r="N257" s="16">
        <v>15418637</v>
      </c>
      <c r="Q257" s="19">
        <f t="shared" si="70"/>
        <v>15418637</v>
      </c>
      <c r="R257" s="16">
        <v>65853795.02</v>
      </c>
      <c r="T257" s="16">
        <v>984217.6</v>
      </c>
      <c r="U257" s="20">
        <f t="shared" si="71"/>
        <v>66838012.620000005</v>
      </c>
      <c r="V257" s="19">
        <f t="shared" si="72"/>
        <v>98298697.92</v>
      </c>
      <c r="W257" s="21">
        <f t="shared" si="73"/>
        <v>4.437566710354739</v>
      </c>
      <c r="X257" s="21">
        <f t="shared" si="74"/>
        <v>0.06632163349399688</v>
      </c>
      <c r="Y257" s="21">
        <f t="shared" si="57"/>
        <v>0</v>
      </c>
      <c r="Z257" s="21">
        <f t="shared" si="58"/>
        <v>4.503888343848737</v>
      </c>
      <c r="AA257" s="22">
        <f t="shared" si="59"/>
        <v>1.0389868989245665</v>
      </c>
      <c r="AB257" s="22">
        <f t="shared" si="60"/>
        <v>1.0809955520462096</v>
      </c>
      <c r="AC257" s="35">
        <v>0.25</v>
      </c>
      <c r="AD257" s="22">
        <f t="shared" si="61"/>
        <v>6.373870794819513</v>
      </c>
      <c r="AE257" s="32">
        <v>116970.89987714987</v>
      </c>
      <c r="AF257" s="25">
        <f t="shared" si="62"/>
        <v>7455.574025707228</v>
      </c>
      <c r="AG257" s="25"/>
      <c r="AH257" s="25">
        <f t="shared" si="63"/>
        <v>7455.574025707228</v>
      </c>
      <c r="AI257" s="26"/>
      <c r="AJ257" s="27">
        <v>3175961544</v>
      </c>
      <c r="AK257" s="21">
        <f t="shared" si="64"/>
        <v>0.5051083924585454</v>
      </c>
      <c r="AL257" s="21">
        <f t="shared" si="65"/>
        <v>0.4854793355142716</v>
      </c>
      <c r="AM257" s="21">
        <f t="shared" si="66"/>
        <v>2.0735073176314254</v>
      </c>
      <c r="AN257" s="21">
        <f t="shared" si="67"/>
        <v>2.1044969120066903</v>
      </c>
      <c r="AO257" s="21">
        <f t="shared" si="75"/>
        <v>3.0940000000000003</v>
      </c>
    </row>
    <row r="258" spans="1:41" ht="12.75">
      <c r="A258" s="12" t="s">
        <v>557</v>
      </c>
      <c r="B258" s="13" t="s">
        <v>558</v>
      </c>
      <c r="C258" s="14" t="s">
        <v>538</v>
      </c>
      <c r="D258" s="15"/>
      <c r="E258" s="15"/>
      <c r="F258" s="33">
        <v>1181084193</v>
      </c>
      <c r="G258" s="31">
        <v>44.39</v>
      </c>
      <c r="H258" s="18">
        <f t="shared" si="68"/>
        <v>0.4439</v>
      </c>
      <c r="I258" s="16">
        <v>13812519.21</v>
      </c>
      <c r="L258" s="16">
        <v>131972.61</v>
      </c>
      <c r="M258" s="19">
        <f t="shared" si="69"/>
        <v>13944491.82</v>
      </c>
      <c r="N258" s="16">
        <v>18743873</v>
      </c>
      <c r="Q258" s="19">
        <f t="shared" si="70"/>
        <v>18743873</v>
      </c>
      <c r="R258" s="16">
        <v>24175876.04</v>
      </c>
      <c r="T258" s="16">
        <v>843805.26</v>
      </c>
      <c r="U258" s="20">
        <f t="shared" si="71"/>
        <v>25019681.3</v>
      </c>
      <c r="V258" s="19">
        <f t="shared" si="72"/>
        <v>57708046.12</v>
      </c>
      <c r="W258" s="21">
        <f t="shared" si="73"/>
        <v>2.04692232639168</v>
      </c>
      <c r="X258" s="21">
        <f t="shared" si="74"/>
        <v>0.07144327771051627</v>
      </c>
      <c r="Y258" s="21">
        <f aca="true" t="shared" si="76" ref="Y258:Y321">(S258/$F258)*100</f>
        <v>0</v>
      </c>
      <c r="Z258" s="21">
        <f aca="true" t="shared" si="77" ref="Z258:Z321">(U258/$F258)*100</f>
        <v>2.118365604102196</v>
      </c>
      <c r="AA258" s="22">
        <f aca="true" t="shared" si="78" ref="AA258:AA321">(Q258/F258)*100</f>
        <v>1.5870056606540326</v>
      </c>
      <c r="AB258" s="22">
        <f aca="true" t="shared" si="79" ref="AB258:AB321">(M258/F258)*100</f>
        <v>1.1806518030336557</v>
      </c>
      <c r="AC258" s="35">
        <v>0.194</v>
      </c>
      <c r="AD258" s="22">
        <f aca="true" t="shared" si="80" ref="AD258:AD321">((V258/F258)*100)-AC258</f>
        <v>4.692023067789885</v>
      </c>
      <c r="AE258" s="32">
        <v>261073.78787878787</v>
      </c>
      <c r="AF258" s="25">
        <f aca="true" t="shared" si="81" ref="AF258:AF321">AE258/100*AD258</f>
        <v>12249.642351225559</v>
      </c>
      <c r="AG258" s="25"/>
      <c r="AH258" s="25">
        <f aca="true" t="shared" si="82" ref="AH258:AH321">AF258-AG258</f>
        <v>12249.642351225559</v>
      </c>
      <c r="AI258" s="26"/>
      <c r="AJ258" s="27">
        <v>2659246891</v>
      </c>
      <c r="AK258" s="21">
        <f aca="true" t="shared" si="83" ref="AK258:AK321">(M258/AJ258)*100</f>
        <v>0.5243774794733792</v>
      </c>
      <c r="AL258" s="21">
        <f aca="true" t="shared" si="84" ref="AL258:AL321">(Q258/AJ258)*100</f>
        <v>0.7048564412517349</v>
      </c>
      <c r="AM258" s="21">
        <f aca="true" t="shared" si="85" ref="AM258:AM321">(R258/AJ258)*100</f>
        <v>0.9091249150961215</v>
      </c>
      <c r="AN258" s="21">
        <f aca="true" t="shared" si="86" ref="AN258:AN321">(U258/AJ258)*100</f>
        <v>0.9408559011454345</v>
      </c>
      <c r="AO258" s="21">
        <f t="shared" si="75"/>
        <v>2.17</v>
      </c>
    </row>
    <row r="259" spans="1:41" ht="12.75">
      <c r="A259" s="12" t="s">
        <v>559</v>
      </c>
      <c r="B259" s="13" t="s">
        <v>560</v>
      </c>
      <c r="C259" s="14" t="s">
        <v>538</v>
      </c>
      <c r="D259" s="15"/>
      <c r="E259" s="15"/>
      <c r="F259" s="33">
        <v>904233793</v>
      </c>
      <c r="G259" s="31">
        <v>37.12</v>
      </c>
      <c r="H259" s="18">
        <f aca="true" t="shared" si="87" ref="H259:H322">G259/100</f>
        <v>0.3712</v>
      </c>
      <c r="I259" s="16">
        <v>11709913.5</v>
      </c>
      <c r="L259" s="16">
        <v>108791.85</v>
      </c>
      <c r="M259" s="19">
        <f aca="true" t="shared" si="88" ref="M259:M322">SUM(I259:L259)</f>
        <v>11818705.35</v>
      </c>
      <c r="N259" s="16">
        <v>14714906</v>
      </c>
      <c r="P259" s="16">
        <v>242500</v>
      </c>
      <c r="Q259" s="19">
        <f aca="true" t="shared" si="89" ref="Q259:Q322">SUM(N259:P259)</f>
        <v>14957406</v>
      </c>
      <c r="R259" s="16">
        <v>33007590.04</v>
      </c>
      <c r="T259" s="16">
        <v>721438</v>
      </c>
      <c r="U259" s="20">
        <f aca="true" t="shared" si="90" ref="U259:U322">SUM(R259:T259)</f>
        <v>33729028.04</v>
      </c>
      <c r="V259" s="19">
        <f aca="true" t="shared" si="91" ref="V259:V322">T259+S259+R259+P259+O259+N259+L259+K259+J259+I259</f>
        <v>60505139.39</v>
      </c>
      <c r="W259" s="21">
        <f aca="true" t="shared" si="92" ref="W259:X321">(R259/$F259)*100</f>
        <v>3.650338031549325</v>
      </c>
      <c r="X259" s="21">
        <f aca="true" t="shared" si="93" ref="X259:X322">(T259/$F259)*100</f>
        <v>0.0797844545940344</v>
      </c>
      <c r="Y259" s="21">
        <f t="shared" si="76"/>
        <v>0</v>
      </c>
      <c r="Z259" s="21">
        <f t="shared" si="77"/>
        <v>3.730122486143359</v>
      </c>
      <c r="AA259" s="22">
        <f t="shared" si="78"/>
        <v>1.6541525118603924</v>
      </c>
      <c r="AB259" s="22">
        <f t="shared" si="79"/>
        <v>1.3070408827333</v>
      </c>
      <c r="AC259" s="35"/>
      <c r="AD259" s="22">
        <f t="shared" si="80"/>
        <v>6.691315880737052</v>
      </c>
      <c r="AE259" s="32">
        <v>100249.80907457322</v>
      </c>
      <c r="AF259" s="25">
        <f t="shared" si="81"/>
        <v>6708.031395015491</v>
      </c>
      <c r="AG259" s="25"/>
      <c r="AH259" s="25">
        <f t="shared" si="82"/>
        <v>6708.031395015491</v>
      </c>
      <c r="AI259" s="26"/>
      <c r="AJ259" s="27">
        <v>2434363285</v>
      </c>
      <c r="AK259" s="21">
        <f t="shared" si="83"/>
        <v>0.48549472557461776</v>
      </c>
      <c r="AL259" s="21">
        <f t="shared" si="84"/>
        <v>0.6144278502787229</v>
      </c>
      <c r="AM259" s="21">
        <f t="shared" si="85"/>
        <v>1.3559023931795782</v>
      </c>
      <c r="AN259" s="21">
        <f t="shared" si="86"/>
        <v>1.3855379863733035</v>
      </c>
      <c r="AO259" s="21">
        <f aca="true" t="shared" si="94" ref="AO259:AO322">ROUND(AK259,3)+ROUND(AL259,3)+ROUND(AN259,3)</f>
        <v>2.485</v>
      </c>
    </row>
    <row r="260" spans="1:41" ht="12.75">
      <c r="A260" s="12" t="s">
        <v>561</v>
      </c>
      <c r="B260" s="13" t="s">
        <v>562</v>
      </c>
      <c r="C260" s="14" t="s">
        <v>563</v>
      </c>
      <c r="D260" s="15"/>
      <c r="E260" s="15"/>
      <c r="F260" s="33">
        <v>711267953</v>
      </c>
      <c r="G260" s="31">
        <v>90.07</v>
      </c>
      <c r="H260" s="18">
        <f t="shared" si="87"/>
        <v>0.9007</v>
      </c>
      <c r="I260" s="16">
        <v>2382815.3000000003</v>
      </c>
      <c r="J260" s="16">
        <v>238541.91</v>
      </c>
      <c r="L260" s="16">
        <v>231987.69</v>
      </c>
      <c r="M260" s="19">
        <f t="shared" si="88"/>
        <v>2853344.9000000004</v>
      </c>
      <c r="N260" s="16">
        <v>8101555</v>
      </c>
      <c r="O260" s="16">
        <v>4975980</v>
      </c>
      <c r="Q260" s="19">
        <f t="shared" si="89"/>
        <v>13077535</v>
      </c>
      <c r="R260" s="16">
        <v>1387793.13</v>
      </c>
      <c r="S260" s="16">
        <v>284757.26</v>
      </c>
      <c r="U260" s="20">
        <f t="shared" si="90"/>
        <v>1672550.39</v>
      </c>
      <c r="V260" s="19">
        <f t="shared" si="91"/>
        <v>17603430.29</v>
      </c>
      <c r="W260" s="21">
        <f t="shared" si="92"/>
        <v>0.19511537447266372</v>
      </c>
      <c r="X260" s="21">
        <f t="shared" si="93"/>
        <v>0</v>
      </c>
      <c r="Y260" s="21">
        <f t="shared" si="76"/>
        <v>0.040035159576492264</v>
      </c>
      <c r="Z260" s="21">
        <f t="shared" si="77"/>
        <v>0.235150534049156</v>
      </c>
      <c r="AA260" s="22">
        <f t="shared" si="78"/>
        <v>1.8386228347335647</v>
      </c>
      <c r="AB260" s="22">
        <f t="shared" si="79"/>
        <v>0.4011631464576895</v>
      </c>
      <c r="AC260" s="23"/>
      <c r="AD260" s="22">
        <f t="shared" si="80"/>
        <v>2.4749365152404104</v>
      </c>
      <c r="AE260" s="32">
        <v>382271.50932730356</v>
      </c>
      <c r="AF260" s="25">
        <f t="shared" si="81"/>
        <v>9460.977171702087</v>
      </c>
      <c r="AG260" s="25"/>
      <c r="AH260" s="25">
        <f t="shared" si="82"/>
        <v>9460.977171702087</v>
      </c>
      <c r="AI260" s="26"/>
      <c r="AJ260" s="27">
        <v>789663818</v>
      </c>
      <c r="AK260" s="21">
        <f t="shared" si="83"/>
        <v>0.36133666440824574</v>
      </c>
      <c r="AL260" s="21">
        <f t="shared" si="84"/>
        <v>1.6560889206145697</v>
      </c>
      <c r="AM260" s="21">
        <f t="shared" si="85"/>
        <v>0.17574480410092688</v>
      </c>
      <c r="AN260" s="21">
        <f t="shared" si="86"/>
        <v>0.21180537234643818</v>
      </c>
      <c r="AO260" s="21">
        <f t="shared" si="94"/>
        <v>2.229</v>
      </c>
    </row>
    <row r="261" spans="1:41" ht="12.75">
      <c r="A261" s="12" t="s">
        <v>564</v>
      </c>
      <c r="B261" s="13" t="s">
        <v>565</v>
      </c>
      <c r="C261" s="14" t="s">
        <v>563</v>
      </c>
      <c r="D261" s="15"/>
      <c r="E261" s="15"/>
      <c r="F261" s="33">
        <v>527818897</v>
      </c>
      <c r="G261" s="31">
        <v>94.56</v>
      </c>
      <c r="H261" s="18">
        <f t="shared" si="87"/>
        <v>0.9456</v>
      </c>
      <c r="I261" s="16">
        <v>1711284.19</v>
      </c>
      <c r="J261" s="16">
        <v>171316.28</v>
      </c>
      <c r="L261" s="16">
        <v>166616.22</v>
      </c>
      <c r="M261" s="19">
        <f t="shared" si="88"/>
        <v>2049216.69</v>
      </c>
      <c r="N261" s="16">
        <v>7297859</v>
      </c>
      <c r="O261" s="16">
        <v>3460612</v>
      </c>
      <c r="Q261" s="19">
        <f t="shared" si="89"/>
        <v>10758471</v>
      </c>
      <c r="R261" s="16">
        <v>1727100</v>
      </c>
      <c r="S261" s="16">
        <v>264054.46</v>
      </c>
      <c r="U261" s="20">
        <f t="shared" si="90"/>
        <v>1991154.46</v>
      </c>
      <c r="V261" s="19">
        <f t="shared" si="91"/>
        <v>14798842.15</v>
      </c>
      <c r="W261" s="21">
        <f t="shared" si="92"/>
        <v>0.3272145066833407</v>
      </c>
      <c r="X261" s="21">
        <f t="shared" si="93"/>
        <v>0</v>
      </c>
      <c r="Y261" s="21">
        <f t="shared" si="76"/>
        <v>0.050027473722677275</v>
      </c>
      <c r="Z261" s="21">
        <f t="shared" si="77"/>
        <v>0.377241980406018</v>
      </c>
      <c r="AA261" s="22">
        <f t="shared" si="78"/>
        <v>2.038288333583479</v>
      </c>
      <c r="AB261" s="22">
        <f t="shared" si="79"/>
        <v>0.3882423879946837</v>
      </c>
      <c r="AC261" s="23"/>
      <c r="AD261" s="22">
        <f t="shared" si="80"/>
        <v>2.8037727019841805</v>
      </c>
      <c r="AE261" s="32">
        <v>352046.41319942614</v>
      </c>
      <c r="AF261" s="25">
        <f t="shared" si="81"/>
        <v>9870.581231599943</v>
      </c>
      <c r="AG261" s="25"/>
      <c r="AH261" s="25">
        <f t="shared" si="82"/>
        <v>9870.581231599943</v>
      </c>
      <c r="AI261" s="26"/>
      <c r="AJ261" s="27">
        <v>558131584</v>
      </c>
      <c r="AK261" s="21">
        <f t="shared" si="83"/>
        <v>0.3671565538924957</v>
      </c>
      <c r="AL261" s="21">
        <f t="shared" si="84"/>
        <v>1.9275868466171588</v>
      </c>
      <c r="AM261" s="21">
        <f t="shared" si="85"/>
        <v>0.30944315812093515</v>
      </c>
      <c r="AN261" s="21">
        <f t="shared" si="86"/>
        <v>0.3567535894904668</v>
      </c>
      <c r="AO261" s="21">
        <f t="shared" si="94"/>
        <v>2.652</v>
      </c>
    </row>
    <row r="262" spans="1:41" ht="12.75">
      <c r="A262" s="12" t="s">
        <v>566</v>
      </c>
      <c r="B262" s="13" t="s">
        <v>567</v>
      </c>
      <c r="C262" s="14" t="s">
        <v>563</v>
      </c>
      <c r="D262" s="15"/>
      <c r="E262" s="15"/>
      <c r="F262" s="33">
        <v>109234825</v>
      </c>
      <c r="G262" s="31">
        <v>109.91</v>
      </c>
      <c r="H262" s="18">
        <f t="shared" si="87"/>
        <v>1.0991</v>
      </c>
      <c r="I262" s="16">
        <v>301187.19</v>
      </c>
      <c r="J262" s="16">
        <v>30152.31</v>
      </c>
      <c r="L262" s="16">
        <v>29323.48</v>
      </c>
      <c r="M262" s="19">
        <f t="shared" si="88"/>
        <v>360662.98</v>
      </c>
      <c r="N262" s="16">
        <v>1572881</v>
      </c>
      <c r="O262" s="16">
        <v>0</v>
      </c>
      <c r="Q262" s="19">
        <f t="shared" si="89"/>
        <v>1572881</v>
      </c>
      <c r="R262" s="16">
        <v>531203</v>
      </c>
      <c r="U262" s="20">
        <f t="shared" si="90"/>
        <v>531203</v>
      </c>
      <c r="V262" s="19">
        <f t="shared" si="91"/>
        <v>2464746.98</v>
      </c>
      <c r="W262" s="21">
        <f t="shared" si="92"/>
        <v>0.4862945493802</v>
      </c>
      <c r="X262" s="21">
        <f t="shared" si="93"/>
        <v>0</v>
      </c>
      <c r="Y262" s="21">
        <f t="shared" si="76"/>
        <v>0</v>
      </c>
      <c r="Z262" s="21">
        <f t="shared" si="77"/>
        <v>0.4862945493802</v>
      </c>
      <c r="AA262" s="22">
        <f t="shared" si="78"/>
        <v>1.4399080146830465</v>
      </c>
      <c r="AB262" s="22">
        <f t="shared" si="79"/>
        <v>0.33017215892459206</v>
      </c>
      <c r="AC262" s="23"/>
      <c r="AD262" s="22">
        <f t="shared" si="80"/>
        <v>2.256374722987838</v>
      </c>
      <c r="AE262" s="32">
        <v>265231.2302839117</v>
      </c>
      <c r="AF262" s="25">
        <f t="shared" si="81"/>
        <v>5984.6104375958475</v>
      </c>
      <c r="AG262" s="25"/>
      <c r="AH262" s="25">
        <f t="shared" si="82"/>
        <v>5984.6104375958475</v>
      </c>
      <c r="AI262" s="26"/>
      <c r="AJ262" s="27">
        <v>99400383</v>
      </c>
      <c r="AK262" s="21">
        <f t="shared" si="83"/>
        <v>0.36283862206044015</v>
      </c>
      <c r="AL262" s="21">
        <f t="shared" si="84"/>
        <v>1.5823691544528555</v>
      </c>
      <c r="AM262" s="21">
        <f t="shared" si="85"/>
        <v>0.534407397605299</v>
      </c>
      <c r="AN262" s="21">
        <f t="shared" si="86"/>
        <v>0.534407397605299</v>
      </c>
      <c r="AO262" s="21">
        <f t="shared" si="94"/>
        <v>2.479</v>
      </c>
    </row>
    <row r="263" spans="1:41" ht="12.75">
      <c r="A263" s="12" t="s">
        <v>568</v>
      </c>
      <c r="B263" s="13" t="s">
        <v>569</v>
      </c>
      <c r="C263" s="14" t="s">
        <v>563</v>
      </c>
      <c r="D263" s="15"/>
      <c r="E263" s="15"/>
      <c r="F263" s="33">
        <v>145553508</v>
      </c>
      <c r="G263" s="31">
        <v>108.8</v>
      </c>
      <c r="H263" s="18">
        <f t="shared" si="87"/>
        <v>1.088</v>
      </c>
      <c r="I263" s="16">
        <v>418349.87</v>
      </c>
      <c r="J263" s="16">
        <v>41880.85</v>
      </c>
      <c r="L263" s="16">
        <v>40730.58</v>
      </c>
      <c r="M263" s="19">
        <f t="shared" si="88"/>
        <v>500961.3</v>
      </c>
      <c r="N263" s="16">
        <v>2169516</v>
      </c>
      <c r="O263" s="16">
        <v>889663</v>
      </c>
      <c r="Q263" s="19">
        <f t="shared" si="89"/>
        <v>3059179</v>
      </c>
      <c r="R263" s="16">
        <v>739468</v>
      </c>
      <c r="S263" s="16">
        <v>29111</v>
      </c>
      <c r="U263" s="20">
        <f t="shared" si="90"/>
        <v>768579</v>
      </c>
      <c r="V263" s="19">
        <f t="shared" si="91"/>
        <v>4328719.3</v>
      </c>
      <c r="W263" s="21">
        <f t="shared" si="92"/>
        <v>0.5080385970498217</v>
      </c>
      <c r="X263" s="21">
        <f t="shared" si="93"/>
        <v>0</v>
      </c>
      <c r="Y263" s="21">
        <f t="shared" si="76"/>
        <v>0.020000205010517507</v>
      </c>
      <c r="Z263" s="21">
        <f t="shared" si="77"/>
        <v>0.5280388020603392</v>
      </c>
      <c r="AA263" s="22">
        <f t="shared" si="78"/>
        <v>2.101755596299335</v>
      </c>
      <c r="AB263" s="22">
        <f t="shared" si="79"/>
        <v>0.34417672709063113</v>
      </c>
      <c r="AC263" s="23"/>
      <c r="AD263" s="22">
        <f t="shared" si="80"/>
        <v>2.973971125450305</v>
      </c>
      <c r="AE263" s="32">
        <v>327673.264781491</v>
      </c>
      <c r="AF263" s="25">
        <f t="shared" si="81"/>
        <v>9744.908280421867</v>
      </c>
      <c r="AG263" s="25"/>
      <c r="AH263" s="25">
        <f t="shared" si="82"/>
        <v>9744.908280421867</v>
      </c>
      <c r="AI263" s="26"/>
      <c r="AJ263" s="27">
        <v>133780798</v>
      </c>
      <c r="AK263" s="21">
        <f t="shared" si="83"/>
        <v>0.3744642784983238</v>
      </c>
      <c r="AL263" s="21">
        <f t="shared" si="84"/>
        <v>2.286710085254537</v>
      </c>
      <c r="AM263" s="21">
        <f t="shared" si="85"/>
        <v>0.5527459927395559</v>
      </c>
      <c r="AN263" s="21">
        <f t="shared" si="86"/>
        <v>0.574506215757511</v>
      </c>
      <c r="AO263" s="21">
        <f t="shared" si="94"/>
        <v>3.2359999999999998</v>
      </c>
    </row>
    <row r="264" spans="1:41" ht="12.75">
      <c r="A264" s="12" t="s">
        <v>570</v>
      </c>
      <c r="B264" s="13" t="s">
        <v>571</v>
      </c>
      <c r="C264" s="14" t="s">
        <v>563</v>
      </c>
      <c r="D264" s="30"/>
      <c r="E264" s="15"/>
      <c r="F264" s="33">
        <v>353727000</v>
      </c>
      <c r="G264" s="31">
        <v>92.64</v>
      </c>
      <c r="H264" s="18">
        <f t="shared" si="87"/>
        <v>0.9264</v>
      </c>
      <c r="I264" s="16">
        <v>1178382.1300000001</v>
      </c>
      <c r="J264" s="16">
        <v>117967.88</v>
      </c>
      <c r="L264" s="16">
        <v>114733.67</v>
      </c>
      <c r="M264" s="19">
        <f t="shared" si="88"/>
        <v>1411083.6800000002</v>
      </c>
      <c r="N264" s="16">
        <v>5040836</v>
      </c>
      <c r="O264" s="16">
        <v>2006779</v>
      </c>
      <c r="Q264" s="19">
        <f t="shared" si="89"/>
        <v>7047615</v>
      </c>
      <c r="R264" s="16">
        <v>2426181.88</v>
      </c>
      <c r="U264" s="20">
        <f t="shared" si="90"/>
        <v>2426181.88</v>
      </c>
      <c r="V264" s="19">
        <f t="shared" si="91"/>
        <v>10884880.56</v>
      </c>
      <c r="W264" s="21">
        <f t="shared" si="92"/>
        <v>0.6858910628818269</v>
      </c>
      <c r="X264" s="21">
        <f t="shared" si="93"/>
        <v>0</v>
      </c>
      <c r="Y264" s="21">
        <f t="shared" si="76"/>
        <v>0</v>
      </c>
      <c r="Z264" s="21">
        <f t="shared" si="77"/>
        <v>0.6858910628818269</v>
      </c>
      <c r="AA264" s="22">
        <f t="shared" si="78"/>
        <v>1.9923881976778701</v>
      </c>
      <c r="AB264" s="22">
        <f t="shared" si="79"/>
        <v>0.39891884984748127</v>
      </c>
      <c r="AC264" s="23"/>
      <c r="AD264" s="22">
        <f t="shared" si="80"/>
        <v>3.0771981104071786</v>
      </c>
      <c r="AE264" s="32">
        <v>308514.22764227644</v>
      </c>
      <c r="AF264" s="25">
        <f t="shared" si="81"/>
        <v>9493.593983345432</v>
      </c>
      <c r="AG264" s="25"/>
      <c r="AH264" s="25">
        <f t="shared" si="82"/>
        <v>9493.593983345432</v>
      </c>
      <c r="AI264" s="26"/>
      <c r="AJ264" s="27">
        <v>381829663</v>
      </c>
      <c r="AK264" s="21">
        <f t="shared" si="83"/>
        <v>0.36955842270431466</v>
      </c>
      <c r="AL264" s="21">
        <f t="shared" si="84"/>
        <v>1.845748427355682</v>
      </c>
      <c r="AM264" s="21">
        <f t="shared" si="85"/>
        <v>0.6354094810072417</v>
      </c>
      <c r="AN264" s="21">
        <f t="shared" si="86"/>
        <v>0.6354094810072417</v>
      </c>
      <c r="AO264" s="21">
        <f t="shared" si="94"/>
        <v>2.851</v>
      </c>
    </row>
    <row r="265" spans="1:41" ht="12.75">
      <c r="A265" s="12" t="s">
        <v>572</v>
      </c>
      <c r="B265" s="13" t="s">
        <v>573</v>
      </c>
      <c r="C265" s="14" t="s">
        <v>563</v>
      </c>
      <c r="D265" s="30"/>
      <c r="E265" s="15"/>
      <c r="F265" s="33">
        <v>2135520800</v>
      </c>
      <c r="G265" s="31">
        <v>95.79</v>
      </c>
      <c r="H265" s="18">
        <f t="shared" si="87"/>
        <v>0.9579000000000001</v>
      </c>
      <c r="I265" s="16">
        <v>6696341.1899999995</v>
      </c>
      <c r="J265" s="16">
        <v>670867.71</v>
      </c>
      <c r="L265" s="16">
        <v>651537.88</v>
      </c>
      <c r="M265" s="19">
        <f t="shared" si="88"/>
        <v>8018746.779999999</v>
      </c>
      <c r="N265" s="16">
        <v>24693866</v>
      </c>
      <c r="O265" s="16">
        <v>14089806</v>
      </c>
      <c r="Q265" s="19">
        <f t="shared" si="89"/>
        <v>38783672</v>
      </c>
      <c r="R265" s="16">
        <v>5963216</v>
      </c>
      <c r="S265" s="16">
        <v>436073.25</v>
      </c>
      <c r="U265" s="20">
        <f t="shared" si="90"/>
        <v>6399289.25</v>
      </c>
      <c r="V265" s="19">
        <f t="shared" si="91"/>
        <v>53201708.03</v>
      </c>
      <c r="W265" s="21">
        <f t="shared" si="92"/>
        <v>0.2792394248747191</v>
      </c>
      <c r="X265" s="21">
        <f t="shared" si="93"/>
        <v>0</v>
      </c>
      <c r="Y265" s="21">
        <f t="shared" si="76"/>
        <v>0.020419995440924762</v>
      </c>
      <c r="Z265" s="21">
        <f t="shared" si="77"/>
        <v>0.29965942031564385</v>
      </c>
      <c r="AA265" s="22">
        <f t="shared" si="78"/>
        <v>1.816122418475156</v>
      </c>
      <c r="AB265" s="22">
        <f t="shared" si="79"/>
        <v>0.3754937334255887</v>
      </c>
      <c r="AC265" s="23"/>
      <c r="AD265" s="22">
        <f t="shared" si="80"/>
        <v>2.4912755722163884</v>
      </c>
      <c r="AE265" s="32">
        <v>394632.26600985223</v>
      </c>
      <c r="AF265" s="25">
        <f t="shared" si="81"/>
        <v>9831.377243187446</v>
      </c>
      <c r="AG265" s="25"/>
      <c r="AH265" s="25">
        <f t="shared" si="82"/>
        <v>9831.377243187446</v>
      </c>
      <c r="AI265" s="26"/>
      <c r="AJ265" s="27">
        <v>2229377597</v>
      </c>
      <c r="AK265" s="21">
        <f t="shared" si="83"/>
        <v>0.3596854472203615</v>
      </c>
      <c r="AL265" s="21">
        <f t="shared" si="84"/>
        <v>1.7396636645218788</v>
      </c>
      <c r="AM265" s="21">
        <f t="shared" si="85"/>
        <v>0.2674834450666636</v>
      </c>
      <c r="AN265" s="21">
        <f t="shared" si="86"/>
        <v>0.2870437586980022</v>
      </c>
      <c r="AO265" s="21">
        <f t="shared" si="94"/>
        <v>2.387</v>
      </c>
    </row>
    <row r="266" spans="1:41" ht="12.75">
      <c r="A266" s="12" t="s">
        <v>574</v>
      </c>
      <c r="B266" s="13" t="s">
        <v>575</v>
      </c>
      <c r="C266" s="14" t="s">
        <v>563</v>
      </c>
      <c r="D266" s="30"/>
      <c r="E266" s="15"/>
      <c r="F266" s="33">
        <v>791200156</v>
      </c>
      <c r="G266" s="31">
        <v>90</v>
      </c>
      <c r="H266" s="18">
        <f t="shared" si="87"/>
        <v>0.9</v>
      </c>
      <c r="I266" s="16">
        <v>2749548.27</v>
      </c>
      <c r="J266" s="16">
        <v>275260.58</v>
      </c>
      <c r="L266" s="16">
        <v>267713.26</v>
      </c>
      <c r="M266" s="19">
        <f t="shared" si="88"/>
        <v>3292522.1100000003</v>
      </c>
      <c r="N266" s="16">
        <v>7688575</v>
      </c>
      <c r="O266" s="16">
        <v>5275273</v>
      </c>
      <c r="Q266" s="19">
        <f t="shared" si="89"/>
        <v>12963848</v>
      </c>
      <c r="R266" s="16">
        <v>2752500</v>
      </c>
      <c r="S266" s="16">
        <v>474720</v>
      </c>
      <c r="U266" s="20">
        <f t="shared" si="90"/>
        <v>3227220</v>
      </c>
      <c r="V266" s="19">
        <f t="shared" si="91"/>
        <v>19483590.11</v>
      </c>
      <c r="W266" s="21">
        <f t="shared" si="92"/>
        <v>0.34788921351021573</v>
      </c>
      <c r="X266" s="21">
        <f t="shared" si="93"/>
        <v>0</v>
      </c>
      <c r="Y266" s="21">
        <f t="shared" si="76"/>
        <v>0.059999988169870885</v>
      </c>
      <c r="Z266" s="21">
        <f t="shared" si="77"/>
        <v>0.4078892016800866</v>
      </c>
      <c r="AA266" s="22">
        <f t="shared" si="78"/>
        <v>1.63850422698855</v>
      </c>
      <c r="AB266" s="22">
        <f t="shared" si="79"/>
        <v>0.41614275288388597</v>
      </c>
      <c r="AC266" s="23"/>
      <c r="AD266" s="22">
        <f t="shared" si="80"/>
        <v>2.4625361815525224</v>
      </c>
      <c r="AE266" s="32">
        <v>416788.1732370905</v>
      </c>
      <c r="AF266" s="25">
        <f t="shared" si="81"/>
        <v>10263.55956639516</v>
      </c>
      <c r="AG266" s="25"/>
      <c r="AH266" s="25">
        <f t="shared" si="82"/>
        <v>10263.55956639516</v>
      </c>
      <c r="AI266" s="26"/>
      <c r="AJ266" s="27">
        <v>879063458</v>
      </c>
      <c r="AK266" s="21">
        <f t="shared" si="83"/>
        <v>0.3745488542421019</v>
      </c>
      <c r="AL266" s="21">
        <f t="shared" si="84"/>
        <v>1.474734034502433</v>
      </c>
      <c r="AM266" s="21">
        <f t="shared" si="85"/>
        <v>0.31311732673569964</v>
      </c>
      <c r="AN266" s="21">
        <f t="shared" si="86"/>
        <v>0.36712025401924964</v>
      </c>
      <c r="AO266" s="21">
        <f t="shared" si="94"/>
        <v>2.217</v>
      </c>
    </row>
    <row r="267" spans="1:41" ht="12.75">
      <c r="A267" s="12" t="s">
        <v>576</v>
      </c>
      <c r="B267" s="13" t="s">
        <v>577</v>
      </c>
      <c r="C267" s="14" t="s">
        <v>563</v>
      </c>
      <c r="D267" s="15"/>
      <c r="E267" s="15"/>
      <c r="F267" s="33">
        <v>670803606</v>
      </c>
      <c r="G267" s="31">
        <v>91.99</v>
      </c>
      <c r="H267" s="18">
        <f t="shared" si="87"/>
        <v>0.9198999999999999</v>
      </c>
      <c r="I267" s="16">
        <v>2253638.93</v>
      </c>
      <c r="J267" s="16">
        <v>225614.63</v>
      </c>
      <c r="L267" s="16">
        <v>219427.97</v>
      </c>
      <c r="M267" s="19">
        <f t="shared" si="88"/>
        <v>2698681.5300000003</v>
      </c>
      <c r="N267" s="16">
        <v>6865894</v>
      </c>
      <c r="O267" s="16">
        <v>4016235</v>
      </c>
      <c r="Q267" s="19">
        <f t="shared" si="89"/>
        <v>10882129</v>
      </c>
      <c r="R267" s="16">
        <v>1237913.45</v>
      </c>
      <c r="S267" s="16">
        <v>268321.44</v>
      </c>
      <c r="U267" s="20">
        <f t="shared" si="90"/>
        <v>1506234.89</v>
      </c>
      <c r="V267" s="19">
        <f t="shared" si="91"/>
        <v>15087045.420000002</v>
      </c>
      <c r="W267" s="21">
        <f t="shared" si="92"/>
        <v>0.18454185978242937</v>
      </c>
      <c r="X267" s="21">
        <f t="shared" si="93"/>
        <v>0</v>
      </c>
      <c r="Y267" s="21">
        <f t="shared" si="76"/>
        <v>0.03999999964222017</v>
      </c>
      <c r="Z267" s="21">
        <f t="shared" si="77"/>
        <v>0.22454185942464952</v>
      </c>
      <c r="AA267" s="22">
        <f t="shared" si="78"/>
        <v>1.6222526090594689</v>
      </c>
      <c r="AB267" s="22">
        <f t="shared" si="79"/>
        <v>0.40230575773022903</v>
      </c>
      <c r="AC267" s="23"/>
      <c r="AD267" s="22">
        <f t="shared" si="80"/>
        <v>2.2491002262143476</v>
      </c>
      <c r="AE267" s="32">
        <v>382847.2972972973</v>
      </c>
      <c r="AF267" s="25">
        <f t="shared" si="81"/>
        <v>8610.61942956903</v>
      </c>
      <c r="AG267" s="25"/>
      <c r="AH267" s="25">
        <f t="shared" si="82"/>
        <v>8610.61942956903</v>
      </c>
      <c r="AI267" s="26"/>
      <c r="AJ267" s="27">
        <v>729137295</v>
      </c>
      <c r="AK267" s="21">
        <f t="shared" si="83"/>
        <v>0.37011980439157216</v>
      </c>
      <c r="AL267" s="21">
        <f t="shared" si="84"/>
        <v>1.4924663811086498</v>
      </c>
      <c r="AM267" s="21">
        <f t="shared" si="85"/>
        <v>0.1697778262734455</v>
      </c>
      <c r="AN267" s="21">
        <f t="shared" si="86"/>
        <v>0.20657767752779674</v>
      </c>
      <c r="AO267" s="21">
        <f t="shared" si="94"/>
        <v>2.069</v>
      </c>
    </row>
    <row r="268" spans="1:41" ht="12.75">
      <c r="A268" s="12" t="s">
        <v>578</v>
      </c>
      <c r="B268" s="13" t="s">
        <v>579</v>
      </c>
      <c r="C268" s="14" t="s">
        <v>563</v>
      </c>
      <c r="D268" s="15"/>
      <c r="E268" s="15"/>
      <c r="F268" s="33">
        <v>440331400</v>
      </c>
      <c r="G268" s="31">
        <v>93.2</v>
      </c>
      <c r="H268" s="18">
        <f t="shared" si="87"/>
        <v>0.932</v>
      </c>
      <c r="I268" s="16">
        <v>1403675.27</v>
      </c>
      <c r="L268" s="16">
        <v>136669.81</v>
      </c>
      <c r="M268" s="19">
        <f t="shared" si="88"/>
        <v>1540345.08</v>
      </c>
      <c r="N268" s="16">
        <v>5723610</v>
      </c>
      <c r="O268" s="16">
        <v>1882669</v>
      </c>
      <c r="Q268" s="19">
        <f t="shared" si="89"/>
        <v>7606279</v>
      </c>
      <c r="R268" s="16">
        <v>3774345.63</v>
      </c>
      <c r="T268" s="16">
        <v>149955.14</v>
      </c>
      <c r="U268" s="20">
        <f t="shared" si="90"/>
        <v>3924300.77</v>
      </c>
      <c r="V268" s="19">
        <f t="shared" si="91"/>
        <v>13070924.85</v>
      </c>
      <c r="W268" s="21">
        <f t="shared" si="92"/>
        <v>0.8571602275013773</v>
      </c>
      <c r="X268" s="21">
        <f t="shared" si="93"/>
        <v>0.03405506398135586</v>
      </c>
      <c r="Y268" s="21">
        <f t="shared" si="76"/>
        <v>0</v>
      </c>
      <c r="Z268" s="21">
        <f t="shared" si="77"/>
        <v>0.8912152914827332</v>
      </c>
      <c r="AA268" s="22">
        <f t="shared" si="78"/>
        <v>1.7273987274130347</v>
      </c>
      <c r="AB268" s="22">
        <f t="shared" si="79"/>
        <v>0.3498149530103917</v>
      </c>
      <c r="AC268" s="23"/>
      <c r="AD268" s="22">
        <f t="shared" si="80"/>
        <v>2.96842897190616</v>
      </c>
      <c r="AE268" s="32">
        <v>246386.73708920187</v>
      </c>
      <c r="AF268" s="25">
        <f t="shared" si="81"/>
        <v>7313.815286690128</v>
      </c>
      <c r="AG268" s="25"/>
      <c r="AH268" s="25">
        <f t="shared" si="82"/>
        <v>7313.815286690128</v>
      </c>
      <c r="AI268" s="26"/>
      <c r="AJ268" s="27">
        <v>472458584</v>
      </c>
      <c r="AK268" s="21">
        <f t="shared" si="83"/>
        <v>0.3260275359924459</v>
      </c>
      <c r="AL268" s="21">
        <f t="shared" si="84"/>
        <v>1.6099356128959654</v>
      </c>
      <c r="AM268" s="21">
        <f t="shared" si="85"/>
        <v>0.7988733315087784</v>
      </c>
      <c r="AN268" s="21">
        <f t="shared" si="86"/>
        <v>0.8306126511186429</v>
      </c>
      <c r="AO268" s="21">
        <f t="shared" si="94"/>
        <v>2.7670000000000003</v>
      </c>
    </row>
    <row r="269" spans="1:41" ht="12.75">
      <c r="A269" s="12" t="s">
        <v>580</v>
      </c>
      <c r="B269" s="13" t="s">
        <v>499</v>
      </c>
      <c r="C269" s="14" t="s">
        <v>563</v>
      </c>
      <c r="D269" s="15"/>
      <c r="E269" s="15"/>
      <c r="F269" s="33">
        <v>539367374</v>
      </c>
      <c r="G269" s="31">
        <v>97.52</v>
      </c>
      <c r="H269" s="18">
        <f t="shared" si="87"/>
        <v>0.9752</v>
      </c>
      <c r="I269" s="16">
        <v>1796214.6900000002</v>
      </c>
      <c r="J269" s="16">
        <v>179821.53</v>
      </c>
      <c r="L269" s="16">
        <v>174885.26</v>
      </c>
      <c r="M269" s="19">
        <f t="shared" si="88"/>
        <v>2150921.4800000004</v>
      </c>
      <c r="N269" s="16">
        <v>5809530</v>
      </c>
      <c r="O269" s="16">
        <v>3606557</v>
      </c>
      <c r="Q269" s="19">
        <f t="shared" si="89"/>
        <v>9416087</v>
      </c>
      <c r="R269" s="16">
        <v>1483981.24</v>
      </c>
      <c r="S269" s="16">
        <v>268981.89</v>
      </c>
      <c r="U269" s="20">
        <f t="shared" si="90"/>
        <v>1752963.13</v>
      </c>
      <c r="V269" s="19">
        <f t="shared" si="91"/>
        <v>13319971.609999998</v>
      </c>
      <c r="W269" s="21">
        <f t="shared" si="92"/>
        <v>0.2751336679848937</v>
      </c>
      <c r="X269" s="21">
        <f t="shared" si="93"/>
        <v>0</v>
      </c>
      <c r="Y269" s="21">
        <f t="shared" si="76"/>
        <v>0.04986988515920135</v>
      </c>
      <c r="Z269" s="21">
        <f t="shared" si="77"/>
        <v>0.325003553144095</v>
      </c>
      <c r="AA269" s="22">
        <f t="shared" si="78"/>
        <v>1.745765030274152</v>
      </c>
      <c r="AB269" s="22">
        <f t="shared" si="79"/>
        <v>0.39878598218660527</v>
      </c>
      <c r="AC269" s="23"/>
      <c r="AD269" s="22">
        <f t="shared" si="80"/>
        <v>2.469554565604852</v>
      </c>
      <c r="AE269" s="32">
        <v>425289.73913043475</v>
      </c>
      <c r="AF269" s="25">
        <f t="shared" si="81"/>
        <v>10502.762169744616</v>
      </c>
      <c r="AG269" s="25"/>
      <c r="AH269" s="25">
        <f t="shared" si="82"/>
        <v>10502.762169744616</v>
      </c>
      <c r="AI269" s="26"/>
      <c r="AJ269" s="27">
        <v>553048159</v>
      </c>
      <c r="AK269" s="21">
        <f t="shared" si="83"/>
        <v>0.38892118977291457</v>
      </c>
      <c r="AL269" s="21">
        <f t="shared" si="84"/>
        <v>1.7025799375276467</v>
      </c>
      <c r="AM269" s="21">
        <f t="shared" si="85"/>
        <v>0.2683276701767305</v>
      </c>
      <c r="AN269" s="21">
        <f t="shared" si="86"/>
        <v>0.31696392103892707</v>
      </c>
      <c r="AO269" s="21">
        <f t="shared" si="94"/>
        <v>2.4090000000000003</v>
      </c>
    </row>
    <row r="270" spans="1:41" ht="12.75">
      <c r="A270" s="12" t="s">
        <v>581</v>
      </c>
      <c r="B270" s="13" t="s">
        <v>582</v>
      </c>
      <c r="C270" s="14" t="s">
        <v>563</v>
      </c>
      <c r="D270" s="15"/>
      <c r="E270" s="15"/>
      <c r="F270" s="33">
        <v>149345886</v>
      </c>
      <c r="G270" s="31">
        <v>90.82</v>
      </c>
      <c r="H270" s="18">
        <f t="shared" si="87"/>
        <v>0.9081999999999999</v>
      </c>
      <c r="I270" s="16">
        <v>475773.45</v>
      </c>
      <c r="J270" s="16">
        <v>47629.69</v>
      </c>
      <c r="L270" s="16">
        <v>46322.37</v>
      </c>
      <c r="M270" s="19">
        <f t="shared" si="88"/>
        <v>569725.51</v>
      </c>
      <c r="N270" s="16">
        <v>1886873</v>
      </c>
      <c r="O270" s="16">
        <v>854323</v>
      </c>
      <c r="Q270" s="19">
        <f t="shared" si="89"/>
        <v>2741196</v>
      </c>
      <c r="R270" s="16">
        <v>1053119</v>
      </c>
      <c r="U270" s="20">
        <f t="shared" si="90"/>
        <v>1053119</v>
      </c>
      <c r="V270" s="19">
        <f t="shared" si="91"/>
        <v>4364040.51</v>
      </c>
      <c r="W270" s="21">
        <f t="shared" si="92"/>
        <v>0.7051543421825494</v>
      </c>
      <c r="X270" s="21">
        <f t="shared" si="93"/>
        <v>0</v>
      </c>
      <c r="Y270" s="21">
        <f t="shared" si="76"/>
        <v>0</v>
      </c>
      <c r="Z270" s="21">
        <f t="shared" si="77"/>
        <v>0.7051543421825494</v>
      </c>
      <c r="AA270" s="22">
        <f t="shared" si="78"/>
        <v>1.8354680355908832</v>
      </c>
      <c r="AB270" s="22">
        <f t="shared" si="79"/>
        <v>0.3814805517977241</v>
      </c>
      <c r="AC270" s="23"/>
      <c r="AD270" s="22">
        <f t="shared" si="80"/>
        <v>2.9221029295711567</v>
      </c>
      <c r="AE270" s="32">
        <v>260930.26004728134</v>
      </c>
      <c r="AF270" s="25">
        <f t="shared" si="81"/>
        <v>7624.650772979246</v>
      </c>
      <c r="AG270" s="25"/>
      <c r="AH270" s="25">
        <f t="shared" si="82"/>
        <v>7624.650772979246</v>
      </c>
      <c r="AI270" s="26"/>
      <c r="AJ270" s="27">
        <v>164381583</v>
      </c>
      <c r="AK270" s="21">
        <f t="shared" si="83"/>
        <v>0.346587190366697</v>
      </c>
      <c r="AL270" s="21">
        <f t="shared" si="84"/>
        <v>1.6675809722552677</v>
      </c>
      <c r="AM270" s="21">
        <f t="shared" si="85"/>
        <v>0.6406551030719786</v>
      </c>
      <c r="AN270" s="21">
        <f t="shared" si="86"/>
        <v>0.6406551030719786</v>
      </c>
      <c r="AO270" s="21">
        <f t="shared" si="94"/>
        <v>2.6559999999999997</v>
      </c>
    </row>
    <row r="271" spans="1:41" ht="12.75">
      <c r="A271" s="12" t="s">
        <v>583</v>
      </c>
      <c r="B271" s="13" t="s">
        <v>584</v>
      </c>
      <c r="C271" s="14" t="s">
        <v>563</v>
      </c>
      <c r="D271" s="15"/>
      <c r="E271" s="15"/>
      <c r="F271" s="33">
        <v>139064545</v>
      </c>
      <c r="G271" s="31">
        <v>89.62</v>
      </c>
      <c r="H271" s="18">
        <f t="shared" si="87"/>
        <v>0.8962</v>
      </c>
      <c r="I271" s="16">
        <v>486438.01</v>
      </c>
      <c r="J271" s="16">
        <v>48697.13</v>
      </c>
      <c r="L271" s="16">
        <v>47360.58</v>
      </c>
      <c r="M271" s="19">
        <f t="shared" si="88"/>
        <v>582495.72</v>
      </c>
      <c r="N271" s="16">
        <v>1685685</v>
      </c>
      <c r="O271" s="16">
        <v>1031958</v>
      </c>
      <c r="Q271" s="19">
        <f t="shared" si="89"/>
        <v>2717643</v>
      </c>
      <c r="R271" s="16">
        <v>807000</v>
      </c>
      <c r="U271" s="20">
        <f t="shared" si="90"/>
        <v>807000</v>
      </c>
      <c r="V271" s="19">
        <f t="shared" si="91"/>
        <v>4107138.7199999997</v>
      </c>
      <c r="W271" s="21">
        <f t="shared" si="92"/>
        <v>0.5803060729821538</v>
      </c>
      <c r="X271" s="21">
        <f t="shared" si="93"/>
        <v>0</v>
      </c>
      <c r="Y271" s="21">
        <f t="shared" si="76"/>
        <v>0</v>
      </c>
      <c r="Z271" s="21">
        <f t="shared" si="77"/>
        <v>0.5803060729821538</v>
      </c>
      <c r="AA271" s="22">
        <f t="shared" si="78"/>
        <v>1.954231396651102</v>
      </c>
      <c r="AB271" s="22">
        <f t="shared" si="79"/>
        <v>0.4188671670410312</v>
      </c>
      <c r="AC271" s="23"/>
      <c r="AD271" s="22">
        <f t="shared" si="80"/>
        <v>2.9534046366742865</v>
      </c>
      <c r="AE271" s="32">
        <v>183875.8765778401</v>
      </c>
      <c r="AF271" s="25">
        <f t="shared" si="81"/>
        <v>5430.598664575418</v>
      </c>
      <c r="AG271" s="25"/>
      <c r="AH271" s="25">
        <f t="shared" si="82"/>
        <v>5430.598664575418</v>
      </c>
      <c r="AI271" s="26"/>
      <c r="AJ271" s="27">
        <v>155171329</v>
      </c>
      <c r="AK271" s="21">
        <f t="shared" si="83"/>
        <v>0.37538875496774277</v>
      </c>
      <c r="AL271" s="21">
        <f t="shared" si="84"/>
        <v>1.7513821770515352</v>
      </c>
      <c r="AM271" s="21">
        <f t="shared" si="85"/>
        <v>0.5200703024203653</v>
      </c>
      <c r="AN271" s="21">
        <f t="shared" si="86"/>
        <v>0.5200703024203653</v>
      </c>
      <c r="AO271" s="21">
        <f t="shared" si="94"/>
        <v>2.646</v>
      </c>
    </row>
    <row r="272" spans="1:41" ht="12.75">
      <c r="A272" s="12" t="s">
        <v>585</v>
      </c>
      <c r="B272" s="13" t="s">
        <v>586</v>
      </c>
      <c r="C272" s="14" t="s">
        <v>563</v>
      </c>
      <c r="D272" s="15"/>
      <c r="E272" s="15"/>
      <c r="F272" s="33">
        <v>121514100</v>
      </c>
      <c r="G272" s="31">
        <v>95.7</v>
      </c>
      <c r="H272" s="18">
        <f t="shared" si="87"/>
        <v>0.9570000000000001</v>
      </c>
      <c r="I272" s="16">
        <v>399724.55000000005</v>
      </c>
      <c r="J272" s="16">
        <v>40016.4</v>
      </c>
      <c r="L272" s="16">
        <v>38919.32</v>
      </c>
      <c r="M272" s="19">
        <f t="shared" si="88"/>
        <v>478660.2700000001</v>
      </c>
      <c r="N272" s="16">
        <v>1775006</v>
      </c>
      <c r="O272" s="16">
        <v>800395</v>
      </c>
      <c r="Q272" s="19">
        <f t="shared" si="89"/>
        <v>2575401</v>
      </c>
      <c r="R272" s="16">
        <v>665557.76</v>
      </c>
      <c r="U272" s="20">
        <f t="shared" si="90"/>
        <v>665557.76</v>
      </c>
      <c r="V272" s="19">
        <f t="shared" si="91"/>
        <v>3719619.0299999993</v>
      </c>
      <c r="W272" s="21">
        <f t="shared" si="92"/>
        <v>0.5477206019712939</v>
      </c>
      <c r="X272" s="21">
        <f t="shared" si="93"/>
        <v>0</v>
      </c>
      <c r="Y272" s="21">
        <f t="shared" si="76"/>
        <v>0</v>
      </c>
      <c r="Z272" s="21">
        <f t="shared" si="77"/>
        <v>0.5477206019712939</v>
      </c>
      <c r="AA272" s="22">
        <f t="shared" si="78"/>
        <v>2.119425646900236</v>
      </c>
      <c r="AB272" s="22">
        <f t="shared" si="79"/>
        <v>0.3939133565569758</v>
      </c>
      <c r="AC272" s="23"/>
      <c r="AD272" s="22">
        <f t="shared" si="80"/>
        <v>3.0610596054285053</v>
      </c>
      <c r="AE272" s="32">
        <v>243080.66885964913</v>
      </c>
      <c r="AF272" s="25">
        <f t="shared" si="81"/>
        <v>7440.844163068147</v>
      </c>
      <c r="AG272" s="25"/>
      <c r="AH272" s="25">
        <f t="shared" si="82"/>
        <v>7440.844163068147</v>
      </c>
      <c r="AI272" s="26"/>
      <c r="AJ272" s="27">
        <v>126973981</v>
      </c>
      <c r="AK272" s="21">
        <f t="shared" si="83"/>
        <v>0.37697508279274955</v>
      </c>
      <c r="AL272" s="21">
        <f t="shared" si="84"/>
        <v>2.0282903471381277</v>
      </c>
      <c r="AM272" s="21">
        <f t="shared" si="85"/>
        <v>0.5241686168759252</v>
      </c>
      <c r="AN272" s="21">
        <f t="shared" si="86"/>
        <v>0.5241686168759252</v>
      </c>
      <c r="AO272" s="21">
        <f t="shared" si="94"/>
        <v>2.9290000000000003</v>
      </c>
    </row>
    <row r="273" spans="1:41" ht="12.75">
      <c r="A273" s="12" t="s">
        <v>587</v>
      </c>
      <c r="B273" s="13" t="s">
        <v>588</v>
      </c>
      <c r="C273" s="14" t="s">
        <v>563</v>
      </c>
      <c r="D273" s="15"/>
      <c r="E273" s="15"/>
      <c r="F273" s="33">
        <v>359667954</v>
      </c>
      <c r="G273" s="31">
        <v>100.82</v>
      </c>
      <c r="H273" s="18">
        <f t="shared" si="87"/>
        <v>1.0082</v>
      </c>
      <c r="I273" s="16">
        <v>1070361.6199999999</v>
      </c>
      <c r="J273" s="16">
        <v>107146.81</v>
      </c>
      <c r="L273" s="16">
        <v>104183.15</v>
      </c>
      <c r="M273" s="19">
        <f t="shared" si="88"/>
        <v>1281691.5799999998</v>
      </c>
      <c r="N273" s="16">
        <v>5736139</v>
      </c>
      <c r="O273" s="16">
        <v>2163708</v>
      </c>
      <c r="Q273" s="19">
        <f t="shared" si="89"/>
        <v>7899847</v>
      </c>
      <c r="R273" s="16">
        <v>3149833.1</v>
      </c>
      <c r="U273" s="20">
        <f t="shared" si="90"/>
        <v>3149833.1</v>
      </c>
      <c r="V273" s="19">
        <f t="shared" si="91"/>
        <v>12331371.68</v>
      </c>
      <c r="W273" s="21">
        <f t="shared" si="92"/>
        <v>0.8757613974137934</v>
      </c>
      <c r="X273" s="21">
        <f t="shared" si="93"/>
        <v>0</v>
      </c>
      <c r="Y273" s="21">
        <f t="shared" si="76"/>
        <v>0</v>
      </c>
      <c r="Z273" s="21">
        <f t="shared" si="77"/>
        <v>0.8757613974137934</v>
      </c>
      <c r="AA273" s="22">
        <f t="shared" si="78"/>
        <v>2.196427819643893</v>
      </c>
      <c r="AB273" s="22">
        <f t="shared" si="79"/>
        <v>0.35635412211342016</v>
      </c>
      <c r="AC273" s="23"/>
      <c r="AD273" s="22">
        <f t="shared" si="80"/>
        <v>3.428543339171106</v>
      </c>
      <c r="AE273" s="32">
        <v>251504.45765230313</v>
      </c>
      <c r="AF273" s="25">
        <f t="shared" si="81"/>
        <v>8622.939330556454</v>
      </c>
      <c r="AG273" s="25"/>
      <c r="AH273" s="25">
        <f t="shared" si="82"/>
        <v>8622.939330556454</v>
      </c>
      <c r="AI273" s="26"/>
      <c r="AJ273" s="27">
        <v>356742664</v>
      </c>
      <c r="AK273" s="21">
        <f t="shared" si="83"/>
        <v>0.35927622606978116</v>
      </c>
      <c r="AL273" s="21">
        <f t="shared" si="84"/>
        <v>2.2144385287205233</v>
      </c>
      <c r="AM273" s="21">
        <f t="shared" si="85"/>
        <v>0.8829426412535843</v>
      </c>
      <c r="AN273" s="21">
        <f t="shared" si="86"/>
        <v>0.8829426412535843</v>
      </c>
      <c r="AO273" s="21">
        <f t="shared" si="94"/>
        <v>3.456</v>
      </c>
    </row>
    <row r="274" spans="1:41" ht="12.75">
      <c r="A274" s="12" t="s">
        <v>589</v>
      </c>
      <c r="B274" s="13" t="s">
        <v>590</v>
      </c>
      <c r="C274" s="14" t="s">
        <v>563</v>
      </c>
      <c r="D274" s="15"/>
      <c r="E274" s="15"/>
      <c r="F274" s="33">
        <v>629009734</v>
      </c>
      <c r="G274" s="31">
        <v>95.11</v>
      </c>
      <c r="H274" s="18">
        <f t="shared" si="87"/>
        <v>0.9511</v>
      </c>
      <c r="I274" s="16">
        <v>2059442.37</v>
      </c>
      <c r="J274" s="16">
        <v>206203.29</v>
      </c>
      <c r="L274" s="16">
        <v>200498.14</v>
      </c>
      <c r="M274" s="19">
        <f t="shared" si="88"/>
        <v>2466143.8000000003</v>
      </c>
      <c r="N274" s="16">
        <v>8634029</v>
      </c>
      <c r="O274" s="16">
        <v>3827933</v>
      </c>
      <c r="Q274" s="19">
        <f t="shared" si="89"/>
        <v>12461962</v>
      </c>
      <c r="R274" s="16">
        <v>596578.97</v>
      </c>
      <c r="U274" s="20">
        <f t="shared" si="90"/>
        <v>596578.97</v>
      </c>
      <c r="V274" s="19">
        <f t="shared" si="91"/>
        <v>15524684.77</v>
      </c>
      <c r="W274" s="21">
        <f t="shared" si="92"/>
        <v>0.09484415546421417</v>
      </c>
      <c r="X274" s="21">
        <f t="shared" si="93"/>
        <v>0</v>
      </c>
      <c r="Y274" s="21">
        <f t="shared" si="76"/>
        <v>0</v>
      </c>
      <c r="Z274" s="21">
        <f t="shared" si="77"/>
        <v>0.09484415546421417</v>
      </c>
      <c r="AA274" s="22">
        <f t="shared" si="78"/>
        <v>1.9812033624268206</v>
      </c>
      <c r="AB274" s="22">
        <f t="shared" si="79"/>
        <v>0.39206766870161036</v>
      </c>
      <c r="AC274" s="23"/>
      <c r="AD274" s="22">
        <f t="shared" si="80"/>
        <v>2.468115186592645</v>
      </c>
      <c r="AE274" s="32">
        <v>289116.6911404797</v>
      </c>
      <c r="AF274" s="25">
        <f t="shared" si="81"/>
        <v>7135.732961012331</v>
      </c>
      <c r="AG274" s="25"/>
      <c r="AH274" s="25">
        <f t="shared" si="82"/>
        <v>7135.732961012331</v>
      </c>
      <c r="AI274" s="26"/>
      <c r="AJ274" s="27">
        <v>661271005</v>
      </c>
      <c r="AK274" s="21">
        <f t="shared" si="83"/>
        <v>0.37293995674284863</v>
      </c>
      <c r="AL274" s="21">
        <f t="shared" si="84"/>
        <v>1.8845468659252647</v>
      </c>
      <c r="AM274" s="21">
        <f t="shared" si="85"/>
        <v>0.090217016244346</v>
      </c>
      <c r="AN274" s="21">
        <f t="shared" si="86"/>
        <v>0.090217016244346</v>
      </c>
      <c r="AO274" s="21">
        <f t="shared" si="94"/>
        <v>2.348</v>
      </c>
    </row>
    <row r="275" spans="1:41" ht="12.75">
      <c r="A275" s="12" t="s">
        <v>591</v>
      </c>
      <c r="B275" s="13" t="s">
        <v>592</v>
      </c>
      <c r="C275" s="14" t="s">
        <v>563</v>
      </c>
      <c r="D275" s="15"/>
      <c r="E275" s="15"/>
      <c r="F275" s="33">
        <v>608526753</v>
      </c>
      <c r="G275" s="31">
        <v>98.66</v>
      </c>
      <c r="H275" s="18">
        <f t="shared" si="87"/>
        <v>0.9865999999999999</v>
      </c>
      <c r="I275" s="16">
        <v>1879873.25</v>
      </c>
      <c r="J275" s="16">
        <v>188382.88</v>
      </c>
      <c r="L275" s="16">
        <v>182915.83</v>
      </c>
      <c r="M275" s="19">
        <f t="shared" si="88"/>
        <v>2251171.96</v>
      </c>
      <c r="N275" s="16">
        <v>5506608</v>
      </c>
      <c r="O275" s="16">
        <v>3731027</v>
      </c>
      <c r="Q275" s="19">
        <f t="shared" si="89"/>
        <v>9237635</v>
      </c>
      <c r="R275" s="16">
        <v>1288807</v>
      </c>
      <c r="S275" s="16">
        <v>182600</v>
      </c>
      <c r="U275" s="20">
        <f t="shared" si="90"/>
        <v>1471407</v>
      </c>
      <c r="V275" s="19">
        <f t="shared" si="91"/>
        <v>12960213.96</v>
      </c>
      <c r="W275" s="21">
        <f t="shared" si="92"/>
        <v>0.2117913458440832</v>
      </c>
      <c r="X275" s="21">
        <f t="shared" si="93"/>
        <v>0</v>
      </c>
      <c r="Y275" s="21">
        <f t="shared" si="76"/>
        <v>0.03000689765894319</v>
      </c>
      <c r="Z275" s="21">
        <f t="shared" si="77"/>
        <v>0.2417982435030264</v>
      </c>
      <c r="AA275" s="22">
        <f t="shared" si="78"/>
        <v>1.5180326837660003</v>
      </c>
      <c r="AB275" s="22">
        <f t="shared" si="79"/>
        <v>0.3699380428061476</v>
      </c>
      <c r="AC275" s="23"/>
      <c r="AD275" s="22">
        <f t="shared" si="80"/>
        <v>2.1297689700751747</v>
      </c>
      <c r="AE275" s="32">
        <v>364856.8320870156</v>
      </c>
      <c r="AF275" s="25">
        <f t="shared" si="81"/>
        <v>7770.607594988543</v>
      </c>
      <c r="AG275" s="25"/>
      <c r="AH275" s="25">
        <f t="shared" si="82"/>
        <v>7770.607594988543</v>
      </c>
      <c r="AI275" s="26"/>
      <c r="AJ275" s="27">
        <v>616771705</v>
      </c>
      <c r="AK275" s="21">
        <f t="shared" si="83"/>
        <v>0.364992742330811</v>
      </c>
      <c r="AL275" s="21">
        <f t="shared" si="84"/>
        <v>1.4977397512098904</v>
      </c>
      <c r="AM275" s="21">
        <f t="shared" si="85"/>
        <v>0.2089601370413061</v>
      </c>
      <c r="AN275" s="21">
        <f t="shared" si="86"/>
        <v>0.23856590502964137</v>
      </c>
      <c r="AO275" s="21">
        <f t="shared" si="94"/>
        <v>2.102</v>
      </c>
    </row>
    <row r="276" spans="1:41" ht="12.75">
      <c r="A276" s="12" t="s">
        <v>593</v>
      </c>
      <c r="B276" s="13" t="s">
        <v>594</v>
      </c>
      <c r="C276" s="14" t="s">
        <v>563</v>
      </c>
      <c r="D276" s="15"/>
      <c r="E276" s="15"/>
      <c r="F276" s="33">
        <v>710569826</v>
      </c>
      <c r="G276" s="31">
        <v>99.18</v>
      </c>
      <c r="H276" s="18">
        <f t="shared" si="87"/>
        <v>0.9918</v>
      </c>
      <c r="I276" s="16">
        <v>2229644.9499999997</v>
      </c>
      <c r="L276" s="16">
        <v>217091.25</v>
      </c>
      <c r="M276" s="19">
        <f t="shared" si="88"/>
        <v>2446736.1999999997</v>
      </c>
      <c r="N276" s="16">
        <v>0</v>
      </c>
      <c r="O276" s="16">
        <v>8611646</v>
      </c>
      <c r="Q276" s="19">
        <f t="shared" si="89"/>
        <v>8611646</v>
      </c>
      <c r="R276" s="16">
        <v>2261718.25</v>
      </c>
      <c r="S276" s="16">
        <v>71056.8</v>
      </c>
      <c r="T276" s="16">
        <v>240952</v>
      </c>
      <c r="U276" s="20">
        <f t="shared" si="90"/>
        <v>2573727.05</v>
      </c>
      <c r="V276" s="19">
        <f t="shared" si="91"/>
        <v>13632109.25</v>
      </c>
      <c r="W276" s="21">
        <f t="shared" si="92"/>
        <v>0.31829641046424056</v>
      </c>
      <c r="X276" s="21">
        <f t="shared" si="93"/>
        <v>0.033909686449308925</v>
      </c>
      <c r="Y276" s="21">
        <f t="shared" si="76"/>
        <v>0.00999997430231438</v>
      </c>
      <c r="Z276" s="21">
        <f t="shared" si="77"/>
        <v>0.36220607121586385</v>
      </c>
      <c r="AA276" s="22">
        <f t="shared" si="78"/>
        <v>1.2119352222535833</v>
      </c>
      <c r="AB276" s="22">
        <f t="shared" si="79"/>
        <v>0.3443343793210831</v>
      </c>
      <c r="AC276" s="23"/>
      <c r="AD276" s="22">
        <f t="shared" si="80"/>
        <v>1.9184756727905303</v>
      </c>
      <c r="AE276" s="32">
        <v>351274.6417445483</v>
      </c>
      <c r="AF276" s="25">
        <f t="shared" si="81"/>
        <v>6739.118546551247</v>
      </c>
      <c r="AG276" s="25"/>
      <c r="AH276" s="25">
        <f t="shared" si="82"/>
        <v>6739.118546551247</v>
      </c>
      <c r="AI276" s="26"/>
      <c r="AJ276" s="27">
        <v>716436185</v>
      </c>
      <c r="AK276" s="21">
        <f t="shared" si="83"/>
        <v>0.3415148831434302</v>
      </c>
      <c r="AL276" s="21">
        <f t="shared" si="84"/>
        <v>1.202011592979492</v>
      </c>
      <c r="AM276" s="21">
        <f t="shared" si="85"/>
        <v>0.3156901196999144</v>
      </c>
      <c r="AN276" s="21">
        <f t="shared" si="86"/>
        <v>0.35924023714687164</v>
      </c>
      <c r="AO276" s="21">
        <f t="shared" si="94"/>
        <v>1.903</v>
      </c>
    </row>
    <row r="277" spans="1:41" ht="12.75">
      <c r="A277" s="12" t="s">
        <v>595</v>
      </c>
      <c r="B277" s="13" t="s">
        <v>596</v>
      </c>
      <c r="C277" s="14" t="s">
        <v>563</v>
      </c>
      <c r="D277" s="15"/>
      <c r="E277" s="15"/>
      <c r="F277" s="33">
        <v>273970403</v>
      </c>
      <c r="G277" s="31">
        <v>99.79</v>
      </c>
      <c r="H277" s="18">
        <f t="shared" si="87"/>
        <v>0.9979</v>
      </c>
      <c r="I277" s="16">
        <v>807366.6599999999</v>
      </c>
      <c r="J277" s="16">
        <v>80811.34</v>
      </c>
      <c r="L277" s="16">
        <v>78590.05</v>
      </c>
      <c r="M277" s="19">
        <f t="shared" si="88"/>
        <v>966768.0499999999</v>
      </c>
      <c r="N277" s="16">
        <v>2237738</v>
      </c>
      <c r="O277" s="16">
        <v>1714848</v>
      </c>
      <c r="Q277" s="19">
        <f t="shared" si="89"/>
        <v>3952586</v>
      </c>
      <c r="R277" s="16">
        <v>906000</v>
      </c>
      <c r="U277" s="20">
        <f t="shared" si="90"/>
        <v>906000</v>
      </c>
      <c r="V277" s="19">
        <f t="shared" si="91"/>
        <v>5825354.05</v>
      </c>
      <c r="W277" s="21">
        <f t="shared" si="92"/>
        <v>0.33069265514786284</v>
      </c>
      <c r="X277" s="21">
        <f t="shared" si="93"/>
        <v>0</v>
      </c>
      <c r="Y277" s="21">
        <f t="shared" si="76"/>
        <v>0</v>
      </c>
      <c r="Z277" s="21">
        <f t="shared" si="77"/>
        <v>0.33069265514786284</v>
      </c>
      <c r="AA277" s="22">
        <f t="shared" si="78"/>
        <v>1.4427054735543823</v>
      </c>
      <c r="AB277" s="22">
        <f t="shared" si="79"/>
        <v>0.3528731714863375</v>
      </c>
      <c r="AC277" s="23"/>
      <c r="AD277" s="22">
        <f t="shared" si="80"/>
        <v>2.126271300188583</v>
      </c>
      <c r="AE277" s="32">
        <v>270760.38394415355</v>
      </c>
      <c r="AF277" s="25">
        <f t="shared" si="81"/>
        <v>5757.100336084953</v>
      </c>
      <c r="AG277" s="25"/>
      <c r="AH277" s="25">
        <f t="shared" si="82"/>
        <v>5757.100336084953</v>
      </c>
      <c r="AI277" s="26"/>
      <c r="AJ277" s="27">
        <v>274546952</v>
      </c>
      <c r="AK277" s="21">
        <f t="shared" si="83"/>
        <v>0.3521321373110709</v>
      </c>
      <c r="AL277" s="21">
        <f t="shared" si="84"/>
        <v>1.4396757899537709</v>
      </c>
      <c r="AM277" s="21">
        <f t="shared" si="85"/>
        <v>0.3299982000892875</v>
      </c>
      <c r="AN277" s="21">
        <f t="shared" si="86"/>
        <v>0.3299982000892875</v>
      </c>
      <c r="AO277" s="21">
        <f t="shared" si="94"/>
        <v>2.122</v>
      </c>
    </row>
    <row r="278" spans="1:41" ht="12.75">
      <c r="A278" s="12" t="s">
        <v>597</v>
      </c>
      <c r="B278" s="13" t="s">
        <v>598</v>
      </c>
      <c r="C278" s="14" t="s">
        <v>563</v>
      </c>
      <c r="D278" s="15"/>
      <c r="E278" s="15"/>
      <c r="F278" s="33">
        <v>736910429</v>
      </c>
      <c r="G278" s="31">
        <v>84.49</v>
      </c>
      <c r="H278" s="18">
        <f t="shared" si="87"/>
        <v>0.8449</v>
      </c>
      <c r="I278" s="16">
        <v>2656007.33</v>
      </c>
      <c r="J278" s="16">
        <v>265894.48</v>
      </c>
      <c r="L278" s="16">
        <v>258599.42</v>
      </c>
      <c r="M278" s="19">
        <f t="shared" si="88"/>
        <v>3180501.23</v>
      </c>
      <c r="N278" s="16">
        <v>9400000</v>
      </c>
      <c r="O278" s="16">
        <v>4932887</v>
      </c>
      <c r="Q278" s="19">
        <f t="shared" si="89"/>
        <v>14332887</v>
      </c>
      <c r="R278" s="16">
        <v>1224845</v>
      </c>
      <c r="S278" s="16">
        <v>73691</v>
      </c>
      <c r="U278" s="20">
        <f t="shared" si="90"/>
        <v>1298536</v>
      </c>
      <c r="V278" s="19">
        <f t="shared" si="91"/>
        <v>18811924.23</v>
      </c>
      <c r="W278" s="21">
        <f t="shared" si="92"/>
        <v>0.16621355212222136</v>
      </c>
      <c r="X278" s="21">
        <f t="shared" si="93"/>
        <v>0</v>
      </c>
      <c r="Y278" s="21">
        <f t="shared" si="76"/>
        <v>0.009999994178396952</v>
      </c>
      <c r="Z278" s="21">
        <f t="shared" si="77"/>
        <v>0.1762135463006183</v>
      </c>
      <c r="AA278" s="22">
        <f t="shared" si="78"/>
        <v>1.9449971714269223</v>
      </c>
      <c r="AB278" s="22">
        <f t="shared" si="79"/>
        <v>0.431599432554645</v>
      </c>
      <c r="AC278" s="23"/>
      <c r="AD278" s="22">
        <f t="shared" si="80"/>
        <v>2.552810150282186</v>
      </c>
      <c r="AE278" s="32">
        <v>303551.0402833112</v>
      </c>
      <c r="AF278" s="25">
        <f t="shared" si="81"/>
        <v>7749.081767639535</v>
      </c>
      <c r="AG278" s="25"/>
      <c r="AH278" s="25">
        <f t="shared" si="82"/>
        <v>7749.081767639535</v>
      </c>
      <c r="AI278" s="26"/>
      <c r="AJ278" s="27">
        <v>872173811</v>
      </c>
      <c r="AK278" s="21">
        <f t="shared" si="83"/>
        <v>0.364663693163793</v>
      </c>
      <c r="AL278" s="21">
        <f t="shared" si="84"/>
        <v>1.6433521414231045</v>
      </c>
      <c r="AM278" s="21">
        <f t="shared" si="85"/>
        <v>0.14043588382866498</v>
      </c>
      <c r="AN278" s="21">
        <f t="shared" si="86"/>
        <v>0.14888500246426226</v>
      </c>
      <c r="AO278" s="21">
        <f t="shared" si="94"/>
        <v>2.157</v>
      </c>
    </row>
    <row r="279" spans="1:41" ht="12.75">
      <c r="A279" s="12" t="s">
        <v>599</v>
      </c>
      <c r="B279" s="13" t="s">
        <v>600</v>
      </c>
      <c r="C279" s="14" t="s">
        <v>563</v>
      </c>
      <c r="D279" s="15"/>
      <c r="E279" s="15"/>
      <c r="F279" s="33">
        <v>116791336</v>
      </c>
      <c r="G279" s="31">
        <v>106.27</v>
      </c>
      <c r="H279" s="18">
        <f t="shared" si="87"/>
        <v>1.0627</v>
      </c>
      <c r="I279" s="16">
        <v>370749.5</v>
      </c>
      <c r="L279" s="16">
        <v>36094.68</v>
      </c>
      <c r="M279" s="19">
        <f t="shared" si="88"/>
        <v>406844.18</v>
      </c>
      <c r="N279" s="16">
        <v>1783737</v>
      </c>
      <c r="O279" s="16">
        <v>714607</v>
      </c>
      <c r="Q279" s="19">
        <f t="shared" si="89"/>
        <v>2498344</v>
      </c>
      <c r="R279" s="16">
        <v>790260</v>
      </c>
      <c r="T279" s="16">
        <v>38168</v>
      </c>
      <c r="U279" s="20">
        <f t="shared" si="90"/>
        <v>828428</v>
      </c>
      <c r="V279" s="19">
        <f t="shared" si="91"/>
        <v>3733616.18</v>
      </c>
      <c r="W279" s="21">
        <f t="shared" si="92"/>
        <v>0.6766426578081101</v>
      </c>
      <c r="X279" s="21">
        <f t="shared" si="93"/>
        <v>0.032680506369068336</v>
      </c>
      <c r="Y279" s="21">
        <f t="shared" si="76"/>
        <v>0</v>
      </c>
      <c r="Z279" s="21">
        <f t="shared" si="77"/>
        <v>0.7093231641771783</v>
      </c>
      <c r="AA279" s="22">
        <f t="shared" si="78"/>
        <v>2.1391518288651135</v>
      </c>
      <c r="AB279" s="22">
        <f t="shared" si="79"/>
        <v>0.3483513366094211</v>
      </c>
      <c r="AC279" s="23"/>
      <c r="AD279" s="22">
        <f t="shared" si="80"/>
        <v>3.196826329651713</v>
      </c>
      <c r="AE279" s="32">
        <v>228818.05225653207</v>
      </c>
      <c r="AF279" s="25">
        <f t="shared" si="81"/>
        <v>7314.915741533033</v>
      </c>
      <c r="AG279" s="25"/>
      <c r="AH279" s="25">
        <f t="shared" si="82"/>
        <v>7314.915741533033</v>
      </c>
      <c r="AI279" s="26"/>
      <c r="AJ279" s="27">
        <v>109911330</v>
      </c>
      <c r="AK279" s="21">
        <f t="shared" si="83"/>
        <v>0.3701567254258501</v>
      </c>
      <c r="AL279" s="21">
        <f t="shared" si="84"/>
        <v>2.2730541064328853</v>
      </c>
      <c r="AM279" s="21">
        <f t="shared" si="85"/>
        <v>0.7189977593756712</v>
      </c>
      <c r="AN279" s="21">
        <f t="shared" si="86"/>
        <v>0.7537239336472409</v>
      </c>
      <c r="AO279" s="21">
        <f t="shared" si="94"/>
        <v>3.3970000000000002</v>
      </c>
    </row>
    <row r="280" spans="1:41" ht="12.75">
      <c r="A280" s="12" t="s">
        <v>601</v>
      </c>
      <c r="B280" s="13" t="s">
        <v>602</v>
      </c>
      <c r="C280" s="14" t="s">
        <v>563</v>
      </c>
      <c r="D280" s="15"/>
      <c r="E280" s="15"/>
      <c r="F280" s="33">
        <v>3972083111</v>
      </c>
      <c r="G280" s="31">
        <v>101.81</v>
      </c>
      <c r="H280" s="18">
        <f t="shared" si="87"/>
        <v>1.0181</v>
      </c>
      <c r="I280" s="16">
        <v>11895460.24</v>
      </c>
      <c r="J280" s="16">
        <v>1190977.5</v>
      </c>
      <c r="L280" s="16">
        <v>1158103.62</v>
      </c>
      <c r="M280" s="19">
        <f t="shared" si="88"/>
        <v>14244541.36</v>
      </c>
      <c r="N280" s="16">
        <v>43494651</v>
      </c>
      <c r="O280" s="16">
        <v>21956917</v>
      </c>
      <c r="Q280" s="19">
        <f t="shared" si="89"/>
        <v>65451568</v>
      </c>
      <c r="R280" s="16">
        <v>11613343.7</v>
      </c>
      <c r="S280" s="16">
        <v>595812</v>
      </c>
      <c r="U280" s="20">
        <f t="shared" si="90"/>
        <v>12209155.7</v>
      </c>
      <c r="V280" s="19">
        <f t="shared" si="91"/>
        <v>91905265.06</v>
      </c>
      <c r="W280" s="21">
        <f t="shared" si="92"/>
        <v>0.29237413657933903</v>
      </c>
      <c r="X280" s="21">
        <f t="shared" si="93"/>
        <v>0</v>
      </c>
      <c r="Y280" s="21">
        <f t="shared" si="76"/>
        <v>0.014999988251756396</v>
      </c>
      <c r="Z280" s="21">
        <f t="shared" si="77"/>
        <v>0.30737412483109544</v>
      </c>
      <c r="AA280" s="22">
        <f t="shared" si="78"/>
        <v>1.6477894890654012</v>
      </c>
      <c r="AB280" s="22">
        <f t="shared" si="79"/>
        <v>0.3586163975409325</v>
      </c>
      <c r="AC280" s="23"/>
      <c r="AD280" s="22">
        <f t="shared" si="80"/>
        <v>2.3137800114374296</v>
      </c>
      <c r="AE280" s="32">
        <v>396883.710463808</v>
      </c>
      <c r="AF280" s="25">
        <f t="shared" si="81"/>
        <v>9183.015961362791</v>
      </c>
      <c r="AG280" s="25"/>
      <c r="AH280" s="25">
        <f t="shared" si="82"/>
        <v>9183.015961362791</v>
      </c>
      <c r="AI280" s="26"/>
      <c r="AJ280" s="27">
        <v>3901466468</v>
      </c>
      <c r="AK280" s="21">
        <f t="shared" si="83"/>
        <v>0.36510736352175155</v>
      </c>
      <c r="AL280" s="21">
        <f t="shared" si="84"/>
        <v>1.677614521022714</v>
      </c>
      <c r="AM280" s="21">
        <f t="shared" si="85"/>
        <v>0.29766611594007425</v>
      </c>
      <c r="AN280" s="21">
        <f t="shared" si="86"/>
        <v>0.31293760436338575</v>
      </c>
      <c r="AO280" s="21">
        <f t="shared" si="94"/>
        <v>2.3560000000000003</v>
      </c>
    </row>
    <row r="281" spans="1:41" ht="12.75">
      <c r="A281" s="12" t="s">
        <v>603</v>
      </c>
      <c r="B281" s="13" t="s">
        <v>604</v>
      </c>
      <c r="C281" s="14" t="s">
        <v>563</v>
      </c>
      <c r="D281" s="30"/>
      <c r="E281" s="15"/>
      <c r="F281" s="33">
        <v>2663436084</v>
      </c>
      <c r="G281" s="31">
        <v>87.56</v>
      </c>
      <c r="H281" s="18">
        <f t="shared" si="87"/>
        <v>0.8756</v>
      </c>
      <c r="I281" s="16">
        <v>9599171.440000001</v>
      </c>
      <c r="J281" s="16">
        <v>960967.77</v>
      </c>
      <c r="L281" s="16">
        <v>934612.81</v>
      </c>
      <c r="M281" s="19">
        <f t="shared" si="88"/>
        <v>11494752.020000001</v>
      </c>
      <c r="N281" s="16">
        <v>28693682</v>
      </c>
      <c r="O281" s="16">
        <v>18306232</v>
      </c>
      <c r="Q281" s="19">
        <f t="shared" si="89"/>
        <v>46999914</v>
      </c>
      <c r="R281" s="16">
        <v>13423115</v>
      </c>
      <c r="S281" s="16">
        <v>532663</v>
      </c>
      <c r="U281" s="20">
        <f t="shared" si="90"/>
        <v>13955778</v>
      </c>
      <c r="V281" s="19">
        <f t="shared" si="91"/>
        <v>72450444.02000001</v>
      </c>
      <c r="W281" s="21">
        <f t="shared" si="92"/>
        <v>0.503977365202656</v>
      </c>
      <c r="X281" s="21">
        <f t="shared" si="93"/>
        <v>0</v>
      </c>
      <c r="Y281" s="21">
        <f t="shared" si="76"/>
        <v>0.01999909076849467</v>
      </c>
      <c r="Z281" s="21">
        <f t="shared" si="77"/>
        <v>0.5239764559711507</v>
      </c>
      <c r="AA281" s="22">
        <f t="shared" si="78"/>
        <v>1.764634574200655</v>
      </c>
      <c r="AB281" s="22">
        <f t="shared" si="79"/>
        <v>0.4315760415296679</v>
      </c>
      <c r="AC281" s="23"/>
      <c r="AD281" s="22">
        <f t="shared" si="80"/>
        <v>2.720187071701474</v>
      </c>
      <c r="AE281" s="32">
        <v>359955.95230872935</v>
      </c>
      <c r="AF281" s="25">
        <f t="shared" si="81"/>
        <v>9791.475278521979</v>
      </c>
      <c r="AG281" s="25"/>
      <c r="AH281" s="25">
        <f t="shared" si="82"/>
        <v>9791.475278521979</v>
      </c>
      <c r="AI281" s="26"/>
      <c r="AJ281" s="27">
        <v>3041209280</v>
      </c>
      <c r="AK281" s="21">
        <f t="shared" si="83"/>
        <v>0.3779664916713657</v>
      </c>
      <c r="AL281" s="21">
        <f t="shared" si="84"/>
        <v>1.5454350448384795</v>
      </c>
      <c r="AM281" s="21">
        <f t="shared" si="85"/>
        <v>0.44137426149113945</v>
      </c>
      <c r="AN281" s="21">
        <f t="shared" si="86"/>
        <v>0.4588891034818886</v>
      </c>
      <c r="AO281" s="21">
        <f t="shared" si="94"/>
        <v>2.382</v>
      </c>
    </row>
    <row r="282" spans="1:41" ht="12.75">
      <c r="A282" s="12" t="s">
        <v>605</v>
      </c>
      <c r="B282" s="13" t="s">
        <v>606</v>
      </c>
      <c r="C282" s="14" t="s">
        <v>563</v>
      </c>
      <c r="D282" s="15"/>
      <c r="E282" s="15"/>
      <c r="F282" s="33">
        <v>93562795</v>
      </c>
      <c r="G282" s="31">
        <v>100.92</v>
      </c>
      <c r="H282" s="18">
        <f t="shared" si="87"/>
        <v>1.0092</v>
      </c>
      <c r="I282" s="16">
        <v>280291.45999999996</v>
      </c>
      <c r="J282" s="16">
        <v>28057.97</v>
      </c>
      <c r="L282" s="16">
        <v>27289.14</v>
      </c>
      <c r="M282" s="19">
        <f t="shared" si="88"/>
        <v>335638.56999999995</v>
      </c>
      <c r="N282" s="16">
        <v>0</v>
      </c>
      <c r="O282" s="16">
        <v>1233198</v>
      </c>
      <c r="Q282" s="19">
        <f t="shared" si="89"/>
        <v>1233198</v>
      </c>
      <c r="R282" s="16">
        <v>357442.97</v>
      </c>
      <c r="U282" s="20">
        <f t="shared" si="90"/>
        <v>357442.97</v>
      </c>
      <c r="V282" s="19">
        <f t="shared" si="91"/>
        <v>1926279.5399999998</v>
      </c>
      <c r="W282" s="21">
        <f t="shared" si="92"/>
        <v>0.3820353699352397</v>
      </c>
      <c r="X282" s="21">
        <f t="shared" si="93"/>
        <v>0</v>
      </c>
      <c r="Y282" s="21">
        <f t="shared" si="76"/>
        <v>0</v>
      </c>
      <c r="Z282" s="21">
        <f t="shared" si="77"/>
        <v>0.3820353699352397</v>
      </c>
      <c r="AA282" s="22">
        <f t="shared" si="78"/>
        <v>1.3180431388352603</v>
      </c>
      <c r="AB282" s="22">
        <f t="shared" si="79"/>
        <v>0.35873080747534314</v>
      </c>
      <c r="AC282" s="23"/>
      <c r="AD282" s="22">
        <f t="shared" si="80"/>
        <v>2.058809316245843</v>
      </c>
      <c r="AE282" s="32">
        <v>368999.05213270144</v>
      </c>
      <c r="AF282" s="25">
        <f t="shared" si="81"/>
        <v>7596.986862166912</v>
      </c>
      <c r="AG282" s="25"/>
      <c r="AH282" s="25">
        <f t="shared" si="82"/>
        <v>7596.986862166912</v>
      </c>
      <c r="AI282" s="26"/>
      <c r="AJ282" s="27">
        <v>92710730</v>
      </c>
      <c r="AK282" s="21">
        <f t="shared" si="83"/>
        <v>0.36202775018598166</v>
      </c>
      <c r="AL282" s="21">
        <f t="shared" si="84"/>
        <v>1.330156714330693</v>
      </c>
      <c r="AM282" s="21">
        <f t="shared" si="85"/>
        <v>0.38554649499577875</v>
      </c>
      <c r="AN282" s="21">
        <f t="shared" si="86"/>
        <v>0.38554649499577875</v>
      </c>
      <c r="AO282" s="21">
        <f t="shared" si="94"/>
        <v>2.0780000000000003</v>
      </c>
    </row>
    <row r="283" spans="1:41" ht="12.75">
      <c r="A283" s="12" t="s">
        <v>607</v>
      </c>
      <c r="B283" s="13" t="s">
        <v>608</v>
      </c>
      <c r="C283" s="14" t="s">
        <v>563</v>
      </c>
      <c r="D283" s="15"/>
      <c r="E283" s="15"/>
      <c r="F283" s="33">
        <v>1357409229</v>
      </c>
      <c r="G283" s="31">
        <v>84.08</v>
      </c>
      <c r="H283" s="18">
        <f t="shared" si="87"/>
        <v>0.8408</v>
      </c>
      <c r="I283" s="16">
        <v>5037262.13</v>
      </c>
      <c r="J283" s="16">
        <v>504256.73</v>
      </c>
      <c r="L283" s="16">
        <v>490420.3</v>
      </c>
      <c r="M283" s="19">
        <f t="shared" si="88"/>
        <v>6031939.159999999</v>
      </c>
      <c r="N283" s="16">
        <v>11737111</v>
      </c>
      <c r="O283" s="16">
        <v>8439453</v>
      </c>
      <c r="Q283" s="19">
        <f t="shared" si="89"/>
        <v>20176564</v>
      </c>
      <c r="R283" s="16">
        <v>4669114</v>
      </c>
      <c r="S283" s="16">
        <v>677404</v>
      </c>
      <c r="U283" s="20">
        <f t="shared" si="90"/>
        <v>5346518</v>
      </c>
      <c r="V283" s="19">
        <f t="shared" si="91"/>
        <v>31555021.16</v>
      </c>
      <c r="W283" s="21">
        <f t="shared" si="92"/>
        <v>0.343972466095558</v>
      </c>
      <c r="X283" s="21">
        <f t="shared" si="93"/>
        <v>0</v>
      </c>
      <c r="Y283" s="21">
        <f t="shared" si="76"/>
        <v>0.0499041840535475</v>
      </c>
      <c r="Z283" s="21">
        <f t="shared" si="77"/>
        <v>0.3938766501491055</v>
      </c>
      <c r="AA283" s="22">
        <f t="shared" si="78"/>
        <v>1.486402447319739</v>
      </c>
      <c r="AB283" s="22">
        <f t="shared" si="79"/>
        <v>0.44437145638413805</v>
      </c>
      <c r="AC283" s="23"/>
      <c r="AD283" s="22">
        <f t="shared" si="80"/>
        <v>2.3246505538529827</v>
      </c>
      <c r="AE283" s="32">
        <v>562850.244862265</v>
      </c>
      <c r="AF283" s="25">
        <f t="shared" si="81"/>
        <v>13084.301334553511</v>
      </c>
      <c r="AG283" s="25"/>
      <c r="AH283" s="25">
        <f t="shared" si="82"/>
        <v>13084.301334553511</v>
      </c>
      <c r="AI283" s="26"/>
      <c r="AJ283" s="27">
        <v>1614037994</v>
      </c>
      <c r="AK283" s="21">
        <f t="shared" si="83"/>
        <v>0.3737172967689135</v>
      </c>
      <c r="AL283" s="21">
        <f t="shared" si="84"/>
        <v>1.2500674751774152</v>
      </c>
      <c r="AM283" s="21">
        <f t="shared" si="85"/>
        <v>0.2892815421543292</v>
      </c>
      <c r="AN283" s="21">
        <f t="shared" si="86"/>
        <v>0.33125106223490797</v>
      </c>
      <c r="AO283" s="21">
        <f t="shared" si="94"/>
        <v>1.955</v>
      </c>
    </row>
    <row r="284" spans="1:41" ht="12.75">
      <c r="A284" s="12" t="s">
        <v>609</v>
      </c>
      <c r="B284" s="13" t="s">
        <v>610</v>
      </c>
      <c r="C284" s="14" t="s">
        <v>563</v>
      </c>
      <c r="D284" s="15"/>
      <c r="E284" s="15"/>
      <c r="F284" s="33">
        <v>680116119</v>
      </c>
      <c r="G284" s="31">
        <v>86.43</v>
      </c>
      <c r="H284" s="18">
        <f t="shared" si="87"/>
        <v>0.8643000000000001</v>
      </c>
      <c r="I284" s="16">
        <v>2420033.5999999996</v>
      </c>
      <c r="J284" s="16">
        <v>242268.39</v>
      </c>
      <c r="L284" s="16">
        <v>235619.53</v>
      </c>
      <c r="M284" s="19">
        <f t="shared" si="88"/>
        <v>2897921.5199999996</v>
      </c>
      <c r="N284" s="16">
        <v>8707999</v>
      </c>
      <c r="O284" s="16">
        <v>4727144</v>
      </c>
      <c r="Q284" s="19">
        <f t="shared" si="89"/>
        <v>13435143</v>
      </c>
      <c r="R284" s="16">
        <v>1553870.41</v>
      </c>
      <c r="S284" s="16">
        <v>136023.22</v>
      </c>
      <c r="U284" s="20">
        <f t="shared" si="90"/>
        <v>1689893.63</v>
      </c>
      <c r="V284" s="19">
        <f t="shared" si="91"/>
        <v>18022958.15</v>
      </c>
      <c r="W284" s="21">
        <f t="shared" si="92"/>
        <v>0.22847133990659024</v>
      </c>
      <c r="X284" s="21">
        <f t="shared" si="93"/>
        <v>0</v>
      </c>
      <c r="Y284" s="21">
        <f t="shared" si="76"/>
        <v>0.01999999944127188</v>
      </c>
      <c r="Z284" s="21">
        <f t="shared" si="77"/>
        <v>0.24847133934786217</v>
      </c>
      <c r="AA284" s="22">
        <f t="shared" si="78"/>
        <v>1.975418994590834</v>
      </c>
      <c r="AB284" s="22">
        <f t="shared" si="79"/>
        <v>0.4260921685345322</v>
      </c>
      <c r="AC284" s="23"/>
      <c r="AD284" s="22">
        <f t="shared" si="80"/>
        <v>2.6499825024732284</v>
      </c>
      <c r="AE284" s="32">
        <v>306652.4931506849</v>
      </c>
      <c r="AF284" s="25">
        <f t="shared" si="81"/>
        <v>8126.237411891065</v>
      </c>
      <c r="AG284" s="25"/>
      <c r="AH284" s="25">
        <f t="shared" si="82"/>
        <v>8126.237411891065</v>
      </c>
      <c r="AI284" s="26"/>
      <c r="AJ284" s="27">
        <v>786127355</v>
      </c>
      <c r="AK284" s="21">
        <f t="shared" si="83"/>
        <v>0.3686325760792282</v>
      </c>
      <c r="AL284" s="21">
        <f t="shared" si="84"/>
        <v>1.7090288125134634</v>
      </c>
      <c r="AM284" s="21">
        <f t="shared" si="85"/>
        <v>0.19766140945445157</v>
      </c>
      <c r="AN284" s="21">
        <f t="shared" si="86"/>
        <v>0.2149643590509581</v>
      </c>
      <c r="AO284" s="21">
        <f t="shared" si="94"/>
        <v>2.293</v>
      </c>
    </row>
    <row r="285" spans="1:41" ht="12.75">
      <c r="A285" s="12" t="s">
        <v>611</v>
      </c>
      <c r="B285" s="13" t="s">
        <v>612</v>
      </c>
      <c r="C285" s="14" t="s">
        <v>563</v>
      </c>
      <c r="D285" s="30"/>
      <c r="E285" s="15"/>
      <c r="F285" s="33">
        <v>481253118</v>
      </c>
      <c r="G285" s="31">
        <v>94.34</v>
      </c>
      <c r="H285" s="18">
        <f t="shared" si="87"/>
        <v>0.9434</v>
      </c>
      <c r="I285" s="16">
        <v>1520962.4100000001</v>
      </c>
      <c r="J285" s="16">
        <v>152265.94</v>
      </c>
      <c r="L285" s="16">
        <v>148088.32</v>
      </c>
      <c r="M285" s="19">
        <f t="shared" si="88"/>
        <v>1821316.6700000002</v>
      </c>
      <c r="N285" s="16">
        <v>0</v>
      </c>
      <c r="O285" s="16">
        <v>5808518</v>
      </c>
      <c r="Q285" s="19">
        <f t="shared" si="89"/>
        <v>5808518</v>
      </c>
      <c r="R285" s="16">
        <v>1202562</v>
      </c>
      <c r="S285" s="16">
        <v>288752</v>
      </c>
      <c r="U285" s="20">
        <f t="shared" si="90"/>
        <v>1491314</v>
      </c>
      <c r="V285" s="19">
        <f t="shared" si="91"/>
        <v>9121148.670000002</v>
      </c>
      <c r="W285" s="21">
        <f t="shared" si="92"/>
        <v>0.2498813940151968</v>
      </c>
      <c r="X285" s="21">
        <f t="shared" si="93"/>
        <v>0</v>
      </c>
      <c r="Y285" s="21">
        <f t="shared" si="76"/>
        <v>0.060000026846579305</v>
      </c>
      <c r="Z285" s="21">
        <f t="shared" si="77"/>
        <v>0.3098814208617761</v>
      </c>
      <c r="AA285" s="22">
        <f t="shared" si="78"/>
        <v>1.2069569593936635</v>
      </c>
      <c r="AB285" s="22">
        <f t="shared" si="79"/>
        <v>0.37845295996606926</v>
      </c>
      <c r="AC285" s="23"/>
      <c r="AD285" s="22">
        <f t="shared" si="80"/>
        <v>1.8952913402215092</v>
      </c>
      <c r="AE285" s="32">
        <v>397808.3099906629</v>
      </c>
      <c r="AF285" s="25">
        <f t="shared" si="81"/>
        <v>7539.626449934572</v>
      </c>
      <c r="AG285" s="25"/>
      <c r="AH285" s="25">
        <f t="shared" si="82"/>
        <v>7539.626449934572</v>
      </c>
      <c r="AI285" s="26"/>
      <c r="AJ285" s="27">
        <v>510090963</v>
      </c>
      <c r="AK285" s="21">
        <f t="shared" si="83"/>
        <v>0.3570572313785532</v>
      </c>
      <c r="AL285" s="21">
        <f t="shared" si="84"/>
        <v>1.1387219969235174</v>
      </c>
      <c r="AM285" s="21">
        <f t="shared" si="85"/>
        <v>0.23575442170693778</v>
      </c>
      <c r="AN285" s="21">
        <f t="shared" si="86"/>
        <v>0.29236236439656355</v>
      </c>
      <c r="AO285" s="21">
        <f t="shared" si="94"/>
        <v>1.788</v>
      </c>
    </row>
    <row r="286" spans="1:41" ht="12.75">
      <c r="A286" s="12" t="s">
        <v>613</v>
      </c>
      <c r="B286" s="13" t="s">
        <v>614</v>
      </c>
      <c r="C286" s="14" t="s">
        <v>615</v>
      </c>
      <c r="D286" s="15"/>
      <c r="E286" s="15"/>
      <c r="F286" s="33">
        <v>2756162718</v>
      </c>
      <c r="G286" s="31">
        <v>100.98</v>
      </c>
      <c r="H286" s="18">
        <f t="shared" si="87"/>
        <v>1.0098</v>
      </c>
      <c r="I286" s="16">
        <v>15891487.299999999</v>
      </c>
      <c r="J286" s="16">
        <v>1617014</v>
      </c>
      <c r="L286" s="16">
        <v>665646.58</v>
      </c>
      <c r="M286" s="19">
        <f t="shared" si="88"/>
        <v>18174147.879999995</v>
      </c>
      <c r="O286" s="16">
        <v>54262964</v>
      </c>
      <c r="Q286" s="19">
        <f t="shared" si="89"/>
        <v>54262964</v>
      </c>
      <c r="R286" s="16">
        <v>11892414</v>
      </c>
      <c r="U286" s="20">
        <f t="shared" si="90"/>
        <v>11892414</v>
      </c>
      <c r="V286" s="19">
        <f t="shared" si="91"/>
        <v>84329525.88</v>
      </c>
      <c r="W286" s="21">
        <f t="shared" si="92"/>
        <v>0.43148446651327205</v>
      </c>
      <c r="X286" s="21">
        <f t="shared" si="93"/>
        <v>0</v>
      </c>
      <c r="Y286" s="21">
        <f t="shared" si="76"/>
        <v>0</v>
      </c>
      <c r="Z286" s="21">
        <f t="shared" si="77"/>
        <v>0.43148446651327205</v>
      </c>
      <c r="AA286" s="22">
        <f t="shared" si="78"/>
        <v>1.9687866629070339</v>
      </c>
      <c r="AB286" s="22">
        <f t="shared" si="79"/>
        <v>0.6594003961126069</v>
      </c>
      <c r="AC286" s="23"/>
      <c r="AD286" s="22">
        <f t="shared" si="80"/>
        <v>3.059671525532913</v>
      </c>
      <c r="AE286" s="32">
        <v>259824.22648530733</v>
      </c>
      <c r="AF286" s="25">
        <f t="shared" si="81"/>
        <v>7949.767874207094</v>
      </c>
      <c r="AG286" s="25"/>
      <c r="AH286" s="25">
        <f t="shared" si="82"/>
        <v>7949.767874207094</v>
      </c>
      <c r="AI286" s="26"/>
      <c r="AJ286" s="27">
        <v>2729462144</v>
      </c>
      <c r="AK286" s="21">
        <f t="shared" si="83"/>
        <v>0.6658508864081902</v>
      </c>
      <c r="AL286" s="21">
        <f t="shared" si="84"/>
        <v>1.9880460375419664</v>
      </c>
      <c r="AM286" s="21">
        <f t="shared" si="85"/>
        <v>0.43570540174526046</v>
      </c>
      <c r="AN286" s="21">
        <f t="shared" si="86"/>
        <v>0.43570540174526046</v>
      </c>
      <c r="AO286" s="21">
        <f t="shared" si="94"/>
        <v>3.09</v>
      </c>
    </row>
    <row r="287" spans="1:41" ht="12.75">
      <c r="A287" s="12" t="s">
        <v>616</v>
      </c>
      <c r="B287" s="13" t="s">
        <v>617</v>
      </c>
      <c r="C287" s="14" t="s">
        <v>615</v>
      </c>
      <c r="D287" s="15"/>
      <c r="E287" s="15"/>
      <c r="F287" s="33">
        <v>1938933977</v>
      </c>
      <c r="G287" s="31">
        <v>67.34</v>
      </c>
      <c r="H287" s="18">
        <f t="shared" si="87"/>
        <v>0.6734</v>
      </c>
      <c r="I287" s="16">
        <v>17585203.64</v>
      </c>
      <c r="J287" s="16">
        <v>1790030.85</v>
      </c>
      <c r="L287" s="16">
        <v>736973.41</v>
      </c>
      <c r="M287" s="19">
        <f t="shared" si="88"/>
        <v>20112207.900000002</v>
      </c>
      <c r="N287" s="16">
        <v>56545169</v>
      </c>
      <c r="Q287" s="19">
        <f t="shared" si="89"/>
        <v>56545169</v>
      </c>
      <c r="R287" s="16">
        <v>25076199.17</v>
      </c>
      <c r="U287" s="20">
        <f t="shared" si="90"/>
        <v>25076199.17</v>
      </c>
      <c r="V287" s="19">
        <f t="shared" si="91"/>
        <v>101733576.07</v>
      </c>
      <c r="W287" s="21">
        <f t="shared" si="92"/>
        <v>1.2932982488036517</v>
      </c>
      <c r="X287" s="21">
        <f t="shared" si="93"/>
        <v>0</v>
      </c>
      <c r="Y287" s="21">
        <f t="shared" si="76"/>
        <v>0</v>
      </c>
      <c r="Z287" s="21">
        <f t="shared" si="77"/>
        <v>1.2932982488036517</v>
      </c>
      <c r="AA287" s="22">
        <f t="shared" si="78"/>
        <v>2.9163019303776943</v>
      </c>
      <c r="AB287" s="22">
        <f t="shared" si="79"/>
        <v>1.0372817299905412</v>
      </c>
      <c r="AC287" s="23"/>
      <c r="AD287" s="22">
        <f t="shared" si="80"/>
        <v>5.246881909171887</v>
      </c>
      <c r="AE287" s="32">
        <v>123356.48812296227</v>
      </c>
      <c r="AF287" s="25">
        <f t="shared" si="81"/>
        <v>6472.369259113475</v>
      </c>
      <c r="AG287" s="25"/>
      <c r="AH287" s="25">
        <f t="shared" si="82"/>
        <v>6472.369259113475</v>
      </c>
      <c r="AI287" s="26"/>
      <c r="AJ287" s="27">
        <v>2874920034</v>
      </c>
      <c r="AK287" s="21">
        <f t="shared" si="83"/>
        <v>0.6995745155393773</v>
      </c>
      <c r="AL287" s="21">
        <f t="shared" si="84"/>
        <v>1.9668431932461883</v>
      </c>
      <c r="AM287" s="21">
        <f t="shared" si="85"/>
        <v>0.8722398840120226</v>
      </c>
      <c r="AN287" s="21">
        <f t="shared" si="86"/>
        <v>0.8722398840120226</v>
      </c>
      <c r="AO287" s="21">
        <f t="shared" si="94"/>
        <v>3.5389999999999997</v>
      </c>
    </row>
    <row r="288" spans="1:41" ht="12.75">
      <c r="A288" s="12" t="s">
        <v>618</v>
      </c>
      <c r="B288" s="13" t="s">
        <v>64</v>
      </c>
      <c r="C288" s="14" t="s">
        <v>615</v>
      </c>
      <c r="D288" s="15"/>
      <c r="E288" s="15"/>
      <c r="F288" s="33">
        <v>5166302640</v>
      </c>
      <c r="G288" s="31">
        <v>59.46</v>
      </c>
      <c r="H288" s="18">
        <f t="shared" si="87"/>
        <v>0.5946</v>
      </c>
      <c r="I288" s="16">
        <v>50556320.32</v>
      </c>
      <c r="L288" s="16">
        <v>2117033.94</v>
      </c>
      <c r="M288" s="19">
        <f t="shared" si="88"/>
        <v>52673354.26</v>
      </c>
      <c r="N288" s="16">
        <v>102495636</v>
      </c>
      <c r="Q288" s="19">
        <f t="shared" si="89"/>
        <v>102495636</v>
      </c>
      <c r="R288" s="16">
        <v>63147753.31</v>
      </c>
      <c r="T288" s="16">
        <v>2807616.05</v>
      </c>
      <c r="U288" s="20">
        <f t="shared" si="90"/>
        <v>65955369.36</v>
      </c>
      <c r="V288" s="19">
        <f t="shared" si="91"/>
        <v>221124359.62</v>
      </c>
      <c r="W288" s="21">
        <f t="shared" si="92"/>
        <v>1.2223006995579337</v>
      </c>
      <c r="X288" s="21">
        <f t="shared" si="93"/>
        <v>0.054344784764680375</v>
      </c>
      <c r="Y288" s="21">
        <f t="shared" si="76"/>
        <v>0</v>
      </c>
      <c r="Z288" s="21">
        <f t="shared" si="77"/>
        <v>1.2766454843226143</v>
      </c>
      <c r="AA288" s="22">
        <f t="shared" si="78"/>
        <v>1.9839262842720342</v>
      </c>
      <c r="AB288" s="22">
        <f t="shared" si="79"/>
        <v>1.0195561106346647</v>
      </c>
      <c r="AC288" s="23"/>
      <c r="AD288" s="22">
        <f t="shared" si="80"/>
        <v>4.280127879229314</v>
      </c>
      <c r="AE288" s="32">
        <v>133991.7708621166</v>
      </c>
      <c r="AF288" s="25">
        <f t="shared" si="81"/>
        <v>5735.019140542512</v>
      </c>
      <c r="AG288" s="25"/>
      <c r="AH288" s="25">
        <f t="shared" si="82"/>
        <v>5735.019140542512</v>
      </c>
      <c r="AI288" s="26"/>
      <c r="AJ288" s="27">
        <v>8677547799</v>
      </c>
      <c r="AK288" s="21">
        <f t="shared" si="83"/>
        <v>0.6070073652152059</v>
      </c>
      <c r="AL288" s="21">
        <f t="shared" si="84"/>
        <v>1.1811589906979434</v>
      </c>
      <c r="AM288" s="21">
        <f t="shared" si="85"/>
        <v>0.7277142664345467</v>
      </c>
      <c r="AN288" s="21">
        <f t="shared" si="86"/>
        <v>0.7600692141113956</v>
      </c>
      <c r="AO288" s="21">
        <f t="shared" si="94"/>
        <v>2.548</v>
      </c>
    </row>
    <row r="289" spans="1:41" ht="12.75">
      <c r="A289" s="12" t="s">
        <v>619</v>
      </c>
      <c r="B289" s="13" t="s">
        <v>620</v>
      </c>
      <c r="C289" s="14" t="s">
        <v>615</v>
      </c>
      <c r="D289" s="15"/>
      <c r="E289" s="15"/>
      <c r="F289" s="33">
        <v>391858797</v>
      </c>
      <c r="G289" s="31">
        <v>94.21</v>
      </c>
      <c r="H289" s="18">
        <f t="shared" si="87"/>
        <v>0.9420999999999999</v>
      </c>
      <c r="I289" s="16">
        <v>2530604.64</v>
      </c>
      <c r="J289" s="16">
        <v>257490.02</v>
      </c>
      <c r="L289" s="16">
        <v>105962.86</v>
      </c>
      <c r="M289" s="19">
        <f t="shared" si="88"/>
        <v>2894057.52</v>
      </c>
      <c r="O289" s="16">
        <v>8591391</v>
      </c>
      <c r="Q289" s="19">
        <f t="shared" si="89"/>
        <v>8591391</v>
      </c>
      <c r="R289" s="16">
        <v>4525716</v>
      </c>
      <c r="U289" s="20">
        <f t="shared" si="90"/>
        <v>4525716</v>
      </c>
      <c r="V289" s="19">
        <f t="shared" si="91"/>
        <v>16011164.52</v>
      </c>
      <c r="W289" s="21">
        <f t="shared" si="92"/>
        <v>1.1549354090422526</v>
      </c>
      <c r="X289" s="21">
        <f t="shared" si="93"/>
        <v>0</v>
      </c>
      <c r="Y289" s="21">
        <f t="shared" si="76"/>
        <v>0</v>
      </c>
      <c r="Z289" s="21">
        <f t="shared" si="77"/>
        <v>1.1549354090422526</v>
      </c>
      <c r="AA289" s="22">
        <f t="shared" si="78"/>
        <v>2.1924711313805214</v>
      </c>
      <c r="AB289" s="22">
        <f t="shared" si="79"/>
        <v>0.7385460125321622</v>
      </c>
      <c r="AC289" s="23"/>
      <c r="AD289" s="22">
        <f t="shared" si="80"/>
        <v>4.085952552954936</v>
      </c>
      <c r="AE289" s="32">
        <v>212382.60572987722</v>
      </c>
      <c r="AF289" s="25">
        <f t="shared" si="81"/>
        <v>8677.852500852136</v>
      </c>
      <c r="AG289" s="25"/>
      <c r="AH289" s="25">
        <f t="shared" si="82"/>
        <v>8677.852500852136</v>
      </c>
      <c r="AI289" s="26"/>
      <c r="AJ289" s="27">
        <v>415736048</v>
      </c>
      <c r="AK289" s="21">
        <f t="shared" si="83"/>
        <v>0.6961285974412302</v>
      </c>
      <c r="AL289" s="21">
        <f t="shared" si="84"/>
        <v>2.0665494467778265</v>
      </c>
      <c r="AM289" s="21">
        <f t="shared" si="85"/>
        <v>1.088603218742292</v>
      </c>
      <c r="AN289" s="21">
        <f t="shared" si="86"/>
        <v>1.088603218742292</v>
      </c>
      <c r="AO289" s="21">
        <f t="shared" si="94"/>
        <v>3.852</v>
      </c>
    </row>
    <row r="290" spans="1:41" ht="12.75">
      <c r="A290" s="12" t="s">
        <v>621</v>
      </c>
      <c r="B290" s="13" t="s">
        <v>622</v>
      </c>
      <c r="C290" s="14" t="s">
        <v>615</v>
      </c>
      <c r="D290" s="15"/>
      <c r="E290" s="15"/>
      <c r="F290" s="33">
        <v>339120555</v>
      </c>
      <c r="G290" s="31">
        <v>106.29</v>
      </c>
      <c r="H290" s="18">
        <f t="shared" si="87"/>
        <v>1.0629</v>
      </c>
      <c r="I290" s="16">
        <v>1863324.0899999999</v>
      </c>
      <c r="L290" s="16">
        <v>78139.44</v>
      </c>
      <c r="M290" s="19">
        <f t="shared" si="88"/>
        <v>1941463.5299999998</v>
      </c>
      <c r="O290" s="16">
        <v>4749279</v>
      </c>
      <c r="Q290" s="19">
        <f t="shared" si="89"/>
        <v>4749279</v>
      </c>
      <c r="R290" s="16">
        <v>1651858.34</v>
      </c>
      <c r="S290" s="16">
        <v>33912</v>
      </c>
      <c r="T290" s="16">
        <v>105739</v>
      </c>
      <c r="U290" s="20">
        <f t="shared" si="90"/>
        <v>1791509.34</v>
      </c>
      <c r="V290" s="19">
        <f t="shared" si="91"/>
        <v>8482251.870000001</v>
      </c>
      <c r="W290" s="21">
        <f t="shared" si="92"/>
        <v>0.48710062414234967</v>
      </c>
      <c r="X290" s="21">
        <f t="shared" si="93"/>
        <v>0.03118035708569774</v>
      </c>
      <c r="Y290" s="21">
        <f t="shared" si="76"/>
        <v>0.009999983634138603</v>
      </c>
      <c r="Z290" s="21">
        <f t="shared" si="77"/>
        <v>0.528280964862186</v>
      </c>
      <c r="AA290" s="22">
        <f t="shared" si="78"/>
        <v>1.400469222515869</v>
      </c>
      <c r="AB290" s="22">
        <f t="shared" si="79"/>
        <v>0.5724995142214249</v>
      </c>
      <c r="AC290" s="23"/>
      <c r="AD290" s="22">
        <f t="shared" si="80"/>
        <v>2.50124970159948</v>
      </c>
      <c r="AE290" s="32">
        <v>423509.65309200605</v>
      </c>
      <c r="AF290" s="25">
        <f t="shared" si="81"/>
        <v>10593.033934208794</v>
      </c>
      <c r="AG290" s="25"/>
      <c r="AH290" s="25">
        <f t="shared" si="82"/>
        <v>10593.033934208794</v>
      </c>
      <c r="AI290" s="26"/>
      <c r="AJ290" s="27">
        <v>319164472</v>
      </c>
      <c r="AK290" s="21">
        <f t="shared" si="83"/>
        <v>0.6082956282176669</v>
      </c>
      <c r="AL290" s="21">
        <f t="shared" si="84"/>
        <v>1.488034984044214</v>
      </c>
      <c r="AM290" s="21">
        <f t="shared" si="85"/>
        <v>0.5175570857397938</v>
      </c>
      <c r="AN290" s="21">
        <f t="shared" si="86"/>
        <v>0.5613122691174725</v>
      </c>
      <c r="AO290" s="21">
        <f t="shared" si="94"/>
        <v>2.657</v>
      </c>
    </row>
    <row r="291" spans="1:41" ht="12.75">
      <c r="A291" s="12" t="s">
        <v>623</v>
      </c>
      <c r="B291" s="13" t="s">
        <v>430</v>
      </c>
      <c r="C291" s="14" t="s">
        <v>615</v>
      </c>
      <c r="D291" s="15"/>
      <c r="E291" s="15"/>
      <c r="F291" s="33">
        <v>3988204768</v>
      </c>
      <c r="G291" s="31">
        <v>99.89</v>
      </c>
      <c r="H291" s="18">
        <f t="shared" si="87"/>
        <v>0.9989</v>
      </c>
      <c r="I291" s="16">
        <v>23332215.16</v>
      </c>
      <c r="J291" s="16">
        <v>2374102.89</v>
      </c>
      <c r="L291" s="16">
        <v>977134.59</v>
      </c>
      <c r="M291" s="19">
        <f t="shared" si="88"/>
        <v>26683452.64</v>
      </c>
      <c r="O291" s="16">
        <v>59075934</v>
      </c>
      <c r="Q291" s="19">
        <f t="shared" si="89"/>
        <v>59075934</v>
      </c>
      <c r="R291" s="16">
        <v>13633684.83</v>
      </c>
      <c r="S291" s="16">
        <v>1194831</v>
      </c>
      <c r="U291" s="20">
        <f t="shared" si="90"/>
        <v>14828515.83</v>
      </c>
      <c r="V291" s="19">
        <f t="shared" si="91"/>
        <v>100587902.47</v>
      </c>
      <c r="W291" s="21">
        <f t="shared" si="92"/>
        <v>0.3418501712698419</v>
      </c>
      <c r="X291" s="21">
        <f t="shared" si="93"/>
        <v>0</v>
      </c>
      <c r="Y291" s="21">
        <f t="shared" si="76"/>
        <v>0.029959118688862668</v>
      </c>
      <c r="Z291" s="21">
        <f t="shared" si="77"/>
        <v>0.37180928995870455</v>
      </c>
      <c r="AA291" s="22">
        <f t="shared" si="78"/>
        <v>1.4812663199744713</v>
      </c>
      <c r="AB291" s="22">
        <f t="shared" si="79"/>
        <v>0.6690592432489665</v>
      </c>
      <c r="AC291" s="23"/>
      <c r="AD291" s="22">
        <f t="shared" si="80"/>
        <v>2.522134853182142</v>
      </c>
      <c r="AE291" s="32">
        <v>483631.759587496</v>
      </c>
      <c r="AF291" s="25">
        <f t="shared" si="81"/>
        <v>12197.845169614302</v>
      </c>
      <c r="AG291" s="25"/>
      <c r="AH291" s="25">
        <f t="shared" si="82"/>
        <v>12197.845169614302</v>
      </c>
      <c r="AI291" s="26"/>
      <c r="AJ291" s="27">
        <v>3992590648</v>
      </c>
      <c r="AK291" s="21">
        <f t="shared" si="83"/>
        <v>0.668324278457309</v>
      </c>
      <c r="AL291" s="21">
        <f t="shared" si="84"/>
        <v>1.4796391418086596</v>
      </c>
      <c r="AM291" s="21">
        <f t="shared" si="85"/>
        <v>0.34147464721507303</v>
      </c>
      <c r="AN291" s="21">
        <f t="shared" si="86"/>
        <v>0.3714008556681867</v>
      </c>
      <c r="AO291" s="21">
        <f t="shared" si="94"/>
        <v>2.519</v>
      </c>
    </row>
    <row r="292" spans="1:41" ht="12.75">
      <c r="A292" s="12" t="s">
        <v>624</v>
      </c>
      <c r="B292" s="13" t="s">
        <v>432</v>
      </c>
      <c r="C292" s="14" t="s">
        <v>615</v>
      </c>
      <c r="D292" s="15"/>
      <c r="E292" s="15"/>
      <c r="F292" s="33">
        <v>4584134874</v>
      </c>
      <c r="G292" s="31">
        <v>94.54</v>
      </c>
      <c r="H292" s="18">
        <f t="shared" si="87"/>
        <v>0.9454</v>
      </c>
      <c r="I292" s="16">
        <v>28077261.77</v>
      </c>
      <c r="J292" s="16">
        <v>2856734.2</v>
      </c>
      <c r="L292" s="16">
        <v>1175724.7</v>
      </c>
      <c r="M292" s="19">
        <f t="shared" si="88"/>
        <v>32109720.669999998</v>
      </c>
      <c r="N292" s="16">
        <v>62445496</v>
      </c>
      <c r="Q292" s="19">
        <f t="shared" si="89"/>
        <v>62445496</v>
      </c>
      <c r="R292" s="16">
        <v>24139043.31</v>
      </c>
      <c r="S292" s="16">
        <v>1375240</v>
      </c>
      <c r="U292" s="20">
        <f t="shared" si="90"/>
        <v>25514283.31</v>
      </c>
      <c r="V292" s="19">
        <f t="shared" si="91"/>
        <v>120069499.98</v>
      </c>
      <c r="W292" s="21">
        <f t="shared" si="92"/>
        <v>0.5265779470606388</v>
      </c>
      <c r="X292" s="21">
        <f t="shared" si="93"/>
        <v>0</v>
      </c>
      <c r="Y292" s="21">
        <f t="shared" si="76"/>
        <v>0.029999989917399623</v>
      </c>
      <c r="Z292" s="21">
        <f t="shared" si="77"/>
        <v>0.5565779369780384</v>
      </c>
      <c r="AA292" s="22">
        <f t="shared" si="78"/>
        <v>1.3622089601720562</v>
      </c>
      <c r="AB292" s="22">
        <f t="shared" si="79"/>
        <v>0.7004532273279707</v>
      </c>
      <c r="AC292" s="23"/>
      <c r="AD292" s="22">
        <f t="shared" si="80"/>
        <v>2.6192401244780656</v>
      </c>
      <c r="AE292" s="32">
        <v>283878.3059724041</v>
      </c>
      <c r="AF292" s="25">
        <f t="shared" si="81"/>
        <v>7435.454494717821</v>
      </c>
      <c r="AG292" s="25"/>
      <c r="AH292" s="25">
        <f t="shared" si="82"/>
        <v>7435.454494717821</v>
      </c>
      <c r="AI292" s="26"/>
      <c r="AJ292" s="27">
        <v>4848525992</v>
      </c>
      <c r="AK292" s="21">
        <f t="shared" si="83"/>
        <v>0.6622573690020552</v>
      </c>
      <c r="AL292" s="21">
        <f t="shared" si="84"/>
        <v>1.2879274258410534</v>
      </c>
      <c r="AM292" s="21">
        <f t="shared" si="85"/>
        <v>0.49786354347339956</v>
      </c>
      <c r="AN292" s="21">
        <f t="shared" si="86"/>
        <v>0.5262276277800347</v>
      </c>
      <c r="AO292" s="21">
        <f t="shared" si="94"/>
        <v>2.476</v>
      </c>
    </row>
    <row r="293" spans="1:41" ht="12.75">
      <c r="A293" s="12" t="s">
        <v>625</v>
      </c>
      <c r="B293" s="13" t="s">
        <v>626</v>
      </c>
      <c r="C293" s="14" t="s">
        <v>615</v>
      </c>
      <c r="D293" s="15"/>
      <c r="E293" s="15"/>
      <c r="F293" s="33">
        <v>498293851</v>
      </c>
      <c r="G293" s="31">
        <v>99.15</v>
      </c>
      <c r="H293" s="18">
        <f t="shared" si="87"/>
        <v>0.9915</v>
      </c>
      <c r="I293" s="16">
        <v>2983154.09</v>
      </c>
      <c r="L293" s="16">
        <v>124958.39</v>
      </c>
      <c r="M293" s="19">
        <f t="shared" si="88"/>
        <v>3108112.48</v>
      </c>
      <c r="O293" s="16">
        <v>7428434</v>
      </c>
      <c r="Q293" s="19">
        <f t="shared" si="89"/>
        <v>7428434</v>
      </c>
      <c r="R293" s="16">
        <v>2009695.44</v>
      </c>
      <c r="S293" s="16">
        <v>50000</v>
      </c>
      <c r="T293" s="16">
        <v>167848.69</v>
      </c>
      <c r="U293" s="20">
        <f t="shared" si="90"/>
        <v>2227544.13</v>
      </c>
      <c r="V293" s="19">
        <f t="shared" si="91"/>
        <v>12764090.61</v>
      </c>
      <c r="W293" s="21">
        <f t="shared" si="92"/>
        <v>0.4033153200600101</v>
      </c>
      <c r="X293" s="21">
        <f t="shared" si="93"/>
        <v>0.03368468016676369</v>
      </c>
      <c r="Y293" s="21">
        <f t="shared" si="76"/>
        <v>0.010034239816457218</v>
      </c>
      <c r="Z293" s="21">
        <f t="shared" si="77"/>
        <v>0.447034240043231</v>
      </c>
      <c r="AA293" s="22">
        <f t="shared" si="78"/>
        <v>1.4907737643344912</v>
      </c>
      <c r="AB293" s="22">
        <f t="shared" si="79"/>
        <v>0.6237509200168717</v>
      </c>
      <c r="AC293" s="23"/>
      <c r="AD293" s="22">
        <f t="shared" si="80"/>
        <v>2.5615589243945935</v>
      </c>
      <c r="AE293" s="32">
        <v>494052.06422018347</v>
      </c>
      <c r="AF293" s="25">
        <f t="shared" si="81"/>
        <v>12655.434742187817</v>
      </c>
      <c r="AG293" s="25"/>
      <c r="AH293" s="25">
        <f t="shared" si="82"/>
        <v>12655.434742187817</v>
      </c>
      <c r="AI293" s="26"/>
      <c r="AJ293" s="27">
        <v>502550997</v>
      </c>
      <c r="AK293" s="21">
        <f t="shared" si="83"/>
        <v>0.6184670806652484</v>
      </c>
      <c r="AL293" s="21">
        <f t="shared" si="84"/>
        <v>1.4781453114896517</v>
      </c>
      <c r="AM293" s="21">
        <f t="shared" si="85"/>
        <v>0.3998988066876723</v>
      </c>
      <c r="AN293" s="21">
        <f t="shared" si="86"/>
        <v>0.44324738052405055</v>
      </c>
      <c r="AO293" s="21">
        <f t="shared" si="94"/>
        <v>2.539</v>
      </c>
    </row>
    <row r="294" spans="1:41" ht="12.75">
      <c r="A294" s="12" t="s">
        <v>627</v>
      </c>
      <c r="B294" s="13" t="s">
        <v>628</v>
      </c>
      <c r="C294" s="14" t="s">
        <v>615</v>
      </c>
      <c r="D294" s="15"/>
      <c r="E294" s="15"/>
      <c r="F294" s="33">
        <v>1979405344</v>
      </c>
      <c r="G294" s="31">
        <v>83.5</v>
      </c>
      <c r="H294" s="18">
        <f t="shared" si="87"/>
        <v>0.835</v>
      </c>
      <c r="I294" s="16">
        <v>14116612.25</v>
      </c>
      <c r="L294" s="16">
        <v>591376.39</v>
      </c>
      <c r="M294" s="19">
        <f t="shared" si="88"/>
        <v>14707988.64</v>
      </c>
      <c r="N294" s="16">
        <v>21115662</v>
      </c>
      <c r="P294" s="16">
        <v>1668596</v>
      </c>
      <c r="Q294" s="19">
        <f t="shared" si="89"/>
        <v>22784258</v>
      </c>
      <c r="R294" s="16">
        <v>74680173</v>
      </c>
      <c r="T294" s="16">
        <v>767134</v>
      </c>
      <c r="U294" s="20">
        <f t="shared" si="90"/>
        <v>75447307</v>
      </c>
      <c r="V294" s="19">
        <f t="shared" si="91"/>
        <v>112939553.64</v>
      </c>
      <c r="W294" s="21">
        <f t="shared" si="92"/>
        <v>3.7728590167936824</v>
      </c>
      <c r="X294" s="21">
        <f t="shared" si="93"/>
        <v>0.03875578098873719</v>
      </c>
      <c r="Y294" s="21">
        <f t="shared" si="76"/>
        <v>0</v>
      </c>
      <c r="Z294" s="21">
        <f t="shared" si="77"/>
        <v>3.8116147977824193</v>
      </c>
      <c r="AA294" s="22">
        <f t="shared" si="78"/>
        <v>1.1510658021139506</v>
      </c>
      <c r="AB294" s="22">
        <f t="shared" si="79"/>
        <v>0.7430508705345802</v>
      </c>
      <c r="AC294" s="23"/>
      <c r="AD294" s="22">
        <f t="shared" si="80"/>
        <v>5.705731470430949</v>
      </c>
      <c r="AE294" s="32">
        <v>62602.9511119452</v>
      </c>
      <c r="AF294" s="25">
        <f t="shared" si="81"/>
        <v>3571.9562830127593</v>
      </c>
      <c r="AG294" s="25"/>
      <c r="AH294" s="25">
        <f t="shared" si="82"/>
        <v>3571.9562830127593</v>
      </c>
      <c r="AI294" s="26"/>
      <c r="AJ294" s="27">
        <v>2367761129</v>
      </c>
      <c r="AK294" s="21">
        <f t="shared" si="83"/>
        <v>0.6211770461073398</v>
      </c>
      <c r="AL294" s="21">
        <f t="shared" si="84"/>
        <v>0.9622701260250311</v>
      </c>
      <c r="AM294" s="21">
        <f t="shared" si="85"/>
        <v>3.154041684582448</v>
      </c>
      <c r="AN294" s="21">
        <f t="shared" si="86"/>
        <v>3.186440814317465</v>
      </c>
      <c r="AO294" s="21">
        <f t="shared" si="94"/>
        <v>4.769</v>
      </c>
    </row>
    <row r="295" spans="1:41" ht="12.75">
      <c r="A295" s="12" t="s">
        <v>629</v>
      </c>
      <c r="B295" s="13" t="s">
        <v>630</v>
      </c>
      <c r="C295" s="14" t="s">
        <v>615</v>
      </c>
      <c r="D295" s="15"/>
      <c r="E295" s="15"/>
      <c r="F295" s="33">
        <v>2391537842</v>
      </c>
      <c r="G295" s="31">
        <v>100.31</v>
      </c>
      <c r="H295" s="18">
        <f t="shared" si="87"/>
        <v>1.0031</v>
      </c>
      <c r="I295" s="16">
        <v>13902761.42</v>
      </c>
      <c r="J295" s="16">
        <v>1414573.83</v>
      </c>
      <c r="L295" s="16">
        <v>582684.4</v>
      </c>
      <c r="M295" s="19">
        <f t="shared" si="88"/>
        <v>15900019.65</v>
      </c>
      <c r="N295" s="16">
        <v>38846900</v>
      </c>
      <c r="Q295" s="19">
        <f t="shared" si="89"/>
        <v>38846900</v>
      </c>
      <c r="R295" s="16">
        <v>12704061.16</v>
      </c>
      <c r="S295" s="16">
        <v>1195768.9</v>
      </c>
      <c r="U295" s="20">
        <f t="shared" si="90"/>
        <v>13899830.06</v>
      </c>
      <c r="V295" s="19">
        <f t="shared" si="91"/>
        <v>68646749.71</v>
      </c>
      <c r="W295" s="21">
        <f t="shared" si="92"/>
        <v>0.5312088705807734</v>
      </c>
      <c r="X295" s="21">
        <f t="shared" si="93"/>
        <v>0</v>
      </c>
      <c r="Y295" s="21">
        <f t="shared" si="76"/>
        <v>0.049999999121903914</v>
      </c>
      <c r="Z295" s="21">
        <f t="shared" si="77"/>
        <v>0.5812088697026773</v>
      </c>
      <c r="AA295" s="22">
        <f t="shared" si="78"/>
        <v>1.624348121019613</v>
      </c>
      <c r="AB295" s="22">
        <f t="shared" si="79"/>
        <v>0.6648449951644128</v>
      </c>
      <c r="AC295" s="23"/>
      <c r="AD295" s="22">
        <f t="shared" si="80"/>
        <v>2.8704019858867027</v>
      </c>
      <c r="AE295" s="32">
        <v>368027.7427233869</v>
      </c>
      <c r="AF295" s="25">
        <f t="shared" si="81"/>
        <v>10563.875635746102</v>
      </c>
      <c r="AG295" s="25"/>
      <c r="AH295" s="25">
        <f t="shared" si="82"/>
        <v>10563.875635746102</v>
      </c>
      <c r="AI295" s="26"/>
      <c r="AJ295" s="27">
        <v>2384155825</v>
      </c>
      <c r="AK295" s="21">
        <f t="shared" si="83"/>
        <v>0.6669035422632243</v>
      </c>
      <c r="AL295" s="21">
        <f t="shared" si="84"/>
        <v>1.62937755966517</v>
      </c>
      <c r="AM295" s="21">
        <f t="shared" si="85"/>
        <v>0.5328536426514824</v>
      </c>
      <c r="AN295" s="21">
        <f t="shared" si="86"/>
        <v>0.5830084558336283</v>
      </c>
      <c r="AO295" s="21">
        <f t="shared" si="94"/>
        <v>2.8790000000000004</v>
      </c>
    </row>
    <row r="296" spans="1:41" ht="12.75">
      <c r="A296" s="12" t="s">
        <v>631</v>
      </c>
      <c r="B296" s="13" t="s">
        <v>632</v>
      </c>
      <c r="C296" s="14" t="s">
        <v>615</v>
      </c>
      <c r="D296" s="15"/>
      <c r="E296" s="15"/>
      <c r="F296" s="33">
        <v>5962250104</v>
      </c>
      <c r="G296" s="31">
        <v>92.82</v>
      </c>
      <c r="H296" s="18">
        <f t="shared" si="87"/>
        <v>0.9281999999999999</v>
      </c>
      <c r="I296" s="16">
        <v>36638186.580000006</v>
      </c>
      <c r="J296" s="16">
        <v>3727948.21</v>
      </c>
      <c r="L296" s="16">
        <v>1533987.47</v>
      </c>
      <c r="M296" s="19">
        <f t="shared" si="88"/>
        <v>41900122.260000005</v>
      </c>
      <c r="O296" s="16">
        <v>85614227</v>
      </c>
      <c r="Q296" s="19">
        <f t="shared" si="89"/>
        <v>85614227</v>
      </c>
      <c r="R296" s="16">
        <v>22681414.18</v>
      </c>
      <c r="S296" s="16">
        <v>1192450</v>
      </c>
      <c r="U296" s="20">
        <f t="shared" si="90"/>
        <v>23873864.18</v>
      </c>
      <c r="V296" s="19">
        <f t="shared" si="91"/>
        <v>151388213.44</v>
      </c>
      <c r="W296" s="21">
        <f t="shared" si="92"/>
        <v>0.38041702015793194</v>
      </c>
      <c r="X296" s="21">
        <f t="shared" si="93"/>
        <v>0</v>
      </c>
      <c r="Y296" s="21">
        <f t="shared" si="76"/>
        <v>0.01999999965113842</v>
      </c>
      <c r="Z296" s="21">
        <f t="shared" si="77"/>
        <v>0.4004170198090704</v>
      </c>
      <c r="AA296" s="22">
        <f t="shared" si="78"/>
        <v>1.4359382029707621</v>
      </c>
      <c r="AB296" s="22">
        <f t="shared" si="79"/>
        <v>0.7027568707976496</v>
      </c>
      <c r="AC296" s="23"/>
      <c r="AD296" s="22">
        <f t="shared" si="80"/>
        <v>2.539112093577482</v>
      </c>
      <c r="AE296" s="32">
        <v>523691.3317670335</v>
      </c>
      <c r="AF296" s="25">
        <f t="shared" si="81"/>
        <v>13297.109937913723</v>
      </c>
      <c r="AG296" s="25"/>
      <c r="AH296" s="25">
        <f t="shared" si="82"/>
        <v>13297.109937913723</v>
      </c>
      <c r="AI296" s="26"/>
      <c r="AJ296" s="27">
        <v>6422559606</v>
      </c>
      <c r="AK296" s="21">
        <f t="shared" si="83"/>
        <v>0.6523897765130372</v>
      </c>
      <c r="AL296" s="21">
        <f t="shared" si="84"/>
        <v>1.333023471203266</v>
      </c>
      <c r="AM296" s="21">
        <f t="shared" si="85"/>
        <v>0.3531522565989246</v>
      </c>
      <c r="AN296" s="21">
        <f t="shared" si="86"/>
        <v>0.37171884177916964</v>
      </c>
      <c r="AO296" s="21">
        <f t="shared" si="94"/>
        <v>2.3569999999999998</v>
      </c>
    </row>
    <row r="297" spans="1:41" ht="12.75">
      <c r="A297" s="41" t="s">
        <v>633</v>
      </c>
      <c r="B297" s="13" t="s">
        <v>634</v>
      </c>
      <c r="C297" s="14" t="s">
        <v>615</v>
      </c>
      <c r="D297" s="15"/>
      <c r="E297" s="15"/>
      <c r="F297" s="33">
        <v>6778248629</v>
      </c>
      <c r="G297" s="31">
        <v>91.23</v>
      </c>
      <c r="H297" s="18">
        <f t="shared" si="87"/>
        <v>0.9123</v>
      </c>
      <c r="I297" s="16">
        <v>43413683.74</v>
      </c>
      <c r="L297" s="16">
        <v>1817980.83</v>
      </c>
      <c r="M297" s="19">
        <f t="shared" si="88"/>
        <v>45231664.57</v>
      </c>
      <c r="N297" s="16">
        <v>70974744</v>
      </c>
      <c r="Q297" s="19">
        <f t="shared" si="89"/>
        <v>70974744</v>
      </c>
      <c r="R297" s="16">
        <v>28297248.28</v>
      </c>
      <c r="S297" s="16">
        <v>1152302</v>
      </c>
      <c r="T297" s="16">
        <v>2409609</v>
      </c>
      <c r="U297" s="20">
        <f>SUM(R297:T297)</f>
        <v>31859159.28</v>
      </c>
      <c r="V297" s="19">
        <f>T297+S297+R297+P297+O297+N297+L297+K297+J297+I297</f>
        <v>148065567.85</v>
      </c>
      <c r="W297" s="21">
        <f>(R297/$F297)*100</f>
        <v>0.4174713827836486</v>
      </c>
      <c r="X297" s="21">
        <f t="shared" si="93"/>
        <v>0.035549138603307495</v>
      </c>
      <c r="Y297" s="21">
        <f>(S297/$F297)*100</f>
        <v>0.0169999960619621</v>
      </c>
      <c r="Z297" s="21">
        <f>(U297/$F297)*100</f>
        <v>0.47002051744891815</v>
      </c>
      <c r="AA297" s="22">
        <f>(Q297/F297)*100</f>
        <v>1.0470956125206483</v>
      </c>
      <c r="AB297" s="22">
        <f>(M297/F297)*100</f>
        <v>0.6673060704277095</v>
      </c>
      <c r="AC297" s="23"/>
      <c r="AD297" s="22">
        <f>((V297/F297)*100)-AC297</f>
        <v>2.1844222003972757</v>
      </c>
      <c r="AE297" s="32">
        <v>795854.5390171363</v>
      </c>
      <c r="AF297" s="25">
        <f t="shared" si="81"/>
        <v>17384.823233159725</v>
      </c>
      <c r="AG297" s="25"/>
      <c r="AH297" s="25">
        <f t="shared" si="82"/>
        <v>17384.823233159725</v>
      </c>
      <c r="AI297" s="26"/>
      <c r="AJ297" s="27">
        <v>7429017501</v>
      </c>
      <c r="AK297" s="21">
        <f t="shared" si="83"/>
        <v>0.6088512318608953</v>
      </c>
      <c r="AL297" s="21">
        <f t="shared" si="84"/>
        <v>0.9553718777812312</v>
      </c>
      <c r="AM297" s="21">
        <f t="shared" si="85"/>
        <v>0.3809016236156529</v>
      </c>
      <c r="AN297" s="21">
        <f t="shared" si="86"/>
        <v>0.4288475464718117</v>
      </c>
      <c r="AO297" s="21">
        <f>ROUND(AK297,3)+ROUND(AL297,3)+ROUND(AN297,3)</f>
        <v>1.993</v>
      </c>
    </row>
    <row r="298" spans="1:41" ht="12.75">
      <c r="A298" s="12" t="s">
        <v>635</v>
      </c>
      <c r="B298" s="13" t="s">
        <v>636</v>
      </c>
      <c r="C298" s="14" t="s">
        <v>637</v>
      </c>
      <c r="D298" s="15"/>
      <c r="E298" s="15"/>
      <c r="F298" s="33">
        <v>1886713813</v>
      </c>
      <c r="G298" s="31">
        <v>86.76</v>
      </c>
      <c r="H298" s="18">
        <f t="shared" si="87"/>
        <v>0.8676</v>
      </c>
      <c r="I298" s="16">
        <v>7064613.37</v>
      </c>
      <c r="L298" s="16">
        <v>575410.43</v>
      </c>
      <c r="M298" s="19">
        <f t="shared" si="88"/>
        <v>7640023.8</v>
      </c>
      <c r="N298" s="16">
        <v>25273887</v>
      </c>
      <c r="Q298" s="19">
        <f t="shared" si="89"/>
        <v>25273887</v>
      </c>
      <c r="R298" s="16">
        <v>22181711.96</v>
      </c>
      <c r="S298" s="16">
        <v>565165.02</v>
      </c>
      <c r="T298" s="16">
        <v>642388.21</v>
      </c>
      <c r="U298" s="20">
        <f t="shared" si="90"/>
        <v>23389265.19</v>
      </c>
      <c r="V298" s="19">
        <f t="shared" si="91"/>
        <v>56303175.989999995</v>
      </c>
      <c r="W298" s="21">
        <f t="shared" si="92"/>
        <v>1.1756797351650068</v>
      </c>
      <c r="X298" s="21">
        <f t="shared" si="93"/>
        <v>0.03404799422009638</v>
      </c>
      <c r="Y298" s="21">
        <f t="shared" si="76"/>
        <v>0.02995499455751321</v>
      </c>
      <c r="Z298" s="21">
        <f t="shared" si="77"/>
        <v>1.2396827239426165</v>
      </c>
      <c r="AA298" s="22">
        <f t="shared" si="78"/>
        <v>1.3395718431622041</v>
      </c>
      <c r="AB298" s="22">
        <f t="shared" si="79"/>
        <v>0.40493813886123275</v>
      </c>
      <c r="AC298" s="23"/>
      <c r="AD298" s="22">
        <f t="shared" si="80"/>
        <v>2.984192705966053</v>
      </c>
      <c r="AE298" s="32">
        <v>206450.88296841696</v>
      </c>
      <c r="AF298" s="25">
        <f t="shared" si="81"/>
        <v>6160.892190946011</v>
      </c>
      <c r="AG298" s="25"/>
      <c r="AH298" s="25">
        <f t="shared" si="82"/>
        <v>6160.892190946011</v>
      </c>
      <c r="AI298" s="26"/>
      <c r="AJ298" s="27">
        <v>2174203628</v>
      </c>
      <c r="AK298" s="21">
        <f t="shared" si="83"/>
        <v>0.35139412434096073</v>
      </c>
      <c r="AL298" s="21">
        <f t="shared" si="84"/>
        <v>1.1624434194900535</v>
      </c>
      <c r="AM298" s="21">
        <f t="shared" si="85"/>
        <v>1.020222378177358</v>
      </c>
      <c r="AN298" s="21">
        <f t="shared" si="86"/>
        <v>1.0757624027844737</v>
      </c>
      <c r="AO298" s="21">
        <f t="shared" si="94"/>
        <v>2.589</v>
      </c>
    </row>
    <row r="299" spans="1:41" ht="12.75">
      <c r="A299" s="12" t="s">
        <v>638</v>
      </c>
      <c r="B299" s="13" t="s">
        <v>639</v>
      </c>
      <c r="C299" s="14" t="s">
        <v>637</v>
      </c>
      <c r="D299" s="15"/>
      <c r="E299" s="15"/>
      <c r="F299" s="33">
        <v>1532299393</v>
      </c>
      <c r="G299" s="31">
        <v>105.69</v>
      </c>
      <c r="H299" s="18">
        <f t="shared" si="87"/>
        <v>1.0569</v>
      </c>
      <c r="I299" s="16">
        <v>5741747.24</v>
      </c>
      <c r="L299" s="16">
        <v>468412.67</v>
      </c>
      <c r="M299" s="19">
        <f t="shared" si="88"/>
        <v>6210159.91</v>
      </c>
      <c r="N299" s="16">
        <v>15919787</v>
      </c>
      <c r="Q299" s="19">
        <f t="shared" si="89"/>
        <v>15919787</v>
      </c>
      <c r="R299" s="16">
        <v>6225387.9</v>
      </c>
      <c r="S299" s="16">
        <v>306459.88</v>
      </c>
      <c r="T299" s="16">
        <v>522192</v>
      </c>
      <c r="U299" s="20">
        <f t="shared" si="90"/>
        <v>7054039.78</v>
      </c>
      <c r="V299" s="19">
        <f t="shared" si="91"/>
        <v>29183986.690000005</v>
      </c>
      <c r="W299" s="21">
        <f t="shared" si="92"/>
        <v>0.4062775152453513</v>
      </c>
      <c r="X299" s="21">
        <f t="shared" si="93"/>
        <v>0.03407897975979946</v>
      </c>
      <c r="Y299" s="21">
        <f t="shared" si="76"/>
        <v>0.020000000091365957</v>
      </c>
      <c r="Z299" s="21">
        <f t="shared" si="77"/>
        <v>0.4603564950965167</v>
      </c>
      <c r="AA299" s="22">
        <f t="shared" si="78"/>
        <v>1.0389475498539207</v>
      </c>
      <c r="AB299" s="22">
        <f t="shared" si="79"/>
        <v>0.40528371533460494</v>
      </c>
      <c r="AC299" s="23"/>
      <c r="AD299" s="22">
        <f t="shared" si="80"/>
        <v>1.904587760285043</v>
      </c>
      <c r="AE299" s="32">
        <v>602278.353909465</v>
      </c>
      <c r="AF299" s="25">
        <f t="shared" si="81"/>
        <v>11470.919811405904</v>
      </c>
      <c r="AG299" s="25"/>
      <c r="AH299" s="25">
        <f t="shared" si="82"/>
        <v>11470.919811405904</v>
      </c>
      <c r="AI299" s="26"/>
      <c r="AJ299" s="27">
        <v>1449901259</v>
      </c>
      <c r="AK299" s="21">
        <f t="shared" si="83"/>
        <v>0.4283160574867809</v>
      </c>
      <c r="AL299" s="21">
        <f t="shared" si="84"/>
        <v>1.0979911149935762</v>
      </c>
      <c r="AM299" s="21">
        <f t="shared" si="85"/>
        <v>0.4293663352146935</v>
      </c>
      <c r="AN299" s="21">
        <f t="shared" si="86"/>
        <v>0.48651863264572837</v>
      </c>
      <c r="AO299" s="21">
        <f t="shared" si="94"/>
        <v>2.013</v>
      </c>
    </row>
    <row r="300" spans="1:41" ht="12.75">
      <c r="A300" s="12" t="s">
        <v>640</v>
      </c>
      <c r="B300" s="13" t="s">
        <v>641</v>
      </c>
      <c r="C300" s="14" t="s">
        <v>637</v>
      </c>
      <c r="D300" s="15"/>
      <c r="E300" s="15"/>
      <c r="F300" s="33">
        <v>144147726</v>
      </c>
      <c r="G300" s="31">
        <v>25.72</v>
      </c>
      <c r="H300" s="18">
        <f t="shared" si="87"/>
        <v>0.2572</v>
      </c>
      <c r="I300" s="16">
        <v>2031804.16</v>
      </c>
      <c r="L300" s="16">
        <v>165750.87</v>
      </c>
      <c r="M300" s="19">
        <f t="shared" si="88"/>
        <v>2197555.03</v>
      </c>
      <c r="N300" s="16">
        <v>10256084</v>
      </c>
      <c r="Q300" s="19">
        <f t="shared" si="89"/>
        <v>10256084</v>
      </c>
      <c r="R300" s="16">
        <v>4543617</v>
      </c>
      <c r="T300" s="16">
        <v>182000</v>
      </c>
      <c r="U300" s="20">
        <f t="shared" si="90"/>
        <v>4725617</v>
      </c>
      <c r="V300" s="19">
        <f t="shared" si="91"/>
        <v>17179256.029999997</v>
      </c>
      <c r="W300" s="21">
        <f t="shared" si="92"/>
        <v>3.1520559679172466</v>
      </c>
      <c r="X300" s="21">
        <f t="shared" si="93"/>
        <v>0.1262593625653172</v>
      </c>
      <c r="Y300" s="21">
        <f t="shared" si="76"/>
        <v>0</v>
      </c>
      <c r="Z300" s="21">
        <f t="shared" si="77"/>
        <v>3.278315330482563</v>
      </c>
      <c r="AA300" s="22">
        <f t="shared" si="78"/>
        <v>7.114981473935981</v>
      </c>
      <c r="AB300" s="22">
        <f t="shared" si="79"/>
        <v>1.5245159191758597</v>
      </c>
      <c r="AC300" s="23"/>
      <c r="AD300" s="22">
        <f t="shared" si="80"/>
        <v>11.917812723594404</v>
      </c>
      <c r="AE300" s="32">
        <v>64097.16932578487</v>
      </c>
      <c r="AF300" s="25">
        <f t="shared" si="81"/>
        <v>7638.980601372237</v>
      </c>
      <c r="AG300" s="25"/>
      <c r="AH300" s="25">
        <f t="shared" si="82"/>
        <v>7638.980601372237</v>
      </c>
      <c r="AI300" s="26"/>
      <c r="AJ300" s="27">
        <v>560449870</v>
      </c>
      <c r="AK300" s="21">
        <f t="shared" si="83"/>
        <v>0.3921055472811511</v>
      </c>
      <c r="AL300" s="21">
        <f t="shared" si="84"/>
        <v>1.829973481838795</v>
      </c>
      <c r="AM300" s="21">
        <f t="shared" si="85"/>
        <v>0.8107089042593586</v>
      </c>
      <c r="AN300" s="21">
        <f t="shared" si="86"/>
        <v>0.8431828166897425</v>
      </c>
      <c r="AO300" s="21">
        <f t="shared" si="94"/>
        <v>3.065</v>
      </c>
    </row>
    <row r="301" spans="1:41" ht="12.75">
      <c r="A301" s="12" t="s">
        <v>642</v>
      </c>
      <c r="B301" s="13" t="s">
        <v>643</v>
      </c>
      <c r="C301" s="14" t="s">
        <v>637</v>
      </c>
      <c r="D301" s="15"/>
      <c r="E301" s="15"/>
      <c r="F301" s="33">
        <v>1892459033</v>
      </c>
      <c r="G301" s="31">
        <v>26.49</v>
      </c>
      <c r="H301" s="18">
        <f t="shared" si="87"/>
        <v>0.26489999999999997</v>
      </c>
      <c r="I301" s="16">
        <v>26308848.42</v>
      </c>
      <c r="L301" s="16">
        <v>2144091.72</v>
      </c>
      <c r="M301" s="19">
        <f t="shared" si="88"/>
        <v>28452940.14</v>
      </c>
      <c r="N301" s="16">
        <v>122792611</v>
      </c>
      <c r="Q301" s="19">
        <f t="shared" si="89"/>
        <v>122792611</v>
      </c>
      <c r="R301" s="16">
        <v>34452136</v>
      </c>
      <c r="S301" s="16">
        <v>378490</v>
      </c>
      <c r="T301" s="16">
        <v>2419793</v>
      </c>
      <c r="U301" s="20">
        <f t="shared" si="90"/>
        <v>37250419</v>
      </c>
      <c r="V301" s="19">
        <f t="shared" si="91"/>
        <v>188495970.14</v>
      </c>
      <c r="W301" s="21">
        <f t="shared" si="92"/>
        <v>1.820495735930681</v>
      </c>
      <c r="X301" s="21">
        <f t="shared" si="93"/>
        <v>0.12786501360423372</v>
      </c>
      <c r="Y301" s="21">
        <f t="shared" si="76"/>
        <v>0.019999904536903125</v>
      </c>
      <c r="Z301" s="21">
        <f t="shared" si="77"/>
        <v>1.9683606540718177</v>
      </c>
      <c r="AA301" s="22">
        <f t="shared" si="78"/>
        <v>6.4885214875877315</v>
      </c>
      <c r="AB301" s="22">
        <f t="shared" si="79"/>
        <v>1.503490413469891</v>
      </c>
      <c r="AC301" s="23"/>
      <c r="AD301" s="22">
        <f t="shared" si="80"/>
        <v>9.96037255512944</v>
      </c>
      <c r="AE301" s="32">
        <v>93487.23109825136</v>
      </c>
      <c r="AF301" s="25">
        <f t="shared" si="81"/>
        <v>9311.676508860664</v>
      </c>
      <c r="AG301" s="25"/>
      <c r="AH301" s="25">
        <f t="shared" si="82"/>
        <v>9311.676508860664</v>
      </c>
      <c r="AI301" s="26"/>
      <c r="AJ301" s="27">
        <v>7138376556</v>
      </c>
      <c r="AK301" s="21">
        <f t="shared" si="83"/>
        <v>0.3985911911033123</v>
      </c>
      <c r="AL301" s="21">
        <f t="shared" si="84"/>
        <v>1.7201755894593354</v>
      </c>
      <c r="AM301" s="21">
        <f t="shared" si="85"/>
        <v>0.4826326508517128</v>
      </c>
      <c r="AN301" s="21">
        <f t="shared" si="86"/>
        <v>0.5218332026585233</v>
      </c>
      <c r="AO301" s="21">
        <f t="shared" si="94"/>
        <v>2.641</v>
      </c>
    </row>
    <row r="302" spans="1:41" ht="12.75">
      <c r="A302" s="12" t="s">
        <v>644</v>
      </c>
      <c r="B302" s="13" t="s">
        <v>645</v>
      </c>
      <c r="C302" s="14" t="s">
        <v>637</v>
      </c>
      <c r="D302" s="15"/>
      <c r="E302" s="15"/>
      <c r="F302" s="33">
        <v>7028001196</v>
      </c>
      <c r="G302" s="31">
        <v>48.19</v>
      </c>
      <c r="H302" s="18">
        <f t="shared" si="87"/>
        <v>0.4819</v>
      </c>
      <c r="I302" s="16">
        <v>51096179.29</v>
      </c>
      <c r="L302" s="16">
        <v>4158710.03</v>
      </c>
      <c r="M302" s="19">
        <f t="shared" si="88"/>
        <v>55254889.32</v>
      </c>
      <c r="N302" s="16">
        <v>192094103</v>
      </c>
      <c r="Q302" s="19">
        <f t="shared" si="89"/>
        <v>192094103</v>
      </c>
      <c r="R302" s="16">
        <v>80095981.01</v>
      </c>
      <c r="T302" s="16">
        <v>4678324.68</v>
      </c>
      <c r="U302" s="20">
        <f t="shared" si="90"/>
        <v>84774305.69</v>
      </c>
      <c r="V302" s="19">
        <f t="shared" si="91"/>
        <v>332123298.01</v>
      </c>
      <c r="W302" s="21">
        <f t="shared" si="92"/>
        <v>1.1396694277113495</v>
      </c>
      <c r="X302" s="21">
        <f t="shared" si="93"/>
        <v>0.06656693061837662</v>
      </c>
      <c r="Y302" s="21">
        <f t="shared" si="76"/>
        <v>0</v>
      </c>
      <c r="Z302" s="21">
        <f t="shared" si="77"/>
        <v>1.206236358329726</v>
      </c>
      <c r="AA302" s="22">
        <f t="shared" si="78"/>
        <v>2.733267932699424</v>
      </c>
      <c r="AB302" s="22">
        <f t="shared" si="79"/>
        <v>0.7862105850444138</v>
      </c>
      <c r="AC302" s="23"/>
      <c r="AD302" s="22">
        <f t="shared" si="80"/>
        <v>4.725714876073564</v>
      </c>
      <c r="AE302" s="32">
        <v>176897.36376155814</v>
      </c>
      <c r="AF302" s="25">
        <f t="shared" si="81"/>
        <v>8359.665034661919</v>
      </c>
      <c r="AG302" s="25"/>
      <c r="AH302" s="25">
        <f t="shared" si="82"/>
        <v>8359.665034661919</v>
      </c>
      <c r="AI302" s="26"/>
      <c r="AJ302" s="27">
        <v>14576442428</v>
      </c>
      <c r="AK302" s="21">
        <f t="shared" si="83"/>
        <v>0.37906978738420055</v>
      </c>
      <c r="AL302" s="21">
        <f t="shared" si="84"/>
        <v>1.3178394107399276</v>
      </c>
      <c r="AM302" s="21">
        <f t="shared" si="85"/>
        <v>0.5494892282916922</v>
      </c>
      <c r="AN302" s="21">
        <f t="shared" si="86"/>
        <v>0.5815843345091968</v>
      </c>
      <c r="AO302" s="21">
        <f t="shared" si="94"/>
        <v>2.279</v>
      </c>
    </row>
    <row r="303" spans="1:41" ht="12.75">
      <c r="A303" s="12" t="s">
        <v>646</v>
      </c>
      <c r="B303" s="13" t="s">
        <v>647</v>
      </c>
      <c r="C303" s="14" t="s">
        <v>637</v>
      </c>
      <c r="D303" s="15"/>
      <c r="E303" s="15"/>
      <c r="F303" s="33">
        <v>186972599</v>
      </c>
      <c r="G303" s="31">
        <v>93.9</v>
      </c>
      <c r="H303" s="18">
        <f t="shared" si="87"/>
        <v>0.9390000000000001</v>
      </c>
      <c r="I303" s="16">
        <v>751429.99</v>
      </c>
      <c r="L303" s="16">
        <v>61300.72</v>
      </c>
      <c r="M303" s="19">
        <f t="shared" si="88"/>
        <v>812730.71</v>
      </c>
      <c r="N303" s="16">
        <v>3017950</v>
      </c>
      <c r="Q303" s="19">
        <f t="shared" si="89"/>
        <v>3017950</v>
      </c>
      <c r="R303" s="16">
        <v>1240841.94</v>
      </c>
      <c r="U303" s="20">
        <f t="shared" si="90"/>
        <v>1240841.94</v>
      </c>
      <c r="V303" s="19">
        <f t="shared" si="91"/>
        <v>5071522.649999999</v>
      </c>
      <c r="W303" s="21">
        <f t="shared" si="92"/>
        <v>0.6636490836820427</v>
      </c>
      <c r="X303" s="21">
        <f t="shared" si="93"/>
        <v>0</v>
      </c>
      <c r="Y303" s="21">
        <f t="shared" si="76"/>
        <v>0</v>
      </c>
      <c r="Z303" s="21">
        <f t="shared" si="77"/>
        <v>0.6636490836820427</v>
      </c>
      <c r="AA303" s="22">
        <f t="shared" si="78"/>
        <v>1.614113520452267</v>
      </c>
      <c r="AB303" s="22">
        <f t="shared" si="79"/>
        <v>0.43467904620612347</v>
      </c>
      <c r="AC303" s="23"/>
      <c r="AD303" s="22">
        <f t="shared" si="80"/>
        <v>2.7124416503404327</v>
      </c>
      <c r="AE303" s="32">
        <v>205544.6490218642</v>
      </c>
      <c r="AF303" s="25">
        <f t="shared" si="81"/>
        <v>5575.2786701151035</v>
      </c>
      <c r="AG303" s="25"/>
      <c r="AH303" s="25">
        <f t="shared" si="82"/>
        <v>5575.2786701151035</v>
      </c>
      <c r="AI303" s="26"/>
      <c r="AJ303" s="27">
        <v>199105447</v>
      </c>
      <c r="AK303" s="21">
        <f t="shared" si="83"/>
        <v>0.408191097855801</v>
      </c>
      <c r="AL303" s="21">
        <f t="shared" si="84"/>
        <v>1.5157546141869238</v>
      </c>
      <c r="AM303" s="21">
        <f t="shared" si="85"/>
        <v>0.6232084348752146</v>
      </c>
      <c r="AN303" s="21">
        <f t="shared" si="86"/>
        <v>0.6232084348752146</v>
      </c>
      <c r="AO303" s="21">
        <f t="shared" si="94"/>
        <v>2.5469999999999997</v>
      </c>
    </row>
    <row r="304" spans="1:41" ht="12.75">
      <c r="A304" s="12" t="s">
        <v>648</v>
      </c>
      <c r="B304" s="13" t="s">
        <v>649</v>
      </c>
      <c r="C304" s="14" t="s">
        <v>637</v>
      </c>
      <c r="D304" s="15"/>
      <c r="E304" s="15"/>
      <c r="F304" s="33">
        <v>542983542</v>
      </c>
      <c r="G304" s="31">
        <v>43.05</v>
      </c>
      <c r="H304" s="18">
        <f t="shared" si="87"/>
        <v>0.4305</v>
      </c>
      <c r="I304" s="16">
        <v>4752030.97</v>
      </c>
      <c r="L304" s="16">
        <v>387660.52</v>
      </c>
      <c r="M304" s="19">
        <f t="shared" si="88"/>
        <v>5139691.49</v>
      </c>
      <c r="N304" s="16">
        <v>24673640</v>
      </c>
      <c r="Q304" s="19">
        <f t="shared" si="89"/>
        <v>24673640</v>
      </c>
      <c r="R304" s="16">
        <v>10359470.33</v>
      </c>
      <c r="T304" s="16">
        <v>428725.67</v>
      </c>
      <c r="U304" s="20">
        <f t="shared" si="90"/>
        <v>10788196</v>
      </c>
      <c r="V304" s="19">
        <f t="shared" si="91"/>
        <v>40601527.49</v>
      </c>
      <c r="W304" s="21">
        <f t="shared" si="92"/>
        <v>1.907879250233334</v>
      </c>
      <c r="X304" s="21">
        <f t="shared" si="93"/>
        <v>0.07895739683395413</v>
      </c>
      <c r="Y304" s="21">
        <f t="shared" si="76"/>
        <v>0</v>
      </c>
      <c r="Z304" s="21">
        <f t="shared" si="77"/>
        <v>1.986836647067288</v>
      </c>
      <c r="AA304" s="22">
        <f t="shared" si="78"/>
        <v>4.544086163112472</v>
      </c>
      <c r="AB304" s="22">
        <f t="shared" si="79"/>
        <v>0.9465648758098086</v>
      </c>
      <c r="AC304" s="23"/>
      <c r="AD304" s="22">
        <f t="shared" si="80"/>
        <v>7.47748768598957</v>
      </c>
      <c r="AE304" s="32">
        <v>140107.5349471531</v>
      </c>
      <c r="AF304" s="25">
        <f t="shared" si="81"/>
        <v>10476.523672816906</v>
      </c>
      <c r="AG304" s="25"/>
      <c r="AH304" s="25">
        <f t="shared" si="82"/>
        <v>10476.523672816906</v>
      </c>
      <c r="AI304" s="26"/>
      <c r="AJ304" s="27">
        <v>1261285756</v>
      </c>
      <c r="AK304" s="21">
        <f t="shared" si="83"/>
        <v>0.40749619707907014</v>
      </c>
      <c r="AL304" s="21">
        <f t="shared" si="84"/>
        <v>1.9562291798370233</v>
      </c>
      <c r="AM304" s="21">
        <f t="shared" si="85"/>
        <v>0.821342053592493</v>
      </c>
      <c r="AN304" s="21">
        <f t="shared" si="86"/>
        <v>0.8553332144345567</v>
      </c>
      <c r="AO304" s="21">
        <f t="shared" si="94"/>
        <v>3.218</v>
      </c>
    </row>
    <row r="305" spans="1:41" ht="12.75">
      <c r="A305" s="12" t="s">
        <v>650</v>
      </c>
      <c r="B305" s="13" t="s">
        <v>651</v>
      </c>
      <c r="C305" s="14" t="s">
        <v>637</v>
      </c>
      <c r="D305" s="15"/>
      <c r="E305" s="15"/>
      <c r="F305" s="33">
        <v>236203523</v>
      </c>
      <c r="G305" s="42">
        <v>53.07</v>
      </c>
      <c r="H305" s="18">
        <f t="shared" si="87"/>
        <v>0.5307</v>
      </c>
      <c r="I305" s="16">
        <v>1590008.13</v>
      </c>
      <c r="L305" s="16">
        <v>129704.92</v>
      </c>
      <c r="M305" s="19">
        <f t="shared" si="88"/>
        <v>1719713.0499999998</v>
      </c>
      <c r="N305" s="16">
        <v>7748602</v>
      </c>
      <c r="Q305" s="19">
        <f t="shared" si="89"/>
        <v>7748602</v>
      </c>
      <c r="R305" s="16">
        <v>3609123.3</v>
      </c>
      <c r="T305" s="16">
        <v>144124</v>
      </c>
      <c r="U305" s="20">
        <f t="shared" si="90"/>
        <v>3753247.3</v>
      </c>
      <c r="V305" s="19">
        <f t="shared" si="91"/>
        <v>13221562.350000001</v>
      </c>
      <c r="W305" s="21">
        <f t="shared" si="92"/>
        <v>1.527971833002677</v>
      </c>
      <c r="X305" s="21">
        <f t="shared" si="93"/>
        <v>0.061016871454537956</v>
      </c>
      <c r="Y305" s="21">
        <f t="shared" si="76"/>
        <v>0</v>
      </c>
      <c r="Z305" s="21">
        <f t="shared" si="77"/>
        <v>1.588988704457215</v>
      </c>
      <c r="AA305" s="22">
        <f t="shared" si="78"/>
        <v>3.280476896189224</v>
      </c>
      <c r="AB305" s="22">
        <f t="shared" si="79"/>
        <v>0.7280640983496253</v>
      </c>
      <c r="AC305" s="23"/>
      <c r="AD305" s="22">
        <f t="shared" si="80"/>
        <v>5.597529698996065</v>
      </c>
      <c r="AE305" s="32">
        <v>123853.58514724713</v>
      </c>
      <c r="AF305" s="25">
        <f t="shared" si="81"/>
        <v>6932.741211888537</v>
      </c>
      <c r="AG305" s="25"/>
      <c r="AH305" s="25">
        <f t="shared" si="82"/>
        <v>6932.741211888537</v>
      </c>
      <c r="AI305" s="26"/>
      <c r="AJ305" s="27">
        <v>443956540</v>
      </c>
      <c r="AK305" s="21">
        <f t="shared" si="83"/>
        <v>0.38736067498859234</v>
      </c>
      <c r="AL305" s="21">
        <f t="shared" si="84"/>
        <v>1.745351470664223</v>
      </c>
      <c r="AM305" s="21">
        <f t="shared" si="85"/>
        <v>0.8129451815261016</v>
      </c>
      <c r="AN305" s="21">
        <f t="shared" si="86"/>
        <v>0.8454087195111485</v>
      </c>
      <c r="AO305" s="21">
        <f t="shared" si="94"/>
        <v>2.9770000000000003</v>
      </c>
    </row>
    <row r="306" spans="1:41" ht="12.75">
      <c r="A306" s="43" t="s">
        <v>652</v>
      </c>
      <c r="B306" s="44" t="s">
        <v>653</v>
      </c>
      <c r="C306" s="45" t="s">
        <v>637</v>
      </c>
      <c r="D306" s="46"/>
      <c r="E306" s="15"/>
      <c r="F306" s="47">
        <v>3395350100</v>
      </c>
      <c r="G306" s="31">
        <v>48.81</v>
      </c>
      <c r="H306" s="18">
        <f t="shared" si="87"/>
        <v>0.48810000000000003</v>
      </c>
      <c r="I306" s="48">
        <v>25010538.85</v>
      </c>
      <c r="J306" s="48"/>
      <c r="K306" s="48"/>
      <c r="L306" s="48">
        <v>2040286.91</v>
      </c>
      <c r="M306" s="19">
        <f t="shared" si="88"/>
        <v>27050825.76</v>
      </c>
      <c r="N306" s="48">
        <v>91883650</v>
      </c>
      <c r="O306" s="48"/>
      <c r="P306" s="48"/>
      <c r="Q306" s="19">
        <f t="shared" si="89"/>
        <v>91883650</v>
      </c>
      <c r="R306" s="48">
        <v>32229869.61</v>
      </c>
      <c r="S306" s="48"/>
      <c r="T306" s="48">
        <v>2264529</v>
      </c>
      <c r="U306" s="20">
        <f t="shared" si="90"/>
        <v>34494398.61</v>
      </c>
      <c r="V306" s="19">
        <f t="shared" si="91"/>
        <v>153428874.37</v>
      </c>
      <c r="W306" s="21">
        <f t="shared" si="92"/>
        <v>0.9492355327363737</v>
      </c>
      <c r="X306" s="21">
        <f t="shared" si="93"/>
        <v>0.06669500738671985</v>
      </c>
      <c r="Y306" s="21">
        <f t="shared" si="76"/>
        <v>0</v>
      </c>
      <c r="Z306" s="21">
        <f t="shared" si="77"/>
        <v>1.0159305401230936</v>
      </c>
      <c r="AA306" s="22">
        <f t="shared" si="78"/>
        <v>2.706161288050973</v>
      </c>
      <c r="AB306" s="22">
        <f t="shared" si="79"/>
        <v>0.7967021062128469</v>
      </c>
      <c r="AC306" s="23"/>
      <c r="AD306" s="22">
        <f t="shared" si="80"/>
        <v>4.518793934386914</v>
      </c>
      <c r="AE306" s="32">
        <v>152699.2128566743</v>
      </c>
      <c r="AF306" s="25">
        <f t="shared" si="81"/>
        <v>6900.162768423961</v>
      </c>
      <c r="AG306" s="25"/>
      <c r="AH306" s="25">
        <f t="shared" si="82"/>
        <v>6900.162768423961</v>
      </c>
      <c r="AI306" s="26"/>
      <c r="AJ306" s="27">
        <v>6952564280</v>
      </c>
      <c r="AK306" s="21">
        <f t="shared" si="83"/>
        <v>0.3890769602492622</v>
      </c>
      <c r="AL306" s="21">
        <f t="shared" si="84"/>
        <v>1.3215792950568734</v>
      </c>
      <c r="AM306" s="21">
        <f t="shared" si="85"/>
        <v>0.46356809246213826</v>
      </c>
      <c r="AN306" s="21">
        <f t="shared" si="86"/>
        <v>0.4961392260583314</v>
      </c>
      <c r="AO306" s="21">
        <f t="shared" si="94"/>
        <v>2.207</v>
      </c>
    </row>
    <row r="307" spans="1:41" ht="12.75">
      <c r="A307" s="12" t="s">
        <v>654</v>
      </c>
      <c r="B307" s="13" t="s">
        <v>655</v>
      </c>
      <c r="C307" s="14" t="s">
        <v>637</v>
      </c>
      <c r="D307" s="15"/>
      <c r="E307" s="15"/>
      <c r="F307" s="33">
        <v>973964500</v>
      </c>
      <c r="G307" s="31">
        <v>45.01</v>
      </c>
      <c r="H307" s="18">
        <f t="shared" si="87"/>
        <v>0.4501</v>
      </c>
      <c r="I307" s="16">
        <v>7784258.61</v>
      </c>
      <c r="L307" s="16">
        <v>635018.94</v>
      </c>
      <c r="M307" s="19">
        <f t="shared" si="88"/>
        <v>8419277.55</v>
      </c>
      <c r="N307" s="16">
        <v>33918845</v>
      </c>
      <c r="Q307" s="19">
        <f t="shared" si="89"/>
        <v>33918845</v>
      </c>
      <c r="R307" s="16">
        <v>10538497.45</v>
      </c>
      <c r="T307" s="16">
        <v>698943.44</v>
      </c>
      <c r="U307" s="20">
        <f t="shared" si="90"/>
        <v>11237440.889999999</v>
      </c>
      <c r="V307" s="19">
        <f t="shared" si="91"/>
        <v>53575563.44</v>
      </c>
      <c r="W307" s="21">
        <f t="shared" si="92"/>
        <v>1.082020694799451</v>
      </c>
      <c r="X307" s="21">
        <f t="shared" si="93"/>
        <v>0.07176272235795042</v>
      </c>
      <c r="Y307" s="21">
        <f t="shared" si="76"/>
        <v>0</v>
      </c>
      <c r="Z307" s="21">
        <f t="shared" si="77"/>
        <v>1.1537834171574013</v>
      </c>
      <c r="AA307" s="22">
        <f t="shared" si="78"/>
        <v>3.482554548959434</v>
      </c>
      <c r="AB307" s="22">
        <f t="shared" si="79"/>
        <v>0.8644337190934578</v>
      </c>
      <c r="AC307" s="23"/>
      <c r="AD307" s="22">
        <f t="shared" si="80"/>
        <v>5.500771685210292</v>
      </c>
      <c r="AE307" s="32">
        <v>174935.27233115467</v>
      </c>
      <c r="AF307" s="25">
        <f t="shared" si="81"/>
        <v>9622.789927837672</v>
      </c>
      <c r="AG307" s="25"/>
      <c r="AH307" s="25">
        <f t="shared" si="82"/>
        <v>9622.789927837672</v>
      </c>
      <c r="AI307" s="26"/>
      <c r="AJ307" s="27">
        <v>2163884692</v>
      </c>
      <c r="AK307" s="21">
        <f t="shared" si="83"/>
        <v>0.38908161701621763</v>
      </c>
      <c r="AL307" s="21">
        <f t="shared" si="84"/>
        <v>1.5674978026971504</v>
      </c>
      <c r="AM307" s="21">
        <f t="shared" si="85"/>
        <v>0.4870175147946377</v>
      </c>
      <c r="AN307" s="21">
        <f t="shared" si="86"/>
        <v>0.519317916132289</v>
      </c>
      <c r="AO307" s="21">
        <f t="shared" si="94"/>
        <v>2.475</v>
      </c>
    </row>
    <row r="308" spans="1:41" ht="12.75">
      <c r="A308" s="12" t="s">
        <v>656</v>
      </c>
      <c r="B308" s="13" t="s">
        <v>657</v>
      </c>
      <c r="C308" s="14" t="s">
        <v>637</v>
      </c>
      <c r="D308" s="15"/>
      <c r="E308" s="15"/>
      <c r="F308" s="33">
        <v>496925279</v>
      </c>
      <c r="G308" s="31">
        <v>35.44</v>
      </c>
      <c r="H308" s="18">
        <f t="shared" si="87"/>
        <v>0.3544</v>
      </c>
      <c r="I308" s="16">
        <v>5183124.66</v>
      </c>
      <c r="L308" s="16">
        <v>422848.27</v>
      </c>
      <c r="M308" s="19">
        <f t="shared" si="88"/>
        <v>5605972.93</v>
      </c>
      <c r="N308" s="16">
        <v>22412494</v>
      </c>
      <c r="Q308" s="19">
        <f t="shared" si="89"/>
        <v>22412494</v>
      </c>
      <c r="R308" s="16">
        <v>11394628.3</v>
      </c>
      <c r="T308" s="16">
        <v>467325.64</v>
      </c>
      <c r="U308" s="20">
        <f t="shared" si="90"/>
        <v>11861953.940000001</v>
      </c>
      <c r="V308" s="19">
        <f t="shared" si="91"/>
        <v>39880420.870000005</v>
      </c>
      <c r="W308" s="21">
        <f t="shared" si="92"/>
        <v>2.2930264934257854</v>
      </c>
      <c r="X308" s="21">
        <f t="shared" si="93"/>
        <v>0.09404344269634148</v>
      </c>
      <c r="Y308" s="21">
        <f t="shared" si="76"/>
        <v>0</v>
      </c>
      <c r="Z308" s="21">
        <f t="shared" si="77"/>
        <v>2.387069936122127</v>
      </c>
      <c r="AA308" s="22">
        <f t="shared" si="78"/>
        <v>4.510234223765461</v>
      </c>
      <c r="AB308" s="22">
        <f t="shared" si="79"/>
        <v>1.128131968106215</v>
      </c>
      <c r="AC308" s="23"/>
      <c r="AD308" s="22">
        <f t="shared" si="80"/>
        <v>8.025436127993803</v>
      </c>
      <c r="AE308" s="32">
        <v>93029.13292043831</v>
      </c>
      <c r="AF308" s="25">
        <f t="shared" si="81"/>
        <v>7465.993642956232</v>
      </c>
      <c r="AG308" s="25"/>
      <c r="AH308" s="25">
        <f t="shared" si="82"/>
        <v>7465.993642956232</v>
      </c>
      <c r="AI308" s="26"/>
      <c r="AJ308" s="27">
        <v>1401134167</v>
      </c>
      <c r="AK308" s="21">
        <f t="shared" si="83"/>
        <v>0.4001025070998786</v>
      </c>
      <c r="AL308" s="21">
        <f t="shared" si="84"/>
        <v>1.5995965645451284</v>
      </c>
      <c r="AM308" s="21">
        <f t="shared" si="85"/>
        <v>0.8132431974303572</v>
      </c>
      <c r="AN308" s="21">
        <f t="shared" si="86"/>
        <v>0.8465965800689806</v>
      </c>
      <c r="AO308" s="21">
        <f t="shared" si="94"/>
        <v>2.847</v>
      </c>
    </row>
    <row r="309" spans="1:41" ht="12.75">
      <c r="A309" s="12" t="s">
        <v>658</v>
      </c>
      <c r="B309" s="13" t="s">
        <v>659</v>
      </c>
      <c r="C309" s="14" t="s">
        <v>637</v>
      </c>
      <c r="D309" s="15"/>
      <c r="E309" s="15"/>
      <c r="F309" s="33">
        <v>449462134</v>
      </c>
      <c r="G309" s="31">
        <v>52.73</v>
      </c>
      <c r="H309" s="18">
        <f t="shared" si="87"/>
        <v>0.5273</v>
      </c>
      <c r="I309" s="16">
        <v>3167180.7300000004</v>
      </c>
      <c r="L309" s="16">
        <v>258293.79</v>
      </c>
      <c r="M309" s="19">
        <f t="shared" si="88"/>
        <v>3425474.5200000005</v>
      </c>
      <c r="N309" s="16">
        <v>14042771</v>
      </c>
      <c r="Q309" s="19">
        <f t="shared" si="89"/>
        <v>14042771</v>
      </c>
      <c r="R309" s="16">
        <v>4788525.37</v>
      </c>
      <c r="T309" s="16">
        <v>286288.95</v>
      </c>
      <c r="U309" s="20">
        <f t="shared" si="90"/>
        <v>5074814.32</v>
      </c>
      <c r="V309" s="19">
        <f t="shared" si="91"/>
        <v>22543059.84</v>
      </c>
      <c r="W309" s="21">
        <f t="shared" si="92"/>
        <v>1.0653901647696977</v>
      </c>
      <c r="X309" s="21">
        <f t="shared" si="93"/>
        <v>0.06369589968617913</v>
      </c>
      <c r="Y309" s="21">
        <f t="shared" si="76"/>
        <v>0</v>
      </c>
      <c r="Z309" s="21">
        <f t="shared" si="77"/>
        <v>1.1290860644558771</v>
      </c>
      <c r="AA309" s="22">
        <f t="shared" si="78"/>
        <v>3.1243501816328756</v>
      </c>
      <c r="AB309" s="22">
        <f t="shared" si="79"/>
        <v>0.7621274988206238</v>
      </c>
      <c r="AC309" s="23"/>
      <c r="AD309" s="22">
        <f t="shared" si="80"/>
        <v>5.015563744909376</v>
      </c>
      <c r="AE309" s="32">
        <v>163634.94983277592</v>
      </c>
      <c r="AF309" s="25">
        <f t="shared" si="81"/>
        <v>8207.215217813355</v>
      </c>
      <c r="AG309" s="25"/>
      <c r="AH309" s="25">
        <f t="shared" si="82"/>
        <v>8207.215217813355</v>
      </c>
      <c r="AI309" s="26"/>
      <c r="AJ309" s="27">
        <v>852249956</v>
      </c>
      <c r="AK309" s="21">
        <f t="shared" si="83"/>
        <v>0.4019330826460026</v>
      </c>
      <c r="AL309" s="21">
        <f t="shared" si="84"/>
        <v>1.6477291551775686</v>
      </c>
      <c r="AM309" s="21">
        <f t="shared" si="85"/>
        <v>0.5618686555848881</v>
      </c>
      <c r="AN309" s="21">
        <f t="shared" si="86"/>
        <v>0.5954607899093867</v>
      </c>
      <c r="AO309" s="21">
        <f t="shared" si="94"/>
        <v>2.6449999999999996</v>
      </c>
    </row>
    <row r="310" spans="1:41" ht="12.75">
      <c r="A310" s="12" t="s">
        <v>660</v>
      </c>
      <c r="B310" s="13" t="s">
        <v>510</v>
      </c>
      <c r="C310" s="14" t="s">
        <v>637</v>
      </c>
      <c r="D310" s="15"/>
      <c r="E310" s="15"/>
      <c r="F310" s="33">
        <v>6985457858</v>
      </c>
      <c r="G310" s="31">
        <v>96.9</v>
      </c>
      <c r="H310" s="18">
        <f t="shared" si="87"/>
        <v>0.9690000000000001</v>
      </c>
      <c r="I310" s="16">
        <v>23948531.71</v>
      </c>
      <c r="L310" s="16">
        <v>1945715.93</v>
      </c>
      <c r="M310" s="19">
        <f t="shared" si="88"/>
        <v>25894247.64</v>
      </c>
      <c r="N310" s="16">
        <v>93845978</v>
      </c>
      <c r="Q310" s="19">
        <f t="shared" si="89"/>
        <v>93845978</v>
      </c>
      <c r="R310" s="16">
        <v>31356308.22</v>
      </c>
      <c r="S310" s="16">
        <v>1746000</v>
      </c>
      <c r="T310" s="16">
        <v>2222115.19</v>
      </c>
      <c r="U310" s="20">
        <f t="shared" si="90"/>
        <v>35324423.41</v>
      </c>
      <c r="V310" s="19">
        <f t="shared" si="91"/>
        <v>155064649.05</v>
      </c>
      <c r="W310" s="21">
        <f t="shared" si="92"/>
        <v>0.4488797850822279</v>
      </c>
      <c r="X310" s="21">
        <f t="shared" si="93"/>
        <v>0.031810587583105274</v>
      </c>
      <c r="Y310" s="21">
        <f t="shared" si="76"/>
        <v>0.024994782525248754</v>
      </c>
      <c r="Z310" s="21">
        <f t="shared" si="77"/>
        <v>0.5056851551905819</v>
      </c>
      <c r="AA310" s="22">
        <f t="shared" si="78"/>
        <v>1.343447772611271</v>
      </c>
      <c r="AB310" s="22">
        <f t="shared" si="79"/>
        <v>0.37068790860065054</v>
      </c>
      <c r="AC310" s="23"/>
      <c r="AD310" s="22">
        <f t="shared" si="80"/>
        <v>2.2198208364025036</v>
      </c>
      <c r="AE310" s="32">
        <v>301905.8607863975</v>
      </c>
      <c r="AF310" s="25">
        <f t="shared" si="81"/>
        <v>6701.769204056787</v>
      </c>
      <c r="AG310" s="25"/>
      <c r="AH310" s="25">
        <f t="shared" si="82"/>
        <v>6701.769204056787</v>
      </c>
      <c r="AI310" s="26"/>
      <c r="AJ310" s="27">
        <v>7208628035</v>
      </c>
      <c r="AK310" s="21">
        <f t="shared" si="83"/>
        <v>0.3592118710283822</v>
      </c>
      <c r="AL310" s="21">
        <f t="shared" si="84"/>
        <v>1.301856296986754</v>
      </c>
      <c r="AM310" s="21">
        <f t="shared" si="85"/>
        <v>0.43498302406166534</v>
      </c>
      <c r="AN310" s="21">
        <f t="shared" si="86"/>
        <v>0.4900297704152521</v>
      </c>
      <c r="AO310" s="21">
        <f t="shared" si="94"/>
        <v>2.151</v>
      </c>
    </row>
    <row r="311" spans="1:41" ht="12.75">
      <c r="A311" s="12" t="s">
        <v>661</v>
      </c>
      <c r="B311" s="29" t="s">
        <v>662</v>
      </c>
      <c r="C311" s="14" t="s">
        <v>637</v>
      </c>
      <c r="D311" s="15"/>
      <c r="E311" s="15"/>
      <c r="F311" s="33">
        <v>1233102900</v>
      </c>
      <c r="G311" s="31">
        <v>38.72</v>
      </c>
      <c r="H311" s="18">
        <f t="shared" si="87"/>
        <v>0.3872</v>
      </c>
      <c r="I311" s="16">
        <v>11603084.159999998</v>
      </c>
      <c r="L311" s="16">
        <v>946093.82</v>
      </c>
      <c r="M311" s="19">
        <f t="shared" si="88"/>
        <v>12549177.979999999</v>
      </c>
      <c r="N311" s="16">
        <v>27326591</v>
      </c>
      <c r="O311" s="16">
        <v>644195.91</v>
      </c>
      <c r="Q311" s="19">
        <f t="shared" si="89"/>
        <v>27970786.91</v>
      </c>
      <c r="R311" s="16">
        <v>27777646.89</v>
      </c>
      <c r="T311" s="16">
        <v>1045220.24</v>
      </c>
      <c r="U311" s="20">
        <f t="shared" si="90"/>
        <v>28822867.13</v>
      </c>
      <c r="V311" s="19">
        <f t="shared" si="91"/>
        <v>69342832.02</v>
      </c>
      <c r="W311" s="21">
        <f t="shared" si="92"/>
        <v>2.2526625223247794</v>
      </c>
      <c r="X311" s="21">
        <f t="shared" si="93"/>
        <v>0.08476342404190275</v>
      </c>
      <c r="Y311" s="21">
        <f t="shared" si="76"/>
        <v>0</v>
      </c>
      <c r="Z311" s="21">
        <f t="shared" si="77"/>
        <v>2.337425946366682</v>
      </c>
      <c r="AA311" s="22">
        <f t="shared" si="78"/>
        <v>2.268325450374012</v>
      </c>
      <c r="AB311" s="22">
        <f t="shared" si="79"/>
        <v>1.017691060494627</v>
      </c>
      <c r="AC311" s="23"/>
      <c r="AD311" s="22">
        <f t="shared" si="80"/>
        <v>5.6234424572353205</v>
      </c>
      <c r="AE311" s="32">
        <v>117333.91713747646</v>
      </c>
      <c r="AF311" s="25">
        <f t="shared" si="81"/>
        <v>6598.205313046162</v>
      </c>
      <c r="AG311" s="25"/>
      <c r="AH311" s="25">
        <f t="shared" si="82"/>
        <v>6598.205313046162</v>
      </c>
      <c r="AI311" s="26"/>
      <c r="AJ311" s="27">
        <v>3145100465</v>
      </c>
      <c r="AK311" s="21">
        <f t="shared" si="83"/>
        <v>0.3990072215387879</v>
      </c>
      <c r="AL311" s="21">
        <f t="shared" si="84"/>
        <v>0.8893447831403376</v>
      </c>
      <c r="AM311" s="21">
        <f t="shared" si="85"/>
        <v>0.8832038022035014</v>
      </c>
      <c r="AN311" s="21">
        <f t="shared" si="86"/>
        <v>0.9164370884413067</v>
      </c>
      <c r="AO311" s="21">
        <f t="shared" si="94"/>
        <v>2.204</v>
      </c>
    </row>
    <row r="312" spans="1:41" ht="12.75">
      <c r="A312" s="12" t="s">
        <v>663</v>
      </c>
      <c r="B312" s="13" t="s">
        <v>664</v>
      </c>
      <c r="C312" s="14" t="s">
        <v>637</v>
      </c>
      <c r="D312" s="15"/>
      <c r="E312" s="15"/>
      <c r="F312" s="33">
        <v>2452150931</v>
      </c>
      <c r="G312" s="31">
        <v>55.2</v>
      </c>
      <c r="H312" s="18">
        <f t="shared" si="87"/>
        <v>0.552</v>
      </c>
      <c r="I312" s="16">
        <v>16780324.24</v>
      </c>
      <c r="L312" s="16">
        <v>1368701.95</v>
      </c>
      <c r="M312" s="19">
        <f t="shared" si="88"/>
        <v>18149026.189999998</v>
      </c>
      <c r="N312" s="16">
        <v>78566162</v>
      </c>
      <c r="Q312" s="19">
        <f t="shared" si="89"/>
        <v>78566162</v>
      </c>
      <c r="R312" s="16">
        <v>28307167.66</v>
      </c>
      <c r="S312" s="16">
        <v>735645.28</v>
      </c>
      <c r="T312" s="16">
        <v>1486203.04</v>
      </c>
      <c r="U312" s="20">
        <f t="shared" si="90"/>
        <v>30529015.98</v>
      </c>
      <c r="V312" s="19">
        <f t="shared" si="91"/>
        <v>127244204.17</v>
      </c>
      <c r="W312" s="21">
        <f t="shared" si="92"/>
        <v>1.1543811313627497</v>
      </c>
      <c r="X312" s="21">
        <f t="shared" si="93"/>
        <v>0.06060813880628134</v>
      </c>
      <c r="Y312" s="21">
        <f t="shared" si="76"/>
        <v>0.03000000002854637</v>
      </c>
      <c r="Z312" s="21">
        <f t="shared" si="77"/>
        <v>1.2449892701975775</v>
      </c>
      <c r="AA312" s="22">
        <f t="shared" si="78"/>
        <v>3.203969258448554</v>
      </c>
      <c r="AB312" s="22">
        <f t="shared" si="79"/>
        <v>0.7401267989078767</v>
      </c>
      <c r="AC312" s="23"/>
      <c r="AD312" s="22">
        <f t="shared" si="80"/>
        <v>5.189085327554007</v>
      </c>
      <c r="AE312" s="32">
        <v>156823.78036333947</v>
      </c>
      <c r="AF312" s="25">
        <f t="shared" si="81"/>
        <v>8137.719776949571</v>
      </c>
      <c r="AG312" s="25"/>
      <c r="AH312" s="25">
        <f t="shared" si="82"/>
        <v>8137.719776949571</v>
      </c>
      <c r="AI312" s="26"/>
      <c r="AJ312" s="27">
        <v>4440038688</v>
      </c>
      <c r="AK312" s="21">
        <f t="shared" si="83"/>
        <v>0.40875828940524755</v>
      </c>
      <c r="AL312" s="21">
        <f t="shared" si="84"/>
        <v>1.7694927346542977</v>
      </c>
      <c r="AM312" s="21">
        <f t="shared" si="85"/>
        <v>0.6375432659293081</v>
      </c>
      <c r="AN312" s="21">
        <f t="shared" si="86"/>
        <v>0.6875844587235272</v>
      </c>
      <c r="AO312" s="21">
        <f t="shared" si="94"/>
        <v>2.8659999999999997</v>
      </c>
    </row>
    <row r="313" spans="1:41" ht="12.75">
      <c r="A313" s="12" t="s">
        <v>665</v>
      </c>
      <c r="B313" s="13" t="s">
        <v>666</v>
      </c>
      <c r="C313" s="14" t="s">
        <v>637</v>
      </c>
      <c r="D313" s="15"/>
      <c r="E313" s="15"/>
      <c r="F313" s="33">
        <v>3181032187</v>
      </c>
      <c r="G313" s="31">
        <v>101.83</v>
      </c>
      <c r="H313" s="18">
        <f t="shared" si="87"/>
        <v>1.0183</v>
      </c>
      <c r="I313" s="16">
        <v>11677482.75</v>
      </c>
      <c r="L313" s="16">
        <v>951681.15</v>
      </c>
      <c r="M313" s="19">
        <f t="shared" si="88"/>
        <v>12629163.9</v>
      </c>
      <c r="N313" s="16">
        <v>23987952</v>
      </c>
      <c r="Q313" s="19">
        <f t="shared" si="89"/>
        <v>23987952</v>
      </c>
      <c r="R313" s="16">
        <v>55105391.4</v>
      </c>
      <c r="T313" s="16">
        <v>1072611.18</v>
      </c>
      <c r="U313" s="20">
        <f t="shared" si="90"/>
        <v>56178002.58</v>
      </c>
      <c r="V313" s="19">
        <f t="shared" si="91"/>
        <v>92795118.48</v>
      </c>
      <c r="W313" s="21">
        <f t="shared" si="92"/>
        <v>1.732311657367081</v>
      </c>
      <c r="X313" s="21">
        <f t="shared" si="93"/>
        <v>0.03371896657894458</v>
      </c>
      <c r="Y313" s="21">
        <f t="shared" si="76"/>
        <v>0</v>
      </c>
      <c r="Z313" s="21">
        <f t="shared" si="77"/>
        <v>1.7660306239460255</v>
      </c>
      <c r="AA313" s="22">
        <f t="shared" si="78"/>
        <v>0.7540933442305972</v>
      </c>
      <c r="AB313" s="22">
        <f t="shared" si="79"/>
        <v>0.39701465303029326</v>
      </c>
      <c r="AC313" s="23"/>
      <c r="AD313" s="22">
        <f t="shared" si="80"/>
        <v>2.9171386212069157</v>
      </c>
      <c r="AE313" s="32">
        <v>241547.32084370498</v>
      </c>
      <c r="AF313" s="25">
        <f t="shared" si="81"/>
        <v>7046.2701848223005</v>
      </c>
      <c r="AG313" s="25"/>
      <c r="AH313" s="25">
        <f t="shared" si="82"/>
        <v>7046.2701848223005</v>
      </c>
      <c r="AI313" s="26"/>
      <c r="AJ313" s="27">
        <v>3124132985</v>
      </c>
      <c r="AK313" s="21">
        <f t="shared" si="83"/>
        <v>0.404245400584316</v>
      </c>
      <c r="AL313" s="21">
        <f t="shared" si="84"/>
        <v>0.7678274937454367</v>
      </c>
      <c r="AM313" s="21">
        <f t="shared" si="85"/>
        <v>1.7638618991118267</v>
      </c>
      <c r="AN313" s="21">
        <f t="shared" si="86"/>
        <v>1.798194982407255</v>
      </c>
      <c r="AO313" s="21">
        <f t="shared" si="94"/>
        <v>2.97</v>
      </c>
    </row>
    <row r="314" spans="1:41" ht="12.75">
      <c r="A314" s="12" t="s">
        <v>667</v>
      </c>
      <c r="B314" s="13" t="s">
        <v>668</v>
      </c>
      <c r="C314" s="14" t="s">
        <v>637</v>
      </c>
      <c r="D314" s="15"/>
      <c r="E314" s="15"/>
      <c r="F314" s="33">
        <v>6140922792</v>
      </c>
      <c r="G314" s="31">
        <v>97.22</v>
      </c>
      <c r="H314" s="18">
        <f t="shared" si="87"/>
        <v>0.9722</v>
      </c>
      <c r="I314" s="16">
        <v>22258200.97</v>
      </c>
      <c r="L314" s="16">
        <v>1810052</v>
      </c>
      <c r="M314" s="19">
        <f t="shared" si="88"/>
        <v>24068252.97</v>
      </c>
      <c r="N314" s="16">
        <v>86224785</v>
      </c>
      <c r="Q314" s="19">
        <f t="shared" si="89"/>
        <v>86224785</v>
      </c>
      <c r="R314" s="16">
        <v>42299689.24</v>
      </c>
      <c r="T314" s="16">
        <v>2011785.88</v>
      </c>
      <c r="U314" s="20">
        <f t="shared" si="90"/>
        <v>44311475.120000005</v>
      </c>
      <c r="V314" s="19">
        <f t="shared" si="91"/>
        <v>154604513.09</v>
      </c>
      <c r="W314" s="21">
        <f t="shared" si="92"/>
        <v>0.6888164966852428</v>
      </c>
      <c r="X314" s="21">
        <f t="shared" si="93"/>
        <v>0.032760318736148666</v>
      </c>
      <c r="Y314" s="21">
        <f t="shared" si="76"/>
        <v>0</v>
      </c>
      <c r="Z314" s="21">
        <f t="shared" si="77"/>
        <v>0.7215768154213916</v>
      </c>
      <c r="AA314" s="22">
        <f t="shared" si="78"/>
        <v>1.4041014342718674</v>
      </c>
      <c r="AB314" s="22">
        <f t="shared" si="79"/>
        <v>0.3919321865006115</v>
      </c>
      <c r="AC314" s="23"/>
      <c r="AD314" s="22">
        <f t="shared" si="80"/>
        <v>2.5176104361938703</v>
      </c>
      <c r="AE314" s="32">
        <v>276100.2612330199</v>
      </c>
      <c r="AF314" s="25">
        <f t="shared" si="81"/>
        <v>6951.1289911610465</v>
      </c>
      <c r="AG314" s="25"/>
      <c r="AH314" s="25">
        <f t="shared" si="82"/>
        <v>6951.1289911610465</v>
      </c>
      <c r="AI314" s="26"/>
      <c r="AJ314" s="27">
        <v>6316088782</v>
      </c>
      <c r="AK314" s="21">
        <f t="shared" si="83"/>
        <v>0.3810626132835762</v>
      </c>
      <c r="AL314" s="21">
        <f t="shared" si="84"/>
        <v>1.3651610668572138</v>
      </c>
      <c r="AM314" s="21">
        <f t="shared" si="85"/>
        <v>0.6697133415943805</v>
      </c>
      <c r="AN314" s="21">
        <f t="shared" si="86"/>
        <v>0.7015651085570824</v>
      </c>
      <c r="AO314" s="21">
        <f t="shared" si="94"/>
        <v>2.448</v>
      </c>
    </row>
    <row r="315" spans="1:41" ht="12.75">
      <c r="A315" s="12" t="s">
        <v>669</v>
      </c>
      <c r="B315" s="13" t="s">
        <v>670</v>
      </c>
      <c r="C315" s="14" t="s">
        <v>637</v>
      </c>
      <c r="D315" s="15"/>
      <c r="E315" s="15"/>
      <c r="F315" s="33">
        <v>3708999123</v>
      </c>
      <c r="G315" s="31">
        <v>96.15</v>
      </c>
      <c r="H315" s="18">
        <f t="shared" si="87"/>
        <v>0.9615</v>
      </c>
      <c r="I315" s="16">
        <v>13949940</v>
      </c>
      <c r="L315" s="16">
        <v>1138057.97</v>
      </c>
      <c r="M315" s="19">
        <f t="shared" si="88"/>
        <v>15087997.97</v>
      </c>
      <c r="N315" s="16">
        <v>61323924</v>
      </c>
      <c r="Q315" s="19">
        <f t="shared" si="89"/>
        <v>61323924</v>
      </c>
      <c r="R315" s="16">
        <v>12765865.68</v>
      </c>
      <c r="S315" s="16">
        <v>370899.91</v>
      </c>
      <c r="T315" s="16">
        <v>1247814.73</v>
      </c>
      <c r="U315" s="20">
        <f t="shared" si="90"/>
        <v>14384580.32</v>
      </c>
      <c r="V315" s="19">
        <f t="shared" si="91"/>
        <v>90796502.28999999</v>
      </c>
      <c r="W315" s="21">
        <f t="shared" si="92"/>
        <v>0.3441862684959174</v>
      </c>
      <c r="X315" s="21">
        <f t="shared" si="93"/>
        <v>0.03364289633454303</v>
      </c>
      <c r="Y315" s="21">
        <f t="shared" si="76"/>
        <v>0.009999999937988661</v>
      </c>
      <c r="Z315" s="21">
        <f t="shared" si="77"/>
        <v>0.38782916476844903</v>
      </c>
      <c r="AA315" s="22">
        <f t="shared" si="78"/>
        <v>1.6533820032396915</v>
      </c>
      <c r="AB315" s="22">
        <f t="shared" si="79"/>
        <v>0.40679432562917867</v>
      </c>
      <c r="AC315" s="23"/>
      <c r="AD315" s="22">
        <f t="shared" si="80"/>
        <v>2.4480054936373192</v>
      </c>
      <c r="AE315" s="32">
        <v>386183.09264305176</v>
      </c>
      <c r="AF315" s="25">
        <f t="shared" si="81"/>
        <v>9453.783323400405</v>
      </c>
      <c r="AG315" s="25"/>
      <c r="AH315" s="25">
        <f t="shared" si="82"/>
        <v>9453.783323400405</v>
      </c>
      <c r="AI315" s="26"/>
      <c r="AJ315" s="27">
        <v>3857241438</v>
      </c>
      <c r="AK315" s="21">
        <f t="shared" si="83"/>
        <v>0.39116032046527033</v>
      </c>
      <c r="AL315" s="21">
        <f t="shared" si="84"/>
        <v>1.5898388780090669</v>
      </c>
      <c r="AM315" s="21">
        <f t="shared" si="85"/>
        <v>0.3309584293644623</v>
      </c>
      <c r="AN315" s="21">
        <f t="shared" si="86"/>
        <v>0.37292403265942514</v>
      </c>
      <c r="AO315" s="21">
        <f t="shared" si="94"/>
        <v>2.354</v>
      </c>
    </row>
    <row r="316" spans="1:41" ht="12.75">
      <c r="A316" s="12" t="s">
        <v>671</v>
      </c>
      <c r="B316" s="13" t="s">
        <v>672</v>
      </c>
      <c r="C316" s="14" t="s">
        <v>637</v>
      </c>
      <c r="D316" s="15"/>
      <c r="E316" s="15"/>
      <c r="F316" s="33">
        <v>2280450118</v>
      </c>
      <c r="G316" s="31">
        <v>52</v>
      </c>
      <c r="H316" s="18">
        <f t="shared" si="87"/>
        <v>0.52</v>
      </c>
      <c r="I316" s="16">
        <v>16218431.61</v>
      </c>
      <c r="L316" s="16">
        <v>1321254.12</v>
      </c>
      <c r="M316" s="19">
        <f t="shared" si="88"/>
        <v>17539685.73</v>
      </c>
      <c r="N316" s="16">
        <v>58960419</v>
      </c>
      <c r="Q316" s="19">
        <f t="shared" si="89"/>
        <v>58960419</v>
      </c>
      <c r="R316" s="16">
        <v>27541317.68</v>
      </c>
      <c r="S316" s="16">
        <v>456090.02</v>
      </c>
      <c r="T316" s="16">
        <v>1454832.68</v>
      </c>
      <c r="U316" s="20">
        <f t="shared" si="90"/>
        <v>29452240.38</v>
      </c>
      <c r="V316" s="19">
        <f t="shared" si="91"/>
        <v>105952345.11</v>
      </c>
      <c r="W316" s="21">
        <f t="shared" si="92"/>
        <v>1.2077141026945277</v>
      </c>
      <c r="X316" s="21">
        <f t="shared" si="93"/>
        <v>0.06379585628805233</v>
      </c>
      <c r="Y316" s="21">
        <f t="shared" si="76"/>
        <v>0.01999999984213643</v>
      </c>
      <c r="Z316" s="21">
        <f t="shared" si="77"/>
        <v>1.2915099588247165</v>
      </c>
      <c r="AA316" s="22">
        <f t="shared" si="78"/>
        <v>2.5854728649670906</v>
      </c>
      <c r="AB316" s="22">
        <f t="shared" si="79"/>
        <v>0.7691326195454191</v>
      </c>
      <c r="AC316" s="23"/>
      <c r="AD316" s="22">
        <f t="shared" si="80"/>
        <v>4.646115443337226</v>
      </c>
      <c r="AE316" s="32">
        <v>143256.27496671106</v>
      </c>
      <c r="AF316" s="25">
        <f t="shared" si="81"/>
        <v>6655.8519147780025</v>
      </c>
      <c r="AG316" s="25"/>
      <c r="AH316" s="25">
        <f t="shared" si="82"/>
        <v>6655.8519147780025</v>
      </c>
      <c r="AI316" s="26"/>
      <c r="AJ316" s="27">
        <v>4382928672</v>
      </c>
      <c r="AK316" s="21">
        <f t="shared" si="83"/>
        <v>0.40018186565642566</v>
      </c>
      <c r="AL316" s="21">
        <f t="shared" si="84"/>
        <v>1.3452288050376924</v>
      </c>
      <c r="AM316" s="21">
        <f t="shared" si="85"/>
        <v>0.6283770451466749</v>
      </c>
      <c r="AN316" s="21">
        <f t="shared" si="86"/>
        <v>0.671976264823869</v>
      </c>
      <c r="AO316" s="21">
        <f t="shared" si="94"/>
        <v>2.4170000000000003</v>
      </c>
    </row>
    <row r="317" spans="1:41" ht="12.75">
      <c r="A317" s="12" t="s">
        <v>673</v>
      </c>
      <c r="B317" s="13" t="s">
        <v>674</v>
      </c>
      <c r="C317" s="14" t="s">
        <v>637</v>
      </c>
      <c r="D317" s="15"/>
      <c r="E317" s="15"/>
      <c r="F317" s="33">
        <v>857814200</v>
      </c>
      <c r="G317" s="31">
        <v>104.45</v>
      </c>
      <c r="H317" s="18">
        <f t="shared" si="87"/>
        <v>1.0445</v>
      </c>
      <c r="I317" s="16">
        <v>3051905.14</v>
      </c>
      <c r="L317" s="16">
        <v>248688.14</v>
      </c>
      <c r="M317" s="19">
        <f t="shared" si="88"/>
        <v>3300593.2800000003</v>
      </c>
      <c r="N317" s="16">
        <v>9073448</v>
      </c>
      <c r="Q317" s="19">
        <f t="shared" si="89"/>
        <v>9073448</v>
      </c>
      <c r="R317" s="16">
        <v>9347741</v>
      </c>
      <c r="T317" s="16">
        <v>279637</v>
      </c>
      <c r="U317" s="20">
        <f t="shared" si="90"/>
        <v>9627378</v>
      </c>
      <c r="V317" s="19">
        <f t="shared" si="91"/>
        <v>22001419.28</v>
      </c>
      <c r="W317" s="21">
        <f t="shared" si="92"/>
        <v>1.0897162812180072</v>
      </c>
      <c r="X317" s="21">
        <f t="shared" si="93"/>
        <v>0.0325987842122455</v>
      </c>
      <c r="Y317" s="21">
        <f t="shared" si="76"/>
        <v>0</v>
      </c>
      <c r="Z317" s="21">
        <f t="shared" si="77"/>
        <v>1.1223150654302527</v>
      </c>
      <c r="AA317" s="22">
        <f t="shared" si="78"/>
        <v>1.057740475734722</v>
      </c>
      <c r="AB317" s="22">
        <f t="shared" si="79"/>
        <v>0.3847678529919416</v>
      </c>
      <c r="AC317" s="23"/>
      <c r="AD317" s="22">
        <f t="shared" si="80"/>
        <v>2.5648233941569165</v>
      </c>
      <c r="AE317" s="32">
        <v>272208.4139985108</v>
      </c>
      <c r="AF317" s="25">
        <f t="shared" si="81"/>
        <v>6981.665083097316</v>
      </c>
      <c r="AG317" s="25"/>
      <c r="AH317" s="25">
        <f t="shared" si="82"/>
        <v>6981.665083097316</v>
      </c>
      <c r="AI317" s="26"/>
      <c r="AJ317" s="27">
        <v>821267784</v>
      </c>
      <c r="AK317" s="21">
        <f t="shared" si="83"/>
        <v>0.4018900222683032</v>
      </c>
      <c r="AL317" s="21">
        <f t="shared" si="84"/>
        <v>1.1048099264051978</v>
      </c>
      <c r="AM317" s="21">
        <f t="shared" si="85"/>
        <v>1.1382086552173827</v>
      </c>
      <c r="AN317" s="21">
        <f t="shared" si="86"/>
        <v>1.1722580853116722</v>
      </c>
      <c r="AO317" s="21">
        <f t="shared" si="94"/>
        <v>2.6790000000000003</v>
      </c>
    </row>
    <row r="318" spans="1:41" ht="12.75">
      <c r="A318" s="12" t="s">
        <v>675</v>
      </c>
      <c r="B318" s="13" t="s">
        <v>676</v>
      </c>
      <c r="C318" s="14" t="s">
        <v>637</v>
      </c>
      <c r="D318" s="15"/>
      <c r="E318" s="15"/>
      <c r="F318" s="33">
        <v>3601256052</v>
      </c>
      <c r="G318" s="31">
        <v>45.53</v>
      </c>
      <c r="H318" s="18">
        <f t="shared" si="87"/>
        <v>0.45530000000000004</v>
      </c>
      <c r="I318" s="16">
        <v>28795076.56</v>
      </c>
      <c r="L318" s="16">
        <v>2348720.06</v>
      </c>
      <c r="M318" s="19">
        <f t="shared" si="88"/>
        <v>31143796.619999997</v>
      </c>
      <c r="N318" s="16">
        <v>103833490</v>
      </c>
      <c r="Q318" s="19">
        <f t="shared" si="89"/>
        <v>103833490</v>
      </c>
      <c r="R318" s="16">
        <v>27814964.7</v>
      </c>
      <c r="S318" s="16">
        <v>1440502.52</v>
      </c>
      <c r="T318" s="16">
        <v>2615446.41</v>
      </c>
      <c r="U318" s="20">
        <f t="shared" si="90"/>
        <v>31870913.63</v>
      </c>
      <c r="V318" s="19">
        <f t="shared" si="91"/>
        <v>166848200.25</v>
      </c>
      <c r="W318" s="21">
        <f t="shared" si="92"/>
        <v>0.7723684264147958</v>
      </c>
      <c r="X318" s="21">
        <f t="shared" si="93"/>
        <v>0.07262594973071912</v>
      </c>
      <c r="Y318" s="21">
        <f t="shared" si="76"/>
        <v>0.04000000275459447</v>
      </c>
      <c r="Z318" s="21">
        <f t="shared" si="77"/>
        <v>0.8849943789001092</v>
      </c>
      <c r="AA318" s="22">
        <f t="shared" si="78"/>
        <v>2.8832576329121293</v>
      </c>
      <c r="AB318" s="22">
        <f t="shared" si="79"/>
        <v>0.864803728763022</v>
      </c>
      <c r="AC318" s="23"/>
      <c r="AD318" s="22">
        <f t="shared" si="80"/>
        <v>4.63305574057526</v>
      </c>
      <c r="AE318" s="32">
        <v>188043.86762360446</v>
      </c>
      <c r="AF318" s="25">
        <f t="shared" si="81"/>
        <v>8712.17720373515</v>
      </c>
      <c r="AG318" s="25"/>
      <c r="AH318" s="25">
        <f t="shared" si="82"/>
        <v>8712.17720373515</v>
      </c>
      <c r="AI318" s="26"/>
      <c r="AJ318" s="27">
        <v>7901116177</v>
      </c>
      <c r="AK318" s="21">
        <f t="shared" si="83"/>
        <v>0.39416958214915254</v>
      </c>
      <c r="AL318" s="21">
        <f t="shared" si="84"/>
        <v>1.314162299021211</v>
      </c>
      <c r="AM318" s="21">
        <f t="shared" si="85"/>
        <v>0.35203842187473255</v>
      </c>
      <c r="AN318" s="21">
        <f t="shared" si="86"/>
        <v>0.40337229469901514</v>
      </c>
      <c r="AO318" s="21">
        <f t="shared" si="94"/>
        <v>2.111</v>
      </c>
    </row>
    <row r="319" spans="1:41" ht="12.75">
      <c r="A319" s="12" t="s">
        <v>677</v>
      </c>
      <c r="B319" s="13" t="s">
        <v>678</v>
      </c>
      <c r="C319" s="14" t="s">
        <v>637</v>
      </c>
      <c r="D319" s="15"/>
      <c r="E319" s="15"/>
      <c r="F319" s="33">
        <v>1394196662</v>
      </c>
      <c r="G319" s="31">
        <v>36.53</v>
      </c>
      <c r="H319" s="18">
        <f t="shared" si="87"/>
        <v>0.3653</v>
      </c>
      <c r="I319" s="16">
        <v>13567224.63</v>
      </c>
      <c r="L319" s="16">
        <v>1106077.88</v>
      </c>
      <c r="M319" s="19">
        <f t="shared" si="88"/>
        <v>14673302.510000002</v>
      </c>
      <c r="N319" s="16">
        <v>44293131</v>
      </c>
      <c r="Q319" s="19">
        <f t="shared" si="89"/>
        <v>44293131</v>
      </c>
      <c r="R319" s="16">
        <v>16934008.38</v>
      </c>
      <c r="T319" s="16">
        <v>1233102</v>
      </c>
      <c r="U319" s="20">
        <f t="shared" si="90"/>
        <v>18167110.38</v>
      </c>
      <c r="V319" s="19">
        <f t="shared" si="91"/>
        <v>77133543.89</v>
      </c>
      <c r="W319" s="21">
        <f t="shared" si="92"/>
        <v>1.214606865842575</v>
      </c>
      <c r="X319" s="21">
        <f t="shared" si="93"/>
        <v>0.088445341579795</v>
      </c>
      <c r="Y319" s="21">
        <f t="shared" si="76"/>
        <v>0</v>
      </c>
      <c r="Z319" s="21">
        <f t="shared" si="77"/>
        <v>1.30305220742237</v>
      </c>
      <c r="AA319" s="22">
        <f t="shared" si="78"/>
        <v>3.1769643556928844</v>
      </c>
      <c r="AB319" s="22">
        <f t="shared" si="79"/>
        <v>1.0524557194786917</v>
      </c>
      <c r="AC319" s="23"/>
      <c r="AD319" s="22">
        <f t="shared" si="80"/>
        <v>5.532472282593946</v>
      </c>
      <c r="AE319" s="32">
        <v>121686.38602329452</v>
      </c>
      <c r="AF319" s="25">
        <f t="shared" si="81"/>
        <v>6732.265578429043</v>
      </c>
      <c r="AG319" s="25"/>
      <c r="AH319" s="25">
        <f t="shared" si="82"/>
        <v>6732.265578429043</v>
      </c>
      <c r="AI319" s="26"/>
      <c r="AJ319" s="27">
        <v>3813297103</v>
      </c>
      <c r="AK319" s="21">
        <f t="shared" si="83"/>
        <v>0.38479305739005254</v>
      </c>
      <c r="AL319" s="21">
        <f t="shared" si="84"/>
        <v>1.161544191381093</v>
      </c>
      <c r="AM319" s="21">
        <f t="shared" si="85"/>
        <v>0.4440778654953914</v>
      </c>
      <c r="AN319" s="21">
        <f t="shared" si="86"/>
        <v>0.4764147636361079</v>
      </c>
      <c r="AO319" s="21">
        <f t="shared" si="94"/>
        <v>2.0229999999999997</v>
      </c>
    </row>
    <row r="320" spans="1:41" ht="12.75">
      <c r="A320" s="12" t="s">
        <v>679</v>
      </c>
      <c r="B320" s="13" t="s">
        <v>680</v>
      </c>
      <c r="C320" s="14" t="s">
        <v>637</v>
      </c>
      <c r="D320" s="15"/>
      <c r="E320" s="15"/>
      <c r="F320" s="33">
        <v>414141225</v>
      </c>
      <c r="G320" s="31">
        <v>32.02</v>
      </c>
      <c r="H320" s="18">
        <f t="shared" si="87"/>
        <v>0.32020000000000004</v>
      </c>
      <c r="I320" s="16">
        <v>4847225.57</v>
      </c>
      <c r="L320" s="16">
        <v>395423.58</v>
      </c>
      <c r="M320" s="19">
        <f t="shared" si="88"/>
        <v>5242649.15</v>
      </c>
      <c r="N320" s="16">
        <v>15971549</v>
      </c>
      <c r="Q320" s="19">
        <f t="shared" si="89"/>
        <v>15971549</v>
      </c>
      <c r="R320" s="16">
        <v>7823561</v>
      </c>
      <c r="T320" s="16">
        <v>437365</v>
      </c>
      <c r="U320" s="20">
        <f t="shared" si="90"/>
        <v>8260926</v>
      </c>
      <c r="V320" s="19">
        <f t="shared" si="91"/>
        <v>29475124.15</v>
      </c>
      <c r="W320" s="21">
        <f t="shared" si="92"/>
        <v>1.8891046164264376</v>
      </c>
      <c r="X320" s="21">
        <f t="shared" si="93"/>
        <v>0.10560769457327027</v>
      </c>
      <c r="Y320" s="21">
        <f t="shared" si="76"/>
        <v>0</v>
      </c>
      <c r="Z320" s="21">
        <f t="shared" si="77"/>
        <v>1.9947123109997078</v>
      </c>
      <c r="AA320" s="22">
        <f t="shared" si="78"/>
        <v>3.8565465198495996</v>
      </c>
      <c r="AB320" s="22">
        <f t="shared" si="79"/>
        <v>1.2659085436374995</v>
      </c>
      <c r="AC320" s="23"/>
      <c r="AD320" s="22">
        <f t="shared" si="80"/>
        <v>7.117167374486806</v>
      </c>
      <c r="AE320" s="32">
        <v>81452.89069557362</v>
      </c>
      <c r="AF320" s="25">
        <f t="shared" si="81"/>
        <v>5797.138562161765</v>
      </c>
      <c r="AG320" s="25"/>
      <c r="AH320" s="25">
        <f t="shared" si="82"/>
        <v>5797.138562161765</v>
      </c>
      <c r="AI320" s="26"/>
      <c r="AJ320" s="27">
        <v>1292961910</v>
      </c>
      <c r="AK320" s="21">
        <f t="shared" si="83"/>
        <v>0.4054759161466714</v>
      </c>
      <c r="AL320" s="21">
        <f t="shared" si="84"/>
        <v>1.2352683305264578</v>
      </c>
      <c r="AM320" s="21">
        <f t="shared" si="85"/>
        <v>0.6050882813709493</v>
      </c>
      <c r="AN320" s="21">
        <f t="shared" si="86"/>
        <v>0.6389148772371802</v>
      </c>
      <c r="AO320" s="21">
        <f t="shared" si="94"/>
        <v>2.279</v>
      </c>
    </row>
    <row r="321" spans="1:41" ht="12.75">
      <c r="A321" s="12" t="s">
        <v>681</v>
      </c>
      <c r="B321" s="13" t="s">
        <v>682</v>
      </c>
      <c r="C321" s="14" t="s">
        <v>637</v>
      </c>
      <c r="D321" s="15"/>
      <c r="E321" s="15"/>
      <c r="F321" s="33">
        <v>741621214</v>
      </c>
      <c r="G321" s="31">
        <v>96.61</v>
      </c>
      <c r="H321" s="18">
        <f t="shared" si="87"/>
        <v>0.9661</v>
      </c>
      <c r="I321" s="16">
        <v>2803867.51</v>
      </c>
      <c r="L321" s="16">
        <v>228727.52</v>
      </c>
      <c r="M321" s="19">
        <f t="shared" si="88"/>
        <v>3032595.03</v>
      </c>
      <c r="N321" s="16">
        <v>12088944</v>
      </c>
      <c r="Q321" s="19">
        <f t="shared" si="89"/>
        <v>12088944</v>
      </c>
      <c r="R321" s="16">
        <v>6365491.75</v>
      </c>
      <c r="T321" s="16">
        <v>252197</v>
      </c>
      <c r="U321" s="20">
        <f t="shared" si="90"/>
        <v>6617688.75</v>
      </c>
      <c r="V321" s="19">
        <f t="shared" si="91"/>
        <v>21739227.78</v>
      </c>
      <c r="W321" s="21">
        <f t="shared" si="92"/>
        <v>0.8583211523396364</v>
      </c>
      <c r="X321" s="21">
        <f t="shared" si="93"/>
        <v>0.03400617393881616</v>
      </c>
      <c r="Y321" s="21">
        <f t="shared" si="76"/>
        <v>0</v>
      </c>
      <c r="Z321" s="21">
        <f t="shared" si="77"/>
        <v>0.8923273262784523</v>
      </c>
      <c r="AA321" s="22">
        <f t="shared" si="78"/>
        <v>1.6300698755362195</v>
      </c>
      <c r="AB321" s="22">
        <f t="shared" si="79"/>
        <v>0.4089142776328402</v>
      </c>
      <c r="AC321" s="23"/>
      <c r="AD321" s="22">
        <f t="shared" si="80"/>
        <v>2.9313114794475124</v>
      </c>
      <c r="AE321" s="32">
        <v>255025.6692913386</v>
      </c>
      <c r="AF321" s="25">
        <f t="shared" si="81"/>
        <v>7475.596719474857</v>
      </c>
      <c r="AG321" s="25"/>
      <c r="AH321" s="25">
        <f t="shared" si="82"/>
        <v>7475.596719474857</v>
      </c>
      <c r="AI321" s="26"/>
      <c r="AJ321" s="27">
        <v>767576473</v>
      </c>
      <c r="AK321" s="21">
        <f t="shared" si="83"/>
        <v>0.39508702216306724</v>
      </c>
      <c r="AL321" s="21">
        <f t="shared" si="84"/>
        <v>1.5749497835377244</v>
      </c>
      <c r="AM321" s="21">
        <f t="shared" si="85"/>
        <v>0.8292974021365035</v>
      </c>
      <c r="AN321" s="21">
        <f t="shared" si="86"/>
        <v>0.8621536723416482</v>
      </c>
      <c r="AO321" s="21">
        <f t="shared" si="94"/>
        <v>2.832</v>
      </c>
    </row>
    <row r="322" spans="1:41" ht="12.75">
      <c r="A322" s="12" t="s">
        <v>683</v>
      </c>
      <c r="B322" s="13" t="s">
        <v>684</v>
      </c>
      <c r="C322" s="14" t="s">
        <v>637</v>
      </c>
      <c r="D322" s="15"/>
      <c r="E322" s="15"/>
      <c r="F322" s="33">
        <v>3135231567</v>
      </c>
      <c r="G322" s="31">
        <v>29.15</v>
      </c>
      <c r="H322" s="18">
        <f t="shared" si="87"/>
        <v>0.2915</v>
      </c>
      <c r="I322" s="16">
        <v>38355394.730000004</v>
      </c>
      <c r="L322" s="16">
        <v>3116316.09</v>
      </c>
      <c r="M322" s="19">
        <f t="shared" si="88"/>
        <v>41471710.82000001</v>
      </c>
      <c r="N322" s="16">
        <v>169517527</v>
      </c>
      <c r="Q322" s="19">
        <f t="shared" si="89"/>
        <v>169517527</v>
      </c>
      <c r="R322" s="16">
        <v>84264112</v>
      </c>
      <c r="T322" s="16">
        <v>3534210.86</v>
      </c>
      <c r="U322" s="20">
        <f t="shared" si="90"/>
        <v>87798322.86</v>
      </c>
      <c r="V322" s="19">
        <f t="shared" si="91"/>
        <v>298787560.68</v>
      </c>
      <c r="W322" s="21">
        <f aca="true" t="shared" si="95" ref="W322:X385">(R322/$F322)*100</f>
        <v>2.6876519389165745</v>
      </c>
      <c r="X322" s="21">
        <f t="shared" si="93"/>
        <v>0.112725672234213</v>
      </c>
      <c r="Y322" s="21">
        <f aca="true" t="shared" si="96" ref="Y322:Y385">(S322/$F322)*100</f>
        <v>0</v>
      </c>
      <c r="Z322" s="21">
        <f aca="true" t="shared" si="97" ref="Z322:Z385">(U322/$F322)*100</f>
        <v>2.8003776111507874</v>
      </c>
      <c r="AA322" s="22">
        <f aca="true" t="shared" si="98" ref="AA322:AA385">(Q322/F322)*100</f>
        <v>5.4068582615798855</v>
      </c>
      <c r="AB322" s="22">
        <f aca="true" t="shared" si="99" ref="AB322:AB385">(M322/F322)*100</f>
        <v>1.3227638831055444</v>
      </c>
      <c r="AC322" s="23"/>
      <c r="AD322" s="22">
        <f aca="true" t="shared" si="100" ref="AD322:AD385">((V322/F322)*100)-AC322</f>
        <v>9.529999755836217</v>
      </c>
      <c r="AE322" s="32">
        <v>75901.13923573126</v>
      </c>
      <c r="AF322" s="25">
        <f aca="true" t="shared" si="101" ref="AF322:AF385">AE322/100*AD322</f>
        <v>7233.378383842096</v>
      </c>
      <c r="AG322" s="25"/>
      <c r="AH322" s="25">
        <f aca="true" t="shared" si="102" ref="AH322:AH385">AF322-AG322</f>
        <v>7233.378383842096</v>
      </c>
      <c r="AI322" s="26"/>
      <c r="AJ322" s="27">
        <v>10721860747</v>
      </c>
      <c r="AK322" s="21">
        <f aca="true" t="shared" si="103" ref="AK322:AK385">(M322/AJ322)*100</f>
        <v>0.38679583515019894</v>
      </c>
      <c r="AL322" s="21">
        <f aca="true" t="shared" si="104" ref="AL322:AL385">(Q322/AJ322)*100</f>
        <v>1.5810457811386087</v>
      </c>
      <c r="AM322" s="21">
        <f aca="true" t="shared" si="105" ref="AM322:AM385">(R322/AJ322)*100</f>
        <v>0.7859094049843659</v>
      </c>
      <c r="AN322" s="21">
        <f aca="true" t="shared" si="106" ref="AN322:AN385">(U322/AJ322)*100</f>
        <v>0.8188720683074172</v>
      </c>
      <c r="AO322" s="21">
        <f t="shared" si="94"/>
        <v>2.787</v>
      </c>
    </row>
    <row r="323" spans="1:41" ht="12.75">
      <c r="A323" s="12" t="s">
        <v>685</v>
      </c>
      <c r="B323" s="13" t="s">
        <v>686</v>
      </c>
      <c r="C323" s="14" t="s">
        <v>687</v>
      </c>
      <c r="D323" s="15"/>
      <c r="E323" s="15"/>
      <c r="F323" s="33">
        <v>454972286</v>
      </c>
      <c r="G323" s="31">
        <v>90.16</v>
      </c>
      <c r="H323" s="18">
        <f aca="true" t="shared" si="107" ref="H323:H386">G323/100</f>
        <v>0.9016</v>
      </c>
      <c r="I323" s="16">
        <v>1376084.24</v>
      </c>
      <c r="J323" s="16">
        <v>87671.89</v>
      </c>
      <c r="L323" s="16">
        <v>75004.84</v>
      </c>
      <c r="M323" s="19">
        <f aca="true" t="shared" si="108" ref="M323:M386">SUM(I323:L323)</f>
        <v>1538760.97</v>
      </c>
      <c r="N323" s="16">
        <v>38690</v>
      </c>
      <c r="Q323" s="19">
        <f aca="true" t="shared" si="109" ref="Q323:Q386">SUM(N323:P323)</f>
        <v>38690</v>
      </c>
      <c r="R323" s="16">
        <v>2289368.27</v>
      </c>
      <c r="U323" s="20">
        <f aca="true" t="shared" si="110" ref="U323:U386">SUM(R323:T323)</f>
        <v>2289368.27</v>
      </c>
      <c r="V323" s="19">
        <f aca="true" t="shared" si="111" ref="V323:V386">T323+S323+R323+P323+O323+N323+L323+K323+J323+I323</f>
        <v>3866819.24</v>
      </c>
      <c r="W323" s="21">
        <f t="shared" si="95"/>
        <v>0.5031885106953525</v>
      </c>
      <c r="X323" s="21">
        <f aca="true" t="shared" si="112" ref="X323:X386">(T323/$F323)*100</f>
        <v>0</v>
      </c>
      <c r="Y323" s="21">
        <f t="shared" si="96"/>
        <v>0</v>
      </c>
      <c r="Z323" s="21">
        <f t="shared" si="97"/>
        <v>0.5031885106953525</v>
      </c>
      <c r="AA323" s="22">
        <f t="shared" si="98"/>
        <v>0.00850381466971375</v>
      </c>
      <c r="AB323" s="22">
        <f t="shared" si="99"/>
        <v>0.3382098244990685</v>
      </c>
      <c r="AC323" s="23"/>
      <c r="AD323" s="22">
        <f t="shared" si="100"/>
        <v>0.8499021498641348</v>
      </c>
      <c r="AE323" s="32">
        <v>1408290.9395973154</v>
      </c>
      <c r="AF323" s="25">
        <f t="shared" si="101"/>
        <v>11969.094971979408</v>
      </c>
      <c r="AG323" s="25"/>
      <c r="AH323" s="25">
        <f t="shared" si="102"/>
        <v>11969.094971979408</v>
      </c>
      <c r="AI323" s="26"/>
      <c r="AJ323" s="27">
        <v>504606813</v>
      </c>
      <c r="AK323" s="21">
        <f t="shared" si="103"/>
        <v>0.30494256723402585</v>
      </c>
      <c r="AL323" s="21">
        <f t="shared" si="104"/>
        <v>0.007667355850781983</v>
      </c>
      <c r="AM323" s="21">
        <f t="shared" si="105"/>
        <v>0.4536934918474832</v>
      </c>
      <c r="AN323" s="21">
        <f t="shared" si="106"/>
        <v>0.4536934918474832</v>
      </c>
      <c r="AO323" s="21">
        <f aca="true" t="shared" si="113" ref="AO323:AO386">ROUND(AK323,3)+ROUND(AL323,3)+ROUND(AN323,3)</f>
        <v>0.767</v>
      </c>
    </row>
    <row r="324" spans="1:41" ht="12.75">
      <c r="A324" s="12" t="s">
        <v>688</v>
      </c>
      <c r="B324" s="13" t="s">
        <v>689</v>
      </c>
      <c r="C324" s="14" t="s">
        <v>687</v>
      </c>
      <c r="D324" s="15"/>
      <c r="E324" s="15"/>
      <c r="F324" s="33">
        <v>189058850</v>
      </c>
      <c r="G324" s="31">
        <v>102.29</v>
      </c>
      <c r="H324" s="18">
        <f t="shared" si="107"/>
        <v>1.0229000000000001</v>
      </c>
      <c r="I324" s="16">
        <v>508206.33</v>
      </c>
      <c r="J324" s="16">
        <v>32376.23</v>
      </c>
      <c r="K324" s="16">
        <v>10038.51</v>
      </c>
      <c r="L324" s="16">
        <v>27711.7</v>
      </c>
      <c r="M324" s="19">
        <f t="shared" si="108"/>
        <v>578332.77</v>
      </c>
      <c r="O324" s="16">
        <v>3194837</v>
      </c>
      <c r="Q324" s="19">
        <f t="shared" si="109"/>
        <v>3194837</v>
      </c>
      <c r="R324" s="16">
        <v>1447106.81</v>
      </c>
      <c r="S324" s="16">
        <v>85076.48</v>
      </c>
      <c r="U324" s="20">
        <f t="shared" si="110"/>
        <v>1532183.29</v>
      </c>
      <c r="V324" s="19">
        <f t="shared" si="111"/>
        <v>5305353.0600000005</v>
      </c>
      <c r="W324" s="21">
        <f t="shared" si="95"/>
        <v>0.7654266436085907</v>
      </c>
      <c r="X324" s="21">
        <f t="shared" si="112"/>
        <v>0</v>
      </c>
      <c r="Y324" s="21">
        <f t="shared" si="96"/>
        <v>0.04499999867766042</v>
      </c>
      <c r="Z324" s="21">
        <f t="shared" si="97"/>
        <v>0.8104266422862512</v>
      </c>
      <c r="AA324" s="22">
        <f t="shared" si="98"/>
        <v>1.6898637646425967</v>
      </c>
      <c r="AB324" s="22">
        <f t="shared" si="99"/>
        <v>0.30590092450049283</v>
      </c>
      <c r="AC324" s="23"/>
      <c r="AD324" s="22">
        <f t="shared" si="100"/>
        <v>2.806191331429341</v>
      </c>
      <c r="AE324" s="32">
        <v>284872.35294117645</v>
      </c>
      <c r="AF324" s="25">
        <f t="shared" si="101"/>
        <v>7994.063273874091</v>
      </c>
      <c r="AG324" s="25"/>
      <c r="AH324" s="25">
        <f t="shared" si="102"/>
        <v>7994.063273874091</v>
      </c>
      <c r="AI324" s="26"/>
      <c r="AJ324" s="27">
        <v>184826327</v>
      </c>
      <c r="AK324" s="21">
        <f t="shared" si="103"/>
        <v>0.31290605585642567</v>
      </c>
      <c r="AL324" s="21">
        <f t="shared" si="104"/>
        <v>1.7285616458741833</v>
      </c>
      <c r="AM324" s="21">
        <f t="shared" si="105"/>
        <v>0.7829549142098139</v>
      </c>
      <c r="AN324" s="21">
        <f t="shared" si="106"/>
        <v>0.8289854128843884</v>
      </c>
      <c r="AO324" s="21">
        <f t="shared" si="113"/>
        <v>2.8710000000000004</v>
      </c>
    </row>
    <row r="325" spans="1:41" ht="12.75">
      <c r="A325" s="12" t="s">
        <v>690</v>
      </c>
      <c r="B325" s="13" t="s">
        <v>691</v>
      </c>
      <c r="C325" s="14" t="s">
        <v>687</v>
      </c>
      <c r="D325" s="15"/>
      <c r="E325" s="15"/>
      <c r="F325" s="33">
        <v>1184771700</v>
      </c>
      <c r="G325" s="31">
        <v>83.16</v>
      </c>
      <c r="H325" s="18">
        <f t="shared" si="107"/>
        <v>0.8316</v>
      </c>
      <c r="I325" s="16">
        <v>3427636.97</v>
      </c>
      <c r="K325" s="16">
        <v>67631.69</v>
      </c>
      <c r="L325" s="16">
        <v>186854.02</v>
      </c>
      <c r="M325" s="19">
        <f t="shared" si="108"/>
        <v>3682122.68</v>
      </c>
      <c r="N325" s="16">
        <v>6785219</v>
      </c>
      <c r="Q325" s="19">
        <f t="shared" si="109"/>
        <v>6785219</v>
      </c>
      <c r="R325" s="16">
        <v>14791261.49</v>
      </c>
      <c r="T325" s="16">
        <v>407437</v>
      </c>
      <c r="U325" s="20">
        <f t="shared" si="110"/>
        <v>15198698.49</v>
      </c>
      <c r="V325" s="19">
        <f t="shared" si="111"/>
        <v>25666040.17</v>
      </c>
      <c r="W325" s="21">
        <f t="shared" si="95"/>
        <v>1.2484482445014513</v>
      </c>
      <c r="X325" s="21">
        <f t="shared" si="112"/>
        <v>0.03438949461740182</v>
      </c>
      <c r="Y325" s="21">
        <f t="shared" si="96"/>
        <v>0</v>
      </c>
      <c r="Z325" s="21">
        <f t="shared" si="97"/>
        <v>1.282837739118853</v>
      </c>
      <c r="AA325" s="22">
        <f t="shared" si="98"/>
        <v>0.5727026565540011</v>
      </c>
      <c r="AB325" s="22">
        <f t="shared" si="99"/>
        <v>0.3107875280950752</v>
      </c>
      <c r="AC325" s="23"/>
      <c r="AD325" s="22">
        <f t="shared" si="100"/>
        <v>2.166327923767929</v>
      </c>
      <c r="AE325" s="32">
        <v>214281.78403755868</v>
      </c>
      <c r="AF325" s="25">
        <f t="shared" si="101"/>
        <v>4642.046123153723</v>
      </c>
      <c r="AG325" s="25"/>
      <c r="AH325" s="25">
        <f t="shared" si="102"/>
        <v>4642.046123153723</v>
      </c>
      <c r="AI325" s="26"/>
      <c r="AJ325" s="27">
        <v>1424689394</v>
      </c>
      <c r="AK325" s="21">
        <f t="shared" si="103"/>
        <v>0.2584509083528701</v>
      </c>
      <c r="AL325" s="21">
        <f t="shared" si="104"/>
        <v>0.4762595291700473</v>
      </c>
      <c r="AM325" s="21">
        <f t="shared" si="105"/>
        <v>1.0382095600832415</v>
      </c>
      <c r="AN325" s="21">
        <f t="shared" si="106"/>
        <v>1.0668078638058565</v>
      </c>
      <c r="AO325" s="21">
        <f t="shared" si="113"/>
        <v>1.801</v>
      </c>
    </row>
    <row r="326" spans="1:41" ht="12.75">
      <c r="A326" s="12" t="s">
        <v>692</v>
      </c>
      <c r="B326" s="13" t="s">
        <v>693</v>
      </c>
      <c r="C326" s="14" t="s">
        <v>687</v>
      </c>
      <c r="D326" s="15"/>
      <c r="E326" s="15"/>
      <c r="F326" s="33">
        <v>630000810</v>
      </c>
      <c r="G326" s="31">
        <v>84.1</v>
      </c>
      <c r="H326" s="18">
        <f t="shared" si="107"/>
        <v>0.841</v>
      </c>
      <c r="I326" s="16">
        <v>2083259.32</v>
      </c>
      <c r="J326" s="16">
        <v>132735.37</v>
      </c>
      <c r="K326" s="16">
        <v>41136.89</v>
      </c>
      <c r="L326" s="16">
        <v>113591.69</v>
      </c>
      <c r="M326" s="19">
        <f t="shared" si="108"/>
        <v>2370723.27</v>
      </c>
      <c r="N326" s="16">
        <v>4483855</v>
      </c>
      <c r="O326" s="16">
        <v>3997914</v>
      </c>
      <c r="Q326" s="19">
        <f t="shared" si="109"/>
        <v>8481769</v>
      </c>
      <c r="R326" s="16">
        <v>4961068.74</v>
      </c>
      <c r="S326" s="16">
        <v>63073</v>
      </c>
      <c r="U326" s="20">
        <f t="shared" si="110"/>
        <v>5024141.74</v>
      </c>
      <c r="V326" s="19">
        <f t="shared" si="111"/>
        <v>15876634.01</v>
      </c>
      <c r="W326" s="21">
        <f t="shared" si="95"/>
        <v>0.7874702161097221</v>
      </c>
      <c r="X326" s="21">
        <f t="shared" si="112"/>
        <v>0</v>
      </c>
      <c r="Y326" s="21">
        <f t="shared" si="96"/>
        <v>0.010011574429563035</v>
      </c>
      <c r="Z326" s="21">
        <f t="shared" si="97"/>
        <v>0.7974817905392851</v>
      </c>
      <c r="AA326" s="22">
        <f t="shared" si="98"/>
        <v>1.3463108087114999</v>
      </c>
      <c r="AB326" s="22">
        <f t="shared" si="99"/>
        <v>0.3763047971319275</v>
      </c>
      <c r="AC326" s="23"/>
      <c r="AD326" s="22">
        <f t="shared" si="100"/>
        <v>2.5200973963827122</v>
      </c>
      <c r="AE326" s="32">
        <v>336470.7138499085</v>
      </c>
      <c r="AF326" s="25">
        <f t="shared" si="101"/>
        <v>8479.38969932187</v>
      </c>
      <c r="AG326" s="25"/>
      <c r="AH326" s="25">
        <f t="shared" si="102"/>
        <v>8479.38969932187</v>
      </c>
      <c r="AI326" s="26"/>
      <c r="AJ326" s="27">
        <v>748863935</v>
      </c>
      <c r="AK326" s="21">
        <f t="shared" si="103"/>
        <v>0.31657597050657804</v>
      </c>
      <c r="AL326" s="21">
        <f t="shared" si="104"/>
        <v>1.1326181704824654</v>
      </c>
      <c r="AM326" s="21">
        <f t="shared" si="105"/>
        <v>0.6624793247654529</v>
      </c>
      <c r="AN326" s="21">
        <f t="shared" si="106"/>
        <v>0.6709018160956035</v>
      </c>
      <c r="AO326" s="21">
        <f t="shared" si="113"/>
        <v>2.121</v>
      </c>
    </row>
    <row r="327" spans="1:41" ht="12.75">
      <c r="A327" s="12" t="s">
        <v>694</v>
      </c>
      <c r="B327" s="13" t="s">
        <v>695</v>
      </c>
      <c r="C327" s="14" t="s">
        <v>687</v>
      </c>
      <c r="D327" s="15"/>
      <c r="E327" s="15"/>
      <c r="F327" s="33">
        <v>966673000</v>
      </c>
      <c r="G327" s="31">
        <v>98.94</v>
      </c>
      <c r="H327" s="18">
        <f t="shared" si="107"/>
        <v>0.9894</v>
      </c>
      <c r="I327" s="16">
        <v>2733702.7600000002</v>
      </c>
      <c r="K327" s="16">
        <v>53950.15</v>
      </c>
      <c r="L327" s="16">
        <v>149048.95</v>
      </c>
      <c r="M327" s="19">
        <f t="shared" si="108"/>
        <v>2936701.8600000003</v>
      </c>
      <c r="N327" s="16">
        <v>3597114</v>
      </c>
      <c r="Q327" s="19">
        <f t="shared" si="109"/>
        <v>3597114</v>
      </c>
      <c r="R327" s="16">
        <v>3466438</v>
      </c>
      <c r="T327" s="16">
        <v>331562</v>
      </c>
      <c r="U327" s="20">
        <f t="shared" si="110"/>
        <v>3798000</v>
      </c>
      <c r="V327" s="19">
        <f t="shared" si="111"/>
        <v>10331815.860000001</v>
      </c>
      <c r="W327" s="21">
        <f t="shared" si="95"/>
        <v>0.35859468506930475</v>
      </c>
      <c r="X327" s="21">
        <f t="shared" si="112"/>
        <v>0.034299292521876586</v>
      </c>
      <c r="Y327" s="21">
        <f t="shared" si="96"/>
        <v>0</v>
      </c>
      <c r="Z327" s="21">
        <f t="shared" si="97"/>
        <v>0.39289397759118133</v>
      </c>
      <c r="AA327" s="22">
        <f t="shared" si="98"/>
        <v>0.3721128033988743</v>
      </c>
      <c r="AB327" s="22">
        <f t="shared" si="99"/>
        <v>0.3037947537585099</v>
      </c>
      <c r="AC327" s="23"/>
      <c r="AD327" s="22">
        <f t="shared" si="100"/>
        <v>1.0688015347485655</v>
      </c>
      <c r="AE327" s="32">
        <v>898636.282306163</v>
      </c>
      <c r="AF327" s="25">
        <f t="shared" si="101"/>
        <v>9604.638377095724</v>
      </c>
      <c r="AG327" s="25"/>
      <c r="AH327" s="25">
        <f t="shared" si="102"/>
        <v>9604.638377095724</v>
      </c>
      <c r="AI327" s="26"/>
      <c r="AJ327" s="27">
        <v>977029513</v>
      </c>
      <c r="AK327" s="21">
        <f t="shared" si="103"/>
        <v>0.30057452931823564</v>
      </c>
      <c r="AL327" s="21">
        <f t="shared" si="104"/>
        <v>0.3681684076210705</v>
      </c>
      <c r="AM327" s="21">
        <f t="shared" si="105"/>
        <v>0.35479358134803857</v>
      </c>
      <c r="AN327" s="21">
        <f t="shared" si="106"/>
        <v>0.3887293013634891</v>
      </c>
      <c r="AO327" s="21">
        <f t="shared" si="113"/>
        <v>1.058</v>
      </c>
    </row>
    <row r="328" spans="1:41" ht="12.75">
      <c r="A328" s="12" t="s">
        <v>696</v>
      </c>
      <c r="B328" s="13" t="s">
        <v>697</v>
      </c>
      <c r="C328" s="14" t="s">
        <v>687</v>
      </c>
      <c r="D328" s="15"/>
      <c r="E328" s="15"/>
      <c r="F328" s="33">
        <v>1028181105</v>
      </c>
      <c r="G328" s="31">
        <v>67.59</v>
      </c>
      <c r="H328" s="18">
        <f t="shared" si="107"/>
        <v>0.6759000000000001</v>
      </c>
      <c r="I328" s="16">
        <v>4270689.94</v>
      </c>
      <c r="K328" s="16">
        <v>84325.98</v>
      </c>
      <c r="L328" s="16">
        <v>232838.09</v>
      </c>
      <c r="M328" s="19">
        <f t="shared" si="108"/>
        <v>4587854.010000001</v>
      </c>
      <c r="N328" s="16">
        <v>8093021</v>
      </c>
      <c r="Q328" s="19">
        <f t="shared" si="109"/>
        <v>8093021</v>
      </c>
      <c r="R328" s="16">
        <v>6693390.83</v>
      </c>
      <c r="T328" s="16">
        <v>512837.93</v>
      </c>
      <c r="U328" s="20">
        <f t="shared" si="110"/>
        <v>7206228.76</v>
      </c>
      <c r="V328" s="19">
        <f t="shared" si="111"/>
        <v>19887103.77</v>
      </c>
      <c r="W328" s="21">
        <f t="shared" si="95"/>
        <v>0.650993370472413</v>
      </c>
      <c r="X328" s="21">
        <f t="shared" si="112"/>
        <v>0.04987817102513277</v>
      </c>
      <c r="Y328" s="21">
        <f t="shared" si="96"/>
        <v>0</v>
      </c>
      <c r="Z328" s="21">
        <f t="shared" si="97"/>
        <v>0.7008715414975458</v>
      </c>
      <c r="AA328" s="22">
        <f t="shared" si="98"/>
        <v>0.7871201834622316</v>
      </c>
      <c r="AB328" s="22">
        <f t="shared" si="99"/>
        <v>0.4462106906739937</v>
      </c>
      <c r="AC328" s="23"/>
      <c r="AD328" s="22">
        <f t="shared" si="100"/>
        <v>1.934202415633771</v>
      </c>
      <c r="AE328" s="32">
        <v>336845.94886363635</v>
      </c>
      <c r="AF328" s="25">
        <f t="shared" si="101"/>
        <v>6515.282479884951</v>
      </c>
      <c r="AG328" s="25"/>
      <c r="AH328" s="25">
        <f t="shared" si="102"/>
        <v>6515.282479884951</v>
      </c>
      <c r="AI328" s="26"/>
      <c r="AJ328" s="27">
        <v>1521202996</v>
      </c>
      <c r="AK328" s="21">
        <f t="shared" si="103"/>
        <v>0.3015938058276083</v>
      </c>
      <c r="AL328" s="21">
        <f t="shared" si="104"/>
        <v>0.5320145320039851</v>
      </c>
      <c r="AM328" s="21">
        <f t="shared" si="105"/>
        <v>0.4400064191038446</v>
      </c>
      <c r="AN328" s="21">
        <f t="shared" si="106"/>
        <v>0.4737190748998498</v>
      </c>
      <c r="AO328" s="21">
        <f t="shared" si="113"/>
        <v>1.308</v>
      </c>
    </row>
    <row r="329" spans="1:41" ht="12.75">
      <c r="A329" s="12" t="s">
        <v>698</v>
      </c>
      <c r="B329" s="13" t="s">
        <v>699</v>
      </c>
      <c r="C329" s="14" t="s">
        <v>687</v>
      </c>
      <c r="D329" s="15"/>
      <c r="E329" s="15"/>
      <c r="F329" s="33">
        <v>1112381900</v>
      </c>
      <c r="G329" s="31">
        <v>102.08</v>
      </c>
      <c r="H329" s="18">
        <f t="shared" si="107"/>
        <v>1.0208</v>
      </c>
      <c r="I329" s="16">
        <v>2955586.87</v>
      </c>
      <c r="K329" s="16">
        <v>58379.49</v>
      </c>
      <c r="L329" s="16">
        <v>161140.74</v>
      </c>
      <c r="M329" s="19">
        <f t="shared" si="108"/>
        <v>3175107.1000000006</v>
      </c>
      <c r="N329" s="16">
        <v>5675312</v>
      </c>
      <c r="Q329" s="19">
        <f t="shared" si="109"/>
        <v>5675312</v>
      </c>
      <c r="R329" s="16">
        <v>6182086.09</v>
      </c>
      <c r="T329" s="16">
        <v>360549.96</v>
      </c>
      <c r="U329" s="20">
        <f t="shared" si="110"/>
        <v>6542636.05</v>
      </c>
      <c r="V329" s="19">
        <f t="shared" si="111"/>
        <v>15393055.150000002</v>
      </c>
      <c r="W329" s="21">
        <f t="shared" si="95"/>
        <v>0.5557521288327326</v>
      </c>
      <c r="X329" s="21">
        <f t="shared" si="112"/>
        <v>0.03241242598427752</v>
      </c>
      <c r="Y329" s="21">
        <f t="shared" si="96"/>
        <v>0</v>
      </c>
      <c r="Z329" s="21">
        <f t="shared" si="97"/>
        <v>0.5881645548170101</v>
      </c>
      <c r="AA329" s="22">
        <f t="shared" si="98"/>
        <v>0.5101945653736365</v>
      </c>
      <c r="AB329" s="22">
        <f t="shared" si="99"/>
        <v>0.2854331862105991</v>
      </c>
      <c r="AC329" s="23"/>
      <c r="AD329" s="22">
        <f t="shared" si="100"/>
        <v>1.383792306401246</v>
      </c>
      <c r="AE329" s="32">
        <v>517127.50263435196</v>
      </c>
      <c r="AF329" s="25">
        <f t="shared" si="101"/>
        <v>7155.970595739062</v>
      </c>
      <c r="AG329" s="25"/>
      <c r="AH329" s="25">
        <f t="shared" si="102"/>
        <v>7155.970595739062</v>
      </c>
      <c r="AI329" s="26"/>
      <c r="AJ329" s="27">
        <v>1089715811</v>
      </c>
      <c r="AK329" s="21">
        <f t="shared" si="103"/>
        <v>0.2913701965181453</v>
      </c>
      <c r="AL329" s="21">
        <f t="shared" si="104"/>
        <v>0.5208066123948347</v>
      </c>
      <c r="AM329" s="21">
        <f t="shared" si="105"/>
        <v>0.5673117731793652</v>
      </c>
      <c r="AN329" s="21">
        <f t="shared" si="106"/>
        <v>0.6003983776280181</v>
      </c>
      <c r="AO329" s="21">
        <f t="shared" si="113"/>
        <v>1.412</v>
      </c>
    </row>
    <row r="330" spans="1:41" ht="12.75">
      <c r="A330" s="12" t="s">
        <v>700</v>
      </c>
      <c r="B330" s="13" t="s">
        <v>701</v>
      </c>
      <c r="C330" s="14" t="s">
        <v>687</v>
      </c>
      <c r="D330" s="15"/>
      <c r="E330" s="15"/>
      <c r="F330" s="33">
        <v>1475532900</v>
      </c>
      <c r="G330" s="31">
        <v>108.78</v>
      </c>
      <c r="H330" s="18">
        <f t="shared" si="107"/>
        <v>1.0878</v>
      </c>
      <c r="I330" s="16">
        <v>3463426.48</v>
      </c>
      <c r="J330" s="16">
        <v>220239.22</v>
      </c>
      <c r="L330" s="16">
        <v>188838.8</v>
      </c>
      <c r="M330" s="19">
        <f t="shared" si="108"/>
        <v>3872504.5</v>
      </c>
      <c r="N330" s="16">
        <v>12800400</v>
      </c>
      <c r="Q330" s="19">
        <f t="shared" si="109"/>
        <v>12800400</v>
      </c>
      <c r="R330" s="16">
        <v>6312000</v>
      </c>
      <c r="U330" s="20">
        <f t="shared" si="110"/>
        <v>6312000</v>
      </c>
      <c r="V330" s="19">
        <f t="shared" si="111"/>
        <v>22984904.5</v>
      </c>
      <c r="W330" s="21">
        <f t="shared" si="95"/>
        <v>0.42777765239934673</v>
      </c>
      <c r="X330" s="21">
        <f t="shared" si="112"/>
        <v>0</v>
      </c>
      <c r="Y330" s="21">
        <f t="shared" si="96"/>
        <v>0</v>
      </c>
      <c r="Z330" s="21">
        <f t="shared" si="97"/>
        <v>0.42777765239934673</v>
      </c>
      <c r="AA330" s="22">
        <f t="shared" si="98"/>
        <v>0.8675103076319071</v>
      </c>
      <c r="AB330" s="22">
        <f t="shared" si="99"/>
        <v>0.2624478586685529</v>
      </c>
      <c r="AC330" s="23"/>
      <c r="AD330" s="22">
        <f t="shared" si="100"/>
        <v>1.5577358186998067</v>
      </c>
      <c r="AE330" s="32">
        <v>673541.5046059366</v>
      </c>
      <c r="AF330" s="25">
        <f t="shared" si="101"/>
        <v>10491.997271056282</v>
      </c>
      <c r="AG330" s="25"/>
      <c r="AH330" s="25">
        <f t="shared" si="102"/>
        <v>10491.997271056282</v>
      </c>
      <c r="AI330" s="26"/>
      <c r="AJ330" s="27">
        <v>1356437672</v>
      </c>
      <c r="AK330" s="21">
        <f t="shared" si="103"/>
        <v>0.28549078073673556</v>
      </c>
      <c r="AL330" s="21">
        <f t="shared" si="104"/>
        <v>0.9436777128967854</v>
      </c>
      <c r="AM330" s="21">
        <f t="shared" si="105"/>
        <v>0.46533653040565215</v>
      </c>
      <c r="AN330" s="21">
        <f t="shared" si="106"/>
        <v>0.46533653040565215</v>
      </c>
      <c r="AO330" s="21">
        <f t="shared" si="113"/>
        <v>1.694</v>
      </c>
    </row>
    <row r="331" spans="1:41" ht="12.75">
      <c r="A331" s="12" t="s">
        <v>702</v>
      </c>
      <c r="B331" s="13" t="s">
        <v>703</v>
      </c>
      <c r="C331" s="14" t="s">
        <v>687</v>
      </c>
      <c r="D331" s="15"/>
      <c r="E331" s="15"/>
      <c r="F331" s="33">
        <v>3018022351</v>
      </c>
      <c r="G331" s="31">
        <v>99.23</v>
      </c>
      <c r="H331" s="18">
        <f t="shared" si="107"/>
        <v>0.9923000000000001</v>
      </c>
      <c r="I331" s="16">
        <v>8347267.83</v>
      </c>
      <c r="J331" s="16">
        <v>531971.96</v>
      </c>
      <c r="L331" s="16">
        <v>455096.17</v>
      </c>
      <c r="M331" s="19">
        <f t="shared" si="108"/>
        <v>9334335.959999999</v>
      </c>
      <c r="N331" s="16">
        <v>21270536</v>
      </c>
      <c r="O331" s="16">
        <v>13496631</v>
      </c>
      <c r="Q331" s="19">
        <f t="shared" si="109"/>
        <v>34767167</v>
      </c>
      <c r="R331" s="16">
        <v>6447804</v>
      </c>
      <c r="S331" s="16">
        <v>362380</v>
      </c>
      <c r="U331" s="20">
        <f t="shared" si="110"/>
        <v>6810184</v>
      </c>
      <c r="V331" s="19">
        <f t="shared" si="111"/>
        <v>50911686.96</v>
      </c>
      <c r="W331" s="21">
        <f t="shared" si="95"/>
        <v>0.2136433481966615</v>
      </c>
      <c r="X331" s="21">
        <f t="shared" si="112"/>
        <v>0</v>
      </c>
      <c r="Y331" s="21">
        <f t="shared" si="96"/>
        <v>0.012007200671655994</v>
      </c>
      <c r="Z331" s="21">
        <f t="shared" si="97"/>
        <v>0.22565054886831748</v>
      </c>
      <c r="AA331" s="22">
        <f t="shared" si="98"/>
        <v>1.1519850735525583</v>
      </c>
      <c r="AB331" s="22">
        <f t="shared" si="99"/>
        <v>0.30928650866045226</v>
      </c>
      <c r="AC331" s="23"/>
      <c r="AD331" s="22">
        <f t="shared" si="100"/>
        <v>1.686922131081328</v>
      </c>
      <c r="AE331" s="32">
        <v>849807.7599272507</v>
      </c>
      <c r="AF331" s="25">
        <f t="shared" si="101"/>
        <v>14335.595173859272</v>
      </c>
      <c r="AG331" s="25"/>
      <c r="AH331" s="25">
        <f t="shared" si="102"/>
        <v>14335.595173859272</v>
      </c>
      <c r="AI331" s="26"/>
      <c r="AJ331" s="27">
        <v>3041417551</v>
      </c>
      <c r="AK331" s="21">
        <f t="shared" si="103"/>
        <v>0.30690741417372713</v>
      </c>
      <c r="AL331" s="21">
        <f t="shared" si="104"/>
        <v>1.1431237709721496</v>
      </c>
      <c r="AM331" s="21">
        <f t="shared" si="105"/>
        <v>0.21199996027773302</v>
      </c>
      <c r="AN331" s="21">
        <f t="shared" si="106"/>
        <v>0.22391479912913806</v>
      </c>
      <c r="AO331" s="21">
        <f t="shared" si="113"/>
        <v>1.674</v>
      </c>
    </row>
    <row r="332" spans="1:41" ht="12.75">
      <c r="A332" s="12" t="s">
        <v>704</v>
      </c>
      <c r="B332" s="13" t="s">
        <v>705</v>
      </c>
      <c r="C332" s="14" t="s">
        <v>687</v>
      </c>
      <c r="D332" s="15"/>
      <c r="E332" s="15"/>
      <c r="F332" s="33">
        <v>1826814992</v>
      </c>
      <c r="G332" s="31">
        <v>88.24</v>
      </c>
      <c r="H332" s="18">
        <f t="shared" si="107"/>
        <v>0.8824</v>
      </c>
      <c r="I332" s="16">
        <v>4899304.53</v>
      </c>
      <c r="J332" s="16">
        <v>312278.26</v>
      </c>
      <c r="L332" s="16">
        <v>267006.45</v>
      </c>
      <c r="M332" s="19">
        <f t="shared" si="108"/>
        <v>5478589.24</v>
      </c>
      <c r="N332" s="16">
        <v>1967702</v>
      </c>
      <c r="Q332" s="19">
        <f t="shared" si="109"/>
        <v>1967702</v>
      </c>
      <c r="R332" s="16">
        <v>5591406.9</v>
      </c>
      <c r="U332" s="20">
        <f t="shared" si="110"/>
        <v>5591406.9</v>
      </c>
      <c r="V332" s="19">
        <f t="shared" si="111"/>
        <v>13037698.14</v>
      </c>
      <c r="W332" s="21">
        <f t="shared" si="95"/>
        <v>0.3060740646691606</v>
      </c>
      <c r="X332" s="21">
        <f t="shared" si="112"/>
        <v>0</v>
      </c>
      <c r="Y332" s="21">
        <f t="shared" si="96"/>
        <v>0</v>
      </c>
      <c r="Z332" s="21">
        <f t="shared" si="97"/>
        <v>0.3060740646691606</v>
      </c>
      <c r="AA332" s="22">
        <f t="shared" si="98"/>
        <v>0.10771216618086525</v>
      </c>
      <c r="AB332" s="22">
        <f t="shared" si="99"/>
        <v>0.29989841686168955</v>
      </c>
      <c r="AC332" s="23"/>
      <c r="AD332" s="22">
        <f t="shared" si="100"/>
        <v>0.7136846477117154</v>
      </c>
      <c r="AE332" s="32">
        <v>2003540.4205607476</v>
      </c>
      <c r="AF332" s="25">
        <f t="shared" si="101"/>
        <v>14298.960392240791</v>
      </c>
      <c r="AG332" s="25"/>
      <c r="AH332" s="25">
        <f t="shared" si="102"/>
        <v>14298.960392240791</v>
      </c>
      <c r="AI332" s="26"/>
      <c r="AJ332" s="27">
        <v>2070180822</v>
      </c>
      <c r="AK332" s="21">
        <f t="shared" si="103"/>
        <v>0.26464302933243966</v>
      </c>
      <c r="AL332" s="21">
        <f t="shared" si="104"/>
        <v>0.09504976469152122</v>
      </c>
      <c r="AM332" s="21">
        <f t="shared" si="105"/>
        <v>0.27009268178796797</v>
      </c>
      <c r="AN332" s="21">
        <f t="shared" si="106"/>
        <v>0.27009268178796797</v>
      </c>
      <c r="AO332" s="21">
        <f t="shared" si="113"/>
        <v>0.63</v>
      </c>
    </row>
    <row r="333" spans="1:41" ht="12.75">
      <c r="A333" s="12" t="s">
        <v>706</v>
      </c>
      <c r="B333" s="13" t="s">
        <v>707</v>
      </c>
      <c r="C333" s="14" t="s">
        <v>687</v>
      </c>
      <c r="D333" s="15"/>
      <c r="E333" s="15"/>
      <c r="F333" s="33">
        <v>2018248527</v>
      </c>
      <c r="G333" s="31">
        <v>101.37</v>
      </c>
      <c r="H333" s="18">
        <f t="shared" si="107"/>
        <v>1.0137</v>
      </c>
      <c r="I333" s="16">
        <v>5514011.280000001</v>
      </c>
      <c r="J333" s="16">
        <v>352078.56</v>
      </c>
      <c r="K333" s="16">
        <v>110330.46</v>
      </c>
      <c r="L333" s="16">
        <v>299966.99</v>
      </c>
      <c r="M333" s="19">
        <f t="shared" si="108"/>
        <v>6276387.290000001</v>
      </c>
      <c r="N333" s="16">
        <v>14851566</v>
      </c>
      <c r="O333" s="16">
        <v>8478205</v>
      </c>
      <c r="Q333" s="19">
        <f t="shared" si="109"/>
        <v>23329771</v>
      </c>
      <c r="R333" s="16">
        <v>15917722</v>
      </c>
      <c r="U333" s="20">
        <f t="shared" si="110"/>
        <v>15917722</v>
      </c>
      <c r="V333" s="19">
        <f t="shared" si="111"/>
        <v>45523880.29000001</v>
      </c>
      <c r="W333" s="21">
        <f t="shared" si="95"/>
        <v>0.788689885663422</v>
      </c>
      <c r="X333" s="21">
        <f t="shared" si="112"/>
        <v>0</v>
      </c>
      <c r="Y333" s="21">
        <f t="shared" si="96"/>
        <v>0</v>
      </c>
      <c r="Z333" s="21">
        <f t="shared" si="97"/>
        <v>0.788689885663422</v>
      </c>
      <c r="AA333" s="22">
        <f t="shared" si="98"/>
        <v>1.1559414357496518</v>
      </c>
      <c r="AB333" s="22">
        <f t="shared" si="99"/>
        <v>0.3109818838480441</v>
      </c>
      <c r="AC333" s="23"/>
      <c r="AD333" s="22">
        <f t="shared" si="100"/>
        <v>2.255613205261118</v>
      </c>
      <c r="AE333" s="32">
        <v>299063.71261601924</v>
      </c>
      <c r="AF333" s="25">
        <f t="shared" si="101"/>
        <v>6745.720593911091</v>
      </c>
      <c r="AG333" s="25"/>
      <c r="AH333" s="25">
        <f t="shared" si="102"/>
        <v>6745.720593911091</v>
      </c>
      <c r="AI333" s="26"/>
      <c r="AJ333" s="27">
        <v>1991058869</v>
      </c>
      <c r="AK333" s="21">
        <f t="shared" si="103"/>
        <v>0.31522861466935365</v>
      </c>
      <c r="AL333" s="21">
        <f t="shared" si="104"/>
        <v>1.1717268315485454</v>
      </c>
      <c r="AM333" s="21">
        <f t="shared" si="105"/>
        <v>0.7994601389156616</v>
      </c>
      <c r="AN333" s="21">
        <f t="shared" si="106"/>
        <v>0.7994601389156616</v>
      </c>
      <c r="AO333" s="21">
        <f t="shared" si="113"/>
        <v>2.286</v>
      </c>
    </row>
    <row r="334" spans="1:41" ht="12.75">
      <c r="A334" s="12" t="s">
        <v>708</v>
      </c>
      <c r="B334" s="13" t="s">
        <v>709</v>
      </c>
      <c r="C334" s="14" t="s">
        <v>687</v>
      </c>
      <c r="D334" s="15"/>
      <c r="E334" s="15"/>
      <c r="F334" s="33">
        <v>249645900</v>
      </c>
      <c r="G334" s="31">
        <v>111.83</v>
      </c>
      <c r="H334" s="18">
        <f t="shared" si="107"/>
        <v>1.1183</v>
      </c>
      <c r="I334" s="16">
        <v>587661.62</v>
      </c>
      <c r="J334" s="16">
        <v>37476.47</v>
      </c>
      <c r="K334" s="16">
        <v>11594.69</v>
      </c>
      <c r="L334" s="16">
        <v>31976.91</v>
      </c>
      <c r="M334" s="19">
        <f t="shared" si="108"/>
        <v>668709.69</v>
      </c>
      <c r="N334" s="16">
        <v>2026995</v>
      </c>
      <c r="O334" s="16">
        <v>928243</v>
      </c>
      <c r="Q334" s="19">
        <f t="shared" si="109"/>
        <v>2955238</v>
      </c>
      <c r="R334" s="16">
        <v>1391915.75</v>
      </c>
      <c r="U334" s="20">
        <f t="shared" si="110"/>
        <v>1391915.75</v>
      </c>
      <c r="V334" s="19">
        <f t="shared" si="111"/>
        <v>5015863.44</v>
      </c>
      <c r="W334" s="21">
        <f t="shared" si="95"/>
        <v>0.5575560223500566</v>
      </c>
      <c r="X334" s="21">
        <f t="shared" si="112"/>
        <v>0</v>
      </c>
      <c r="Y334" s="21">
        <f t="shared" si="96"/>
        <v>0</v>
      </c>
      <c r="Z334" s="21">
        <f t="shared" si="97"/>
        <v>0.5575560223500566</v>
      </c>
      <c r="AA334" s="22">
        <f t="shared" si="98"/>
        <v>1.183771894511386</v>
      </c>
      <c r="AB334" s="22">
        <f t="shared" si="99"/>
        <v>0.26786327754631656</v>
      </c>
      <c r="AC334" s="23"/>
      <c r="AD334" s="22">
        <f t="shared" si="100"/>
        <v>2.0091911944077596</v>
      </c>
      <c r="AE334" s="32">
        <v>329046.5460526316</v>
      </c>
      <c r="AF334" s="25">
        <f t="shared" si="101"/>
        <v>6611.174228792347</v>
      </c>
      <c r="AG334" s="25"/>
      <c r="AH334" s="25">
        <f t="shared" si="102"/>
        <v>6611.174228792347</v>
      </c>
      <c r="AI334" s="26"/>
      <c r="AJ334" s="27">
        <v>223236967</v>
      </c>
      <c r="AK334" s="21">
        <f t="shared" si="103"/>
        <v>0.2995515030447443</v>
      </c>
      <c r="AL334" s="21">
        <f t="shared" si="104"/>
        <v>1.3238121085922119</v>
      </c>
      <c r="AM334" s="21">
        <f t="shared" si="105"/>
        <v>0.6235148993042895</v>
      </c>
      <c r="AN334" s="21">
        <f t="shared" si="106"/>
        <v>0.6235148993042895</v>
      </c>
      <c r="AO334" s="21">
        <f t="shared" si="113"/>
        <v>2.248</v>
      </c>
    </row>
    <row r="335" spans="1:41" ht="12.75">
      <c r="A335" s="12" t="s">
        <v>710</v>
      </c>
      <c r="B335" s="13" t="s">
        <v>711</v>
      </c>
      <c r="C335" s="14" t="s">
        <v>687</v>
      </c>
      <c r="D335" s="15"/>
      <c r="E335" s="15"/>
      <c r="F335" s="33">
        <v>1456802624</v>
      </c>
      <c r="G335" s="31">
        <v>96.07</v>
      </c>
      <c r="H335" s="18">
        <f t="shared" si="107"/>
        <v>0.9606999999999999</v>
      </c>
      <c r="I335" s="16">
        <v>4065653.64</v>
      </c>
      <c r="J335" s="16">
        <v>259069.73</v>
      </c>
      <c r="L335" s="16">
        <v>221680.04</v>
      </c>
      <c r="M335" s="19">
        <f t="shared" si="108"/>
        <v>4546403.41</v>
      </c>
      <c r="N335" s="16">
        <v>13569755</v>
      </c>
      <c r="O335" s="16">
        <v>4664316</v>
      </c>
      <c r="Q335" s="19">
        <f t="shared" si="109"/>
        <v>18234071</v>
      </c>
      <c r="R335" s="16">
        <v>5874899.37</v>
      </c>
      <c r="U335" s="20">
        <f t="shared" si="110"/>
        <v>5874899.37</v>
      </c>
      <c r="V335" s="19">
        <f t="shared" si="111"/>
        <v>28655373.78</v>
      </c>
      <c r="W335" s="21">
        <f t="shared" si="95"/>
        <v>0.40327353021022566</v>
      </c>
      <c r="X335" s="21">
        <f t="shared" si="112"/>
        <v>0</v>
      </c>
      <c r="Y335" s="21">
        <f t="shared" si="96"/>
        <v>0</v>
      </c>
      <c r="Z335" s="21">
        <f t="shared" si="97"/>
        <v>0.40327353021022566</v>
      </c>
      <c r="AA335" s="22">
        <f t="shared" si="98"/>
        <v>1.2516500656714908</v>
      </c>
      <c r="AB335" s="22">
        <f t="shared" si="99"/>
        <v>0.3120809459772088</v>
      </c>
      <c r="AC335" s="23"/>
      <c r="AD335" s="22">
        <f t="shared" si="100"/>
        <v>1.967004541858925</v>
      </c>
      <c r="AE335" s="32">
        <v>686611.4117068372</v>
      </c>
      <c r="AF335" s="25">
        <f t="shared" si="101"/>
        <v>13505.677653195171</v>
      </c>
      <c r="AG335" s="25"/>
      <c r="AH335" s="25">
        <f t="shared" si="102"/>
        <v>13505.677653195171</v>
      </c>
      <c r="AI335" s="26"/>
      <c r="AJ335" s="27">
        <v>1516380483</v>
      </c>
      <c r="AK335" s="21">
        <f t="shared" si="103"/>
        <v>0.2998194358849447</v>
      </c>
      <c r="AL335" s="21">
        <f t="shared" si="104"/>
        <v>1.202473337293672</v>
      </c>
      <c r="AM335" s="21">
        <f t="shared" si="105"/>
        <v>0.38742910739507325</v>
      </c>
      <c r="AN335" s="21">
        <f t="shared" si="106"/>
        <v>0.38742910739507325</v>
      </c>
      <c r="AO335" s="21">
        <f t="shared" si="113"/>
        <v>1.889</v>
      </c>
    </row>
    <row r="336" spans="1:41" ht="12.75">
      <c r="A336" s="12" t="s">
        <v>712</v>
      </c>
      <c r="B336" s="13" t="s">
        <v>713</v>
      </c>
      <c r="C336" s="14" t="s">
        <v>687</v>
      </c>
      <c r="D336" s="15"/>
      <c r="E336" s="15"/>
      <c r="F336" s="33">
        <v>150562800</v>
      </c>
      <c r="G336" s="31">
        <v>108.49</v>
      </c>
      <c r="H336" s="18">
        <f t="shared" si="107"/>
        <v>1.0849</v>
      </c>
      <c r="I336" s="16">
        <v>383679.16</v>
      </c>
      <c r="J336" s="16">
        <v>24446.12</v>
      </c>
      <c r="K336" s="16">
        <v>7575.28</v>
      </c>
      <c r="L336" s="16">
        <v>20921.99</v>
      </c>
      <c r="M336" s="19">
        <f t="shared" si="108"/>
        <v>436622.55</v>
      </c>
      <c r="N336" s="16">
        <v>1545716</v>
      </c>
      <c r="O336" s="16">
        <v>448298</v>
      </c>
      <c r="Q336" s="19">
        <f t="shared" si="109"/>
        <v>1994014</v>
      </c>
      <c r="R336" s="16">
        <v>319915.8</v>
      </c>
      <c r="U336" s="20">
        <f t="shared" si="110"/>
        <v>319915.8</v>
      </c>
      <c r="V336" s="19">
        <f t="shared" si="111"/>
        <v>2750552.35</v>
      </c>
      <c r="W336" s="21">
        <f t="shared" si="95"/>
        <v>0.21247997513329986</v>
      </c>
      <c r="X336" s="21">
        <f t="shared" si="112"/>
        <v>0</v>
      </c>
      <c r="Y336" s="21">
        <f t="shared" si="96"/>
        <v>0</v>
      </c>
      <c r="Z336" s="21">
        <f t="shared" si="97"/>
        <v>0.21247997513329986</v>
      </c>
      <c r="AA336" s="22">
        <f t="shared" si="98"/>
        <v>1.3243736168562221</v>
      </c>
      <c r="AB336" s="22">
        <f t="shared" si="99"/>
        <v>0.28999364384828125</v>
      </c>
      <c r="AC336" s="23"/>
      <c r="AD336" s="22">
        <f t="shared" si="100"/>
        <v>1.8268472358378034</v>
      </c>
      <c r="AE336" s="32">
        <v>314885.8757062147</v>
      </c>
      <c r="AF336" s="25">
        <f t="shared" si="101"/>
        <v>5752.483916382645</v>
      </c>
      <c r="AG336" s="25"/>
      <c r="AH336" s="25">
        <f t="shared" si="102"/>
        <v>5752.483916382645</v>
      </c>
      <c r="AI336" s="26"/>
      <c r="AJ336" s="27">
        <v>138780348</v>
      </c>
      <c r="AK336" s="21">
        <f t="shared" si="103"/>
        <v>0.3146141051613446</v>
      </c>
      <c r="AL336" s="21">
        <f t="shared" si="104"/>
        <v>1.436812941267448</v>
      </c>
      <c r="AM336" s="21">
        <f t="shared" si="105"/>
        <v>0.23051952571843962</v>
      </c>
      <c r="AN336" s="21">
        <f t="shared" si="106"/>
        <v>0.23051952571843962</v>
      </c>
      <c r="AO336" s="21">
        <f t="shared" si="113"/>
        <v>1.983</v>
      </c>
    </row>
    <row r="337" spans="1:41" ht="12.75">
      <c r="A337" s="12" t="s">
        <v>714</v>
      </c>
      <c r="B337" s="13" t="s">
        <v>715</v>
      </c>
      <c r="C337" s="14" t="s">
        <v>687</v>
      </c>
      <c r="D337" s="15"/>
      <c r="E337" s="15"/>
      <c r="F337" s="33">
        <v>1050551700</v>
      </c>
      <c r="G337" s="31">
        <v>110.37</v>
      </c>
      <c r="H337" s="18">
        <f t="shared" si="107"/>
        <v>1.1037000000000001</v>
      </c>
      <c r="I337" s="16">
        <v>2673558.85</v>
      </c>
      <c r="L337" s="16">
        <v>145740.41</v>
      </c>
      <c r="M337" s="19">
        <f t="shared" si="108"/>
        <v>2819299.2600000002</v>
      </c>
      <c r="N337" s="16">
        <v>9800615</v>
      </c>
      <c r="O337" s="16">
        <v>3269316</v>
      </c>
      <c r="Q337" s="19">
        <f t="shared" si="109"/>
        <v>13069931</v>
      </c>
      <c r="R337" s="16">
        <v>9191626.55</v>
      </c>
      <c r="T337" s="16">
        <v>324797</v>
      </c>
      <c r="U337" s="20">
        <f t="shared" si="110"/>
        <v>9516423.55</v>
      </c>
      <c r="V337" s="19">
        <f t="shared" si="111"/>
        <v>25405653.810000002</v>
      </c>
      <c r="W337" s="21">
        <f t="shared" si="95"/>
        <v>0.874933289813343</v>
      </c>
      <c r="X337" s="21">
        <f t="shared" si="112"/>
        <v>0.03091680304738929</v>
      </c>
      <c r="Y337" s="21">
        <f t="shared" si="96"/>
        <v>0</v>
      </c>
      <c r="Z337" s="21">
        <f t="shared" si="97"/>
        <v>0.9058500928607321</v>
      </c>
      <c r="AA337" s="22">
        <f t="shared" si="98"/>
        <v>1.2441016467823525</v>
      </c>
      <c r="AB337" s="22">
        <f t="shared" si="99"/>
        <v>0.268363685480686</v>
      </c>
      <c r="AC337" s="23"/>
      <c r="AD337" s="22">
        <f t="shared" si="100"/>
        <v>2.418315425123771</v>
      </c>
      <c r="AE337" s="32">
        <v>255274.4846231835</v>
      </c>
      <c r="AF337" s="25">
        <f t="shared" si="101"/>
        <v>6173.342238047655</v>
      </c>
      <c r="AG337" s="25"/>
      <c r="AH337" s="25">
        <f t="shared" si="102"/>
        <v>6173.342238047655</v>
      </c>
      <c r="AI337" s="26"/>
      <c r="AJ337" s="27">
        <v>951845338</v>
      </c>
      <c r="AK337" s="21">
        <f t="shared" si="103"/>
        <v>0.2961929997917372</v>
      </c>
      <c r="AL337" s="21">
        <f t="shared" si="104"/>
        <v>1.3731149881410671</v>
      </c>
      <c r="AM337" s="21">
        <f t="shared" si="105"/>
        <v>0.9656638723800737</v>
      </c>
      <c r="AN337" s="21">
        <f t="shared" si="106"/>
        <v>0.9997867479180741</v>
      </c>
      <c r="AO337" s="21">
        <f t="shared" si="113"/>
        <v>2.669</v>
      </c>
    </row>
    <row r="338" spans="1:41" ht="12.75">
      <c r="A338" s="12" t="s">
        <v>716</v>
      </c>
      <c r="B338" s="13" t="s">
        <v>717</v>
      </c>
      <c r="C338" s="14" t="s">
        <v>687</v>
      </c>
      <c r="D338" s="15"/>
      <c r="E338" s="15"/>
      <c r="F338" s="33">
        <v>5482575400</v>
      </c>
      <c r="G338" s="31">
        <v>89.95</v>
      </c>
      <c r="H338" s="18">
        <f t="shared" si="107"/>
        <v>0.8995000000000001</v>
      </c>
      <c r="I338" s="16">
        <v>16167643.459999999</v>
      </c>
      <c r="J338" s="16">
        <v>1030259.87</v>
      </c>
      <c r="L338" s="16">
        <v>881554.55</v>
      </c>
      <c r="M338" s="19">
        <f t="shared" si="108"/>
        <v>18079457.88</v>
      </c>
      <c r="N338" s="16">
        <v>63136292</v>
      </c>
      <c r="O338" s="16">
        <v>26303068</v>
      </c>
      <c r="Q338" s="19">
        <f t="shared" si="109"/>
        <v>89439360</v>
      </c>
      <c r="R338" s="16">
        <v>19617449.96</v>
      </c>
      <c r="S338" s="16">
        <v>1644772.62</v>
      </c>
      <c r="U338" s="20">
        <f t="shared" si="110"/>
        <v>21262222.580000002</v>
      </c>
      <c r="V338" s="19">
        <f t="shared" si="111"/>
        <v>128781040.46</v>
      </c>
      <c r="W338" s="21">
        <f t="shared" si="95"/>
        <v>0.3578145037458126</v>
      </c>
      <c r="X338" s="21">
        <f t="shared" si="112"/>
        <v>0</v>
      </c>
      <c r="Y338" s="21">
        <f t="shared" si="96"/>
        <v>0.030000000000000002</v>
      </c>
      <c r="Z338" s="21">
        <f t="shared" si="97"/>
        <v>0.3878145037458126</v>
      </c>
      <c r="AA338" s="22">
        <f t="shared" si="98"/>
        <v>1.6313384399601691</v>
      </c>
      <c r="AB338" s="22">
        <f t="shared" si="99"/>
        <v>0.3297621384285932</v>
      </c>
      <c r="AC338" s="23"/>
      <c r="AD338" s="22">
        <f t="shared" si="100"/>
        <v>2.348915082134575</v>
      </c>
      <c r="AE338" s="32">
        <v>347462.1303323737</v>
      </c>
      <c r="AF338" s="25">
        <f t="shared" si="101"/>
        <v>8161.590384083221</v>
      </c>
      <c r="AG338" s="25"/>
      <c r="AH338" s="25">
        <f t="shared" si="102"/>
        <v>8161.590384083221</v>
      </c>
      <c r="AI338" s="26"/>
      <c r="AJ338" s="27">
        <v>6095136631</v>
      </c>
      <c r="AK338" s="21">
        <f t="shared" si="103"/>
        <v>0.2966210435389992</v>
      </c>
      <c r="AL338" s="21">
        <f t="shared" si="104"/>
        <v>1.467388926855379</v>
      </c>
      <c r="AM338" s="21">
        <f t="shared" si="105"/>
        <v>0.32185414614375035</v>
      </c>
      <c r="AN338" s="21">
        <f t="shared" si="106"/>
        <v>0.3488391461457954</v>
      </c>
      <c r="AO338" s="21">
        <f t="shared" si="113"/>
        <v>2.113</v>
      </c>
    </row>
    <row r="339" spans="1:41" ht="13.5" customHeight="1">
      <c r="A339" s="12" t="s">
        <v>718</v>
      </c>
      <c r="B339" s="13" t="s">
        <v>719</v>
      </c>
      <c r="C339" s="14" t="s">
        <v>687</v>
      </c>
      <c r="D339" s="15"/>
      <c r="E339" s="15"/>
      <c r="F339" s="33">
        <v>570283471</v>
      </c>
      <c r="G339" s="31">
        <v>93.79</v>
      </c>
      <c r="H339" s="18">
        <f t="shared" si="107"/>
        <v>0.9379000000000001</v>
      </c>
      <c r="I339" s="16">
        <v>1679416.53</v>
      </c>
      <c r="J339" s="16">
        <v>107023.67</v>
      </c>
      <c r="L339" s="16">
        <v>91566.93</v>
      </c>
      <c r="M339" s="19">
        <f t="shared" si="108"/>
        <v>1878007.13</v>
      </c>
      <c r="N339" s="16">
        <v>2959536</v>
      </c>
      <c r="O339" s="16">
        <v>3928570</v>
      </c>
      <c r="Q339" s="19">
        <f t="shared" si="109"/>
        <v>6888106</v>
      </c>
      <c r="R339" s="16">
        <v>6591359.63</v>
      </c>
      <c r="S339" s="16">
        <v>28630.9</v>
      </c>
      <c r="U339" s="20">
        <f t="shared" si="110"/>
        <v>6619990.53</v>
      </c>
      <c r="V339" s="19">
        <f t="shared" si="111"/>
        <v>15386103.66</v>
      </c>
      <c r="W339" s="21">
        <f t="shared" si="95"/>
        <v>1.1558040808094892</v>
      </c>
      <c r="X339" s="21">
        <f t="shared" si="112"/>
        <v>0</v>
      </c>
      <c r="Y339" s="21">
        <f t="shared" si="96"/>
        <v>0.00502046814539361</v>
      </c>
      <c r="Z339" s="21">
        <f t="shared" si="97"/>
        <v>1.1608245489548827</v>
      </c>
      <c r="AA339" s="22">
        <f t="shared" si="98"/>
        <v>1.2078389696130611</v>
      </c>
      <c r="AB339" s="22">
        <f t="shared" si="99"/>
        <v>0.32931116286903567</v>
      </c>
      <c r="AC339" s="23"/>
      <c r="AD339" s="22">
        <f t="shared" si="100"/>
        <v>2.6979746814369796</v>
      </c>
      <c r="AE339" s="32">
        <v>223358.1311769991</v>
      </c>
      <c r="AF339" s="25">
        <f t="shared" si="101"/>
        <v>6026.1458280862325</v>
      </c>
      <c r="AG339" s="25"/>
      <c r="AH339" s="25">
        <f t="shared" si="102"/>
        <v>6026.1458280862325</v>
      </c>
      <c r="AI339" s="26"/>
      <c r="AJ339" s="27">
        <v>608021573</v>
      </c>
      <c r="AK339" s="21">
        <f t="shared" si="103"/>
        <v>0.3088717922842517</v>
      </c>
      <c r="AL339" s="21">
        <f t="shared" si="104"/>
        <v>1.1328719745935725</v>
      </c>
      <c r="AM339" s="21">
        <f t="shared" si="105"/>
        <v>1.0840667375464983</v>
      </c>
      <c r="AN339" s="21">
        <f t="shared" si="106"/>
        <v>1.088775600072335</v>
      </c>
      <c r="AO339" s="21">
        <f t="shared" si="113"/>
        <v>2.5309999999999997</v>
      </c>
    </row>
    <row r="340" spans="1:41" ht="12.75">
      <c r="A340" s="12" t="s">
        <v>720</v>
      </c>
      <c r="B340" s="13" t="s">
        <v>721</v>
      </c>
      <c r="C340" s="14" t="s">
        <v>687</v>
      </c>
      <c r="D340" s="15"/>
      <c r="E340" s="15"/>
      <c r="F340" s="33">
        <v>3831140887</v>
      </c>
      <c r="G340" s="31">
        <v>93.8</v>
      </c>
      <c r="H340" s="18">
        <f t="shared" si="107"/>
        <v>0.938</v>
      </c>
      <c r="I340" s="16">
        <v>11139186.8</v>
      </c>
      <c r="J340" s="16">
        <v>709930.19</v>
      </c>
      <c r="K340" s="16">
        <v>219989.71</v>
      </c>
      <c r="L340" s="16">
        <v>607265.04</v>
      </c>
      <c r="M340" s="19">
        <f t="shared" si="108"/>
        <v>12676371.740000002</v>
      </c>
      <c r="N340" s="16">
        <v>52215652</v>
      </c>
      <c r="Q340" s="19">
        <f t="shared" si="109"/>
        <v>52215652</v>
      </c>
      <c r="R340" s="16">
        <v>14193251.15</v>
      </c>
      <c r="S340" s="16">
        <v>957785.22</v>
      </c>
      <c r="U340" s="20">
        <f t="shared" si="110"/>
        <v>15151036.370000001</v>
      </c>
      <c r="V340" s="19">
        <f t="shared" si="111"/>
        <v>80043060.11</v>
      </c>
      <c r="W340" s="21">
        <f t="shared" si="95"/>
        <v>0.3704706135491175</v>
      </c>
      <c r="X340" s="21">
        <f t="shared" si="112"/>
        <v>0</v>
      </c>
      <c r="Y340" s="21">
        <f t="shared" si="96"/>
        <v>0.0249999999543217</v>
      </c>
      <c r="Z340" s="21">
        <f t="shared" si="97"/>
        <v>0.39547061350343915</v>
      </c>
      <c r="AA340" s="22">
        <f t="shared" si="98"/>
        <v>1.3629269593603437</v>
      </c>
      <c r="AB340" s="22">
        <f t="shared" si="99"/>
        <v>0.33087720117560904</v>
      </c>
      <c r="AC340" s="23"/>
      <c r="AD340" s="22">
        <f t="shared" si="100"/>
        <v>2.0892747740393918</v>
      </c>
      <c r="AE340" s="32">
        <v>615611.3402118335</v>
      </c>
      <c r="AF340" s="25">
        <f t="shared" si="101"/>
        <v>12861.812437171657</v>
      </c>
      <c r="AG340" s="25"/>
      <c r="AH340" s="25">
        <f t="shared" si="102"/>
        <v>12861.812437171657</v>
      </c>
      <c r="AI340" s="26"/>
      <c r="AJ340" s="27">
        <v>4083943547</v>
      </c>
      <c r="AK340" s="21">
        <f t="shared" si="103"/>
        <v>0.3103953713883206</v>
      </c>
      <c r="AL340" s="21">
        <f t="shared" si="104"/>
        <v>1.2785595931745135</v>
      </c>
      <c r="AM340" s="21">
        <f t="shared" si="105"/>
        <v>0.34753788799128077</v>
      </c>
      <c r="AN340" s="21">
        <f t="shared" si="106"/>
        <v>0.37099034782519735</v>
      </c>
      <c r="AO340" s="21">
        <f t="shared" si="113"/>
        <v>1.96</v>
      </c>
    </row>
    <row r="341" spans="1:41" ht="12.75">
      <c r="A341" s="12" t="s">
        <v>722</v>
      </c>
      <c r="B341" s="13" t="s">
        <v>723</v>
      </c>
      <c r="C341" s="14" t="s">
        <v>687</v>
      </c>
      <c r="D341" s="15"/>
      <c r="E341" s="15"/>
      <c r="F341" s="33">
        <v>5574386229</v>
      </c>
      <c r="G341" s="31">
        <v>87.24</v>
      </c>
      <c r="H341" s="18">
        <f t="shared" si="107"/>
        <v>0.8724</v>
      </c>
      <c r="I341" s="16">
        <v>16950934.46</v>
      </c>
      <c r="J341" s="16">
        <v>1080291.33</v>
      </c>
      <c r="K341" s="16">
        <v>334644.98</v>
      </c>
      <c r="L341" s="16">
        <v>924040.61</v>
      </c>
      <c r="M341" s="19">
        <f t="shared" si="108"/>
        <v>19289911.38</v>
      </c>
      <c r="N341" s="16">
        <v>72062829</v>
      </c>
      <c r="O341" s="16">
        <v>25167862</v>
      </c>
      <c r="Q341" s="19">
        <f t="shared" si="109"/>
        <v>97230691</v>
      </c>
      <c r="R341" s="16">
        <v>25000000</v>
      </c>
      <c r="S341" s="16">
        <v>1113350.8</v>
      </c>
      <c r="U341" s="20">
        <f t="shared" si="110"/>
        <v>26113350.8</v>
      </c>
      <c r="V341" s="19">
        <f t="shared" si="111"/>
        <v>142633953.18</v>
      </c>
      <c r="W341" s="21">
        <f t="shared" si="95"/>
        <v>0.4484798679707702</v>
      </c>
      <c r="X341" s="21">
        <f t="shared" si="112"/>
        <v>0</v>
      </c>
      <c r="Y341" s="21">
        <f t="shared" si="96"/>
        <v>0.01997261679156606</v>
      </c>
      <c r="Z341" s="21">
        <f t="shared" si="97"/>
        <v>0.46845248476233636</v>
      </c>
      <c r="AA341" s="22">
        <f t="shared" si="98"/>
        <v>1.7442402984954704</v>
      </c>
      <c r="AB341" s="22">
        <f t="shared" si="99"/>
        <v>0.34604547635481037</v>
      </c>
      <c r="AC341" s="23"/>
      <c r="AD341" s="22">
        <f t="shared" si="100"/>
        <v>2.558738259612617</v>
      </c>
      <c r="AE341" s="32">
        <v>278500.70909413224</v>
      </c>
      <c r="AF341" s="25">
        <f t="shared" si="101"/>
        <v>7126.104196883997</v>
      </c>
      <c r="AG341" s="25"/>
      <c r="AH341" s="25">
        <f t="shared" si="102"/>
        <v>7126.104196883997</v>
      </c>
      <c r="AI341" s="26"/>
      <c r="AJ341" s="27">
        <v>6388597383</v>
      </c>
      <c r="AK341" s="21">
        <f t="shared" si="103"/>
        <v>0.30194282443483256</v>
      </c>
      <c r="AL341" s="21">
        <f t="shared" si="104"/>
        <v>1.52194112683842</v>
      </c>
      <c r="AM341" s="21">
        <f t="shared" si="105"/>
        <v>0.3913222026876318</v>
      </c>
      <c r="AN341" s="21">
        <f t="shared" si="106"/>
        <v>0.40874935818443325</v>
      </c>
      <c r="AO341" s="21">
        <f t="shared" si="113"/>
        <v>2.233</v>
      </c>
    </row>
    <row r="342" spans="1:41" ht="12.75">
      <c r="A342" s="12" t="s">
        <v>724</v>
      </c>
      <c r="B342" s="13" t="s">
        <v>725</v>
      </c>
      <c r="C342" s="14" t="s">
        <v>687</v>
      </c>
      <c r="D342" s="15"/>
      <c r="E342" s="15"/>
      <c r="F342" s="33">
        <v>226848239</v>
      </c>
      <c r="G342" s="31">
        <v>90.03</v>
      </c>
      <c r="H342" s="18">
        <f t="shared" si="107"/>
        <v>0.9003</v>
      </c>
      <c r="I342" s="16">
        <v>709212.29</v>
      </c>
      <c r="J342" s="16">
        <v>45190.62</v>
      </c>
      <c r="L342" s="16">
        <v>38673.21</v>
      </c>
      <c r="M342" s="19">
        <f t="shared" si="108"/>
        <v>793076.12</v>
      </c>
      <c r="N342" s="16">
        <v>835397</v>
      </c>
      <c r="Q342" s="19">
        <f t="shared" si="109"/>
        <v>835397</v>
      </c>
      <c r="R342" s="16">
        <v>1829971.95</v>
      </c>
      <c r="U342" s="20">
        <f t="shared" si="110"/>
        <v>1829971.95</v>
      </c>
      <c r="V342" s="19">
        <f t="shared" si="111"/>
        <v>3458445.0700000003</v>
      </c>
      <c r="W342" s="21">
        <f t="shared" si="95"/>
        <v>0.8066943601003665</v>
      </c>
      <c r="X342" s="21">
        <f t="shared" si="112"/>
        <v>0</v>
      </c>
      <c r="Y342" s="21">
        <f t="shared" si="96"/>
        <v>0</v>
      </c>
      <c r="Z342" s="21">
        <f t="shared" si="97"/>
        <v>0.8066943601003665</v>
      </c>
      <c r="AA342" s="22">
        <f t="shared" si="98"/>
        <v>0.368262501698327</v>
      </c>
      <c r="AB342" s="22">
        <f t="shared" si="99"/>
        <v>0.3496064697244575</v>
      </c>
      <c r="AC342" s="23"/>
      <c r="AD342" s="22">
        <f t="shared" si="100"/>
        <v>1.5245633315231513</v>
      </c>
      <c r="AE342" s="32">
        <v>568716.08040201</v>
      </c>
      <c r="AF342" s="25">
        <f t="shared" si="101"/>
        <v>8670.436822284768</v>
      </c>
      <c r="AG342" s="25"/>
      <c r="AH342" s="25">
        <f t="shared" si="102"/>
        <v>8670.436822284768</v>
      </c>
      <c r="AI342" s="26"/>
      <c r="AJ342" s="27">
        <v>251961731</v>
      </c>
      <c r="AK342" s="21">
        <f t="shared" si="103"/>
        <v>0.3147605459179831</v>
      </c>
      <c r="AL342" s="21">
        <f t="shared" si="104"/>
        <v>0.3315570966608417</v>
      </c>
      <c r="AM342" s="21">
        <f t="shared" si="105"/>
        <v>0.7262896403898733</v>
      </c>
      <c r="AN342" s="21">
        <f t="shared" si="106"/>
        <v>0.7262896403898733</v>
      </c>
      <c r="AO342" s="21">
        <f t="shared" si="113"/>
        <v>1.373</v>
      </c>
    </row>
    <row r="343" spans="1:41" ht="12.75">
      <c r="A343" s="12" t="s">
        <v>726</v>
      </c>
      <c r="B343" s="13" t="s">
        <v>727</v>
      </c>
      <c r="C343" s="14" t="s">
        <v>687</v>
      </c>
      <c r="D343" s="15"/>
      <c r="E343" s="15"/>
      <c r="F343" s="33">
        <v>493320899</v>
      </c>
      <c r="G343" s="31">
        <v>91.25</v>
      </c>
      <c r="H343" s="18">
        <f t="shared" si="107"/>
        <v>0.9125</v>
      </c>
      <c r="I343" s="16">
        <v>1511412.54</v>
      </c>
      <c r="J343" s="16">
        <v>96307.25</v>
      </c>
      <c r="K343" s="16">
        <v>29918.47</v>
      </c>
      <c r="L343" s="16">
        <v>82412.11</v>
      </c>
      <c r="M343" s="19">
        <f t="shared" si="108"/>
        <v>1720050.37</v>
      </c>
      <c r="N343" s="16">
        <v>4732327</v>
      </c>
      <c r="Q343" s="19">
        <f t="shared" si="109"/>
        <v>4732327</v>
      </c>
      <c r="R343" s="16">
        <v>10334461.96</v>
      </c>
      <c r="U343" s="20">
        <f t="shared" si="110"/>
        <v>10334461.96</v>
      </c>
      <c r="V343" s="19">
        <f t="shared" si="111"/>
        <v>16786839.330000002</v>
      </c>
      <c r="W343" s="21">
        <f t="shared" si="95"/>
        <v>2.094876171057979</v>
      </c>
      <c r="X343" s="21">
        <f t="shared" si="112"/>
        <v>0</v>
      </c>
      <c r="Y343" s="21">
        <f t="shared" si="96"/>
        <v>0</v>
      </c>
      <c r="Z343" s="21">
        <f t="shared" si="97"/>
        <v>2.094876171057979</v>
      </c>
      <c r="AA343" s="22">
        <f t="shared" si="98"/>
        <v>0.9592796513573207</v>
      </c>
      <c r="AB343" s="22">
        <f t="shared" si="99"/>
        <v>0.34866764685758833</v>
      </c>
      <c r="AC343" s="23"/>
      <c r="AD343" s="22">
        <f t="shared" si="100"/>
        <v>3.4028234692728887</v>
      </c>
      <c r="AE343" s="32">
        <v>139502.2125377137</v>
      </c>
      <c r="AF343" s="25">
        <f t="shared" si="101"/>
        <v>4747.014028388267</v>
      </c>
      <c r="AG343" s="25"/>
      <c r="AH343" s="25">
        <f t="shared" si="102"/>
        <v>4747.014028388267</v>
      </c>
      <c r="AI343" s="26"/>
      <c r="AJ343" s="27">
        <v>540578052</v>
      </c>
      <c r="AK343" s="21">
        <f t="shared" si="103"/>
        <v>0.31818723746483146</v>
      </c>
      <c r="AL343" s="21">
        <f t="shared" si="104"/>
        <v>0.8754197441963478</v>
      </c>
      <c r="AM343" s="21">
        <f t="shared" si="105"/>
        <v>1.9117427949146555</v>
      </c>
      <c r="AN343" s="21">
        <f t="shared" si="106"/>
        <v>1.9117427949146555</v>
      </c>
      <c r="AO343" s="21">
        <f t="shared" si="113"/>
        <v>3.105</v>
      </c>
    </row>
    <row r="344" spans="1:41" ht="12.75">
      <c r="A344" s="12" t="s">
        <v>728</v>
      </c>
      <c r="B344" s="13" t="s">
        <v>729</v>
      </c>
      <c r="C344" s="14" t="s">
        <v>687</v>
      </c>
      <c r="D344" s="15"/>
      <c r="E344" s="15"/>
      <c r="F344" s="33">
        <v>639829108</v>
      </c>
      <c r="G344" s="31">
        <v>96.77</v>
      </c>
      <c r="H344" s="18">
        <f t="shared" si="107"/>
        <v>0.9677</v>
      </c>
      <c r="I344" s="16">
        <v>1585396.3099999998</v>
      </c>
      <c r="K344" s="16">
        <v>31348.46</v>
      </c>
      <c r="L344" s="16">
        <v>86284.96</v>
      </c>
      <c r="M344" s="19">
        <f t="shared" si="108"/>
        <v>1703029.7299999997</v>
      </c>
      <c r="N344" s="16">
        <v>8717811</v>
      </c>
      <c r="Q344" s="19">
        <f t="shared" si="109"/>
        <v>8717811</v>
      </c>
      <c r="R344" s="16">
        <v>5650846.22</v>
      </c>
      <c r="S344" s="16">
        <v>159957</v>
      </c>
      <c r="T344" s="16">
        <v>222270</v>
      </c>
      <c r="U344" s="20">
        <f t="shared" si="110"/>
        <v>6033073.22</v>
      </c>
      <c r="V344" s="19">
        <f t="shared" si="111"/>
        <v>16453913.950000001</v>
      </c>
      <c r="W344" s="21">
        <f t="shared" si="95"/>
        <v>0.8831805476408553</v>
      </c>
      <c r="X344" s="21">
        <f t="shared" si="112"/>
        <v>0.03473896345459794</v>
      </c>
      <c r="Y344" s="21">
        <f t="shared" si="96"/>
        <v>0.024999956707190005</v>
      </c>
      <c r="Z344" s="21">
        <f t="shared" si="97"/>
        <v>0.9429194678026434</v>
      </c>
      <c r="AA344" s="22">
        <f t="shared" si="98"/>
        <v>1.3625217876145765</v>
      </c>
      <c r="AB344" s="22">
        <f t="shared" si="99"/>
        <v>0.2661694675510136</v>
      </c>
      <c r="AC344" s="23"/>
      <c r="AD344" s="22">
        <f t="shared" si="100"/>
        <v>2.571610722968234</v>
      </c>
      <c r="AE344" s="32">
        <v>231968.20486815416</v>
      </c>
      <c r="AF344" s="25">
        <f t="shared" si="101"/>
        <v>5965.319230266374</v>
      </c>
      <c r="AG344" s="25"/>
      <c r="AH344" s="25">
        <f t="shared" si="102"/>
        <v>5965.319230266374</v>
      </c>
      <c r="AI344" s="26"/>
      <c r="AJ344" s="27">
        <v>661054153</v>
      </c>
      <c r="AK344" s="21">
        <f t="shared" si="103"/>
        <v>0.2576233312008252</v>
      </c>
      <c r="AL344" s="21">
        <f t="shared" si="104"/>
        <v>1.3187741065443392</v>
      </c>
      <c r="AM344" s="21">
        <f t="shared" si="105"/>
        <v>0.8548234958293953</v>
      </c>
      <c r="AN344" s="21">
        <f t="shared" si="106"/>
        <v>0.912644326129814</v>
      </c>
      <c r="AO344" s="21">
        <f t="shared" si="113"/>
        <v>2.49</v>
      </c>
    </row>
    <row r="345" spans="1:41" ht="12.75">
      <c r="A345" s="12" t="s">
        <v>730</v>
      </c>
      <c r="B345" s="13" t="s">
        <v>731</v>
      </c>
      <c r="C345" s="14" t="s">
        <v>687</v>
      </c>
      <c r="D345" s="15"/>
      <c r="E345" s="15"/>
      <c r="F345" s="33">
        <v>1460935440</v>
      </c>
      <c r="G345" s="31">
        <v>88.87</v>
      </c>
      <c r="H345" s="18">
        <f t="shared" si="107"/>
        <v>0.8887</v>
      </c>
      <c r="I345" s="16">
        <v>4757291.750000001</v>
      </c>
      <c r="J345" s="16">
        <v>303134.54</v>
      </c>
      <c r="L345" s="16">
        <v>259405.28</v>
      </c>
      <c r="M345" s="19">
        <f t="shared" si="108"/>
        <v>5319831.570000001</v>
      </c>
      <c r="N345" s="16">
        <v>12189002</v>
      </c>
      <c r="O345" s="16">
        <v>7037408.35</v>
      </c>
      <c r="Q345" s="19">
        <f t="shared" si="109"/>
        <v>19226410.35</v>
      </c>
      <c r="R345" s="16">
        <v>6706973.35</v>
      </c>
      <c r="S345" s="16">
        <v>146279.05</v>
      </c>
      <c r="U345" s="20">
        <f t="shared" si="110"/>
        <v>6853252.399999999</v>
      </c>
      <c r="V345" s="19">
        <f t="shared" si="111"/>
        <v>31399494.32</v>
      </c>
      <c r="W345" s="21">
        <f t="shared" si="95"/>
        <v>0.4590875932204095</v>
      </c>
      <c r="X345" s="21">
        <f t="shared" si="112"/>
        <v>0</v>
      </c>
      <c r="Y345" s="21">
        <f t="shared" si="96"/>
        <v>0.010012697754802909</v>
      </c>
      <c r="Z345" s="21">
        <f t="shared" si="97"/>
        <v>0.4691002909752124</v>
      </c>
      <c r="AA345" s="22">
        <f t="shared" si="98"/>
        <v>1.3160342218818377</v>
      </c>
      <c r="AB345" s="22">
        <f t="shared" si="99"/>
        <v>0.3641387171769891</v>
      </c>
      <c r="AC345" s="23"/>
      <c r="AD345" s="22">
        <f t="shared" si="100"/>
        <v>2.1492732300340394</v>
      </c>
      <c r="AE345" s="32">
        <v>584732.2382829611</v>
      </c>
      <c r="AF345" s="25">
        <f t="shared" si="101"/>
        <v>12567.493464794532</v>
      </c>
      <c r="AG345" s="25"/>
      <c r="AH345" s="25">
        <f t="shared" si="102"/>
        <v>12567.493464794532</v>
      </c>
      <c r="AI345" s="26"/>
      <c r="AJ345" s="27">
        <v>1643779699</v>
      </c>
      <c r="AK345" s="21">
        <f t="shared" si="103"/>
        <v>0.32363409605534993</v>
      </c>
      <c r="AL345" s="21">
        <f t="shared" si="104"/>
        <v>1.169646416834109</v>
      </c>
      <c r="AM345" s="21">
        <f t="shared" si="105"/>
        <v>0.408021424895332</v>
      </c>
      <c r="AN345" s="21">
        <f t="shared" si="106"/>
        <v>0.416920369814106</v>
      </c>
      <c r="AO345" s="21">
        <f t="shared" si="113"/>
        <v>1.911</v>
      </c>
    </row>
    <row r="346" spans="1:41" ht="12.75">
      <c r="A346" s="12" t="s">
        <v>732</v>
      </c>
      <c r="B346" s="13" t="s">
        <v>733</v>
      </c>
      <c r="C346" s="14" t="s">
        <v>687</v>
      </c>
      <c r="D346" s="15"/>
      <c r="E346" s="15"/>
      <c r="F346" s="33">
        <v>151464164</v>
      </c>
      <c r="G346" s="31">
        <v>97.78</v>
      </c>
      <c r="H346" s="18">
        <f t="shared" si="107"/>
        <v>0.9778</v>
      </c>
      <c r="I346" s="16">
        <v>403561.68</v>
      </c>
      <c r="J346" s="16">
        <v>25752.14</v>
      </c>
      <c r="L346" s="16">
        <v>21982.9</v>
      </c>
      <c r="M346" s="19">
        <f t="shared" si="108"/>
        <v>451296.72000000003</v>
      </c>
      <c r="O346" s="16">
        <v>1973933</v>
      </c>
      <c r="Q346" s="19">
        <f t="shared" si="109"/>
        <v>1973933</v>
      </c>
      <c r="R346" s="16">
        <v>615126</v>
      </c>
      <c r="S346" s="16">
        <v>7710</v>
      </c>
      <c r="U346" s="20">
        <f t="shared" si="110"/>
        <v>622836</v>
      </c>
      <c r="V346" s="19">
        <f t="shared" si="111"/>
        <v>3048065.72</v>
      </c>
      <c r="W346" s="21">
        <f t="shared" si="95"/>
        <v>0.40611982646931594</v>
      </c>
      <c r="X346" s="21">
        <f t="shared" si="112"/>
        <v>0</v>
      </c>
      <c r="Y346" s="21">
        <f t="shared" si="96"/>
        <v>0.005090312979907248</v>
      </c>
      <c r="Z346" s="21">
        <f t="shared" si="97"/>
        <v>0.41121013944922313</v>
      </c>
      <c r="AA346" s="22">
        <f t="shared" si="98"/>
        <v>1.3032343412927694</v>
      </c>
      <c r="AB346" s="22">
        <f t="shared" si="99"/>
        <v>0.2979561026725767</v>
      </c>
      <c r="AC346" s="23"/>
      <c r="AD346" s="22">
        <f t="shared" si="100"/>
        <v>2.0124005834145695</v>
      </c>
      <c r="AE346" s="32">
        <v>1049663.9097744361</v>
      </c>
      <c r="AF346" s="25">
        <f t="shared" si="101"/>
        <v>21123.44264419293</v>
      </c>
      <c r="AG346" s="25"/>
      <c r="AH346" s="25">
        <f t="shared" si="102"/>
        <v>21123.44264419293</v>
      </c>
      <c r="AI346" s="26"/>
      <c r="AJ346" s="27">
        <v>154901572</v>
      </c>
      <c r="AK346" s="21">
        <f t="shared" si="103"/>
        <v>0.29134418338892004</v>
      </c>
      <c r="AL346" s="21">
        <f t="shared" si="104"/>
        <v>1.274314375582967</v>
      </c>
      <c r="AM346" s="21">
        <f t="shared" si="105"/>
        <v>0.3971076549177952</v>
      </c>
      <c r="AN346" s="21">
        <f t="shared" si="106"/>
        <v>0.40208500918247625</v>
      </c>
      <c r="AO346" s="21">
        <f t="shared" si="113"/>
        <v>1.967</v>
      </c>
    </row>
    <row r="347" spans="1:41" ht="12.75">
      <c r="A347" s="12" t="s">
        <v>734</v>
      </c>
      <c r="B347" s="13" t="s">
        <v>735</v>
      </c>
      <c r="C347" s="14" t="s">
        <v>687</v>
      </c>
      <c r="D347" s="15"/>
      <c r="E347" s="15"/>
      <c r="F347" s="33">
        <v>3996261298</v>
      </c>
      <c r="G347" s="31">
        <v>89.39</v>
      </c>
      <c r="H347" s="18">
        <f t="shared" si="107"/>
        <v>0.8939</v>
      </c>
      <c r="I347" s="16">
        <v>11899868.15</v>
      </c>
      <c r="L347" s="16">
        <v>648514.53</v>
      </c>
      <c r="M347" s="19">
        <f t="shared" si="108"/>
        <v>12548382.68</v>
      </c>
      <c r="N347" s="16">
        <v>34761188</v>
      </c>
      <c r="Q347" s="19">
        <f t="shared" si="109"/>
        <v>34761188</v>
      </c>
      <c r="R347" s="16">
        <v>35635122.2</v>
      </c>
      <c r="T347" s="16">
        <v>1457703.11</v>
      </c>
      <c r="U347" s="20">
        <f t="shared" si="110"/>
        <v>37092825.31</v>
      </c>
      <c r="V347" s="19">
        <f t="shared" si="111"/>
        <v>84402395.99000001</v>
      </c>
      <c r="W347" s="21">
        <f t="shared" si="95"/>
        <v>0.8917115159069862</v>
      </c>
      <c r="X347" s="21">
        <f t="shared" si="112"/>
        <v>0.03647667160126725</v>
      </c>
      <c r="Y347" s="21">
        <f t="shared" si="96"/>
        <v>0</v>
      </c>
      <c r="Z347" s="21">
        <f t="shared" si="97"/>
        <v>0.9281881875082535</v>
      </c>
      <c r="AA347" s="22">
        <f t="shared" si="98"/>
        <v>0.8698427206798728</v>
      </c>
      <c r="AB347" s="22">
        <f t="shared" si="99"/>
        <v>0.31400305796520517</v>
      </c>
      <c r="AC347" s="23"/>
      <c r="AD347" s="22">
        <f t="shared" si="100"/>
        <v>2.112033966153332</v>
      </c>
      <c r="AE347" s="32">
        <v>372187.59433962265</v>
      </c>
      <c r="AF347" s="25">
        <f t="shared" si="101"/>
        <v>7860.728410261806</v>
      </c>
      <c r="AG347" s="25"/>
      <c r="AH347" s="25">
        <f t="shared" si="102"/>
        <v>7860.728410261806</v>
      </c>
      <c r="AI347" s="26"/>
      <c r="AJ347" s="27">
        <v>4470053788</v>
      </c>
      <c r="AK347" s="21">
        <f t="shared" si="103"/>
        <v>0.28072106679536</v>
      </c>
      <c r="AL347" s="21">
        <f t="shared" si="104"/>
        <v>0.7776458550301454</v>
      </c>
      <c r="AM347" s="21">
        <f t="shared" si="105"/>
        <v>0.7971967204435796</v>
      </c>
      <c r="AN347" s="21">
        <f t="shared" si="106"/>
        <v>0.8298071358688538</v>
      </c>
      <c r="AO347" s="21">
        <f t="shared" si="113"/>
        <v>1.8890000000000002</v>
      </c>
    </row>
    <row r="348" spans="1:41" ht="12.75">
      <c r="A348" s="12" t="s">
        <v>736</v>
      </c>
      <c r="B348" s="13" t="s">
        <v>737</v>
      </c>
      <c r="C348" s="14" t="s">
        <v>687</v>
      </c>
      <c r="D348" s="15"/>
      <c r="E348" s="15"/>
      <c r="F348" s="33">
        <v>5842218476</v>
      </c>
      <c r="G348" s="31">
        <v>93.71</v>
      </c>
      <c r="H348" s="18">
        <f t="shared" si="107"/>
        <v>0.9370999999999999</v>
      </c>
      <c r="I348" s="16">
        <v>17078075.380000003</v>
      </c>
      <c r="J348" s="16">
        <v>1088214.61</v>
      </c>
      <c r="L348" s="16">
        <v>931239.2</v>
      </c>
      <c r="M348" s="19">
        <f t="shared" si="108"/>
        <v>19097529.19</v>
      </c>
      <c r="N348" s="16">
        <v>55218873</v>
      </c>
      <c r="O348" s="16">
        <v>25472316</v>
      </c>
      <c r="Q348" s="19">
        <f t="shared" si="109"/>
        <v>80691189</v>
      </c>
      <c r="R348" s="16">
        <v>20526835.91</v>
      </c>
      <c r="S348" s="16">
        <v>1168443.7</v>
      </c>
      <c r="U348" s="20">
        <f t="shared" si="110"/>
        <v>21695279.61</v>
      </c>
      <c r="V348" s="19">
        <f t="shared" si="111"/>
        <v>121483997.80000001</v>
      </c>
      <c r="W348" s="21">
        <f t="shared" si="95"/>
        <v>0.3513534455160283</v>
      </c>
      <c r="X348" s="21">
        <f t="shared" si="112"/>
        <v>0</v>
      </c>
      <c r="Y348" s="21">
        <f t="shared" si="96"/>
        <v>0.02000000008216057</v>
      </c>
      <c r="Z348" s="21">
        <f t="shared" si="97"/>
        <v>0.37135344559818884</v>
      </c>
      <c r="AA348" s="22">
        <f t="shared" si="98"/>
        <v>1.3811737669770774</v>
      </c>
      <c r="AB348" s="22">
        <f t="shared" si="99"/>
        <v>0.3268883090978743</v>
      </c>
      <c r="AC348" s="23"/>
      <c r="AD348" s="22">
        <f t="shared" si="100"/>
        <v>2.0794155216731407</v>
      </c>
      <c r="AE348" s="32">
        <v>380843.24667985307</v>
      </c>
      <c r="AF348" s="25">
        <f t="shared" si="101"/>
        <v>7919.313584704792</v>
      </c>
      <c r="AG348" s="25"/>
      <c r="AH348" s="25">
        <f t="shared" si="102"/>
        <v>7919.313584704792</v>
      </c>
      <c r="AI348" s="26"/>
      <c r="AJ348" s="27">
        <v>6234359701</v>
      </c>
      <c r="AK348" s="21">
        <f t="shared" si="103"/>
        <v>0.3063270344657324</v>
      </c>
      <c r="AL348" s="21">
        <f t="shared" si="104"/>
        <v>1.2942979370769547</v>
      </c>
      <c r="AM348" s="21">
        <f t="shared" si="105"/>
        <v>0.3292533138039415</v>
      </c>
      <c r="AN348" s="21">
        <f t="shared" si="106"/>
        <v>0.34799531388155297</v>
      </c>
      <c r="AO348" s="21">
        <f t="shared" si="113"/>
        <v>1.948</v>
      </c>
    </row>
    <row r="349" spans="1:41" ht="12.75">
      <c r="A349" s="12" t="s">
        <v>738</v>
      </c>
      <c r="B349" s="13" t="s">
        <v>739</v>
      </c>
      <c r="C349" s="14" t="s">
        <v>687</v>
      </c>
      <c r="D349" s="15"/>
      <c r="E349" s="15"/>
      <c r="F349" s="33">
        <v>1555731800</v>
      </c>
      <c r="G349" s="31">
        <v>81.21</v>
      </c>
      <c r="H349" s="18">
        <f t="shared" si="107"/>
        <v>0.8120999999999999</v>
      </c>
      <c r="I349" s="16">
        <v>5394882.82</v>
      </c>
      <c r="J349" s="16">
        <v>343751.31</v>
      </c>
      <c r="K349" s="16">
        <v>106492.68</v>
      </c>
      <c r="L349" s="16">
        <v>294139.59</v>
      </c>
      <c r="M349" s="19">
        <f t="shared" si="108"/>
        <v>6139266.399999999</v>
      </c>
      <c r="N349" s="16">
        <v>13587490</v>
      </c>
      <c r="Q349" s="19">
        <f t="shared" si="109"/>
        <v>13587490</v>
      </c>
      <c r="R349" s="16">
        <v>6001928</v>
      </c>
      <c r="S349" s="16">
        <v>77786.59</v>
      </c>
      <c r="U349" s="20">
        <f t="shared" si="110"/>
        <v>6079714.59</v>
      </c>
      <c r="V349" s="19">
        <f t="shared" si="111"/>
        <v>25806470.99</v>
      </c>
      <c r="W349" s="21">
        <f t="shared" si="95"/>
        <v>0.38579451805253323</v>
      </c>
      <c r="X349" s="21">
        <f t="shared" si="112"/>
        <v>0</v>
      </c>
      <c r="Y349" s="21">
        <f t="shared" si="96"/>
        <v>0.004999999999999999</v>
      </c>
      <c r="Z349" s="21">
        <f t="shared" si="97"/>
        <v>0.3907945180525332</v>
      </c>
      <c r="AA349" s="22">
        <f t="shared" si="98"/>
        <v>0.8733825457575657</v>
      </c>
      <c r="AB349" s="22">
        <f t="shared" si="99"/>
        <v>0.39462241499466677</v>
      </c>
      <c r="AC349" s="23"/>
      <c r="AD349" s="22">
        <f t="shared" si="100"/>
        <v>1.6587994788047657</v>
      </c>
      <c r="AE349" s="32">
        <v>486494.27065026364</v>
      </c>
      <c r="AF349" s="25">
        <f t="shared" si="101"/>
        <v>8069.96442596162</v>
      </c>
      <c r="AG349" s="25"/>
      <c r="AH349" s="25">
        <f t="shared" si="102"/>
        <v>8069.96442596162</v>
      </c>
      <c r="AI349" s="26"/>
      <c r="AJ349" s="27">
        <v>1915689940</v>
      </c>
      <c r="AK349" s="21">
        <f t="shared" si="103"/>
        <v>0.3204728631607263</v>
      </c>
      <c r="AL349" s="21">
        <f t="shared" si="104"/>
        <v>0.7092739652847997</v>
      </c>
      <c r="AM349" s="21">
        <f t="shared" si="105"/>
        <v>0.3133037280552823</v>
      </c>
      <c r="AN349" s="21">
        <f t="shared" si="106"/>
        <v>0.31736422805456715</v>
      </c>
      <c r="AO349" s="21">
        <f t="shared" si="113"/>
        <v>1.3459999999999999</v>
      </c>
    </row>
    <row r="350" spans="1:41" ht="12.75">
      <c r="A350" s="12" t="s">
        <v>740</v>
      </c>
      <c r="B350" s="13" t="s">
        <v>741</v>
      </c>
      <c r="C350" s="14" t="s">
        <v>687</v>
      </c>
      <c r="D350" s="15"/>
      <c r="E350" s="15"/>
      <c r="F350" s="33">
        <v>6746022874</v>
      </c>
      <c r="G350" s="31">
        <v>93.87</v>
      </c>
      <c r="H350" s="18">
        <f t="shared" si="107"/>
        <v>0.9387000000000001</v>
      </c>
      <c r="I350" s="16">
        <v>19371424.21</v>
      </c>
      <c r="J350" s="16">
        <v>1234332.74</v>
      </c>
      <c r="K350" s="16">
        <v>382383.04</v>
      </c>
      <c r="L350" s="16">
        <v>1056314.67</v>
      </c>
      <c r="M350" s="19">
        <f t="shared" si="108"/>
        <v>22044454.659999996</v>
      </c>
      <c r="N350" s="16">
        <v>67591705</v>
      </c>
      <c r="O350" s="16">
        <v>30161903</v>
      </c>
      <c r="Q350" s="19">
        <f t="shared" si="109"/>
        <v>97753608</v>
      </c>
      <c r="R350" s="16">
        <v>25404152.9</v>
      </c>
      <c r="S350" s="16">
        <v>674958</v>
      </c>
      <c r="U350" s="20">
        <f t="shared" si="110"/>
        <v>26079110.9</v>
      </c>
      <c r="V350" s="19">
        <f t="shared" si="111"/>
        <v>145877173.56</v>
      </c>
      <c r="W350" s="21">
        <f t="shared" si="95"/>
        <v>0.3765797029522494</v>
      </c>
      <c r="X350" s="21">
        <f t="shared" si="112"/>
        <v>0</v>
      </c>
      <c r="Y350" s="21">
        <f t="shared" si="96"/>
        <v>0.01000527292312291</v>
      </c>
      <c r="Z350" s="21">
        <f t="shared" si="97"/>
        <v>0.3865849758753723</v>
      </c>
      <c r="AA350" s="22">
        <f t="shared" si="98"/>
        <v>1.4490553890167555</v>
      </c>
      <c r="AB350" s="22">
        <f t="shared" si="99"/>
        <v>0.32677705177908645</v>
      </c>
      <c r="AC350" s="23"/>
      <c r="AD350" s="22">
        <f t="shared" si="100"/>
        <v>2.1624174166712145</v>
      </c>
      <c r="AE350" s="32">
        <v>465665.0454648956</v>
      </c>
      <c r="AF350" s="25">
        <f t="shared" si="101"/>
        <v>10069.622046482831</v>
      </c>
      <c r="AG350" s="25"/>
      <c r="AH350" s="25">
        <f t="shared" si="102"/>
        <v>10069.622046482831</v>
      </c>
      <c r="AI350" s="26"/>
      <c r="AJ350" s="27">
        <v>7186558937</v>
      </c>
      <c r="AK350" s="21">
        <f t="shared" si="103"/>
        <v>0.3067456184976668</v>
      </c>
      <c r="AL350" s="21">
        <f t="shared" si="104"/>
        <v>1.3602282936373837</v>
      </c>
      <c r="AM350" s="21">
        <f t="shared" si="105"/>
        <v>0.3534953671527929</v>
      </c>
      <c r="AN350" s="21">
        <f t="shared" si="106"/>
        <v>0.36288731684550296</v>
      </c>
      <c r="AO350" s="21">
        <f t="shared" si="113"/>
        <v>2.0300000000000002</v>
      </c>
    </row>
    <row r="351" spans="1:41" ht="12.75">
      <c r="A351" s="12" t="s">
        <v>742</v>
      </c>
      <c r="B351" s="13" t="s">
        <v>743</v>
      </c>
      <c r="C351" s="14" t="s">
        <v>687</v>
      </c>
      <c r="D351" s="15"/>
      <c r="E351" s="15"/>
      <c r="F351" s="33">
        <v>945932600</v>
      </c>
      <c r="G351" s="31">
        <v>103.79</v>
      </c>
      <c r="H351" s="18">
        <f t="shared" si="107"/>
        <v>1.0379</v>
      </c>
      <c r="I351" s="16">
        <v>2299365.0100000002</v>
      </c>
      <c r="K351" s="16">
        <v>45391.86</v>
      </c>
      <c r="L351" s="16">
        <v>125324.54</v>
      </c>
      <c r="M351" s="19">
        <f t="shared" si="108"/>
        <v>2470081.41</v>
      </c>
      <c r="O351" s="16">
        <v>15438933</v>
      </c>
      <c r="Q351" s="19">
        <f t="shared" si="109"/>
        <v>15438933</v>
      </c>
      <c r="R351" s="16">
        <v>7551602.69</v>
      </c>
      <c r="T351" s="16">
        <v>307974</v>
      </c>
      <c r="U351" s="20">
        <f t="shared" si="110"/>
        <v>7859576.69</v>
      </c>
      <c r="V351" s="19">
        <f t="shared" si="111"/>
        <v>25768591.1</v>
      </c>
      <c r="W351" s="21">
        <f t="shared" si="95"/>
        <v>0.7983235475762227</v>
      </c>
      <c r="X351" s="21">
        <f t="shared" si="112"/>
        <v>0.0325577107713594</v>
      </c>
      <c r="Y351" s="21">
        <f t="shared" si="96"/>
        <v>0</v>
      </c>
      <c r="Z351" s="21">
        <f t="shared" si="97"/>
        <v>0.830881258347582</v>
      </c>
      <c r="AA351" s="22">
        <f t="shared" si="98"/>
        <v>1.6321388014325755</v>
      </c>
      <c r="AB351" s="22">
        <f t="shared" si="99"/>
        <v>0.26112657603723566</v>
      </c>
      <c r="AC351" s="23"/>
      <c r="AD351" s="22">
        <f t="shared" si="100"/>
        <v>2.7241466358173936</v>
      </c>
      <c r="AE351" s="32">
        <v>297796.75192854245</v>
      </c>
      <c r="AF351" s="25">
        <f t="shared" si="101"/>
        <v>8112.420199234859</v>
      </c>
      <c r="AG351" s="25"/>
      <c r="AH351" s="25">
        <f t="shared" si="102"/>
        <v>8112.420199234859</v>
      </c>
      <c r="AI351" s="26"/>
      <c r="AJ351" s="27">
        <v>911390885</v>
      </c>
      <c r="AK351" s="21">
        <f t="shared" si="103"/>
        <v>0.2710232734004137</v>
      </c>
      <c r="AL351" s="21">
        <f t="shared" si="104"/>
        <v>1.6939968628279622</v>
      </c>
      <c r="AM351" s="21">
        <f t="shared" si="105"/>
        <v>0.82858001043098</v>
      </c>
      <c r="AN351" s="21">
        <f t="shared" si="106"/>
        <v>0.8623716584569528</v>
      </c>
      <c r="AO351" s="21">
        <f t="shared" si="113"/>
        <v>2.827</v>
      </c>
    </row>
    <row r="352" spans="1:41" ht="12.75">
      <c r="A352" s="12" t="s">
        <v>744</v>
      </c>
      <c r="B352" s="13" t="s">
        <v>745</v>
      </c>
      <c r="C352" s="14" t="s">
        <v>687</v>
      </c>
      <c r="D352" s="15"/>
      <c r="E352" s="15"/>
      <c r="F352" s="33">
        <v>1990879950</v>
      </c>
      <c r="G352" s="31">
        <v>99.56</v>
      </c>
      <c r="H352" s="18">
        <f t="shared" si="107"/>
        <v>0.9956</v>
      </c>
      <c r="I352" s="16">
        <v>5374312.550000001</v>
      </c>
      <c r="K352" s="16">
        <v>106016.69</v>
      </c>
      <c r="L352" s="16">
        <v>292956.44</v>
      </c>
      <c r="M352" s="19">
        <f t="shared" si="108"/>
        <v>5773285.680000002</v>
      </c>
      <c r="O352" s="16">
        <v>33658779</v>
      </c>
      <c r="Q352" s="19">
        <f t="shared" si="109"/>
        <v>33658779</v>
      </c>
      <c r="R352" s="16">
        <v>9940002.54</v>
      </c>
      <c r="T352" s="16">
        <v>676131.09</v>
      </c>
      <c r="U352" s="20">
        <f t="shared" si="110"/>
        <v>10616133.629999999</v>
      </c>
      <c r="V352" s="19">
        <f t="shared" si="111"/>
        <v>50048198.30999999</v>
      </c>
      <c r="W352" s="21">
        <f t="shared" si="95"/>
        <v>0.4992768418808979</v>
      </c>
      <c r="X352" s="21">
        <f t="shared" si="112"/>
        <v>0.03396141942159797</v>
      </c>
      <c r="Y352" s="21">
        <f t="shared" si="96"/>
        <v>0</v>
      </c>
      <c r="Z352" s="21">
        <f t="shared" si="97"/>
        <v>0.5332382613024959</v>
      </c>
      <c r="AA352" s="22">
        <f t="shared" si="98"/>
        <v>1.6906483487364468</v>
      </c>
      <c r="AB352" s="22">
        <f t="shared" si="99"/>
        <v>0.2899866302837598</v>
      </c>
      <c r="AC352" s="23"/>
      <c r="AD352" s="22">
        <f t="shared" si="100"/>
        <v>2.513873240322702</v>
      </c>
      <c r="AE352" s="32">
        <v>266928.08854083426</v>
      </c>
      <c r="AF352" s="25">
        <f t="shared" si="101"/>
        <v>6710.233788732921</v>
      </c>
      <c r="AG352" s="25"/>
      <c r="AH352" s="25">
        <f t="shared" si="102"/>
        <v>6710.233788732921</v>
      </c>
      <c r="AI352" s="26"/>
      <c r="AJ352" s="27">
        <v>1999678536</v>
      </c>
      <c r="AK352" s="21">
        <f t="shared" si="103"/>
        <v>0.2887106890464719</v>
      </c>
      <c r="AL352" s="21">
        <f t="shared" si="104"/>
        <v>1.6832094956286514</v>
      </c>
      <c r="AM352" s="21">
        <f t="shared" si="105"/>
        <v>0.49708002366636395</v>
      </c>
      <c r="AN352" s="21">
        <f t="shared" si="106"/>
        <v>0.530892012835007</v>
      </c>
      <c r="AO352" s="21">
        <f t="shared" si="113"/>
        <v>2.503</v>
      </c>
    </row>
    <row r="353" spans="1:41" ht="12.75">
      <c r="A353" s="12" t="s">
        <v>746</v>
      </c>
      <c r="B353" s="13" t="s">
        <v>747</v>
      </c>
      <c r="C353" s="14" t="s">
        <v>687</v>
      </c>
      <c r="D353" s="15"/>
      <c r="E353" s="15"/>
      <c r="F353" s="33">
        <v>9791801156</v>
      </c>
      <c r="G353" s="31">
        <v>94.72</v>
      </c>
      <c r="H353" s="18">
        <f t="shared" si="107"/>
        <v>0.9472</v>
      </c>
      <c r="I353" s="16">
        <v>27979504.68</v>
      </c>
      <c r="L353" s="16">
        <v>1525420.96</v>
      </c>
      <c r="M353" s="19">
        <f t="shared" si="108"/>
        <v>29504925.64</v>
      </c>
      <c r="N353" s="16">
        <v>132860343</v>
      </c>
      <c r="Q353" s="19">
        <f t="shared" si="109"/>
        <v>132860343</v>
      </c>
      <c r="R353" s="16">
        <v>46535736.42</v>
      </c>
      <c r="S353" s="16">
        <v>1960337</v>
      </c>
      <c r="T353" s="16">
        <v>3387630.7</v>
      </c>
      <c r="U353" s="20">
        <f t="shared" si="110"/>
        <v>51883704.120000005</v>
      </c>
      <c r="V353" s="19">
        <f t="shared" si="111"/>
        <v>214248972.76000002</v>
      </c>
      <c r="W353" s="21">
        <f t="shared" si="95"/>
        <v>0.4752520570894649</v>
      </c>
      <c r="X353" s="21">
        <f t="shared" si="112"/>
        <v>0.03459660430220444</v>
      </c>
      <c r="Y353" s="21">
        <f t="shared" si="96"/>
        <v>0.020020187999822574</v>
      </c>
      <c r="Z353" s="21">
        <f t="shared" si="97"/>
        <v>0.5298688493914919</v>
      </c>
      <c r="AA353" s="22">
        <f t="shared" si="98"/>
        <v>1.356852951600113</v>
      </c>
      <c r="AB353" s="22">
        <f t="shared" si="99"/>
        <v>0.3013227614607006</v>
      </c>
      <c r="AC353" s="23"/>
      <c r="AD353" s="22">
        <f t="shared" si="100"/>
        <v>2.1880445624523057</v>
      </c>
      <c r="AE353" s="32">
        <v>378993.97103252175</v>
      </c>
      <c r="AF353" s="25">
        <f t="shared" si="101"/>
        <v>8292.556975199159</v>
      </c>
      <c r="AG353" s="25"/>
      <c r="AH353" s="25">
        <f t="shared" si="102"/>
        <v>8292.556975199159</v>
      </c>
      <c r="AI353" s="26"/>
      <c r="AJ353" s="27">
        <v>10336956462</v>
      </c>
      <c r="AK353" s="21">
        <f t="shared" si="103"/>
        <v>0.2854314589450382</v>
      </c>
      <c r="AL353" s="21">
        <f t="shared" si="104"/>
        <v>1.2852945979642263</v>
      </c>
      <c r="AM353" s="21">
        <f t="shared" si="105"/>
        <v>0.4501879889991937</v>
      </c>
      <c r="AN353" s="21">
        <f t="shared" si="106"/>
        <v>0.5019243750395125</v>
      </c>
      <c r="AO353" s="21">
        <f t="shared" si="113"/>
        <v>2.072</v>
      </c>
    </row>
    <row r="354" spans="1:41" ht="12.75">
      <c r="A354" s="12" t="s">
        <v>748</v>
      </c>
      <c r="B354" s="13" t="s">
        <v>749</v>
      </c>
      <c r="C354" s="14" t="s">
        <v>687</v>
      </c>
      <c r="D354" s="15"/>
      <c r="E354" s="15"/>
      <c r="F354" s="33">
        <v>1568483965</v>
      </c>
      <c r="G354" s="31">
        <v>88.84</v>
      </c>
      <c r="H354" s="18">
        <f t="shared" si="107"/>
        <v>0.8884000000000001</v>
      </c>
      <c r="I354" s="16">
        <v>4786352.120000001</v>
      </c>
      <c r="J354" s="16">
        <v>304982.01</v>
      </c>
      <c r="K354" s="16">
        <v>94499.17</v>
      </c>
      <c r="L354" s="16">
        <v>260998.17</v>
      </c>
      <c r="M354" s="19">
        <f t="shared" si="108"/>
        <v>5446831.470000001</v>
      </c>
      <c r="N354" s="16">
        <v>30162355</v>
      </c>
      <c r="Q354" s="19">
        <f t="shared" si="109"/>
        <v>30162355</v>
      </c>
      <c r="R354" s="16">
        <v>2590456.72</v>
      </c>
      <c r="S354" s="16">
        <v>941754.82</v>
      </c>
      <c r="U354" s="20">
        <f t="shared" si="110"/>
        <v>3532211.54</v>
      </c>
      <c r="V354" s="19">
        <f t="shared" si="111"/>
        <v>39141398.010000005</v>
      </c>
      <c r="W354" s="21">
        <f t="shared" si="95"/>
        <v>0.16515672316739305</v>
      </c>
      <c r="X354" s="21">
        <f t="shared" si="112"/>
        <v>0</v>
      </c>
      <c r="Y354" s="21">
        <f t="shared" si="96"/>
        <v>0.06004236198869907</v>
      </c>
      <c r="Z354" s="21">
        <f t="shared" si="97"/>
        <v>0.22519908515609213</v>
      </c>
      <c r="AA354" s="22">
        <f t="shared" si="98"/>
        <v>1.9230260348884092</v>
      </c>
      <c r="AB354" s="22">
        <f t="shared" si="99"/>
        <v>0.34726727155288456</v>
      </c>
      <c r="AC354" s="23"/>
      <c r="AD354" s="22">
        <f t="shared" si="100"/>
        <v>2.495492391597386</v>
      </c>
      <c r="AE354" s="32">
        <v>442488.30853325233</v>
      </c>
      <c r="AF354" s="25">
        <f t="shared" si="101"/>
        <v>11042.26207315528</v>
      </c>
      <c r="AG354" s="25"/>
      <c r="AH354" s="25">
        <f t="shared" si="102"/>
        <v>11042.26207315528</v>
      </c>
      <c r="AI354" s="26"/>
      <c r="AJ354" s="27">
        <v>1764761030</v>
      </c>
      <c r="AK354" s="21">
        <f t="shared" si="103"/>
        <v>0.30864413806780405</v>
      </c>
      <c r="AL354" s="21">
        <f t="shared" si="104"/>
        <v>1.7091467052624116</v>
      </c>
      <c r="AM354" s="21">
        <f t="shared" si="105"/>
        <v>0.14678796029397817</v>
      </c>
      <c r="AN354" s="21">
        <f t="shared" si="106"/>
        <v>0.2001523991041439</v>
      </c>
      <c r="AO354" s="21">
        <f t="shared" si="113"/>
        <v>2.2180000000000004</v>
      </c>
    </row>
    <row r="355" spans="1:41" ht="12.75">
      <c r="A355" s="12" t="s">
        <v>750</v>
      </c>
      <c r="B355" s="13" t="s">
        <v>751</v>
      </c>
      <c r="C355" s="14" t="s">
        <v>687</v>
      </c>
      <c r="D355" s="15"/>
      <c r="E355" s="15"/>
      <c r="F355" s="33">
        <v>1203006679</v>
      </c>
      <c r="G355" s="31">
        <v>91.66</v>
      </c>
      <c r="H355" s="18">
        <f t="shared" si="107"/>
        <v>0.9166</v>
      </c>
      <c r="I355" s="16">
        <v>3470582.45</v>
      </c>
      <c r="J355" s="16">
        <v>221129.38</v>
      </c>
      <c r="L355" s="16">
        <v>189265.28</v>
      </c>
      <c r="M355" s="19">
        <f t="shared" si="108"/>
        <v>3880977.11</v>
      </c>
      <c r="N355" s="16">
        <v>4235006</v>
      </c>
      <c r="O355" s="16">
        <v>3514880</v>
      </c>
      <c r="Q355" s="19">
        <f t="shared" si="109"/>
        <v>7749886</v>
      </c>
      <c r="R355" s="16">
        <v>4006012</v>
      </c>
      <c r="U355" s="20">
        <f t="shared" si="110"/>
        <v>4006012</v>
      </c>
      <c r="V355" s="19">
        <f t="shared" si="111"/>
        <v>15636875.11</v>
      </c>
      <c r="W355" s="21">
        <f t="shared" si="95"/>
        <v>0.33299997996104225</v>
      </c>
      <c r="X355" s="21">
        <f t="shared" si="112"/>
        <v>0</v>
      </c>
      <c r="Y355" s="21">
        <f t="shared" si="96"/>
        <v>0</v>
      </c>
      <c r="Z355" s="21">
        <f t="shared" si="97"/>
        <v>0.33299997996104225</v>
      </c>
      <c r="AA355" s="22">
        <f t="shared" si="98"/>
        <v>0.644209723460729</v>
      </c>
      <c r="AB355" s="22">
        <f t="shared" si="99"/>
        <v>0.3226064474742621</v>
      </c>
      <c r="AC355" s="23"/>
      <c r="AD355" s="22">
        <f t="shared" si="100"/>
        <v>1.2998161508960333</v>
      </c>
      <c r="AE355" s="32">
        <v>578457.8973843058</v>
      </c>
      <c r="AF355" s="25">
        <f t="shared" si="101"/>
        <v>7518.88917633481</v>
      </c>
      <c r="AG355" s="25"/>
      <c r="AH355" s="25">
        <f t="shared" si="102"/>
        <v>7518.88917633481</v>
      </c>
      <c r="AI355" s="26"/>
      <c r="AJ355" s="27">
        <v>1312446195</v>
      </c>
      <c r="AK355" s="21">
        <f t="shared" si="103"/>
        <v>0.2957056163357615</v>
      </c>
      <c r="AL355" s="21">
        <f t="shared" si="104"/>
        <v>0.5904917115478399</v>
      </c>
      <c r="AM355" s="21">
        <f t="shared" si="105"/>
        <v>0.3052324746920387</v>
      </c>
      <c r="AN355" s="21">
        <f t="shared" si="106"/>
        <v>0.3052324746920387</v>
      </c>
      <c r="AO355" s="21">
        <f t="shared" si="113"/>
        <v>1.1909999999999998</v>
      </c>
    </row>
    <row r="356" spans="1:41" ht="12.75">
      <c r="A356" s="12" t="s">
        <v>752</v>
      </c>
      <c r="B356" s="13" t="s">
        <v>753</v>
      </c>
      <c r="C356" s="14" t="s">
        <v>687</v>
      </c>
      <c r="D356" s="15"/>
      <c r="E356" s="15"/>
      <c r="F356" s="33">
        <v>2807307280</v>
      </c>
      <c r="G356" s="31">
        <v>80.93</v>
      </c>
      <c r="H356" s="18">
        <f t="shared" si="107"/>
        <v>0.8093</v>
      </c>
      <c r="I356" s="16">
        <v>9421930</v>
      </c>
      <c r="K356" s="16">
        <v>185979.61</v>
      </c>
      <c r="L356" s="16">
        <v>513697.48</v>
      </c>
      <c r="M356" s="19">
        <f t="shared" si="108"/>
        <v>10121607.09</v>
      </c>
      <c r="N356" s="16">
        <v>35329068</v>
      </c>
      <c r="Q356" s="19">
        <f t="shared" si="109"/>
        <v>35329068</v>
      </c>
      <c r="R356" s="16">
        <v>25502480.47</v>
      </c>
      <c r="T356" s="16">
        <v>1171979</v>
      </c>
      <c r="U356" s="20">
        <f t="shared" si="110"/>
        <v>26674459.47</v>
      </c>
      <c r="V356" s="19">
        <f t="shared" si="111"/>
        <v>72125134.56</v>
      </c>
      <c r="W356" s="21">
        <f t="shared" si="95"/>
        <v>0.9084320997450623</v>
      </c>
      <c r="X356" s="21">
        <f t="shared" si="112"/>
        <v>0.041747442766578796</v>
      </c>
      <c r="Y356" s="21">
        <f t="shared" si="96"/>
        <v>0</v>
      </c>
      <c r="Z356" s="21">
        <f t="shared" si="97"/>
        <v>0.9501795425116413</v>
      </c>
      <c r="AA356" s="22">
        <f t="shared" si="98"/>
        <v>1.2584681503052277</v>
      </c>
      <c r="AB356" s="22">
        <f t="shared" si="99"/>
        <v>0.36054503766327994</v>
      </c>
      <c r="AC356" s="23"/>
      <c r="AD356" s="22">
        <f t="shared" si="100"/>
        <v>2.569192730480149</v>
      </c>
      <c r="AE356" s="32">
        <v>229112.33752836805</v>
      </c>
      <c r="AF356" s="25">
        <f t="shared" si="101"/>
        <v>5886.337520411975</v>
      </c>
      <c r="AG356" s="25"/>
      <c r="AH356" s="25">
        <f t="shared" si="102"/>
        <v>5886.337520411975</v>
      </c>
      <c r="AI356" s="26"/>
      <c r="AJ356" s="27">
        <v>3468809193</v>
      </c>
      <c r="AK356" s="21">
        <f t="shared" si="103"/>
        <v>0.2917890989918165</v>
      </c>
      <c r="AL356" s="21">
        <f t="shared" si="104"/>
        <v>1.0184782740801506</v>
      </c>
      <c r="AM356" s="21">
        <f t="shared" si="105"/>
        <v>0.7351940983512033</v>
      </c>
      <c r="AN356" s="21">
        <f t="shared" si="106"/>
        <v>0.7689803037834603</v>
      </c>
      <c r="AO356" s="21">
        <f t="shared" si="113"/>
        <v>2.079</v>
      </c>
    </row>
    <row r="357" spans="1:41" ht="12.75">
      <c r="A357" s="12" t="s">
        <v>754</v>
      </c>
      <c r="B357" s="13" t="s">
        <v>755</v>
      </c>
      <c r="C357" s="14" t="s">
        <v>687</v>
      </c>
      <c r="D357" s="15"/>
      <c r="E357" s="15"/>
      <c r="F357" s="33">
        <v>431665800</v>
      </c>
      <c r="G357" s="31">
        <v>88.8</v>
      </c>
      <c r="H357" s="18">
        <f t="shared" si="107"/>
        <v>0.888</v>
      </c>
      <c r="I357" s="16">
        <v>1337351.33</v>
      </c>
      <c r="J357" s="16">
        <v>85215.17</v>
      </c>
      <c r="K357" s="16">
        <v>26404.12</v>
      </c>
      <c r="L357" s="16">
        <v>72923.39</v>
      </c>
      <c r="M357" s="19">
        <f t="shared" si="108"/>
        <v>1521894.01</v>
      </c>
      <c r="N357" s="16">
        <v>6101619</v>
      </c>
      <c r="Q357" s="19">
        <f t="shared" si="109"/>
        <v>6101619</v>
      </c>
      <c r="R357" s="16">
        <v>4838238.75</v>
      </c>
      <c r="U357" s="20">
        <f t="shared" si="110"/>
        <v>4838238.75</v>
      </c>
      <c r="V357" s="19">
        <f t="shared" si="111"/>
        <v>12461751.76</v>
      </c>
      <c r="W357" s="21">
        <f t="shared" si="95"/>
        <v>1.1208297599670858</v>
      </c>
      <c r="X357" s="21">
        <f t="shared" si="112"/>
        <v>0</v>
      </c>
      <c r="Y357" s="21">
        <f t="shared" si="96"/>
        <v>0</v>
      </c>
      <c r="Z357" s="21">
        <f t="shared" si="97"/>
        <v>1.1208297599670858</v>
      </c>
      <c r="AA357" s="22">
        <f t="shared" si="98"/>
        <v>1.4135053089681877</v>
      </c>
      <c r="AB357" s="22">
        <f t="shared" si="99"/>
        <v>0.35256302676746687</v>
      </c>
      <c r="AC357" s="23"/>
      <c r="AD357" s="22">
        <f t="shared" si="100"/>
        <v>2.8868980957027404</v>
      </c>
      <c r="AE357" s="32">
        <v>208787.77703156482</v>
      </c>
      <c r="AF357" s="25">
        <f t="shared" si="101"/>
        <v>6027.490359184329</v>
      </c>
      <c r="AG357" s="25"/>
      <c r="AH357" s="25">
        <f t="shared" si="102"/>
        <v>6027.490359184329</v>
      </c>
      <c r="AI357" s="26"/>
      <c r="AJ357" s="27">
        <v>486110135</v>
      </c>
      <c r="AK357" s="21">
        <f t="shared" si="103"/>
        <v>0.31307596785654346</v>
      </c>
      <c r="AL357" s="21">
        <f t="shared" si="104"/>
        <v>1.2551927147126856</v>
      </c>
      <c r="AM357" s="21">
        <f t="shared" si="105"/>
        <v>0.9952968271274575</v>
      </c>
      <c r="AN357" s="21">
        <f t="shared" si="106"/>
        <v>0.9952968271274575</v>
      </c>
      <c r="AO357" s="21">
        <f t="shared" si="113"/>
        <v>2.5629999999999997</v>
      </c>
    </row>
    <row r="358" spans="1:41" ht="12.75">
      <c r="A358" s="12" t="s">
        <v>756</v>
      </c>
      <c r="B358" s="13" t="s">
        <v>757</v>
      </c>
      <c r="C358" s="14" t="s">
        <v>687</v>
      </c>
      <c r="D358" s="15"/>
      <c r="E358" s="15"/>
      <c r="F358" s="33">
        <v>2707366172</v>
      </c>
      <c r="G358" s="31">
        <v>89.61</v>
      </c>
      <c r="H358" s="18">
        <f t="shared" si="107"/>
        <v>0.8961</v>
      </c>
      <c r="I358" s="16">
        <v>8259907.899999999</v>
      </c>
      <c r="J358" s="16">
        <v>526454.2</v>
      </c>
      <c r="L358" s="16">
        <v>450241.01</v>
      </c>
      <c r="M358" s="19">
        <f t="shared" si="108"/>
        <v>9236603.11</v>
      </c>
      <c r="N358" s="16">
        <v>21766123</v>
      </c>
      <c r="O358" s="16">
        <v>11755886</v>
      </c>
      <c r="Q358" s="19">
        <f t="shared" si="109"/>
        <v>33522009</v>
      </c>
      <c r="R358" s="16">
        <v>13384765.96</v>
      </c>
      <c r="S358" s="16">
        <v>609157</v>
      </c>
      <c r="U358" s="20">
        <f t="shared" si="110"/>
        <v>13993922.96</v>
      </c>
      <c r="V358" s="19">
        <f t="shared" si="111"/>
        <v>56752535.07</v>
      </c>
      <c r="W358" s="21">
        <f t="shared" si="95"/>
        <v>0.49438329024080013</v>
      </c>
      <c r="X358" s="21">
        <f t="shared" si="112"/>
        <v>0</v>
      </c>
      <c r="Y358" s="21">
        <f t="shared" si="96"/>
        <v>0.022499985642872988</v>
      </c>
      <c r="Z358" s="21">
        <f t="shared" si="97"/>
        <v>0.5168832758836731</v>
      </c>
      <c r="AA358" s="22">
        <f t="shared" si="98"/>
        <v>1.2381778773292584</v>
      </c>
      <c r="AB358" s="22">
        <f t="shared" si="99"/>
        <v>0.3411656393407873</v>
      </c>
      <c r="AC358" s="23"/>
      <c r="AD358" s="22">
        <f t="shared" si="100"/>
        <v>2.096226792553719</v>
      </c>
      <c r="AE358" s="32">
        <v>302214.22861710633</v>
      </c>
      <c r="AF358" s="25">
        <f t="shared" si="101"/>
        <v>6335.095631181332</v>
      </c>
      <c r="AG358" s="25"/>
      <c r="AH358" s="25">
        <f t="shared" si="102"/>
        <v>6335.095631181332</v>
      </c>
      <c r="AI358" s="26"/>
      <c r="AJ358" s="27">
        <v>3020907107</v>
      </c>
      <c r="AK358" s="21">
        <f t="shared" si="103"/>
        <v>0.3057559462387004</v>
      </c>
      <c r="AL358" s="21">
        <f t="shared" si="104"/>
        <v>1.10966699116048</v>
      </c>
      <c r="AM358" s="21">
        <f t="shared" si="105"/>
        <v>0.4430710871242954</v>
      </c>
      <c r="AN358" s="21">
        <f t="shared" si="106"/>
        <v>0.46323579191076397</v>
      </c>
      <c r="AO358" s="21">
        <f t="shared" si="113"/>
        <v>1.8790000000000002</v>
      </c>
    </row>
    <row r="359" spans="1:41" ht="12.75">
      <c r="A359" s="12" t="s">
        <v>758</v>
      </c>
      <c r="B359" s="13" t="s">
        <v>759</v>
      </c>
      <c r="C359" s="14" t="s">
        <v>687</v>
      </c>
      <c r="D359" s="15"/>
      <c r="E359" s="15"/>
      <c r="F359" s="33">
        <v>4201479913</v>
      </c>
      <c r="G359" s="31">
        <v>92.55</v>
      </c>
      <c r="H359" s="18">
        <f t="shared" si="107"/>
        <v>0.9255</v>
      </c>
      <c r="I359" s="16">
        <v>12064988.22</v>
      </c>
      <c r="J359" s="16">
        <v>769218.53</v>
      </c>
      <c r="L359" s="16">
        <v>657164.99</v>
      </c>
      <c r="M359" s="19">
        <f t="shared" si="108"/>
        <v>13491371.74</v>
      </c>
      <c r="O359" s="16">
        <v>59139484</v>
      </c>
      <c r="Q359" s="19">
        <f t="shared" si="109"/>
        <v>59139484</v>
      </c>
      <c r="R359" s="16">
        <v>20668097.56</v>
      </c>
      <c r="U359" s="20">
        <f t="shared" si="110"/>
        <v>20668097.56</v>
      </c>
      <c r="V359" s="19">
        <f t="shared" si="111"/>
        <v>93298953.3</v>
      </c>
      <c r="W359" s="21">
        <f t="shared" si="95"/>
        <v>0.4919242264148365</v>
      </c>
      <c r="X359" s="21">
        <f t="shared" si="112"/>
        <v>0</v>
      </c>
      <c r="Y359" s="21">
        <f t="shared" si="96"/>
        <v>0</v>
      </c>
      <c r="Z359" s="21">
        <f t="shared" si="97"/>
        <v>0.4919242264148365</v>
      </c>
      <c r="AA359" s="22">
        <f t="shared" si="98"/>
        <v>1.4075869746994076</v>
      </c>
      <c r="AB359" s="22">
        <f t="shared" si="99"/>
        <v>0.32110999027403897</v>
      </c>
      <c r="AC359" s="23"/>
      <c r="AD359" s="22">
        <f t="shared" si="100"/>
        <v>2.220621191388283</v>
      </c>
      <c r="AE359" s="32">
        <v>397588.71073991293</v>
      </c>
      <c r="AF359" s="25">
        <f t="shared" si="101"/>
        <v>8828.939165257969</v>
      </c>
      <c r="AG359" s="25"/>
      <c r="AH359" s="25">
        <f t="shared" si="102"/>
        <v>8828.939165257969</v>
      </c>
      <c r="AI359" s="26"/>
      <c r="AJ359" s="27">
        <v>4539382409</v>
      </c>
      <c r="AK359" s="21">
        <f t="shared" si="103"/>
        <v>0.2972072084795357</v>
      </c>
      <c r="AL359" s="21">
        <f t="shared" si="104"/>
        <v>1.302809031527002</v>
      </c>
      <c r="AM359" s="21">
        <f t="shared" si="105"/>
        <v>0.45530637645822536</v>
      </c>
      <c r="AN359" s="21">
        <f t="shared" si="106"/>
        <v>0.45530637645822536</v>
      </c>
      <c r="AO359" s="21">
        <f t="shared" si="113"/>
        <v>2.0549999999999997</v>
      </c>
    </row>
    <row r="360" spans="1:41" ht="12.75">
      <c r="A360" s="12" t="s">
        <v>760</v>
      </c>
      <c r="B360" s="13" t="s">
        <v>761</v>
      </c>
      <c r="C360" s="14" t="s">
        <v>687</v>
      </c>
      <c r="D360" s="15"/>
      <c r="E360" s="15"/>
      <c r="F360" s="33">
        <v>1032491115</v>
      </c>
      <c r="G360" s="31">
        <v>90.18</v>
      </c>
      <c r="H360" s="18">
        <f t="shared" si="107"/>
        <v>0.9018</v>
      </c>
      <c r="I360" s="16">
        <v>3157895.3500000006</v>
      </c>
      <c r="J360" s="16">
        <v>201218.48</v>
      </c>
      <c r="K360" s="16">
        <v>62346.09</v>
      </c>
      <c r="L360" s="16">
        <v>172186.95</v>
      </c>
      <c r="M360" s="19">
        <f t="shared" si="108"/>
        <v>3593646.8700000006</v>
      </c>
      <c r="N360" s="16">
        <v>8318863</v>
      </c>
      <c r="O360" s="16">
        <v>3629151</v>
      </c>
      <c r="Q360" s="19">
        <f t="shared" si="109"/>
        <v>11948014</v>
      </c>
      <c r="R360" s="16">
        <v>5355801</v>
      </c>
      <c r="S360" s="16">
        <v>206728.36</v>
      </c>
      <c r="U360" s="20">
        <f t="shared" si="110"/>
        <v>5562529.36</v>
      </c>
      <c r="V360" s="19">
        <f t="shared" si="111"/>
        <v>21104190.23</v>
      </c>
      <c r="W360" s="21">
        <f t="shared" si="95"/>
        <v>0.5187261102968426</v>
      </c>
      <c r="X360" s="21">
        <f t="shared" si="112"/>
        <v>0</v>
      </c>
      <c r="Y360" s="21">
        <f t="shared" si="96"/>
        <v>0.020022289489629166</v>
      </c>
      <c r="Z360" s="21">
        <f t="shared" si="97"/>
        <v>0.5387483997864718</v>
      </c>
      <c r="AA360" s="22">
        <f t="shared" si="98"/>
        <v>1.157202597331794</v>
      </c>
      <c r="AB360" s="22">
        <f t="shared" si="99"/>
        <v>0.3480559607527471</v>
      </c>
      <c r="AC360" s="23"/>
      <c r="AD360" s="22">
        <f t="shared" si="100"/>
        <v>2.0440069578710127</v>
      </c>
      <c r="AE360" s="32">
        <v>441976.66335650446</v>
      </c>
      <c r="AF360" s="25">
        <f t="shared" si="101"/>
        <v>9034.033751173094</v>
      </c>
      <c r="AG360" s="25"/>
      <c r="AH360" s="25">
        <f t="shared" si="102"/>
        <v>9034.033751173094</v>
      </c>
      <c r="AI360" s="26"/>
      <c r="AJ360" s="27">
        <v>1144865193</v>
      </c>
      <c r="AK360" s="21">
        <f t="shared" si="103"/>
        <v>0.3138925780932533</v>
      </c>
      <c r="AL360" s="21">
        <f t="shared" si="104"/>
        <v>1.0436175431878991</v>
      </c>
      <c r="AM360" s="21">
        <f t="shared" si="105"/>
        <v>0.4678106237089523</v>
      </c>
      <c r="AN360" s="21">
        <f t="shared" si="106"/>
        <v>0.48586762825970553</v>
      </c>
      <c r="AO360" s="21">
        <f t="shared" si="113"/>
        <v>1.844</v>
      </c>
    </row>
    <row r="361" spans="1:41" ht="12.75">
      <c r="A361" s="12" t="s">
        <v>762</v>
      </c>
      <c r="B361" s="13" t="s">
        <v>763</v>
      </c>
      <c r="C361" s="14" t="s">
        <v>687</v>
      </c>
      <c r="D361" s="15"/>
      <c r="E361" s="15"/>
      <c r="F361" s="33">
        <v>2058020935</v>
      </c>
      <c r="G361" s="31">
        <v>88.5</v>
      </c>
      <c r="H361" s="18">
        <f t="shared" si="107"/>
        <v>0.885</v>
      </c>
      <c r="I361" s="16">
        <v>6212247.69</v>
      </c>
      <c r="J361" s="16">
        <v>395883.16</v>
      </c>
      <c r="K361" s="16">
        <v>122660.9</v>
      </c>
      <c r="L361" s="16">
        <v>338697.18</v>
      </c>
      <c r="M361" s="19">
        <f t="shared" si="108"/>
        <v>7069488.930000001</v>
      </c>
      <c r="N361" s="16">
        <v>35005556</v>
      </c>
      <c r="Q361" s="19">
        <f t="shared" si="109"/>
        <v>35005556</v>
      </c>
      <c r="R361" s="16">
        <v>13650000</v>
      </c>
      <c r="S361" s="16">
        <v>206079.57</v>
      </c>
      <c r="U361" s="20">
        <f t="shared" si="110"/>
        <v>13856079.57</v>
      </c>
      <c r="V361" s="19">
        <f t="shared" si="111"/>
        <v>55931124.49999999</v>
      </c>
      <c r="W361" s="21">
        <f t="shared" si="95"/>
        <v>0.6632585591263677</v>
      </c>
      <c r="X361" s="21">
        <f t="shared" si="112"/>
        <v>0</v>
      </c>
      <c r="Y361" s="21">
        <f t="shared" si="96"/>
        <v>0.010013482685976662</v>
      </c>
      <c r="Z361" s="21">
        <f t="shared" si="97"/>
        <v>0.6732720418123443</v>
      </c>
      <c r="AA361" s="22">
        <f t="shared" si="98"/>
        <v>1.7009329402181226</v>
      </c>
      <c r="AB361" s="22">
        <f t="shared" si="99"/>
        <v>0.34350908728729723</v>
      </c>
      <c r="AC361" s="23"/>
      <c r="AD361" s="22">
        <f t="shared" si="100"/>
        <v>2.717714069317764</v>
      </c>
      <c r="AE361" s="32">
        <v>260125.81673306774</v>
      </c>
      <c r="AF361" s="25">
        <f t="shared" si="101"/>
        <v>7069.475919282324</v>
      </c>
      <c r="AG361" s="25"/>
      <c r="AH361" s="25">
        <f t="shared" si="102"/>
        <v>7069.475919282324</v>
      </c>
      <c r="AI361" s="26"/>
      <c r="AJ361" s="27">
        <v>2325236468</v>
      </c>
      <c r="AK361" s="21">
        <f t="shared" si="103"/>
        <v>0.3040331178050318</v>
      </c>
      <c r="AL361" s="21">
        <f t="shared" si="104"/>
        <v>1.50546219628618</v>
      </c>
      <c r="AM361" s="21">
        <f t="shared" si="105"/>
        <v>0.5870370686100902</v>
      </c>
      <c r="AN361" s="21">
        <f t="shared" si="106"/>
        <v>0.5958998046301069</v>
      </c>
      <c r="AO361" s="21">
        <f t="shared" si="113"/>
        <v>2.405</v>
      </c>
    </row>
    <row r="362" spans="1:41" ht="12.75">
      <c r="A362" s="12" t="s">
        <v>764</v>
      </c>
      <c r="B362" s="13" t="s">
        <v>765</v>
      </c>
      <c r="C362" s="14" t="s">
        <v>687</v>
      </c>
      <c r="D362" s="15"/>
      <c r="E362" s="15"/>
      <c r="F362" s="33">
        <v>2192403361</v>
      </c>
      <c r="G362" s="31">
        <v>107.71</v>
      </c>
      <c r="H362" s="18">
        <f t="shared" si="107"/>
        <v>1.0771</v>
      </c>
      <c r="I362" s="16">
        <v>5413523.890000001</v>
      </c>
      <c r="L362" s="16">
        <v>294991.31</v>
      </c>
      <c r="M362" s="19">
        <f t="shared" si="108"/>
        <v>5708515.2</v>
      </c>
      <c r="N362" s="16">
        <v>14974647</v>
      </c>
      <c r="O362" s="16">
        <v>8672423.26</v>
      </c>
      <c r="Q362" s="19">
        <f t="shared" si="109"/>
        <v>23647070.259999998</v>
      </c>
      <c r="R362" s="16">
        <v>11909483.39</v>
      </c>
      <c r="T362" s="16">
        <v>668788.03</v>
      </c>
      <c r="U362" s="20">
        <f t="shared" si="110"/>
        <v>12578271.42</v>
      </c>
      <c r="V362" s="19">
        <f t="shared" si="111"/>
        <v>41933856.88</v>
      </c>
      <c r="W362" s="21">
        <f t="shared" si="95"/>
        <v>0.5432158881825396</v>
      </c>
      <c r="X362" s="21">
        <f t="shared" si="112"/>
        <v>0.03050478948795956</v>
      </c>
      <c r="Y362" s="21">
        <f t="shared" si="96"/>
        <v>0</v>
      </c>
      <c r="Z362" s="21">
        <f t="shared" si="97"/>
        <v>0.5737206776704992</v>
      </c>
      <c r="AA362" s="22">
        <f t="shared" si="98"/>
        <v>1.0785912246190905</v>
      </c>
      <c r="AB362" s="22">
        <f t="shared" si="99"/>
        <v>0.2603770502065017</v>
      </c>
      <c r="AC362" s="23"/>
      <c r="AD362" s="22">
        <f t="shared" si="100"/>
        <v>1.9126889524960915</v>
      </c>
      <c r="AE362" s="32">
        <v>384836.4556178119</v>
      </c>
      <c r="AF362" s="25">
        <f t="shared" si="101"/>
        <v>7360.724371779412</v>
      </c>
      <c r="AG362" s="25"/>
      <c r="AH362" s="25">
        <f t="shared" si="102"/>
        <v>7360.724371779412</v>
      </c>
      <c r="AI362" s="26"/>
      <c r="AJ362" s="27">
        <v>2035946558</v>
      </c>
      <c r="AK362" s="21">
        <f t="shared" si="103"/>
        <v>0.28038629882346844</v>
      </c>
      <c r="AL362" s="21">
        <f t="shared" si="104"/>
        <v>1.161477945827299</v>
      </c>
      <c r="AM362" s="21">
        <f t="shared" si="105"/>
        <v>0.5849605110312527</v>
      </c>
      <c r="AN362" s="21">
        <f t="shared" si="106"/>
        <v>0.617809508337792</v>
      </c>
      <c r="AO362" s="21">
        <f t="shared" si="113"/>
        <v>2.059</v>
      </c>
    </row>
    <row r="363" spans="1:41" ht="12.75">
      <c r="A363" s="12" t="s">
        <v>766</v>
      </c>
      <c r="B363" s="13" t="s">
        <v>767</v>
      </c>
      <c r="C363" s="14" t="s">
        <v>687</v>
      </c>
      <c r="D363" s="15"/>
      <c r="E363" s="15"/>
      <c r="F363" s="33">
        <v>81996061</v>
      </c>
      <c r="G363" s="31">
        <v>95.47</v>
      </c>
      <c r="H363" s="18">
        <f t="shared" si="107"/>
        <v>0.9547</v>
      </c>
      <c r="I363" s="16">
        <v>220202.22</v>
      </c>
      <c r="J363" s="16">
        <v>14030.59</v>
      </c>
      <c r="K363" s="16">
        <v>4346.89</v>
      </c>
      <c r="L363" s="16">
        <v>12007.52</v>
      </c>
      <c r="M363" s="19">
        <f t="shared" si="108"/>
        <v>250587.22</v>
      </c>
      <c r="N363" s="16">
        <v>1591768</v>
      </c>
      <c r="Q363" s="19">
        <f t="shared" si="109"/>
        <v>1591768</v>
      </c>
      <c r="R363" s="16">
        <v>613727</v>
      </c>
      <c r="U363" s="20">
        <f t="shared" si="110"/>
        <v>613727</v>
      </c>
      <c r="V363" s="19">
        <f t="shared" si="111"/>
        <v>2456082.22</v>
      </c>
      <c r="W363" s="21">
        <f t="shared" si="95"/>
        <v>0.7484835155679003</v>
      </c>
      <c r="X363" s="21">
        <f t="shared" si="112"/>
        <v>0</v>
      </c>
      <c r="Y363" s="21">
        <f t="shared" si="96"/>
        <v>0</v>
      </c>
      <c r="Z363" s="21">
        <f t="shared" si="97"/>
        <v>0.7484835155679003</v>
      </c>
      <c r="AA363" s="22">
        <f t="shared" si="98"/>
        <v>1.9412737399666065</v>
      </c>
      <c r="AB363" s="22">
        <f t="shared" si="99"/>
        <v>0.3056088511373735</v>
      </c>
      <c r="AC363" s="23"/>
      <c r="AD363" s="22">
        <f t="shared" si="100"/>
        <v>2.9953661066718804</v>
      </c>
      <c r="AE363" s="32">
        <v>245273.6507936508</v>
      </c>
      <c r="AF363" s="25">
        <f t="shared" si="101"/>
        <v>7346.843804469762</v>
      </c>
      <c r="AG363" s="25"/>
      <c r="AH363" s="25">
        <f t="shared" si="102"/>
        <v>7346.843804469762</v>
      </c>
      <c r="AI363" s="26"/>
      <c r="AJ363" s="27">
        <v>85880933</v>
      </c>
      <c r="AK363" s="21">
        <f t="shared" si="103"/>
        <v>0.291784463962449</v>
      </c>
      <c r="AL363" s="21">
        <f t="shared" si="104"/>
        <v>1.853459137431588</v>
      </c>
      <c r="AM363" s="21">
        <f t="shared" si="105"/>
        <v>0.7146254454408408</v>
      </c>
      <c r="AN363" s="21">
        <f t="shared" si="106"/>
        <v>0.7146254454408408</v>
      </c>
      <c r="AO363" s="21">
        <f t="shared" si="113"/>
        <v>2.86</v>
      </c>
    </row>
    <row r="364" spans="1:41" ht="12.75">
      <c r="A364" s="12" t="s">
        <v>768</v>
      </c>
      <c r="B364" s="13" t="s">
        <v>769</v>
      </c>
      <c r="C364" s="14" t="s">
        <v>687</v>
      </c>
      <c r="D364" s="15"/>
      <c r="E364" s="15"/>
      <c r="F364" s="33">
        <v>3285349130</v>
      </c>
      <c r="G364" s="31">
        <v>98.38</v>
      </c>
      <c r="H364" s="18">
        <f t="shared" si="107"/>
        <v>0.9838</v>
      </c>
      <c r="I364" s="16">
        <v>9262617.89</v>
      </c>
      <c r="J364" s="16">
        <v>590383.17</v>
      </c>
      <c r="L364" s="16">
        <v>505000.77</v>
      </c>
      <c r="M364" s="19">
        <f t="shared" si="108"/>
        <v>10358001.83</v>
      </c>
      <c r="N364" s="16">
        <v>14649559</v>
      </c>
      <c r="O364" s="16">
        <v>12267441</v>
      </c>
      <c r="Q364" s="19">
        <f t="shared" si="109"/>
        <v>26917000</v>
      </c>
      <c r="R364" s="16">
        <v>10567464.8</v>
      </c>
      <c r="U364" s="20">
        <f t="shared" si="110"/>
        <v>10567464.8</v>
      </c>
      <c r="V364" s="19">
        <f t="shared" si="111"/>
        <v>47842466.63</v>
      </c>
      <c r="W364" s="21">
        <f t="shared" si="95"/>
        <v>0.3216542407473144</v>
      </c>
      <c r="X364" s="21">
        <f t="shared" si="112"/>
        <v>0</v>
      </c>
      <c r="Y364" s="21">
        <f t="shared" si="96"/>
        <v>0</v>
      </c>
      <c r="Z364" s="21">
        <f t="shared" si="97"/>
        <v>0.3216542407473144</v>
      </c>
      <c r="AA364" s="22">
        <f t="shared" si="98"/>
        <v>0.8193040963046748</v>
      </c>
      <c r="AB364" s="22">
        <f t="shared" si="99"/>
        <v>0.31527857223503064</v>
      </c>
      <c r="AC364" s="23"/>
      <c r="AD364" s="22">
        <f t="shared" si="100"/>
        <v>1.45623690928702</v>
      </c>
      <c r="AE364" s="32">
        <v>1276105.3578732107</v>
      </c>
      <c r="AF364" s="25">
        <f t="shared" si="101"/>
        <v>18583.117222738907</v>
      </c>
      <c r="AG364" s="25"/>
      <c r="AH364" s="25">
        <f t="shared" si="102"/>
        <v>18583.117222738907</v>
      </c>
      <c r="AI364" s="26"/>
      <c r="AJ364" s="27">
        <v>3339430763</v>
      </c>
      <c r="AK364" s="21">
        <f t="shared" si="103"/>
        <v>0.310172678073278</v>
      </c>
      <c r="AL364" s="21">
        <f t="shared" si="104"/>
        <v>0.8060355764291677</v>
      </c>
      <c r="AM364" s="21">
        <f t="shared" si="105"/>
        <v>0.31644509348972544</v>
      </c>
      <c r="AN364" s="21">
        <f t="shared" si="106"/>
        <v>0.31644509348972544</v>
      </c>
      <c r="AO364" s="21">
        <f t="shared" si="113"/>
        <v>1.4320000000000002</v>
      </c>
    </row>
    <row r="365" spans="1:41" ht="12.75">
      <c r="A365" s="12" t="s">
        <v>770</v>
      </c>
      <c r="B365" s="13" t="s">
        <v>771</v>
      </c>
      <c r="C365" s="14" t="s">
        <v>687</v>
      </c>
      <c r="D365" s="15"/>
      <c r="E365" s="15"/>
      <c r="F365" s="33">
        <v>464246587</v>
      </c>
      <c r="G365" s="31">
        <v>69</v>
      </c>
      <c r="H365" s="18">
        <f t="shared" si="107"/>
        <v>0.69</v>
      </c>
      <c r="I365" s="16">
        <v>1999412.02</v>
      </c>
      <c r="J365" s="16">
        <v>127401.62</v>
      </c>
      <c r="L365" s="16">
        <v>109027.16</v>
      </c>
      <c r="M365" s="19">
        <f t="shared" si="108"/>
        <v>2235840.8000000003</v>
      </c>
      <c r="N365" s="16">
        <v>563823</v>
      </c>
      <c r="O365" s="16">
        <v>2718975</v>
      </c>
      <c r="Q365" s="19">
        <f t="shared" si="109"/>
        <v>3282798</v>
      </c>
      <c r="R365" s="16">
        <v>3749839.26</v>
      </c>
      <c r="U365" s="20">
        <f t="shared" si="110"/>
        <v>3749839.26</v>
      </c>
      <c r="V365" s="19">
        <f t="shared" si="111"/>
        <v>9268478.06</v>
      </c>
      <c r="W365" s="21">
        <f t="shared" si="95"/>
        <v>0.8077257571739562</v>
      </c>
      <c r="X365" s="21">
        <f t="shared" si="112"/>
        <v>0</v>
      </c>
      <c r="Y365" s="21">
        <f t="shared" si="96"/>
        <v>0</v>
      </c>
      <c r="Z365" s="21">
        <f t="shared" si="97"/>
        <v>0.8077257571739562</v>
      </c>
      <c r="AA365" s="22">
        <f t="shared" si="98"/>
        <v>0.7071237768733452</v>
      </c>
      <c r="AB365" s="22">
        <f t="shared" si="99"/>
        <v>0.4816062977324592</v>
      </c>
      <c r="AC365" s="23"/>
      <c r="AD365" s="22">
        <f t="shared" si="100"/>
        <v>1.9964558317797607</v>
      </c>
      <c r="AE365" s="32">
        <v>367300.7662835249</v>
      </c>
      <c r="AF365" s="25">
        <f t="shared" si="101"/>
        <v>7332.997568639182</v>
      </c>
      <c r="AG365" s="25"/>
      <c r="AH365" s="25">
        <f t="shared" si="102"/>
        <v>7332.997568639182</v>
      </c>
      <c r="AI365" s="26"/>
      <c r="AJ365" s="27">
        <v>672694406</v>
      </c>
      <c r="AK365" s="21">
        <f t="shared" si="103"/>
        <v>0.33237095181076926</v>
      </c>
      <c r="AL365" s="21">
        <f t="shared" si="104"/>
        <v>0.48800732854615114</v>
      </c>
      <c r="AM365" s="21">
        <f t="shared" si="105"/>
        <v>0.557435772700628</v>
      </c>
      <c r="AN365" s="21">
        <f t="shared" si="106"/>
        <v>0.557435772700628</v>
      </c>
      <c r="AO365" s="21">
        <f t="shared" si="113"/>
        <v>1.3770000000000002</v>
      </c>
    </row>
    <row r="366" spans="1:41" ht="12.75">
      <c r="A366" s="12" t="s">
        <v>772</v>
      </c>
      <c r="B366" s="13" t="s">
        <v>773</v>
      </c>
      <c r="C366" s="14" t="s">
        <v>687</v>
      </c>
      <c r="D366" s="15"/>
      <c r="E366" s="15"/>
      <c r="F366" s="33">
        <v>1996734500</v>
      </c>
      <c r="G366" s="31">
        <v>92.46</v>
      </c>
      <c r="H366" s="18">
        <f t="shared" si="107"/>
        <v>0.9246</v>
      </c>
      <c r="I366" s="16">
        <v>5766807.040000001</v>
      </c>
      <c r="J366" s="16">
        <v>367461.43</v>
      </c>
      <c r="L366" s="16">
        <v>314456.43</v>
      </c>
      <c r="M366" s="19">
        <f t="shared" si="108"/>
        <v>6448724.9</v>
      </c>
      <c r="N366" s="16">
        <v>4214209</v>
      </c>
      <c r="Q366" s="19">
        <f t="shared" si="109"/>
        <v>4214209</v>
      </c>
      <c r="R366" s="16">
        <v>5089416.4</v>
      </c>
      <c r="U366" s="20">
        <f t="shared" si="110"/>
        <v>5089416.4</v>
      </c>
      <c r="V366" s="19">
        <f t="shared" si="111"/>
        <v>15752350.3</v>
      </c>
      <c r="W366" s="21">
        <f t="shared" si="95"/>
        <v>0.2548869867275795</v>
      </c>
      <c r="X366" s="21">
        <f t="shared" si="112"/>
        <v>0</v>
      </c>
      <c r="Y366" s="21">
        <f t="shared" si="96"/>
        <v>0</v>
      </c>
      <c r="Z366" s="21">
        <f t="shared" si="97"/>
        <v>0.2548869867275795</v>
      </c>
      <c r="AA366" s="22">
        <f t="shared" si="98"/>
        <v>0.21105505013310483</v>
      </c>
      <c r="AB366" s="22">
        <f t="shared" si="99"/>
        <v>0.3229635637587271</v>
      </c>
      <c r="AC366" s="23"/>
      <c r="AD366" s="22">
        <f t="shared" si="100"/>
        <v>0.7889056006194113</v>
      </c>
      <c r="AE366" s="32">
        <v>1543576.9975786924</v>
      </c>
      <c r="AF366" s="25">
        <f t="shared" si="101"/>
        <v>12177.365383771259</v>
      </c>
      <c r="AG366" s="25"/>
      <c r="AH366" s="25">
        <f t="shared" si="102"/>
        <v>12177.365383771259</v>
      </c>
      <c r="AI366" s="26"/>
      <c r="AJ366" s="27">
        <v>2159565758</v>
      </c>
      <c r="AK366" s="21">
        <f t="shared" si="103"/>
        <v>0.29861211107423014</v>
      </c>
      <c r="AL366" s="21">
        <f t="shared" si="104"/>
        <v>0.195141499368041</v>
      </c>
      <c r="AM366" s="21">
        <f t="shared" si="105"/>
        <v>0.23566850794640173</v>
      </c>
      <c r="AN366" s="21">
        <f t="shared" si="106"/>
        <v>0.23566850794640173</v>
      </c>
      <c r="AO366" s="21">
        <f t="shared" si="113"/>
        <v>0.73</v>
      </c>
    </row>
    <row r="367" spans="1:41" ht="12.75">
      <c r="A367" s="12" t="s">
        <v>774</v>
      </c>
      <c r="B367" s="13" t="s">
        <v>775</v>
      </c>
      <c r="C367" s="14" t="s">
        <v>687</v>
      </c>
      <c r="D367" s="15"/>
      <c r="E367" s="15"/>
      <c r="F367" s="33">
        <v>1003601221</v>
      </c>
      <c r="G367" s="31">
        <v>94.37</v>
      </c>
      <c r="H367" s="18">
        <f t="shared" si="107"/>
        <v>0.9437000000000001</v>
      </c>
      <c r="I367" s="16">
        <v>2912054.8000000003</v>
      </c>
      <c r="J367" s="16">
        <v>185569.1</v>
      </c>
      <c r="L367" s="16">
        <v>158773.61</v>
      </c>
      <c r="M367" s="19">
        <f t="shared" si="108"/>
        <v>3256397.5100000002</v>
      </c>
      <c r="N367" s="16">
        <v>7650085</v>
      </c>
      <c r="O367" s="16">
        <v>5231492.39</v>
      </c>
      <c r="Q367" s="19">
        <f t="shared" si="109"/>
        <v>12881577.39</v>
      </c>
      <c r="R367" s="16">
        <v>6553387</v>
      </c>
      <c r="S367" s="16">
        <v>100000</v>
      </c>
      <c r="U367" s="20">
        <f t="shared" si="110"/>
        <v>6653387</v>
      </c>
      <c r="V367" s="19">
        <f t="shared" si="111"/>
        <v>22791361.900000002</v>
      </c>
      <c r="W367" s="21">
        <f t="shared" si="95"/>
        <v>0.6529871489664121</v>
      </c>
      <c r="X367" s="21">
        <f t="shared" si="112"/>
        <v>0</v>
      </c>
      <c r="Y367" s="21">
        <f t="shared" si="96"/>
        <v>0.009964117012567884</v>
      </c>
      <c r="Z367" s="21">
        <f t="shared" si="97"/>
        <v>0.6629512659789799</v>
      </c>
      <c r="AA367" s="22">
        <f t="shared" si="98"/>
        <v>1.283535444204088</v>
      </c>
      <c r="AB367" s="22">
        <f t="shared" si="99"/>
        <v>0.32447125829074697</v>
      </c>
      <c r="AC367" s="23"/>
      <c r="AD367" s="22">
        <f t="shared" si="100"/>
        <v>2.270957968473815</v>
      </c>
      <c r="AE367" s="32">
        <v>468123.63090772694</v>
      </c>
      <c r="AF367" s="25">
        <f t="shared" si="101"/>
        <v>10630.890898407977</v>
      </c>
      <c r="AG367" s="25"/>
      <c r="AH367" s="25">
        <f t="shared" si="102"/>
        <v>10630.890898407977</v>
      </c>
      <c r="AI367" s="26"/>
      <c r="AJ367" s="27">
        <v>1063413883</v>
      </c>
      <c r="AK367" s="21">
        <f t="shared" si="103"/>
        <v>0.30622108306630036</v>
      </c>
      <c r="AL367" s="21">
        <f t="shared" si="104"/>
        <v>1.2113418487315348</v>
      </c>
      <c r="AM367" s="21">
        <f t="shared" si="105"/>
        <v>0.6162593045627937</v>
      </c>
      <c r="AN367" s="21">
        <f t="shared" si="106"/>
        <v>0.6256629809298813</v>
      </c>
      <c r="AO367" s="21">
        <f t="shared" si="113"/>
        <v>2.1430000000000002</v>
      </c>
    </row>
    <row r="368" spans="1:41" ht="12.75">
      <c r="A368" s="12" t="s">
        <v>776</v>
      </c>
      <c r="B368" s="13" t="s">
        <v>777</v>
      </c>
      <c r="C368" s="14" t="s">
        <v>687</v>
      </c>
      <c r="D368" s="15"/>
      <c r="E368" s="15"/>
      <c r="F368" s="33">
        <v>56854683</v>
      </c>
      <c r="G368" s="31">
        <v>109.45</v>
      </c>
      <c r="H368" s="18">
        <f t="shared" si="107"/>
        <v>1.0945</v>
      </c>
      <c r="I368" s="16">
        <v>151053.95</v>
      </c>
      <c r="J368" s="16">
        <v>9625.08</v>
      </c>
      <c r="K368" s="16">
        <v>2982.3</v>
      </c>
      <c r="L368" s="16">
        <v>8236.94</v>
      </c>
      <c r="M368" s="19">
        <f t="shared" si="108"/>
        <v>171898.27</v>
      </c>
      <c r="N368" s="16">
        <v>394871</v>
      </c>
      <c r="O368" s="16">
        <v>256637</v>
      </c>
      <c r="Q368" s="19">
        <f t="shared" si="109"/>
        <v>651508</v>
      </c>
      <c r="R368" s="16">
        <v>831130.49</v>
      </c>
      <c r="U368" s="20">
        <f t="shared" si="110"/>
        <v>831130.49</v>
      </c>
      <c r="V368" s="19">
        <f t="shared" si="111"/>
        <v>1654536.76</v>
      </c>
      <c r="W368" s="21">
        <f t="shared" si="95"/>
        <v>1.4618505392071222</v>
      </c>
      <c r="X368" s="21">
        <f t="shared" si="112"/>
        <v>0</v>
      </c>
      <c r="Y368" s="21">
        <f t="shared" si="96"/>
        <v>0</v>
      </c>
      <c r="Z368" s="21">
        <f t="shared" si="97"/>
        <v>1.4618505392071222</v>
      </c>
      <c r="AA368" s="22">
        <f t="shared" si="98"/>
        <v>1.1459179184940667</v>
      </c>
      <c r="AB368" s="22">
        <f t="shared" si="99"/>
        <v>0.30234672137737534</v>
      </c>
      <c r="AC368" s="23"/>
      <c r="AD368" s="22">
        <f t="shared" si="100"/>
        <v>2.910115179078564</v>
      </c>
      <c r="AE368" s="32">
        <v>167750.81967213115</v>
      </c>
      <c r="AF368" s="25">
        <f t="shared" si="101"/>
        <v>4881.742066307399</v>
      </c>
      <c r="AG368" s="25"/>
      <c r="AH368" s="25">
        <f t="shared" si="102"/>
        <v>4881.742066307399</v>
      </c>
      <c r="AI368" s="26"/>
      <c r="AJ368" s="27">
        <v>51979174</v>
      </c>
      <c r="AK368" s="21">
        <f t="shared" si="103"/>
        <v>0.33070604392443786</v>
      </c>
      <c r="AL368" s="21">
        <f t="shared" si="104"/>
        <v>1.253401987495992</v>
      </c>
      <c r="AM368" s="21">
        <f t="shared" si="105"/>
        <v>1.5989682521696094</v>
      </c>
      <c r="AN368" s="21">
        <f t="shared" si="106"/>
        <v>1.5989682521696094</v>
      </c>
      <c r="AO368" s="21">
        <f t="shared" si="113"/>
        <v>3.183</v>
      </c>
    </row>
    <row r="369" spans="1:41" ht="12.75">
      <c r="A369" s="12" t="s">
        <v>778</v>
      </c>
      <c r="B369" s="13" t="s">
        <v>779</v>
      </c>
      <c r="C369" s="14" t="s">
        <v>687</v>
      </c>
      <c r="D369" s="15"/>
      <c r="E369" s="15"/>
      <c r="F369" s="33">
        <v>387201400</v>
      </c>
      <c r="G369" s="31">
        <v>105.29</v>
      </c>
      <c r="H369" s="18">
        <f t="shared" si="107"/>
        <v>1.0529000000000002</v>
      </c>
      <c r="I369" s="16">
        <v>1006129.01</v>
      </c>
      <c r="J369" s="16">
        <v>64108.81</v>
      </c>
      <c r="K369" s="16">
        <v>19869.98</v>
      </c>
      <c r="L369" s="16">
        <v>54852.45</v>
      </c>
      <c r="M369" s="19">
        <f t="shared" si="108"/>
        <v>1144960.25</v>
      </c>
      <c r="N369" s="16">
        <v>3022000</v>
      </c>
      <c r="Q369" s="19">
        <f t="shared" si="109"/>
        <v>3022000</v>
      </c>
      <c r="R369" s="16">
        <v>2412962.85</v>
      </c>
      <c r="U369" s="20">
        <f t="shared" si="110"/>
        <v>2412962.85</v>
      </c>
      <c r="V369" s="19">
        <f t="shared" si="111"/>
        <v>6579923.1</v>
      </c>
      <c r="W369" s="21">
        <f t="shared" si="95"/>
        <v>0.6231803010009778</v>
      </c>
      <c r="X369" s="21">
        <f t="shared" si="112"/>
        <v>0</v>
      </c>
      <c r="Y369" s="21">
        <f t="shared" si="96"/>
        <v>0</v>
      </c>
      <c r="Z369" s="21">
        <f t="shared" si="97"/>
        <v>0.6231803010009778</v>
      </c>
      <c r="AA369" s="22">
        <f t="shared" si="98"/>
        <v>0.7804723846556341</v>
      </c>
      <c r="AB369" s="22">
        <f t="shared" si="99"/>
        <v>0.29570147473640335</v>
      </c>
      <c r="AC369" s="23"/>
      <c r="AD369" s="22">
        <f t="shared" si="100"/>
        <v>1.699354160393015</v>
      </c>
      <c r="AE369" s="32">
        <v>380539.4765539804</v>
      </c>
      <c r="AF369" s="25">
        <f t="shared" si="101"/>
        <v>6466.713426757867</v>
      </c>
      <c r="AG369" s="25"/>
      <c r="AH369" s="25">
        <f t="shared" si="102"/>
        <v>6466.713426757867</v>
      </c>
      <c r="AI369" s="26"/>
      <c r="AJ369" s="27">
        <v>367747554</v>
      </c>
      <c r="AK369" s="21">
        <f t="shared" si="103"/>
        <v>0.31134408306628736</v>
      </c>
      <c r="AL369" s="21">
        <f t="shared" si="104"/>
        <v>0.8217593746388318</v>
      </c>
      <c r="AM369" s="21">
        <f t="shared" si="105"/>
        <v>0.6561465395905801</v>
      </c>
      <c r="AN369" s="21">
        <f t="shared" si="106"/>
        <v>0.6561465395905801</v>
      </c>
      <c r="AO369" s="21">
        <f t="shared" si="113"/>
        <v>1.7890000000000001</v>
      </c>
    </row>
    <row r="370" spans="1:41" ht="12.75">
      <c r="A370" s="12" t="s">
        <v>780</v>
      </c>
      <c r="B370" s="13" t="s">
        <v>781</v>
      </c>
      <c r="C370" s="14" t="s">
        <v>687</v>
      </c>
      <c r="D370" s="15"/>
      <c r="E370" s="15"/>
      <c r="F370" s="33">
        <v>3407082100</v>
      </c>
      <c r="G370" s="31">
        <v>97.69</v>
      </c>
      <c r="H370" s="18">
        <f t="shared" si="107"/>
        <v>0.9769</v>
      </c>
      <c r="I370" s="16">
        <v>9273553.410000002</v>
      </c>
      <c r="L370" s="16">
        <v>505651.66</v>
      </c>
      <c r="M370" s="19">
        <f t="shared" si="108"/>
        <v>9779205.070000002</v>
      </c>
      <c r="N370" s="16">
        <v>6145869</v>
      </c>
      <c r="Q370" s="19">
        <f t="shared" si="109"/>
        <v>6145869</v>
      </c>
      <c r="R370" s="16">
        <v>6315052.34</v>
      </c>
      <c r="T370" s="16">
        <v>1115228.66</v>
      </c>
      <c r="U370" s="20">
        <f t="shared" si="110"/>
        <v>7430281</v>
      </c>
      <c r="V370" s="19">
        <f t="shared" si="111"/>
        <v>23355355.07</v>
      </c>
      <c r="W370" s="21">
        <f t="shared" si="95"/>
        <v>0.1853507533616522</v>
      </c>
      <c r="X370" s="21">
        <f t="shared" si="112"/>
        <v>0.03273266176943608</v>
      </c>
      <c r="Y370" s="21">
        <f t="shared" si="96"/>
        <v>0</v>
      </c>
      <c r="Z370" s="21">
        <f t="shared" si="97"/>
        <v>0.21808341513108825</v>
      </c>
      <c r="AA370" s="22">
        <f t="shared" si="98"/>
        <v>0.18038511604988916</v>
      </c>
      <c r="AB370" s="22">
        <f t="shared" si="99"/>
        <v>0.28702581220452544</v>
      </c>
      <c r="AC370" s="23"/>
      <c r="AD370" s="22">
        <f t="shared" si="100"/>
        <v>0.6854943433855027</v>
      </c>
      <c r="AE370" s="32">
        <v>1678717.88148925</v>
      </c>
      <c r="AF370" s="25">
        <f t="shared" si="101"/>
        <v>11507.516119009757</v>
      </c>
      <c r="AG370" s="25"/>
      <c r="AH370" s="25">
        <f t="shared" si="102"/>
        <v>11507.516119009757</v>
      </c>
      <c r="AI370" s="26"/>
      <c r="AJ370" s="27">
        <v>3487646740</v>
      </c>
      <c r="AK370" s="21">
        <f t="shared" si="103"/>
        <v>0.28039551591741774</v>
      </c>
      <c r="AL370" s="21">
        <f t="shared" si="104"/>
        <v>0.17621821985331002</v>
      </c>
      <c r="AM370" s="21">
        <f t="shared" si="105"/>
        <v>0.18106915094273568</v>
      </c>
      <c r="AN370" s="21">
        <f t="shared" si="106"/>
        <v>0.21304568822242587</v>
      </c>
      <c r="AO370" s="21">
        <f t="shared" si="113"/>
        <v>0.669</v>
      </c>
    </row>
    <row r="371" spans="1:41" ht="12.75">
      <c r="A371" s="12" t="s">
        <v>782</v>
      </c>
      <c r="B371" s="13" t="s">
        <v>783</v>
      </c>
      <c r="C371" s="14" t="s">
        <v>687</v>
      </c>
      <c r="D371" s="15"/>
      <c r="E371" s="15"/>
      <c r="F371" s="33">
        <v>1145397850</v>
      </c>
      <c r="G371" s="31">
        <v>102.5</v>
      </c>
      <c r="H371" s="18">
        <f t="shared" si="107"/>
        <v>1.025</v>
      </c>
      <c r="I371" s="16">
        <v>3010945.2</v>
      </c>
      <c r="J371" s="16">
        <v>191855.01</v>
      </c>
      <c r="L371" s="16">
        <v>164158.45</v>
      </c>
      <c r="M371" s="19">
        <f t="shared" si="108"/>
        <v>3366958.66</v>
      </c>
      <c r="N371" s="16">
        <v>7859551</v>
      </c>
      <c r="Q371" s="19">
        <f t="shared" si="109"/>
        <v>7859551</v>
      </c>
      <c r="R371" s="16">
        <v>4032273.2</v>
      </c>
      <c r="S371" s="16">
        <v>114539</v>
      </c>
      <c r="U371" s="20">
        <f t="shared" si="110"/>
        <v>4146812.2</v>
      </c>
      <c r="V371" s="19">
        <f t="shared" si="111"/>
        <v>15373321.86</v>
      </c>
      <c r="W371" s="21">
        <f t="shared" si="95"/>
        <v>0.35204127543979585</v>
      </c>
      <c r="X371" s="21">
        <f t="shared" si="112"/>
        <v>0</v>
      </c>
      <c r="Y371" s="21">
        <f t="shared" si="96"/>
        <v>0.00999993146486175</v>
      </c>
      <c r="Z371" s="21">
        <f t="shared" si="97"/>
        <v>0.36204120690465763</v>
      </c>
      <c r="AA371" s="22">
        <f t="shared" si="98"/>
        <v>0.686185241224261</v>
      </c>
      <c r="AB371" s="22">
        <f t="shared" si="99"/>
        <v>0.29395538502189433</v>
      </c>
      <c r="AC371" s="23"/>
      <c r="AD371" s="22">
        <f t="shared" si="100"/>
        <v>1.342181833150813</v>
      </c>
      <c r="AE371" s="32">
        <v>453379.2545710267</v>
      </c>
      <c r="AF371" s="25">
        <f t="shared" si="101"/>
        <v>6085.173990126898</v>
      </c>
      <c r="AG371" s="25"/>
      <c r="AH371" s="25">
        <f t="shared" si="102"/>
        <v>6085.173990126898</v>
      </c>
      <c r="AI371" s="26"/>
      <c r="AJ371" s="27">
        <v>1117461317</v>
      </c>
      <c r="AK371" s="21">
        <f t="shared" si="103"/>
        <v>0.30130426966717094</v>
      </c>
      <c r="AL371" s="21">
        <f t="shared" si="104"/>
        <v>0.7033398723009219</v>
      </c>
      <c r="AM371" s="21">
        <f t="shared" si="105"/>
        <v>0.3608423073494185</v>
      </c>
      <c r="AN371" s="21">
        <f t="shared" si="106"/>
        <v>0.371092237101573</v>
      </c>
      <c r="AO371" s="21">
        <f t="shared" si="113"/>
        <v>1.375</v>
      </c>
    </row>
    <row r="372" spans="1:41" ht="12.75">
      <c r="A372" s="12" t="s">
        <v>784</v>
      </c>
      <c r="B372" s="13" t="s">
        <v>785</v>
      </c>
      <c r="C372" s="14" t="s">
        <v>687</v>
      </c>
      <c r="D372" s="15"/>
      <c r="E372" s="15"/>
      <c r="F372" s="33">
        <v>402108615</v>
      </c>
      <c r="G372" s="31">
        <v>80.47</v>
      </c>
      <c r="H372" s="18">
        <f t="shared" si="107"/>
        <v>0.8047</v>
      </c>
      <c r="I372" s="16">
        <v>1507442.58</v>
      </c>
      <c r="J372" s="16">
        <v>96051.75</v>
      </c>
      <c r="K372" s="16">
        <v>29761.91</v>
      </c>
      <c r="L372" s="16">
        <v>82197.24</v>
      </c>
      <c r="M372" s="19">
        <f t="shared" si="108"/>
        <v>1715453.48</v>
      </c>
      <c r="N372" s="16">
        <v>5677811</v>
      </c>
      <c r="Q372" s="19">
        <f t="shared" si="109"/>
        <v>5677811</v>
      </c>
      <c r="R372" s="16">
        <v>5964698.68</v>
      </c>
      <c r="U372" s="20">
        <f t="shared" si="110"/>
        <v>5964698.68</v>
      </c>
      <c r="V372" s="19">
        <f t="shared" si="111"/>
        <v>13357963.16</v>
      </c>
      <c r="W372" s="21">
        <f t="shared" si="95"/>
        <v>1.4833551079227685</v>
      </c>
      <c r="X372" s="21">
        <f t="shared" si="112"/>
        <v>0</v>
      </c>
      <c r="Y372" s="21">
        <f t="shared" si="96"/>
        <v>0</v>
      </c>
      <c r="Z372" s="21">
        <f t="shared" si="97"/>
        <v>1.4833551079227685</v>
      </c>
      <c r="AA372" s="22">
        <f t="shared" si="98"/>
        <v>1.4120092900770107</v>
      </c>
      <c r="AB372" s="22">
        <f t="shared" si="99"/>
        <v>0.4266144558976932</v>
      </c>
      <c r="AC372" s="23"/>
      <c r="AD372" s="22">
        <f t="shared" si="100"/>
        <v>3.3219788538974724</v>
      </c>
      <c r="AE372" s="32">
        <v>170462.3217922607</v>
      </c>
      <c r="AF372" s="25">
        <f t="shared" si="101"/>
        <v>5662.722283801563</v>
      </c>
      <c r="AG372" s="25"/>
      <c r="AH372" s="25">
        <f t="shared" si="102"/>
        <v>5662.722283801563</v>
      </c>
      <c r="AI372" s="26"/>
      <c r="AJ372" s="27">
        <v>499623310</v>
      </c>
      <c r="AK372" s="21">
        <f t="shared" si="103"/>
        <v>0.34334936854727616</v>
      </c>
      <c r="AL372" s="21">
        <f t="shared" si="104"/>
        <v>1.1364183548601847</v>
      </c>
      <c r="AM372" s="21">
        <f t="shared" si="105"/>
        <v>1.1938391505392332</v>
      </c>
      <c r="AN372" s="21">
        <f t="shared" si="106"/>
        <v>1.1938391505392332</v>
      </c>
      <c r="AO372" s="21">
        <f t="shared" si="113"/>
        <v>2.673</v>
      </c>
    </row>
    <row r="373" spans="1:41" ht="12.75">
      <c r="A373" s="12" t="s">
        <v>786</v>
      </c>
      <c r="B373" s="13" t="s">
        <v>787</v>
      </c>
      <c r="C373" s="14" t="s">
        <v>687</v>
      </c>
      <c r="D373" s="15"/>
      <c r="E373" s="15"/>
      <c r="F373" s="33">
        <v>1182693200</v>
      </c>
      <c r="G373" s="31">
        <v>96.35</v>
      </c>
      <c r="H373" s="18">
        <f t="shared" si="107"/>
        <v>0.9634999999999999</v>
      </c>
      <c r="I373" s="16">
        <v>3311975.42</v>
      </c>
      <c r="J373" s="16">
        <v>211042.1</v>
      </c>
      <c r="L373" s="16">
        <v>180588.24</v>
      </c>
      <c r="M373" s="19">
        <f t="shared" si="108"/>
        <v>3703605.76</v>
      </c>
      <c r="O373" s="16">
        <v>20657398</v>
      </c>
      <c r="Q373" s="19">
        <f t="shared" si="109"/>
        <v>20657398</v>
      </c>
      <c r="R373" s="16">
        <v>2461134.5</v>
      </c>
      <c r="S373" s="16">
        <v>711752</v>
      </c>
      <c r="U373" s="20">
        <f t="shared" si="110"/>
        <v>3172886.5</v>
      </c>
      <c r="V373" s="19">
        <f t="shared" si="111"/>
        <v>27533890.259999998</v>
      </c>
      <c r="W373" s="21">
        <f t="shared" si="95"/>
        <v>0.20809576820091635</v>
      </c>
      <c r="X373" s="21">
        <f t="shared" si="112"/>
        <v>0</v>
      </c>
      <c r="Y373" s="21">
        <f t="shared" si="96"/>
        <v>0.06018061150601018</v>
      </c>
      <c r="Z373" s="21">
        <f t="shared" si="97"/>
        <v>0.2682763797069265</v>
      </c>
      <c r="AA373" s="22">
        <f t="shared" si="98"/>
        <v>1.746640464323292</v>
      </c>
      <c r="AB373" s="22">
        <f t="shared" si="99"/>
        <v>0.31315016946068513</v>
      </c>
      <c r="AC373" s="23"/>
      <c r="AD373" s="22">
        <f t="shared" si="100"/>
        <v>2.3280670134909034</v>
      </c>
      <c r="AE373" s="32">
        <v>451539.3951946976</v>
      </c>
      <c r="AF373" s="25">
        <f t="shared" si="101"/>
        <v>10512.139712444085</v>
      </c>
      <c r="AG373" s="25"/>
      <c r="AH373" s="25">
        <f t="shared" si="102"/>
        <v>10512.139712444085</v>
      </c>
      <c r="AI373" s="26"/>
      <c r="AJ373" s="27">
        <v>1227496834</v>
      </c>
      <c r="AK373" s="21">
        <f t="shared" si="103"/>
        <v>0.30172018838787484</v>
      </c>
      <c r="AL373" s="21">
        <f t="shared" si="104"/>
        <v>1.6828880880030033</v>
      </c>
      <c r="AM373" s="21">
        <f t="shared" si="105"/>
        <v>0.200500272736345</v>
      </c>
      <c r="AN373" s="21">
        <f t="shared" si="106"/>
        <v>0.25848429194400674</v>
      </c>
      <c r="AO373" s="21">
        <f t="shared" si="113"/>
        <v>2.2430000000000003</v>
      </c>
    </row>
    <row r="374" spans="1:41" ht="12.75">
      <c r="A374" s="12" t="s">
        <v>788</v>
      </c>
      <c r="B374" s="13" t="s">
        <v>789</v>
      </c>
      <c r="C374" s="14" t="s">
        <v>687</v>
      </c>
      <c r="D374" s="15"/>
      <c r="E374" s="15"/>
      <c r="F374" s="33">
        <v>3697200108</v>
      </c>
      <c r="G374" s="31">
        <v>65.82</v>
      </c>
      <c r="H374" s="18">
        <f t="shared" si="107"/>
        <v>0.6581999999999999</v>
      </c>
      <c r="I374" s="16">
        <v>14881349.239999998</v>
      </c>
      <c r="J374" s="16">
        <v>948627.22</v>
      </c>
      <c r="L374" s="16">
        <v>810436.3</v>
      </c>
      <c r="M374" s="19">
        <f t="shared" si="108"/>
        <v>16640412.76</v>
      </c>
      <c r="N374" s="16">
        <v>61593241</v>
      </c>
      <c r="Q374" s="19">
        <f t="shared" si="109"/>
        <v>61593241</v>
      </c>
      <c r="R374" s="16">
        <v>26192011.71</v>
      </c>
      <c r="U374" s="20">
        <f t="shared" si="110"/>
        <v>26192011.71</v>
      </c>
      <c r="V374" s="19">
        <f t="shared" si="111"/>
        <v>104425665.47</v>
      </c>
      <c r="W374" s="21">
        <f t="shared" si="95"/>
        <v>0.7084282955993033</v>
      </c>
      <c r="X374" s="21">
        <f t="shared" si="112"/>
        <v>0</v>
      </c>
      <c r="Y374" s="21">
        <f t="shared" si="96"/>
        <v>0</v>
      </c>
      <c r="Z374" s="21">
        <f t="shared" si="97"/>
        <v>0.7084282955993033</v>
      </c>
      <c r="AA374" s="22">
        <f t="shared" si="98"/>
        <v>1.6659428540728585</v>
      </c>
      <c r="AB374" s="22">
        <f t="shared" si="99"/>
        <v>0.4500814744647844</v>
      </c>
      <c r="AC374" s="23"/>
      <c r="AD374" s="22">
        <f t="shared" si="100"/>
        <v>2.8244526241369456</v>
      </c>
      <c r="AE374" s="32">
        <v>301820.06565014826</v>
      </c>
      <c r="AF374" s="25">
        <f t="shared" si="101"/>
        <v>8524.764764427464</v>
      </c>
      <c r="AG374" s="25"/>
      <c r="AH374" s="25">
        <f t="shared" si="102"/>
        <v>8524.764764427464</v>
      </c>
      <c r="AI374" s="26"/>
      <c r="AJ374" s="27">
        <v>5614372406</v>
      </c>
      <c r="AK374" s="21">
        <f t="shared" si="103"/>
        <v>0.2963895437754829</v>
      </c>
      <c r="AL374" s="21">
        <f t="shared" si="104"/>
        <v>1.097063688439623</v>
      </c>
      <c r="AM374" s="21">
        <f t="shared" si="105"/>
        <v>0.46651717798429204</v>
      </c>
      <c r="AN374" s="21">
        <f t="shared" si="106"/>
        <v>0.46651717798429204</v>
      </c>
      <c r="AO374" s="21">
        <f t="shared" si="113"/>
        <v>1.86</v>
      </c>
    </row>
    <row r="375" spans="1:41" ht="12.75">
      <c r="A375" s="12" t="s">
        <v>790</v>
      </c>
      <c r="B375" s="13" t="s">
        <v>791</v>
      </c>
      <c r="C375" s="14" t="s">
        <v>687</v>
      </c>
      <c r="D375" s="15"/>
      <c r="E375" s="15"/>
      <c r="F375" s="33">
        <v>1120352990</v>
      </c>
      <c r="G375" s="31">
        <v>92.07</v>
      </c>
      <c r="H375" s="18">
        <f t="shared" si="107"/>
        <v>0.9207</v>
      </c>
      <c r="I375" s="16">
        <v>3455459.83</v>
      </c>
      <c r="J375" s="16">
        <v>220211.11</v>
      </c>
      <c r="L375" s="16">
        <v>188393.16</v>
      </c>
      <c r="M375" s="19">
        <f t="shared" si="108"/>
        <v>3864064.1</v>
      </c>
      <c r="N375" s="16">
        <v>9766034</v>
      </c>
      <c r="O375" s="16">
        <v>4728748</v>
      </c>
      <c r="Q375" s="19">
        <f t="shared" si="109"/>
        <v>14494782</v>
      </c>
      <c r="R375" s="16">
        <v>7751062.75</v>
      </c>
      <c r="U375" s="20">
        <f t="shared" si="110"/>
        <v>7751062.75</v>
      </c>
      <c r="V375" s="19">
        <f t="shared" si="111"/>
        <v>26109908.85</v>
      </c>
      <c r="W375" s="21">
        <f t="shared" si="95"/>
        <v>0.6918411267862997</v>
      </c>
      <c r="X375" s="21">
        <f t="shared" si="112"/>
        <v>0</v>
      </c>
      <c r="Y375" s="21">
        <f t="shared" si="96"/>
        <v>0</v>
      </c>
      <c r="Z375" s="21">
        <f t="shared" si="97"/>
        <v>0.6918411267862997</v>
      </c>
      <c r="AA375" s="22">
        <f t="shared" si="98"/>
        <v>1.293769207506645</v>
      </c>
      <c r="AB375" s="22">
        <f t="shared" si="99"/>
        <v>0.34489702214299445</v>
      </c>
      <c r="AC375" s="23"/>
      <c r="AD375" s="22">
        <f t="shared" si="100"/>
        <v>2.3305073564359393</v>
      </c>
      <c r="AE375" s="32">
        <v>382808.75109938433</v>
      </c>
      <c r="AF375" s="25">
        <f t="shared" si="101"/>
        <v>8921.386105451696</v>
      </c>
      <c r="AG375" s="25"/>
      <c r="AH375" s="25">
        <f t="shared" si="102"/>
        <v>8921.386105451696</v>
      </c>
      <c r="AI375" s="26"/>
      <c r="AJ375" s="27">
        <v>1216797698</v>
      </c>
      <c r="AK375" s="21">
        <f t="shared" si="103"/>
        <v>0.31756010932229756</v>
      </c>
      <c r="AL375" s="21">
        <f t="shared" si="104"/>
        <v>1.191223654007932</v>
      </c>
      <c r="AM375" s="21">
        <f t="shared" si="105"/>
        <v>0.6370050471610935</v>
      </c>
      <c r="AN375" s="21">
        <f t="shared" si="106"/>
        <v>0.6370050471610935</v>
      </c>
      <c r="AO375" s="21">
        <f t="shared" si="113"/>
        <v>2.146</v>
      </c>
    </row>
    <row r="376" spans="1:41" ht="12.75">
      <c r="A376" s="12" t="s">
        <v>792</v>
      </c>
      <c r="B376" s="13" t="s">
        <v>793</v>
      </c>
      <c r="C376" s="14" t="s">
        <v>794</v>
      </c>
      <c r="D376" s="15"/>
      <c r="E376" s="15"/>
      <c r="F376" s="33">
        <v>1103515200</v>
      </c>
      <c r="G376" s="31">
        <v>96.89</v>
      </c>
      <c r="H376" s="18">
        <f t="shared" si="107"/>
        <v>0.9689</v>
      </c>
      <c r="I376" s="16">
        <v>2695301.0300000003</v>
      </c>
      <c r="L376" s="16">
        <v>111567.55</v>
      </c>
      <c r="M376" s="19">
        <f t="shared" si="108"/>
        <v>2806868.58</v>
      </c>
      <c r="N376" s="16">
        <v>17930500</v>
      </c>
      <c r="O376" s="16">
        <v>0</v>
      </c>
      <c r="Q376" s="19">
        <f t="shared" si="109"/>
        <v>17930500</v>
      </c>
      <c r="R376" s="16">
        <v>8103952.46</v>
      </c>
      <c r="S376" s="16">
        <v>0</v>
      </c>
      <c r="T376" s="16">
        <v>361763.19</v>
      </c>
      <c r="U376" s="20">
        <f t="shared" si="110"/>
        <v>8465715.65</v>
      </c>
      <c r="V376" s="19">
        <f t="shared" si="111"/>
        <v>29203084.23</v>
      </c>
      <c r="W376" s="21">
        <f t="shared" si="95"/>
        <v>0.7343761517738949</v>
      </c>
      <c r="X376" s="21">
        <f t="shared" si="112"/>
        <v>0.03278280081688045</v>
      </c>
      <c r="Y376" s="21">
        <f t="shared" si="96"/>
        <v>0</v>
      </c>
      <c r="Z376" s="21">
        <f t="shared" si="97"/>
        <v>0.7671589525907754</v>
      </c>
      <c r="AA376" s="22">
        <f t="shared" si="98"/>
        <v>1.6248530151646303</v>
      </c>
      <c r="AB376" s="22">
        <f t="shared" si="99"/>
        <v>0.2543570383081266</v>
      </c>
      <c r="AC376" s="23"/>
      <c r="AD376" s="22">
        <f t="shared" si="100"/>
        <v>2.6463690060635323</v>
      </c>
      <c r="AE376" s="32">
        <v>358465.5882352941</v>
      </c>
      <c r="AF376" s="25">
        <f t="shared" si="101"/>
        <v>9486.322224462147</v>
      </c>
      <c r="AG376" s="25"/>
      <c r="AH376" s="25">
        <f t="shared" si="102"/>
        <v>9486.322224462147</v>
      </c>
      <c r="AI376" s="26"/>
      <c r="AJ376" s="27">
        <v>1138936110</v>
      </c>
      <c r="AK376" s="21">
        <f t="shared" si="103"/>
        <v>0.24644653509141964</v>
      </c>
      <c r="AL376" s="21">
        <f t="shared" si="104"/>
        <v>1.574320090702893</v>
      </c>
      <c r="AM376" s="21">
        <f t="shared" si="105"/>
        <v>0.7115370554016415</v>
      </c>
      <c r="AN376" s="21">
        <f t="shared" si="106"/>
        <v>0.7433003112000726</v>
      </c>
      <c r="AO376" s="21">
        <f t="shared" si="113"/>
        <v>2.563</v>
      </c>
    </row>
    <row r="377" spans="1:41" ht="12.75">
      <c r="A377" s="12" t="s">
        <v>795</v>
      </c>
      <c r="B377" s="13" t="s">
        <v>796</v>
      </c>
      <c r="C377" s="14" t="s">
        <v>794</v>
      </c>
      <c r="D377" s="15"/>
      <c r="E377" s="15"/>
      <c r="F377" s="33">
        <v>849493400</v>
      </c>
      <c r="G377" s="31">
        <v>92.28</v>
      </c>
      <c r="H377" s="18">
        <f t="shared" si="107"/>
        <v>0.9228000000000001</v>
      </c>
      <c r="I377" s="16">
        <v>2266423.3200000003</v>
      </c>
      <c r="L377" s="16">
        <v>93598.81</v>
      </c>
      <c r="M377" s="19">
        <f t="shared" si="108"/>
        <v>2360022.1300000004</v>
      </c>
      <c r="N377" s="16">
        <v>12381394</v>
      </c>
      <c r="O377" s="16">
        <v>0</v>
      </c>
      <c r="Q377" s="19">
        <f t="shared" si="109"/>
        <v>12381394</v>
      </c>
      <c r="R377" s="16">
        <v>3534965.53</v>
      </c>
      <c r="S377" s="16">
        <v>254848.02</v>
      </c>
      <c r="T377" s="16">
        <v>0</v>
      </c>
      <c r="U377" s="20">
        <f t="shared" si="110"/>
        <v>3789813.55</v>
      </c>
      <c r="V377" s="19">
        <f t="shared" si="111"/>
        <v>18531229.68</v>
      </c>
      <c r="W377" s="21">
        <f t="shared" si="95"/>
        <v>0.4161263089271794</v>
      </c>
      <c r="X377" s="21">
        <f t="shared" si="112"/>
        <v>0</v>
      </c>
      <c r="Y377" s="21">
        <f t="shared" si="96"/>
        <v>0.03</v>
      </c>
      <c r="Z377" s="21">
        <f t="shared" si="97"/>
        <v>0.4461263089271794</v>
      </c>
      <c r="AA377" s="22">
        <f t="shared" si="98"/>
        <v>1.4575032601783604</v>
      </c>
      <c r="AB377" s="22">
        <f t="shared" si="99"/>
        <v>0.2778152402361219</v>
      </c>
      <c r="AC377" s="23"/>
      <c r="AD377" s="22">
        <f t="shared" si="100"/>
        <v>2.1814448093416616</v>
      </c>
      <c r="AE377" s="32">
        <v>525898.5723556132</v>
      </c>
      <c r="AF377" s="25">
        <f t="shared" si="101"/>
        <v>11472.187109053428</v>
      </c>
      <c r="AG377" s="25"/>
      <c r="AH377" s="25">
        <f t="shared" si="102"/>
        <v>11472.187109053428</v>
      </c>
      <c r="AI377" s="26"/>
      <c r="AJ377" s="27">
        <v>920560685</v>
      </c>
      <c r="AK377" s="21">
        <f t="shared" si="103"/>
        <v>0.25636790365428225</v>
      </c>
      <c r="AL377" s="21">
        <f t="shared" si="104"/>
        <v>1.3449840083057643</v>
      </c>
      <c r="AM377" s="21">
        <f t="shared" si="105"/>
        <v>0.38400135782466094</v>
      </c>
      <c r="AN377" s="21">
        <f t="shared" si="106"/>
        <v>0.41168535782081545</v>
      </c>
      <c r="AO377" s="21">
        <f t="shared" si="113"/>
        <v>2.013</v>
      </c>
    </row>
    <row r="378" spans="1:41" ht="12.75">
      <c r="A378" s="12" t="s">
        <v>797</v>
      </c>
      <c r="B378" s="13" t="s">
        <v>798</v>
      </c>
      <c r="C378" s="14" t="s">
        <v>794</v>
      </c>
      <c r="D378" s="15"/>
      <c r="E378" s="15"/>
      <c r="F378" s="33">
        <v>749559450</v>
      </c>
      <c r="G378" s="31">
        <v>74.31</v>
      </c>
      <c r="H378" s="18">
        <f t="shared" si="107"/>
        <v>0.7431</v>
      </c>
      <c r="I378" s="16">
        <v>2358138.27</v>
      </c>
      <c r="L378" s="16">
        <v>97484.37</v>
      </c>
      <c r="M378" s="19">
        <f t="shared" si="108"/>
        <v>2455622.64</v>
      </c>
      <c r="N378" s="16">
        <v>15155164</v>
      </c>
      <c r="O378" s="16">
        <v>0</v>
      </c>
      <c r="Q378" s="19">
        <f t="shared" si="109"/>
        <v>15155164</v>
      </c>
      <c r="R378" s="16">
        <v>6537593.68</v>
      </c>
      <c r="S378" s="16">
        <v>0</v>
      </c>
      <c r="T378" s="16">
        <v>318143</v>
      </c>
      <c r="U378" s="20">
        <f t="shared" si="110"/>
        <v>6855736.68</v>
      </c>
      <c r="V378" s="19">
        <f t="shared" si="111"/>
        <v>24466523.32</v>
      </c>
      <c r="W378" s="21">
        <f t="shared" si="95"/>
        <v>0.8721914826102186</v>
      </c>
      <c r="X378" s="21">
        <f t="shared" si="112"/>
        <v>0.0424439982712512</v>
      </c>
      <c r="Y378" s="21">
        <f t="shared" si="96"/>
        <v>0</v>
      </c>
      <c r="Z378" s="21">
        <f t="shared" si="97"/>
        <v>0.9146354808814698</v>
      </c>
      <c r="AA378" s="22">
        <f t="shared" si="98"/>
        <v>2.0218761834034646</v>
      </c>
      <c r="AB378" s="22">
        <f t="shared" si="99"/>
        <v>0.3276087894028953</v>
      </c>
      <c r="AC378" s="23"/>
      <c r="AD378" s="22">
        <f t="shared" si="100"/>
        <v>3.2641204536878297</v>
      </c>
      <c r="AE378" s="32">
        <v>251470.98919368247</v>
      </c>
      <c r="AF378" s="25">
        <f t="shared" si="101"/>
        <v>8208.315993362101</v>
      </c>
      <c r="AG378" s="25"/>
      <c r="AH378" s="25">
        <f t="shared" si="102"/>
        <v>8208.315993362101</v>
      </c>
      <c r="AI378" s="26"/>
      <c r="AJ378" s="27">
        <v>1008440633</v>
      </c>
      <c r="AK378" s="21">
        <f t="shared" si="103"/>
        <v>0.24350691152683848</v>
      </c>
      <c r="AL378" s="21">
        <f t="shared" si="104"/>
        <v>1.5028315504220664</v>
      </c>
      <c r="AM378" s="21">
        <f t="shared" si="105"/>
        <v>0.6482874118778195</v>
      </c>
      <c r="AN378" s="21">
        <f t="shared" si="106"/>
        <v>0.679835426663138</v>
      </c>
      <c r="AO378" s="21">
        <f t="shared" si="113"/>
        <v>2.427</v>
      </c>
    </row>
    <row r="379" spans="1:41" ht="12.75">
      <c r="A379" s="12" t="s">
        <v>799</v>
      </c>
      <c r="B379" s="13" t="s">
        <v>800</v>
      </c>
      <c r="C379" s="14" t="s">
        <v>794</v>
      </c>
      <c r="D379" s="15"/>
      <c r="E379" s="15"/>
      <c r="F379" s="33">
        <v>2057899579</v>
      </c>
      <c r="G379" s="31">
        <v>89.09</v>
      </c>
      <c r="H379" s="18">
        <f t="shared" si="107"/>
        <v>0.8909</v>
      </c>
      <c r="I379" s="16">
        <v>5612990.649999999</v>
      </c>
      <c r="L379" s="16">
        <v>232580.65</v>
      </c>
      <c r="M379" s="19">
        <f t="shared" si="108"/>
        <v>5845571.3</v>
      </c>
      <c r="N379" s="16">
        <v>0</v>
      </c>
      <c r="O379" s="16">
        <v>24719456</v>
      </c>
      <c r="Q379" s="19">
        <f t="shared" si="109"/>
        <v>24719456</v>
      </c>
      <c r="R379" s="16">
        <v>7518208.15</v>
      </c>
      <c r="S379" s="16">
        <v>102894.98</v>
      </c>
      <c r="T379" s="16">
        <v>843735</v>
      </c>
      <c r="U379" s="20">
        <f t="shared" si="110"/>
        <v>8464838.13</v>
      </c>
      <c r="V379" s="19">
        <f t="shared" si="111"/>
        <v>39029865.43</v>
      </c>
      <c r="W379" s="21">
        <f t="shared" si="95"/>
        <v>0.3653340632711214</v>
      </c>
      <c r="X379" s="21">
        <f t="shared" si="112"/>
        <v>0.04099981401473429</v>
      </c>
      <c r="Y379" s="21">
        <f t="shared" si="96"/>
        <v>0.005000000051022897</v>
      </c>
      <c r="Z379" s="21">
        <f t="shared" si="97"/>
        <v>0.4113338773368786</v>
      </c>
      <c r="AA379" s="22">
        <f t="shared" si="98"/>
        <v>1.201198360320963</v>
      </c>
      <c r="AB379" s="22">
        <f t="shared" si="99"/>
        <v>0.28405522600089905</v>
      </c>
      <c r="AC379" s="23"/>
      <c r="AD379" s="22">
        <f t="shared" si="100"/>
        <v>1.8965874636587405</v>
      </c>
      <c r="AE379" s="32">
        <v>661262.4629080119</v>
      </c>
      <c r="AF379" s="25">
        <f t="shared" si="101"/>
        <v>12541.42097339438</v>
      </c>
      <c r="AG379" s="25"/>
      <c r="AH379" s="25">
        <f t="shared" si="102"/>
        <v>12541.42097339438</v>
      </c>
      <c r="AI379" s="26"/>
      <c r="AJ379" s="27">
        <v>2309770540</v>
      </c>
      <c r="AK379" s="21">
        <f t="shared" si="103"/>
        <v>0.2530801739293116</v>
      </c>
      <c r="AL379" s="21">
        <f t="shared" si="104"/>
        <v>1.0702126281340483</v>
      </c>
      <c r="AM379" s="21">
        <f t="shared" si="105"/>
        <v>0.3254958888686839</v>
      </c>
      <c r="AN379" s="21">
        <f t="shared" si="106"/>
        <v>0.36647961273244056</v>
      </c>
      <c r="AO379" s="21">
        <f t="shared" si="113"/>
        <v>1.689</v>
      </c>
    </row>
    <row r="380" spans="1:41" ht="12.75">
      <c r="A380" s="12" t="s">
        <v>801</v>
      </c>
      <c r="B380" s="13" t="s">
        <v>802</v>
      </c>
      <c r="C380" s="14" t="s">
        <v>794</v>
      </c>
      <c r="D380" s="15"/>
      <c r="E380" s="15"/>
      <c r="F380" s="33">
        <v>3045646843</v>
      </c>
      <c r="G380" s="31">
        <v>91.78</v>
      </c>
      <c r="H380" s="18">
        <f t="shared" si="107"/>
        <v>0.9178000000000001</v>
      </c>
      <c r="I380" s="16">
        <v>8064765.239999999</v>
      </c>
      <c r="L380" s="16">
        <v>334189.35</v>
      </c>
      <c r="M380" s="19">
        <f t="shared" si="108"/>
        <v>8398954.59</v>
      </c>
      <c r="N380" s="16">
        <v>0</v>
      </c>
      <c r="O380" s="16">
        <v>34744206</v>
      </c>
      <c r="Q380" s="19">
        <f t="shared" si="109"/>
        <v>34744206</v>
      </c>
      <c r="R380" s="16">
        <v>8629321.23</v>
      </c>
      <c r="S380" s="16">
        <v>152252.34</v>
      </c>
      <c r="T380" s="16">
        <v>994869</v>
      </c>
      <c r="U380" s="20">
        <f t="shared" si="110"/>
        <v>9776442.57</v>
      </c>
      <c r="V380" s="19">
        <f t="shared" si="111"/>
        <v>52919603.160000004</v>
      </c>
      <c r="W380" s="21">
        <f t="shared" si="95"/>
        <v>0.28333295601337716</v>
      </c>
      <c r="X380" s="21">
        <f t="shared" si="112"/>
        <v>0.032665277731939585</v>
      </c>
      <c r="Y380" s="21">
        <f t="shared" si="96"/>
        <v>0.0049990149169767024</v>
      </c>
      <c r="Z380" s="21">
        <f t="shared" si="97"/>
        <v>0.32099724866229346</v>
      </c>
      <c r="AA380" s="22">
        <f t="shared" si="98"/>
        <v>1.1407824935400759</v>
      </c>
      <c r="AB380" s="22">
        <f t="shared" si="99"/>
        <v>0.2757691558791145</v>
      </c>
      <c r="AC380" s="23"/>
      <c r="AD380" s="22">
        <f t="shared" si="100"/>
        <v>1.7375488980814842</v>
      </c>
      <c r="AE380" s="32">
        <v>762648.2147651006</v>
      </c>
      <c r="AF380" s="25">
        <f t="shared" si="101"/>
        <v>13251.385651889117</v>
      </c>
      <c r="AG380" s="25"/>
      <c r="AH380" s="25">
        <f t="shared" si="102"/>
        <v>13251.385651889117</v>
      </c>
      <c r="AI380" s="26"/>
      <c r="AJ380" s="27">
        <v>3318300831</v>
      </c>
      <c r="AK380" s="21">
        <f t="shared" si="103"/>
        <v>0.25311010115586474</v>
      </c>
      <c r="AL380" s="21">
        <f t="shared" si="104"/>
        <v>1.0470481059286454</v>
      </c>
      <c r="AM380" s="21">
        <f t="shared" si="105"/>
        <v>0.2600524084309582</v>
      </c>
      <c r="AN380" s="21">
        <f t="shared" si="106"/>
        <v>0.2946219486391106</v>
      </c>
      <c r="AO380" s="21">
        <f t="shared" si="113"/>
        <v>1.5949999999999998</v>
      </c>
    </row>
    <row r="381" spans="1:41" ht="12.75">
      <c r="A381" s="12" t="s">
        <v>803</v>
      </c>
      <c r="B381" s="13" t="s">
        <v>804</v>
      </c>
      <c r="C381" s="14" t="s">
        <v>794</v>
      </c>
      <c r="D381" s="30"/>
      <c r="E381" s="15"/>
      <c r="F381" s="33">
        <v>377577700</v>
      </c>
      <c r="G381" s="31">
        <v>81.52</v>
      </c>
      <c r="H381" s="18">
        <f t="shared" si="107"/>
        <v>0.8151999999999999</v>
      </c>
      <c r="I381" s="16">
        <v>952619.2200000001</v>
      </c>
      <c r="L381" s="16">
        <v>39472.47</v>
      </c>
      <c r="M381" s="19">
        <f t="shared" si="108"/>
        <v>992091.6900000001</v>
      </c>
      <c r="N381" s="16">
        <v>3560560</v>
      </c>
      <c r="O381" s="16">
        <v>1491958</v>
      </c>
      <c r="Q381" s="19">
        <f t="shared" si="109"/>
        <v>5052518</v>
      </c>
      <c r="R381" s="16">
        <v>3231653.35</v>
      </c>
      <c r="S381" s="16">
        <v>37757.77</v>
      </c>
      <c r="T381" s="16">
        <v>128021.13</v>
      </c>
      <c r="U381" s="20">
        <f t="shared" si="110"/>
        <v>3397432.25</v>
      </c>
      <c r="V381" s="19">
        <f t="shared" si="111"/>
        <v>9442041.940000001</v>
      </c>
      <c r="W381" s="21">
        <f t="shared" si="95"/>
        <v>0.8558909464197701</v>
      </c>
      <c r="X381" s="21">
        <f t="shared" si="112"/>
        <v>0.03390590334121957</v>
      </c>
      <c r="Y381" s="21">
        <f t="shared" si="96"/>
        <v>0.009999999999999998</v>
      </c>
      <c r="Z381" s="21">
        <f t="shared" si="97"/>
        <v>0.8997968497609896</v>
      </c>
      <c r="AA381" s="22">
        <f t="shared" si="98"/>
        <v>1.338139937819421</v>
      </c>
      <c r="AB381" s="22">
        <f t="shared" si="99"/>
        <v>0.2627516640945692</v>
      </c>
      <c r="AC381" s="23"/>
      <c r="AD381" s="22">
        <f t="shared" si="100"/>
        <v>2.5006884516749803</v>
      </c>
      <c r="AE381" s="32">
        <v>461526.0683760684</v>
      </c>
      <c r="AF381" s="25">
        <f t="shared" si="101"/>
        <v>11541.329093349916</v>
      </c>
      <c r="AG381" s="25"/>
      <c r="AH381" s="25">
        <f t="shared" si="102"/>
        <v>11541.329093349916</v>
      </c>
      <c r="AI381" s="26"/>
      <c r="AJ381" s="27">
        <v>463171860</v>
      </c>
      <c r="AK381" s="21">
        <f t="shared" si="103"/>
        <v>0.21419515641559056</v>
      </c>
      <c r="AL381" s="21">
        <f t="shared" si="104"/>
        <v>1.0908516765245626</v>
      </c>
      <c r="AM381" s="21">
        <f t="shared" si="105"/>
        <v>0.6977222990187703</v>
      </c>
      <c r="AN381" s="21">
        <f t="shared" si="106"/>
        <v>0.7335143913967485</v>
      </c>
      <c r="AO381" s="21">
        <f t="shared" si="113"/>
        <v>2.0389999999999997</v>
      </c>
    </row>
    <row r="382" spans="1:41" ht="12.75">
      <c r="A382" s="12" t="s">
        <v>805</v>
      </c>
      <c r="B382" s="13" t="s">
        <v>806</v>
      </c>
      <c r="C382" s="14" t="s">
        <v>794</v>
      </c>
      <c r="D382" s="15"/>
      <c r="E382" s="15"/>
      <c r="F382" s="33">
        <v>1819532270</v>
      </c>
      <c r="G382" s="31">
        <v>97.19</v>
      </c>
      <c r="H382" s="18">
        <f t="shared" si="107"/>
        <v>0.9719</v>
      </c>
      <c r="I382" s="16">
        <v>4642943.9399999995</v>
      </c>
      <c r="L382" s="16">
        <v>192205.04</v>
      </c>
      <c r="M382" s="19">
        <f t="shared" si="108"/>
        <v>4835148.9799999995</v>
      </c>
      <c r="N382" s="16">
        <v>17235666</v>
      </c>
      <c r="O382" s="16">
        <v>10178815</v>
      </c>
      <c r="Q382" s="19">
        <f t="shared" si="109"/>
        <v>27414481</v>
      </c>
      <c r="R382" s="16">
        <v>8501012.89</v>
      </c>
      <c r="S382" s="16">
        <v>363906</v>
      </c>
      <c r="T382" s="16">
        <v>631198.14</v>
      </c>
      <c r="U382" s="20">
        <f t="shared" si="110"/>
        <v>9496117.030000001</v>
      </c>
      <c r="V382" s="19">
        <f t="shared" si="111"/>
        <v>41745747.01</v>
      </c>
      <c r="W382" s="21">
        <f t="shared" si="95"/>
        <v>0.4672086903960215</v>
      </c>
      <c r="X382" s="21">
        <f t="shared" si="112"/>
        <v>0.03469013165674715</v>
      </c>
      <c r="Y382" s="21">
        <f t="shared" si="96"/>
        <v>0.019999975048532667</v>
      </c>
      <c r="Z382" s="21">
        <f t="shared" si="97"/>
        <v>0.5218987971013013</v>
      </c>
      <c r="AA382" s="22">
        <f t="shared" si="98"/>
        <v>1.5066773726414866</v>
      </c>
      <c r="AB382" s="22">
        <f t="shared" si="99"/>
        <v>0.2657358190190273</v>
      </c>
      <c r="AC382" s="23"/>
      <c r="AD382" s="22">
        <f t="shared" si="100"/>
        <v>2.294311988761815</v>
      </c>
      <c r="AE382" s="32">
        <v>665699.4300911854</v>
      </c>
      <c r="AF382" s="25">
        <f t="shared" si="101"/>
        <v>15273.221833701145</v>
      </c>
      <c r="AG382" s="25"/>
      <c r="AH382" s="25">
        <f t="shared" si="102"/>
        <v>15273.221833701145</v>
      </c>
      <c r="AI382" s="26"/>
      <c r="AJ382" s="27">
        <v>1872128624</v>
      </c>
      <c r="AK382" s="21">
        <f t="shared" si="103"/>
        <v>0.25827012727732324</v>
      </c>
      <c r="AL382" s="21">
        <f t="shared" si="104"/>
        <v>1.4643481568817678</v>
      </c>
      <c r="AM382" s="21">
        <f t="shared" si="105"/>
        <v>0.4540827366784603</v>
      </c>
      <c r="AN382" s="21">
        <f t="shared" si="106"/>
        <v>0.5072363569609094</v>
      </c>
      <c r="AO382" s="21">
        <f t="shared" si="113"/>
        <v>2.229</v>
      </c>
    </row>
    <row r="383" spans="1:41" ht="12.75">
      <c r="A383" s="12" t="s">
        <v>807</v>
      </c>
      <c r="B383" s="13" t="s">
        <v>808</v>
      </c>
      <c r="C383" s="14" t="s">
        <v>794</v>
      </c>
      <c r="D383" s="15"/>
      <c r="E383" s="15"/>
      <c r="F383" s="33">
        <v>2220537000</v>
      </c>
      <c r="G383" s="31">
        <v>68.62</v>
      </c>
      <c r="H383" s="18">
        <f t="shared" si="107"/>
        <v>0.6862</v>
      </c>
      <c r="I383" s="16">
        <v>7627389.72</v>
      </c>
      <c r="L383" s="16">
        <v>314146.87</v>
      </c>
      <c r="M383" s="19">
        <f t="shared" si="108"/>
        <v>7941536.59</v>
      </c>
      <c r="N383" s="16">
        <v>26709383</v>
      </c>
      <c r="O383" s="16">
        <v>19565025</v>
      </c>
      <c r="Q383" s="19">
        <f t="shared" si="109"/>
        <v>46274408</v>
      </c>
      <c r="R383" s="16">
        <v>11933413.77</v>
      </c>
      <c r="S383" s="16">
        <v>666100</v>
      </c>
      <c r="T383" s="16">
        <v>1054041.79</v>
      </c>
      <c r="U383" s="20">
        <f t="shared" si="110"/>
        <v>13653555.559999999</v>
      </c>
      <c r="V383" s="19">
        <f t="shared" si="111"/>
        <v>67869500.15</v>
      </c>
      <c r="W383" s="21">
        <f t="shared" si="95"/>
        <v>0.5374111654072866</v>
      </c>
      <c r="X383" s="21">
        <f t="shared" si="112"/>
        <v>0.04746787781514111</v>
      </c>
      <c r="Y383" s="21">
        <f t="shared" si="96"/>
        <v>0.029997248413334253</v>
      </c>
      <c r="Z383" s="21">
        <f t="shared" si="97"/>
        <v>0.614876291635762</v>
      </c>
      <c r="AA383" s="22">
        <f t="shared" si="98"/>
        <v>2.0839287073352075</v>
      </c>
      <c r="AB383" s="22">
        <f t="shared" si="99"/>
        <v>0.35764036311937153</v>
      </c>
      <c r="AC383" s="23"/>
      <c r="AD383" s="22">
        <f t="shared" si="100"/>
        <v>3.0564453620903413</v>
      </c>
      <c r="AE383" s="32">
        <v>306959.9833194329</v>
      </c>
      <c r="AF383" s="25">
        <f t="shared" si="101"/>
        <v>9382.064173640092</v>
      </c>
      <c r="AG383" s="25"/>
      <c r="AH383" s="25">
        <f t="shared" si="102"/>
        <v>9382.064173640092</v>
      </c>
      <c r="AI383" s="26"/>
      <c r="AJ383" s="27">
        <v>3235990965</v>
      </c>
      <c r="AK383" s="21">
        <f t="shared" si="103"/>
        <v>0.2454128171522877</v>
      </c>
      <c r="AL383" s="21">
        <f t="shared" si="104"/>
        <v>1.4299918788555703</v>
      </c>
      <c r="AM383" s="21">
        <f t="shared" si="105"/>
        <v>0.3687715416720887</v>
      </c>
      <c r="AN383" s="21">
        <f t="shared" si="106"/>
        <v>0.4219281112856877</v>
      </c>
      <c r="AO383" s="21">
        <f t="shared" si="113"/>
        <v>2.097</v>
      </c>
    </row>
    <row r="384" spans="1:41" ht="12.75">
      <c r="A384" s="12" t="s">
        <v>809</v>
      </c>
      <c r="B384" s="13" t="s">
        <v>810</v>
      </c>
      <c r="C384" s="14" t="s">
        <v>794</v>
      </c>
      <c r="D384" s="15"/>
      <c r="E384" s="15"/>
      <c r="F384" s="33">
        <v>1471331200</v>
      </c>
      <c r="G384" s="31">
        <v>113.62</v>
      </c>
      <c r="H384" s="18">
        <f t="shared" si="107"/>
        <v>1.1362</v>
      </c>
      <c r="I384" s="16">
        <v>3308886.2600000002</v>
      </c>
      <c r="L384" s="16">
        <v>136962.46</v>
      </c>
      <c r="M384" s="19">
        <f t="shared" si="108"/>
        <v>3445848.72</v>
      </c>
      <c r="N384" s="16">
        <v>12941545</v>
      </c>
      <c r="O384" s="16">
        <v>0</v>
      </c>
      <c r="Q384" s="19">
        <f t="shared" si="109"/>
        <v>12941545</v>
      </c>
      <c r="R384" s="16">
        <v>13078414.49</v>
      </c>
      <c r="S384" s="16">
        <v>0</v>
      </c>
      <c r="T384" s="16">
        <v>448309</v>
      </c>
      <c r="U384" s="20">
        <f t="shared" si="110"/>
        <v>13526723.49</v>
      </c>
      <c r="V384" s="19">
        <f t="shared" si="111"/>
        <v>29914117.210000005</v>
      </c>
      <c r="W384" s="21">
        <f t="shared" si="95"/>
        <v>0.888883107352036</v>
      </c>
      <c r="X384" s="21">
        <f t="shared" si="112"/>
        <v>0.030469618261340477</v>
      </c>
      <c r="Y384" s="21">
        <f t="shared" si="96"/>
        <v>0</v>
      </c>
      <c r="Z384" s="21">
        <f t="shared" si="97"/>
        <v>0.9193527256133766</v>
      </c>
      <c r="AA384" s="22">
        <f t="shared" si="98"/>
        <v>0.8795806817662807</v>
      </c>
      <c r="AB384" s="22">
        <f t="shared" si="99"/>
        <v>0.23419939168013293</v>
      </c>
      <c r="AC384" s="23"/>
      <c r="AD384" s="22">
        <f t="shared" si="100"/>
        <v>2.0331327990597905</v>
      </c>
      <c r="AE384" s="32">
        <v>281550.96365638764</v>
      </c>
      <c r="AF384" s="25">
        <f t="shared" si="101"/>
        <v>5724.304988166928</v>
      </c>
      <c r="AG384" s="25"/>
      <c r="AH384" s="25">
        <f t="shared" si="102"/>
        <v>5724.304988166928</v>
      </c>
      <c r="AI384" s="26"/>
      <c r="AJ384" s="27">
        <v>1294957930</v>
      </c>
      <c r="AK384" s="21">
        <f t="shared" si="103"/>
        <v>0.2660973488150306</v>
      </c>
      <c r="AL384" s="21">
        <f t="shared" si="104"/>
        <v>0.9993795705780187</v>
      </c>
      <c r="AM384" s="21">
        <f t="shared" si="105"/>
        <v>1.0099489865280797</v>
      </c>
      <c r="AN384" s="21">
        <f t="shared" si="106"/>
        <v>1.0445685667950617</v>
      </c>
      <c r="AO384" s="21">
        <f t="shared" si="113"/>
        <v>2.31</v>
      </c>
    </row>
    <row r="385" spans="1:41" ht="12.75">
      <c r="A385" s="12" t="s">
        <v>811</v>
      </c>
      <c r="B385" s="13" t="s">
        <v>812</v>
      </c>
      <c r="C385" s="14" t="s">
        <v>794</v>
      </c>
      <c r="D385" s="15"/>
      <c r="E385" s="15"/>
      <c r="F385" s="33">
        <v>2533668034</v>
      </c>
      <c r="G385" s="31">
        <v>70.66</v>
      </c>
      <c r="H385" s="18">
        <f t="shared" si="107"/>
        <v>0.7066</v>
      </c>
      <c r="I385" s="16">
        <v>8442625.290000001</v>
      </c>
      <c r="L385" s="16">
        <v>334509.88</v>
      </c>
      <c r="M385" s="19">
        <f t="shared" si="108"/>
        <v>8777135.170000002</v>
      </c>
      <c r="N385" s="16">
        <v>17442473</v>
      </c>
      <c r="O385" s="16">
        <v>11360924</v>
      </c>
      <c r="Q385" s="19">
        <f t="shared" si="109"/>
        <v>28803397</v>
      </c>
      <c r="R385" s="16">
        <v>14053252</v>
      </c>
      <c r="S385" s="16">
        <v>253367</v>
      </c>
      <c r="T385" s="16">
        <v>1148143</v>
      </c>
      <c r="U385" s="20">
        <f t="shared" si="110"/>
        <v>15454762</v>
      </c>
      <c r="V385" s="19">
        <f t="shared" si="111"/>
        <v>53035294.17</v>
      </c>
      <c r="W385" s="21">
        <f t="shared" si="95"/>
        <v>0.5546603505832446</v>
      </c>
      <c r="X385" s="21">
        <f t="shared" si="112"/>
        <v>0.04531544719326873</v>
      </c>
      <c r="Y385" s="21">
        <f t="shared" si="96"/>
        <v>0.01000000775950114</v>
      </c>
      <c r="Z385" s="21">
        <f t="shared" si="97"/>
        <v>0.6099758055360145</v>
      </c>
      <c r="AA385" s="22">
        <f t="shared" si="98"/>
        <v>1.1368260014129379</v>
      </c>
      <c r="AB385" s="22">
        <f t="shared" si="99"/>
        <v>0.3464200934067593</v>
      </c>
      <c r="AC385" s="23"/>
      <c r="AD385" s="22">
        <f t="shared" si="100"/>
        <v>2.093221900355712</v>
      </c>
      <c r="AE385" s="32">
        <v>361901.32147395174</v>
      </c>
      <c r="AF385" s="25">
        <f t="shared" si="101"/>
        <v>7575.397718769487</v>
      </c>
      <c r="AG385" s="25"/>
      <c r="AH385" s="25">
        <f t="shared" si="102"/>
        <v>7575.397718769487</v>
      </c>
      <c r="AI385" s="26"/>
      <c r="AJ385" s="27">
        <v>3584868080</v>
      </c>
      <c r="AK385" s="21">
        <f t="shared" si="103"/>
        <v>0.24483844242324257</v>
      </c>
      <c r="AL385" s="21">
        <f t="shared" si="104"/>
        <v>0.8034716022242023</v>
      </c>
      <c r="AM385" s="21">
        <f t="shared" si="105"/>
        <v>0.39201587579758307</v>
      </c>
      <c r="AN385" s="21">
        <f t="shared" si="106"/>
        <v>0.4311110382616925</v>
      </c>
      <c r="AO385" s="21">
        <f t="shared" si="113"/>
        <v>1.479</v>
      </c>
    </row>
    <row r="386" spans="1:41" ht="12.75">
      <c r="A386" s="12" t="s">
        <v>813</v>
      </c>
      <c r="B386" s="13" t="s">
        <v>814</v>
      </c>
      <c r="C386" s="14" t="s">
        <v>794</v>
      </c>
      <c r="D386" s="15"/>
      <c r="E386" s="15"/>
      <c r="F386" s="33">
        <v>3236798335</v>
      </c>
      <c r="G386" s="31">
        <v>108.34</v>
      </c>
      <c r="H386" s="18">
        <f t="shared" si="107"/>
        <v>1.0834000000000001</v>
      </c>
      <c r="I386" s="16">
        <v>6928176</v>
      </c>
      <c r="L386" s="16">
        <v>285889</v>
      </c>
      <c r="M386" s="19">
        <f t="shared" si="108"/>
        <v>7214065</v>
      </c>
      <c r="N386" s="16">
        <v>16903143</v>
      </c>
      <c r="O386" s="16">
        <v>7563166</v>
      </c>
      <c r="Q386" s="19">
        <f t="shared" si="109"/>
        <v>24466309</v>
      </c>
      <c r="R386" s="16">
        <v>11948451.6</v>
      </c>
      <c r="S386" s="16">
        <v>0</v>
      </c>
      <c r="T386" s="16">
        <v>951120.15</v>
      </c>
      <c r="U386" s="20">
        <f t="shared" si="110"/>
        <v>12899571.75</v>
      </c>
      <c r="V386" s="19">
        <f t="shared" si="111"/>
        <v>44579945.75</v>
      </c>
      <c r="W386" s="21">
        <f aca="true" t="shared" si="114" ref="W386:X449">(R386/$F386)*100</f>
        <v>0.36914414688118036</v>
      </c>
      <c r="X386" s="21">
        <f t="shared" si="112"/>
        <v>0.02938459710990923</v>
      </c>
      <c r="Y386" s="21">
        <f aca="true" t="shared" si="115" ref="Y386:Y449">(S386/$F386)*100</f>
        <v>0</v>
      </c>
      <c r="Z386" s="21">
        <f aca="true" t="shared" si="116" ref="Z386:Z449">(U386/$F386)*100</f>
        <v>0.39852874399108956</v>
      </c>
      <c r="AA386" s="22">
        <f aca="true" t="shared" si="117" ref="AA386:AA449">(Q386/F386)*100</f>
        <v>0.7558799303448109</v>
      </c>
      <c r="AB386" s="22">
        <f aca="true" t="shared" si="118" ref="AB386:AB449">(M386/F386)*100</f>
        <v>0.22287656669843164</v>
      </c>
      <c r="AC386" s="23"/>
      <c r="AD386" s="22">
        <f aca="true" t="shared" si="119" ref="AD386:AD449">((V386/F386)*100)-AC386</f>
        <v>1.3772852410343321</v>
      </c>
      <c r="AE386" s="32">
        <v>640264.0348050274</v>
      </c>
      <c r="AF386" s="25">
        <f aca="true" t="shared" si="120" ref="AF386:AF449">AE386/100*AD386</f>
        <v>8818.262055020561</v>
      </c>
      <c r="AG386" s="25"/>
      <c r="AH386" s="25">
        <f aca="true" t="shared" si="121" ref="AH386:AH449">AF386-AG386</f>
        <v>8818.262055020561</v>
      </c>
      <c r="AI386" s="26"/>
      <c r="AJ386" s="27">
        <v>2987926738</v>
      </c>
      <c r="AK386" s="21">
        <f aca="true" t="shared" si="122" ref="AK386:AK449">(M386/AJ386)*100</f>
        <v>0.24144049143684193</v>
      </c>
      <c r="AL386" s="21">
        <f aca="true" t="shared" si="123" ref="AL386:AL449">(Q386/AJ386)*100</f>
        <v>0.8188389858707439</v>
      </c>
      <c r="AM386" s="21">
        <f aca="true" t="shared" si="124" ref="AM386:AM449">(R386/AJ386)*100</f>
        <v>0.3998910498052513</v>
      </c>
      <c r="AN386" s="21">
        <f aca="true" t="shared" si="125" ref="AN386:AN449">(U386/AJ386)*100</f>
        <v>0.4317231606098369</v>
      </c>
      <c r="AO386" s="21">
        <f t="shared" si="113"/>
        <v>1.492</v>
      </c>
    </row>
    <row r="387" spans="1:41" ht="12.75">
      <c r="A387" s="12" t="s">
        <v>815</v>
      </c>
      <c r="B387" s="13" t="s">
        <v>816</v>
      </c>
      <c r="C387" s="14" t="s">
        <v>794</v>
      </c>
      <c r="D387" s="15"/>
      <c r="E387" s="15"/>
      <c r="F387" s="33">
        <v>3649729800</v>
      </c>
      <c r="G387" s="31">
        <v>95.02</v>
      </c>
      <c r="H387" s="18">
        <f aca="true" t="shared" si="126" ref="H387:H450">G387/100</f>
        <v>0.9501999999999999</v>
      </c>
      <c r="I387" s="16">
        <v>9040554.19</v>
      </c>
      <c r="L387" s="16">
        <v>366978.65</v>
      </c>
      <c r="M387" s="19">
        <f aca="true" t="shared" si="127" ref="M387:M450">SUM(I387:L387)</f>
        <v>9407532.84</v>
      </c>
      <c r="N387" s="16">
        <v>22846123</v>
      </c>
      <c r="O387" s="16">
        <v>11154902</v>
      </c>
      <c r="Q387" s="19">
        <f aca="true" t="shared" si="128" ref="Q387:Q450">SUM(N387:P387)</f>
        <v>34001025</v>
      </c>
      <c r="R387" s="16">
        <v>15800415.79</v>
      </c>
      <c r="S387" s="16">
        <v>182486.49</v>
      </c>
      <c r="T387" s="16">
        <v>0</v>
      </c>
      <c r="U387" s="20">
        <f aca="true" t="shared" si="129" ref="U387:U450">SUM(R387:T387)</f>
        <v>15982902.28</v>
      </c>
      <c r="V387" s="19">
        <f aca="true" t="shared" si="130" ref="V387:V450">T387+S387+R387+P387+O387+N387+L387+K387+J387+I387</f>
        <v>59391460.12</v>
      </c>
      <c r="W387" s="21">
        <f t="shared" si="114"/>
        <v>0.4329201517876748</v>
      </c>
      <c r="X387" s="21">
        <f aca="true" t="shared" si="131" ref="X387:X450">(T387/$F387)*100</f>
        <v>0</v>
      </c>
      <c r="Y387" s="21">
        <f t="shared" si="115"/>
        <v>0.004999999999999999</v>
      </c>
      <c r="Z387" s="21">
        <f t="shared" si="116"/>
        <v>0.43792015178767474</v>
      </c>
      <c r="AA387" s="22">
        <f t="shared" si="117"/>
        <v>0.9316038957185269</v>
      </c>
      <c r="AB387" s="22">
        <f t="shared" si="118"/>
        <v>0.2577597070336549</v>
      </c>
      <c r="AC387" s="23"/>
      <c r="AD387" s="22">
        <f t="shared" si="119"/>
        <v>1.6272837545398564</v>
      </c>
      <c r="AE387" s="32">
        <v>416045.66173530585</v>
      </c>
      <c r="AF387" s="25">
        <f t="shared" si="120"/>
        <v>6770.2434648864755</v>
      </c>
      <c r="AG387" s="25"/>
      <c r="AH387" s="25">
        <f t="shared" si="121"/>
        <v>6770.2434648864755</v>
      </c>
      <c r="AI387" s="26"/>
      <c r="AJ387" s="27">
        <v>3841012208</v>
      </c>
      <c r="AK387" s="21">
        <f t="shared" si="122"/>
        <v>0.24492327362058722</v>
      </c>
      <c r="AL387" s="21">
        <f t="shared" si="123"/>
        <v>0.8852100217016545</v>
      </c>
      <c r="AM387" s="21">
        <f t="shared" si="124"/>
        <v>0.4113607282239598</v>
      </c>
      <c r="AN387" s="21">
        <f t="shared" si="125"/>
        <v>0.41611172822390563</v>
      </c>
      <c r="AO387" s="21">
        <f aca="true" t="shared" si="132" ref="AO387:AO450">ROUND(AK387,3)+ROUND(AL387,3)+ROUND(AN387,3)</f>
        <v>1.5459999999999998</v>
      </c>
    </row>
    <row r="388" spans="1:41" ht="12.75">
      <c r="A388" s="12" t="s">
        <v>817</v>
      </c>
      <c r="B388" s="13" t="s">
        <v>818</v>
      </c>
      <c r="C388" s="14" t="s">
        <v>794</v>
      </c>
      <c r="D388" s="15"/>
      <c r="E388" s="15"/>
      <c r="F388" s="33">
        <v>2027888710</v>
      </c>
      <c r="G388" s="31">
        <v>91.78</v>
      </c>
      <c r="H388" s="18">
        <f t="shared" si="126"/>
        <v>0.9178000000000001</v>
      </c>
      <c r="I388" s="16">
        <v>5438062.32</v>
      </c>
      <c r="L388" s="16">
        <v>222745.58</v>
      </c>
      <c r="M388" s="19">
        <f t="shared" si="127"/>
        <v>5660807.9</v>
      </c>
      <c r="N388" s="16">
        <v>9410398</v>
      </c>
      <c r="O388" s="16">
        <v>0</v>
      </c>
      <c r="Q388" s="19">
        <f t="shared" si="128"/>
        <v>9410398</v>
      </c>
      <c r="R388" s="16">
        <v>5357091.15</v>
      </c>
      <c r="S388" s="16">
        <v>709761</v>
      </c>
      <c r="T388" s="16">
        <v>0</v>
      </c>
      <c r="U388" s="20">
        <f t="shared" si="129"/>
        <v>6066852.15</v>
      </c>
      <c r="V388" s="19">
        <f t="shared" si="130"/>
        <v>21138058.05</v>
      </c>
      <c r="W388" s="21">
        <f t="shared" si="114"/>
        <v>0.26417086517533794</v>
      </c>
      <c r="X388" s="21">
        <f t="shared" si="131"/>
        <v>0</v>
      </c>
      <c r="Y388" s="21">
        <f t="shared" si="115"/>
        <v>0.034999997608350014</v>
      </c>
      <c r="Z388" s="21">
        <f t="shared" si="116"/>
        <v>0.299170862783688</v>
      </c>
      <c r="AA388" s="22">
        <f t="shared" si="117"/>
        <v>0.4640490355114211</v>
      </c>
      <c r="AB388" s="22">
        <f t="shared" si="118"/>
        <v>0.2791478581682128</v>
      </c>
      <c r="AC388" s="23"/>
      <c r="AD388" s="22">
        <f t="shared" si="119"/>
        <v>1.042367756463322</v>
      </c>
      <c r="AE388" s="32">
        <v>1252425.373342175</v>
      </c>
      <c r="AF388" s="25">
        <f t="shared" si="120"/>
        <v>13054.878265484214</v>
      </c>
      <c r="AG388" s="25"/>
      <c r="AH388" s="25">
        <f t="shared" si="121"/>
        <v>13054.878265484214</v>
      </c>
      <c r="AI388" s="26"/>
      <c r="AJ388" s="27">
        <v>2209383988</v>
      </c>
      <c r="AK388" s="21">
        <f t="shared" si="122"/>
        <v>0.2562165712590473</v>
      </c>
      <c r="AL388" s="21">
        <f t="shared" si="123"/>
        <v>0.42592858693244046</v>
      </c>
      <c r="AM388" s="21">
        <f t="shared" si="124"/>
        <v>0.24246990016657982</v>
      </c>
      <c r="AN388" s="21">
        <f t="shared" si="125"/>
        <v>0.2745947369471024</v>
      </c>
      <c r="AO388" s="21">
        <f t="shared" si="132"/>
        <v>0.957</v>
      </c>
    </row>
    <row r="389" spans="1:41" ht="12.75">
      <c r="A389" s="12" t="s">
        <v>819</v>
      </c>
      <c r="B389" s="13" t="s">
        <v>820</v>
      </c>
      <c r="C389" s="14" t="s">
        <v>794</v>
      </c>
      <c r="D389" s="15"/>
      <c r="E389" s="15"/>
      <c r="F389" s="33">
        <v>2479894231</v>
      </c>
      <c r="G389" s="31">
        <v>94.87</v>
      </c>
      <c r="H389" s="18">
        <f t="shared" si="126"/>
        <v>0.9487000000000001</v>
      </c>
      <c r="I389" s="16">
        <v>6297589.61</v>
      </c>
      <c r="L389" s="16">
        <v>260470.38</v>
      </c>
      <c r="M389" s="19">
        <f t="shared" si="127"/>
        <v>6558059.99</v>
      </c>
      <c r="N389" s="16">
        <v>39824463</v>
      </c>
      <c r="O389" s="16">
        <v>0</v>
      </c>
      <c r="Q389" s="19">
        <f t="shared" si="128"/>
        <v>39824463</v>
      </c>
      <c r="R389" s="16">
        <v>18055974</v>
      </c>
      <c r="S389" s="16">
        <v>247990</v>
      </c>
      <c r="T389" s="16">
        <v>870101</v>
      </c>
      <c r="U389" s="20">
        <f t="shared" si="129"/>
        <v>19174065</v>
      </c>
      <c r="V389" s="19">
        <f t="shared" si="130"/>
        <v>65556587.99</v>
      </c>
      <c r="W389" s="21">
        <f t="shared" si="114"/>
        <v>0.728094520092458</v>
      </c>
      <c r="X389" s="21">
        <f t="shared" si="131"/>
        <v>0.035086214126524976</v>
      </c>
      <c r="Y389" s="21">
        <f t="shared" si="115"/>
        <v>0.010000023263088917</v>
      </c>
      <c r="Z389" s="21">
        <f t="shared" si="116"/>
        <v>0.7731807574820718</v>
      </c>
      <c r="AA389" s="22">
        <f t="shared" si="117"/>
        <v>1.6058936103876118</v>
      </c>
      <c r="AB389" s="22">
        <f t="shared" si="118"/>
        <v>0.2644491812602632</v>
      </c>
      <c r="AC389" s="23"/>
      <c r="AD389" s="22">
        <f t="shared" si="119"/>
        <v>2.643523549129947</v>
      </c>
      <c r="AE389" s="32">
        <v>280772.48066928633</v>
      </c>
      <c r="AF389" s="25">
        <f t="shared" si="120"/>
        <v>7422.286645968912</v>
      </c>
      <c r="AG389" s="25"/>
      <c r="AH389" s="25">
        <f t="shared" si="121"/>
        <v>7422.286645968912</v>
      </c>
      <c r="AI389" s="26"/>
      <c r="AJ389" s="27">
        <v>2613737456</v>
      </c>
      <c r="AK389" s="21">
        <f t="shared" si="122"/>
        <v>0.2509073730777955</v>
      </c>
      <c r="AL389" s="21">
        <f t="shared" si="123"/>
        <v>1.5236596509944187</v>
      </c>
      <c r="AM389" s="21">
        <f t="shared" si="124"/>
        <v>0.6908105463519821</v>
      </c>
      <c r="AN389" s="21">
        <f t="shared" si="125"/>
        <v>0.7335880256827142</v>
      </c>
      <c r="AO389" s="21">
        <f t="shared" si="132"/>
        <v>2.509</v>
      </c>
    </row>
    <row r="390" spans="1:41" ht="12.75">
      <c r="A390" s="12" t="s">
        <v>821</v>
      </c>
      <c r="B390" s="13" t="s">
        <v>822</v>
      </c>
      <c r="C390" s="14" t="s">
        <v>794</v>
      </c>
      <c r="D390" s="30"/>
      <c r="E390" s="15"/>
      <c r="F390" s="33">
        <v>1599680100</v>
      </c>
      <c r="G390" s="31">
        <v>75.57</v>
      </c>
      <c r="H390" s="18">
        <f t="shared" si="126"/>
        <v>0.7556999999999999</v>
      </c>
      <c r="I390" s="16">
        <v>4989842.5200000005</v>
      </c>
      <c r="L390" s="16">
        <v>206445.64</v>
      </c>
      <c r="M390" s="19">
        <f t="shared" si="127"/>
        <v>5196288.16</v>
      </c>
      <c r="N390" s="16">
        <v>34475690</v>
      </c>
      <c r="O390" s="16">
        <v>0</v>
      </c>
      <c r="Q390" s="19">
        <f t="shared" si="128"/>
        <v>34475690</v>
      </c>
      <c r="R390" s="16">
        <v>8659568.77</v>
      </c>
      <c r="S390" s="16">
        <v>79984</v>
      </c>
      <c r="T390" s="16">
        <v>679805.79</v>
      </c>
      <c r="U390" s="20">
        <f t="shared" si="129"/>
        <v>9419358.559999999</v>
      </c>
      <c r="V390" s="19">
        <f t="shared" si="130"/>
        <v>49091336.720000006</v>
      </c>
      <c r="W390" s="21">
        <f t="shared" si="114"/>
        <v>0.5413312805479046</v>
      </c>
      <c r="X390" s="21">
        <f t="shared" si="131"/>
        <v>0.04249635849067573</v>
      </c>
      <c r="Y390" s="21">
        <f t="shared" si="115"/>
        <v>0.004999999687437507</v>
      </c>
      <c r="Z390" s="21">
        <f t="shared" si="116"/>
        <v>0.5888276387260176</v>
      </c>
      <c r="AA390" s="22">
        <f t="shared" si="117"/>
        <v>2.1551615226069263</v>
      </c>
      <c r="AB390" s="22">
        <f t="shared" si="118"/>
        <v>0.32483295628919806</v>
      </c>
      <c r="AC390" s="23"/>
      <c r="AD390" s="22">
        <f t="shared" si="119"/>
        <v>3.0688221176221426</v>
      </c>
      <c r="AE390" s="32">
        <v>439745.62481709104</v>
      </c>
      <c r="AF390" s="25">
        <f t="shared" si="120"/>
        <v>13495.010995662577</v>
      </c>
      <c r="AG390" s="25"/>
      <c r="AH390" s="25">
        <f t="shared" si="121"/>
        <v>13495.010995662577</v>
      </c>
      <c r="AI390" s="26"/>
      <c r="AJ390" s="27">
        <v>2116818976</v>
      </c>
      <c r="AK390" s="21">
        <f t="shared" si="122"/>
        <v>0.2454762650427034</v>
      </c>
      <c r="AL390" s="21">
        <f t="shared" si="123"/>
        <v>1.628655562467898</v>
      </c>
      <c r="AM390" s="21">
        <f t="shared" si="124"/>
        <v>0.40908404866831655</v>
      </c>
      <c r="AN390" s="21">
        <f t="shared" si="125"/>
        <v>0.4449770465398548</v>
      </c>
      <c r="AO390" s="21">
        <f t="shared" si="132"/>
        <v>2.319</v>
      </c>
    </row>
    <row r="391" spans="1:41" ht="12.75">
      <c r="A391" s="12" t="s">
        <v>823</v>
      </c>
      <c r="B391" s="13" t="s">
        <v>824</v>
      </c>
      <c r="C391" s="14" t="s">
        <v>794</v>
      </c>
      <c r="D391" s="15"/>
      <c r="E391" s="15"/>
      <c r="F391" s="33">
        <v>1372185300</v>
      </c>
      <c r="G391" s="31">
        <v>102.34</v>
      </c>
      <c r="H391" s="18">
        <f t="shared" si="126"/>
        <v>1.0234</v>
      </c>
      <c r="I391" s="16">
        <v>3280880.61</v>
      </c>
      <c r="L391" s="16">
        <v>135455.09</v>
      </c>
      <c r="M391" s="19">
        <f t="shared" si="127"/>
        <v>3416335.6999999997</v>
      </c>
      <c r="N391" s="16">
        <v>17906385</v>
      </c>
      <c r="O391" s="16">
        <v>0</v>
      </c>
      <c r="Q391" s="19">
        <f t="shared" si="128"/>
        <v>17906385</v>
      </c>
      <c r="R391" s="16">
        <v>12449842.32</v>
      </c>
      <c r="S391" s="16">
        <v>68609.29</v>
      </c>
      <c r="T391" s="16">
        <v>445750.93</v>
      </c>
      <c r="U391" s="20">
        <f t="shared" si="129"/>
        <v>12964202.54</v>
      </c>
      <c r="V391" s="19">
        <f t="shared" si="130"/>
        <v>34286923.24</v>
      </c>
      <c r="W391" s="21">
        <f t="shared" si="114"/>
        <v>0.9073003711670721</v>
      </c>
      <c r="X391" s="21">
        <f t="shared" si="131"/>
        <v>0.032484747504582655</v>
      </c>
      <c r="Y391" s="21">
        <f t="shared" si="115"/>
        <v>0.00500000182191137</v>
      </c>
      <c r="Z391" s="21">
        <f t="shared" si="116"/>
        <v>0.9447851204935659</v>
      </c>
      <c r="AA391" s="22">
        <f t="shared" si="117"/>
        <v>1.3049538571794932</v>
      </c>
      <c r="AB391" s="22">
        <f t="shared" si="118"/>
        <v>0.2489704342409148</v>
      </c>
      <c r="AC391" s="23"/>
      <c r="AD391" s="22">
        <f t="shared" si="119"/>
        <v>2.498709411913974</v>
      </c>
      <c r="AE391" s="32">
        <v>321690.54280917736</v>
      </c>
      <c r="AF391" s="25">
        <f t="shared" si="120"/>
        <v>8038.111870410065</v>
      </c>
      <c r="AG391" s="25"/>
      <c r="AH391" s="25">
        <f t="shared" si="121"/>
        <v>8038.111870410065</v>
      </c>
      <c r="AI391" s="26"/>
      <c r="AJ391" s="27">
        <v>1340810338</v>
      </c>
      <c r="AK391" s="21">
        <f t="shared" si="122"/>
        <v>0.25479634241901256</v>
      </c>
      <c r="AL391" s="21">
        <f t="shared" si="123"/>
        <v>1.3354897775258652</v>
      </c>
      <c r="AM391" s="21">
        <f t="shared" si="124"/>
        <v>0.928531199913824</v>
      </c>
      <c r="AN391" s="21">
        <f t="shared" si="125"/>
        <v>0.9668930923770965</v>
      </c>
      <c r="AO391" s="21">
        <f t="shared" si="132"/>
        <v>2.557</v>
      </c>
    </row>
    <row r="392" spans="1:41" ht="12.75">
      <c r="A392" s="12" t="s">
        <v>825</v>
      </c>
      <c r="B392" s="13" t="s">
        <v>826</v>
      </c>
      <c r="C392" s="14" t="s">
        <v>794</v>
      </c>
      <c r="D392" s="15"/>
      <c r="E392" s="15"/>
      <c r="F392" s="33">
        <v>3430124400</v>
      </c>
      <c r="G392" s="31">
        <v>90.1</v>
      </c>
      <c r="H392" s="18">
        <f t="shared" si="126"/>
        <v>0.9009999999999999</v>
      </c>
      <c r="I392" s="16">
        <v>8882387.889999999</v>
      </c>
      <c r="L392" s="16">
        <v>366424.06</v>
      </c>
      <c r="M392" s="19">
        <f t="shared" si="127"/>
        <v>9248811.95</v>
      </c>
      <c r="N392" s="16">
        <v>37483335</v>
      </c>
      <c r="O392" s="16">
        <v>0</v>
      </c>
      <c r="Q392" s="19">
        <f t="shared" si="128"/>
        <v>37483335</v>
      </c>
      <c r="R392" s="16">
        <v>12449461.81</v>
      </c>
      <c r="S392" s="16">
        <v>617422.39</v>
      </c>
      <c r="T392" s="16">
        <v>1187927.19</v>
      </c>
      <c r="U392" s="20">
        <f t="shared" si="129"/>
        <v>14254811.39</v>
      </c>
      <c r="V392" s="19">
        <f t="shared" si="130"/>
        <v>60986958.34</v>
      </c>
      <c r="W392" s="21">
        <f t="shared" si="114"/>
        <v>0.3629449068960881</v>
      </c>
      <c r="X392" s="21">
        <f t="shared" si="131"/>
        <v>0.03463218972466421</v>
      </c>
      <c r="Y392" s="21">
        <f t="shared" si="115"/>
        <v>0.017999999941693077</v>
      </c>
      <c r="Z392" s="21">
        <f t="shared" si="116"/>
        <v>0.4155770965624454</v>
      </c>
      <c r="AA392" s="22">
        <f t="shared" si="117"/>
        <v>1.0927689677960368</v>
      </c>
      <c r="AB392" s="22">
        <f t="shared" si="118"/>
        <v>0.26963488408758585</v>
      </c>
      <c r="AC392" s="23"/>
      <c r="AD392" s="22">
        <f t="shared" si="119"/>
        <v>1.777980948446068</v>
      </c>
      <c r="AE392" s="32">
        <v>667218.4166864186</v>
      </c>
      <c r="AF392" s="25">
        <f t="shared" si="120"/>
        <v>11863.016333208023</v>
      </c>
      <c r="AG392" s="25"/>
      <c r="AH392" s="25">
        <f t="shared" si="121"/>
        <v>11863.016333208023</v>
      </c>
      <c r="AI392" s="26"/>
      <c r="AJ392" s="27">
        <v>3807019312</v>
      </c>
      <c r="AK392" s="21">
        <f t="shared" si="122"/>
        <v>0.24294103055498237</v>
      </c>
      <c r="AL392" s="21">
        <f t="shared" si="123"/>
        <v>0.9845848399520806</v>
      </c>
      <c r="AM392" s="21">
        <f t="shared" si="124"/>
        <v>0.3270133611026978</v>
      </c>
      <c r="AN392" s="21">
        <f t="shared" si="125"/>
        <v>0.3744349639905373</v>
      </c>
      <c r="AO392" s="21">
        <f t="shared" si="132"/>
        <v>1.6019999999999999</v>
      </c>
    </row>
    <row r="393" spans="1:41" ht="12.75">
      <c r="A393" s="12" t="s">
        <v>827</v>
      </c>
      <c r="B393" s="13" t="s">
        <v>828</v>
      </c>
      <c r="C393" s="14" t="s">
        <v>794</v>
      </c>
      <c r="D393" s="15"/>
      <c r="E393" s="15"/>
      <c r="F393" s="33">
        <v>1284514035</v>
      </c>
      <c r="G393" s="31">
        <v>91.65</v>
      </c>
      <c r="H393" s="18">
        <f t="shared" si="126"/>
        <v>0.9165000000000001</v>
      </c>
      <c r="I393" s="16">
        <v>3342794.83</v>
      </c>
      <c r="L393" s="16">
        <v>138433.1</v>
      </c>
      <c r="M393" s="19">
        <f t="shared" si="127"/>
        <v>3481227.93</v>
      </c>
      <c r="N393" s="16">
        <v>10039688</v>
      </c>
      <c r="O393" s="16">
        <v>6647947</v>
      </c>
      <c r="Q393" s="19">
        <f t="shared" si="128"/>
        <v>16687635</v>
      </c>
      <c r="R393" s="16">
        <v>5616978</v>
      </c>
      <c r="S393" s="16">
        <v>109594</v>
      </c>
      <c r="T393" s="16">
        <v>0</v>
      </c>
      <c r="U393" s="20">
        <f t="shared" si="129"/>
        <v>5726572</v>
      </c>
      <c r="V393" s="19">
        <f t="shared" si="130"/>
        <v>25895434.93</v>
      </c>
      <c r="W393" s="21">
        <f t="shared" si="114"/>
        <v>0.4372842839354418</v>
      </c>
      <c r="X393" s="21">
        <f t="shared" si="131"/>
        <v>0</v>
      </c>
      <c r="Y393" s="21">
        <f t="shared" si="115"/>
        <v>0.008531942587921976</v>
      </c>
      <c r="Z393" s="21">
        <f t="shared" si="116"/>
        <v>0.4458162265233638</v>
      </c>
      <c r="AA393" s="22">
        <f t="shared" si="117"/>
        <v>1.2991399506195351</v>
      </c>
      <c r="AB393" s="22">
        <f t="shared" si="118"/>
        <v>0.27101517267578945</v>
      </c>
      <c r="AC393" s="23"/>
      <c r="AD393" s="22">
        <f t="shared" si="119"/>
        <v>2.015971349818688</v>
      </c>
      <c r="AE393" s="32">
        <v>705095.8333333334</v>
      </c>
      <c r="AF393" s="25">
        <f t="shared" si="120"/>
        <v>14214.52998876533</v>
      </c>
      <c r="AG393" s="25"/>
      <c r="AH393" s="25">
        <f t="shared" si="121"/>
        <v>14214.52998876533</v>
      </c>
      <c r="AI393" s="26"/>
      <c r="AJ393" s="27">
        <v>1401367233</v>
      </c>
      <c r="AK393" s="21">
        <f t="shared" si="122"/>
        <v>0.24841653551064585</v>
      </c>
      <c r="AL393" s="21">
        <f t="shared" si="123"/>
        <v>1.1908109885141005</v>
      </c>
      <c r="AM393" s="21">
        <f t="shared" si="124"/>
        <v>0.4008212742334043</v>
      </c>
      <c r="AN393" s="21">
        <f t="shared" si="125"/>
        <v>0.4086417796240851</v>
      </c>
      <c r="AO393" s="21">
        <f t="shared" si="132"/>
        <v>1.848</v>
      </c>
    </row>
    <row r="394" spans="1:41" ht="12.75">
      <c r="A394" s="12" t="s">
        <v>829</v>
      </c>
      <c r="B394" s="13" t="s">
        <v>830</v>
      </c>
      <c r="C394" s="14" t="s">
        <v>794</v>
      </c>
      <c r="D394" s="15"/>
      <c r="E394" s="15"/>
      <c r="F394" s="33">
        <v>1878805350</v>
      </c>
      <c r="G394" s="31">
        <v>95.62</v>
      </c>
      <c r="H394" s="18">
        <f t="shared" si="126"/>
        <v>0.9562</v>
      </c>
      <c r="I394" s="16">
        <v>4644139.93</v>
      </c>
      <c r="L394" s="16">
        <v>192237.94</v>
      </c>
      <c r="M394" s="19">
        <f t="shared" si="127"/>
        <v>4836377.87</v>
      </c>
      <c r="N394" s="16">
        <v>15347864</v>
      </c>
      <c r="O394" s="16">
        <v>9855472</v>
      </c>
      <c r="Q394" s="19">
        <f t="shared" si="128"/>
        <v>25203336</v>
      </c>
      <c r="R394" s="16">
        <v>6735047.39</v>
      </c>
      <c r="S394" s="16">
        <v>433832</v>
      </c>
      <c r="T394" s="16">
        <v>0</v>
      </c>
      <c r="U394" s="20">
        <f t="shared" si="129"/>
        <v>7168879.39</v>
      </c>
      <c r="V394" s="19">
        <f t="shared" si="130"/>
        <v>37208593.260000005</v>
      </c>
      <c r="W394" s="21">
        <f t="shared" si="114"/>
        <v>0.3584749952942171</v>
      </c>
      <c r="X394" s="21">
        <f t="shared" si="131"/>
        <v>0</v>
      </c>
      <c r="Y394" s="21">
        <f t="shared" si="115"/>
        <v>0.023090843338294732</v>
      </c>
      <c r="Z394" s="21">
        <f t="shared" si="116"/>
        <v>0.38156583863251187</v>
      </c>
      <c r="AA394" s="22">
        <f t="shared" si="117"/>
        <v>1.341455409417479</v>
      </c>
      <c r="AB394" s="22">
        <f t="shared" si="118"/>
        <v>0.2574177186582953</v>
      </c>
      <c r="AC394" s="23"/>
      <c r="AD394" s="22">
        <f t="shared" si="119"/>
        <v>1.9804389667082862</v>
      </c>
      <c r="AE394" s="32">
        <v>910918.7839841819</v>
      </c>
      <c r="AF394" s="25">
        <f t="shared" si="120"/>
        <v>18040.190553088018</v>
      </c>
      <c r="AG394" s="25"/>
      <c r="AH394" s="25">
        <f t="shared" si="121"/>
        <v>18040.190553088018</v>
      </c>
      <c r="AI394" s="26"/>
      <c r="AJ394" s="27">
        <v>1964809733</v>
      </c>
      <c r="AK394" s="21">
        <f t="shared" si="122"/>
        <v>0.24614993445780126</v>
      </c>
      <c r="AL394" s="21">
        <f t="shared" si="123"/>
        <v>1.2827367239024157</v>
      </c>
      <c r="AM394" s="21">
        <f t="shared" si="124"/>
        <v>0.342783694363957</v>
      </c>
      <c r="AN394" s="21">
        <f t="shared" si="125"/>
        <v>0.3648637967124728</v>
      </c>
      <c r="AO394" s="21">
        <f t="shared" si="132"/>
        <v>1.894</v>
      </c>
    </row>
    <row r="395" spans="1:41" ht="12.75">
      <c r="A395" s="12" t="s">
        <v>831</v>
      </c>
      <c r="B395" s="13" t="s">
        <v>832</v>
      </c>
      <c r="C395" s="14" t="s">
        <v>794</v>
      </c>
      <c r="D395" s="15"/>
      <c r="E395" s="15"/>
      <c r="F395" s="33">
        <v>445346900</v>
      </c>
      <c r="G395" s="31">
        <v>105.58</v>
      </c>
      <c r="H395" s="18">
        <f t="shared" si="126"/>
        <v>1.0558</v>
      </c>
      <c r="I395" s="16">
        <v>1078508.93</v>
      </c>
      <c r="L395" s="16">
        <v>44682.12</v>
      </c>
      <c r="M395" s="19">
        <f t="shared" si="127"/>
        <v>1123191.05</v>
      </c>
      <c r="N395" s="16">
        <v>6570419</v>
      </c>
      <c r="O395" s="16">
        <v>0</v>
      </c>
      <c r="Q395" s="19">
        <f t="shared" si="128"/>
        <v>6570419</v>
      </c>
      <c r="R395" s="16">
        <v>3355901</v>
      </c>
      <c r="S395" s="16">
        <v>11134</v>
      </c>
      <c r="T395" s="16">
        <v>0</v>
      </c>
      <c r="U395" s="20">
        <f t="shared" si="129"/>
        <v>3367035</v>
      </c>
      <c r="V395" s="19">
        <f t="shared" si="130"/>
        <v>11060645.049999999</v>
      </c>
      <c r="W395" s="21">
        <f t="shared" si="114"/>
        <v>0.7535476277032579</v>
      </c>
      <c r="X395" s="21">
        <f t="shared" si="131"/>
        <v>0</v>
      </c>
      <c r="Y395" s="21">
        <f t="shared" si="115"/>
        <v>0.0025000735381788893</v>
      </c>
      <c r="Z395" s="21">
        <f t="shared" si="116"/>
        <v>0.7560477012414367</v>
      </c>
      <c r="AA395" s="22">
        <f t="shared" si="117"/>
        <v>1.475348542899928</v>
      </c>
      <c r="AB395" s="22">
        <f t="shared" si="118"/>
        <v>0.2522058759138101</v>
      </c>
      <c r="AC395" s="23"/>
      <c r="AD395" s="22">
        <f t="shared" si="119"/>
        <v>2.483602120055175</v>
      </c>
      <c r="AE395" s="32">
        <v>278800.2166064982</v>
      </c>
      <c r="AF395" s="25">
        <f t="shared" si="120"/>
        <v>6924.288090357409</v>
      </c>
      <c r="AG395" s="25"/>
      <c r="AH395" s="25">
        <f t="shared" si="121"/>
        <v>6924.288090357409</v>
      </c>
      <c r="AI395" s="26"/>
      <c r="AJ395" s="27">
        <v>421809912</v>
      </c>
      <c r="AK395" s="21">
        <f t="shared" si="122"/>
        <v>0.26627896074665974</v>
      </c>
      <c r="AL395" s="21">
        <f t="shared" si="123"/>
        <v>1.5576729737920432</v>
      </c>
      <c r="AM395" s="21">
        <f t="shared" si="124"/>
        <v>0.7955955762367196</v>
      </c>
      <c r="AN395" s="21">
        <f t="shared" si="125"/>
        <v>0.7982351538481628</v>
      </c>
      <c r="AO395" s="21">
        <f t="shared" si="132"/>
        <v>2.622</v>
      </c>
    </row>
    <row r="396" spans="1:41" ht="12.75">
      <c r="A396" s="12" t="s">
        <v>833</v>
      </c>
      <c r="B396" s="13" t="s">
        <v>834</v>
      </c>
      <c r="C396" s="14" t="s">
        <v>794</v>
      </c>
      <c r="D396" s="15"/>
      <c r="E396" s="15"/>
      <c r="F396" s="33">
        <v>4506734982</v>
      </c>
      <c r="G396" s="31">
        <v>92.69</v>
      </c>
      <c r="H396" s="18">
        <f t="shared" si="126"/>
        <v>0.9269</v>
      </c>
      <c r="I396" s="16">
        <v>11691384.29</v>
      </c>
      <c r="L396" s="16">
        <v>482182.24</v>
      </c>
      <c r="M396" s="19">
        <f t="shared" si="127"/>
        <v>12173566.53</v>
      </c>
      <c r="N396" s="16">
        <v>65390756</v>
      </c>
      <c r="O396" s="16">
        <v>0</v>
      </c>
      <c r="Q396" s="19">
        <f t="shared" si="128"/>
        <v>65390756</v>
      </c>
      <c r="R396" s="16">
        <v>17724803</v>
      </c>
      <c r="S396" s="16">
        <v>1685393</v>
      </c>
      <c r="T396" s="16">
        <v>1589081</v>
      </c>
      <c r="U396" s="20">
        <f t="shared" si="129"/>
        <v>20999277</v>
      </c>
      <c r="V396" s="19">
        <f t="shared" si="130"/>
        <v>98563599.53</v>
      </c>
      <c r="W396" s="21">
        <f t="shared" si="114"/>
        <v>0.3932958798507846</v>
      </c>
      <c r="X396" s="21">
        <f t="shared" si="131"/>
        <v>0.0352601385780798</v>
      </c>
      <c r="Y396" s="21">
        <f t="shared" si="115"/>
        <v>0.03739720677456068</v>
      </c>
      <c r="Z396" s="21">
        <f t="shared" si="116"/>
        <v>0.46595322520342514</v>
      </c>
      <c r="AA396" s="22">
        <f t="shared" si="117"/>
        <v>1.4509563189575632</v>
      </c>
      <c r="AB396" s="22">
        <f t="shared" si="118"/>
        <v>0.27011942301070496</v>
      </c>
      <c r="AC396" s="23"/>
      <c r="AD396" s="22">
        <f t="shared" si="119"/>
        <v>2.187028967171693</v>
      </c>
      <c r="AE396" s="32">
        <v>527903.5769828927</v>
      </c>
      <c r="AF396" s="25">
        <f t="shared" si="120"/>
        <v>11545.404147351383</v>
      </c>
      <c r="AG396" s="25"/>
      <c r="AH396" s="25">
        <f t="shared" si="121"/>
        <v>11545.404147351383</v>
      </c>
      <c r="AI396" s="26"/>
      <c r="AJ396" s="27">
        <v>4861919309</v>
      </c>
      <c r="AK396" s="21">
        <f t="shared" si="122"/>
        <v>0.2503860256887698</v>
      </c>
      <c r="AL396" s="21">
        <f t="shared" si="123"/>
        <v>1.3449576565154795</v>
      </c>
      <c r="AM396" s="21">
        <f t="shared" si="124"/>
        <v>0.36456390724521587</v>
      </c>
      <c r="AN396" s="21">
        <f t="shared" si="125"/>
        <v>0.43191331787690923</v>
      </c>
      <c r="AO396" s="21">
        <f t="shared" si="132"/>
        <v>2.027</v>
      </c>
    </row>
    <row r="397" spans="1:41" ht="12.75">
      <c r="A397" s="12" t="s">
        <v>835</v>
      </c>
      <c r="B397" s="13" t="s">
        <v>836</v>
      </c>
      <c r="C397" s="14" t="s">
        <v>794</v>
      </c>
      <c r="D397" s="30"/>
      <c r="E397" s="15"/>
      <c r="F397" s="33">
        <v>3681774195</v>
      </c>
      <c r="G397" s="31">
        <v>72.48</v>
      </c>
      <c r="H397" s="18">
        <f t="shared" si="126"/>
        <v>0.7248</v>
      </c>
      <c r="I397" s="16">
        <v>12009640.95</v>
      </c>
      <c r="L397" s="16">
        <v>451713.19</v>
      </c>
      <c r="M397" s="19">
        <f t="shared" si="127"/>
        <v>12461354.139999999</v>
      </c>
      <c r="N397" s="16">
        <v>0</v>
      </c>
      <c r="O397" s="16">
        <v>55899265</v>
      </c>
      <c r="Q397" s="19">
        <f t="shared" si="128"/>
        <v>55899265</v>
      </c>
      <c r="R397" s="16">
        <v>21975598.39</v>
      </c>
      <c r="S397" s="16">
        <v>73635.48</v>
      </c>
      <c r="T397" s="16">
        <v>1709196</v>
      </c>
      <c r="U397" s="20">
        <f t="shared" si="129"/>
        <v>23758429.87</v>
      </c>
      <c r="V397" s="19">
        <f t="shared" si="130"/>
        <v>92119049.01</v>
      </c>
      <c r="W397" s="21">
        <f t="shared" si="114"/>
        <v>0.5968752353102958</v>
      </c>
      <c r="X397" s="21">
        <f t="shared" si="131"/>
        <v>0.04642316202664352</v>
      </c>
      <c r="Y397" s="21">
        <f t="shared" si="115"/>
        <v>0.0019999998940728085</v>
      </c>
      <c r="Z397" s="21">
        <f t="shared" si="116"/>
        <v>0.6452983972310122</v>
      </c>
      <c r="AA397" s="22">
        <f t="shared" si="117"/>
        <v>1.518269780800612</v>
      </c>
      <c r="AB397" s="22">
        <f t="shared" si="118"/>
        <v>0.3384605757985655</v>
      </c>
      <c r="AC397" s="23"/>
      <c r="AD397" s="22">
        <f t="shared" si="119"/>
        <v>2.50202875383019</v>
      </c>
      <c r="AE397" s="32">
        <v>393764.6470279491</v>
      </c>
      <c r="AF397" s="25">
        <f t="shared" si="120"/>
        <v>9852.10469105724</v>
      </c>
      <c r="AG397" s="25"/>
      <c r="AH397" s="25">
        <f t="shared" si="121"/>
        <v>9852.10469105724</v>
      </c>
      <c r="AI397" s="26"/>
      <c r="AJ397" s="27">
        <v>5079710534</v>
      </c>
      <c r="AK397" s="21">
        <f t="shared" si="122"/>
        <v>0.24531622533592187</v>
      </c>
      <c r="AL397" s="21">
        <f t="shared" si="123"/>
        <v>1.1004419371113716</v>
      </c>
      <c r="AM397" s="21">
        <f t="shared" si="124"/>
        <v>0.4326151705478264</v>
      </c>
      <c r="AN397" s="21">
        <f t="shared" si="125"/>
        <v>0.46771227830754974</v>
      </c>
      <c r="AO397" s="21">
        <f t="shared" si="132"/>
        <v>1.8130000000000002</v>
      </c>
    </row>
    <row r="398" spans="1:41" ht="12.75">
      <c r="A398" s="12" t="s">
        <v>837</v>
      </c>
      <c r="B398" s="13" t="s">
        <v>838</v>
      </c>
      <c r="C398" s="14" t="s">
        <v>794</v>
      </c>
      <c r="D398" s="15"/>
      <c r="E398" s="15"/>
      <c r="F398" s="33">
        <v>1348485689</v>
      </c>
      <c r="G398" s="31">
        <v>95.34</v>
      </c>
      <c r="H398" s="18">
        <f t="shared" si="126"/>
        <v>0.9534</v>
      </c>
      <c r="I398" s="16">
        <v>3609325.95</v>
      </c>
      <c r="L398" s="16">
        <v>149422.34</v>
      </c>
      <c r="M398" s="19">
        <f t="shared" si="127"/>
        <v>3758748.29</v>
      </c>
      <c r="N398" s="16">
        <v>14827171</v>
      </c>
      <c r="O398" s="16">
        <v>0</v>
      </c>
      <c r="Q398" s="19">
        <f t="shared" si="128"/>
        <v>14827171</v>
      </c>
      <c r="R398" s="16">
        <v>10098769.92</v>
      </c>
      <c r="S398" s="16">
        <v>0</v>
      </c>
      <c r="T398" s="16">
        <v>0</v>
      </c>
      <c r="U398" s="20">
        <f t="shared" si="129"/>
        <v>10098769.92</v>
      </c>
      <c r="V398" s="19">
        <f t="shared" si="130"/>
        <v>28684689.21</v>
      </c>
      <c r="W398" s="21">
        <f t="shared" si="114"/>
        <v>0.7488970778391404</v>
      </c>
      <c r="X398" s="21">
        <f t="shared" si="131"/>
        <v>0</v>
      </c>
      <c r="Y398" s="21">
        <f t="shared" si="115"/>
        <v>0</v>
      </c>
      <c r="Z398" s="21">
        <f t="shared" si="116"/>
        <v>0.7488970778391404</v>
      </c>
      <c r="AA398" s="22">
        <f t="shared" si="117"/>
        <v>1.0995423326290859</v>
      </c>
      <c r="AB398" s="22">
        <f t="shared" si="118"/>
        <v>0.27873846349733117</v>
      </c>
      <c r="AC398" s="23"/>
      <c r="AD398" s="22">
        <f t="shared" si="119"/>
        <v>2.1271778739655574</v>
      </c>
      <c r="AE398" s="32">
        <v>436500.998003992</v>
      </c>
      <c r="AF398" s="25">
        <f t="shared" si="120"/>
        <v>9285.152649179758</v>
      </c>
      <c r="AG398" s="25"/>
      <c r="AH398" s="25">
        <f t="shared" si="121"/>
        <v>9285.152649179758</v>
      </c>
      <c r="AI398" s="26"/>
      <c r="AJ398" s="27">
        <v>1414396565</v>
      </c>
      <c r="AK398" s="21">
        <f t="shared" si="122"/>
        <v>0.26574925187265286</v>
      </c>
      <c r="AL398" s="21">
        <f t="shared" si="123"/>
        <v>1.0483036629829485</v>
      </c>
      <c r="AM398" s="21">
        <f t="shared" si="124"/>
        <v>0.71399847609217</v>
      </c>
      <c r="AN398" s="21">
        <f t="shared" si="125"/>
        <v>0.71399847609217</v>
      </c>
      <c r="AO398" s="21">
        <f t="shared" si="132"/>
        <v>2.028</v>
      </c>
    </row>
    <row r="399" spans="1:41" ht="12.75">
      <c r="A399" s="12" t="s">
        <v>839</v>
      </c>
      <c r="B399" s="13" t="s">
        <v>840</v>
      </c>
      <c r="C399" s="14" t="s">
        <v>794</v>
      </c>
      <c r="D399" s="15"/>
      <c r="E399" s="15"/>
      <c r="F399" s="33">
        <v>2210747371</v>
      </c>
      <c r="G399" s="31">
        <v>85.53</v>
      </c>
      <c r="H399" s="18">
        <f t="shared" si="126"/>
        <v>0.8553000000000001</v>
      </c>
      <c r="I399" s="16">
        <v>6342088.86</v>
      </c>
      <c r="L399" s="16">
        <v>260635.91</v>
      </c>
      <c r="M399" s="19">
        <f t="shared" si="127"/>
        <v>6602724.7700000005</v>
      </c>
      <c r="N399" s="16">
        <v>0</v>
      </c>
      <c r="O399" s="16">
        <v>27523374</v>
      </c>
      <c r="Q399" s="19">
        <f t="shared" si="128"/>
        <v>27523374</v>
      </c>
      <c r="R399" s="16">
        <v>22394526</v>
      </c>
      <c r="S399" s="16">
        <v>0</v>
      </c>
      <c r="T399" s="16">
        <v>853710</v>
      </c>
      <c r="U399" s="20">
        <f t="shared" si="129"/>
        <v>23248236</v>
      </c>
      <c r="V399" s="19">
        <f t="shared" si="130"/>
        <v>57374334.769999996</v>
      </c>
      <c r="W399" s="21">
        <f t="shared" si="114"/>
        <v>1.012984400378147</v>
      </c>
      <c r="X399" s="21">
        <f t="shared" si="131"/>
        <v>0.03861635260540133</v>
      </c>
      <c r="Y399" s="21">
        <f t="shared" si="115"/>
        <v>0</v>
      </c>
      <c r="Z399" s="21">
        <f t="shared" si="116"/>
        <v>1.0516007529835483</v>
      </c>
      <c r="AA399" s="22">
        <f t="shared" si="117"/>
        <v>1.2449805147817588</v>
      </c>
      <c r="AB399" s="22">
        <f t="shared" si="118"/>
        <v>0.2986648251452337</v>
      </c>
      <c r="AC399" s="23"/>
      <c r="AD399" s="22">
        <f t="shared" si="119"/>
        <v>2.5952460929105405</v>
      </c>
      <c r="AE399" s="32">
        <v>348894.26395089284</v>
      </c>
      <c r="AF399" s="25">
        <f t="shared" si="120"/>
        <v>9054.664753574536</v>
      </c>
      <c r="AG399" s="25"/>
      <c r="AH399" s="25">
        <f t="shared" si="121"/>
        <v>9054.664753574536</v>
      </c>
      <c r="AI399" s="26"/>
      <c r="AJ399" s="27">
        <v>2584761063</v>
      </c>
      <c r="AK399" s="21">
        <f t="shared" si="122"/>
        <v>0.25544816751210864</v>
      </c>
      <c r="AL399" s="21">
        <f t="shared" si="123"/>
        <v>1.0648324285748496</v>
      </c>
      <c r="AM399" s="21">
        <f t="shared" si="124"/>
        <v>0.8664060411838539</v>
      </c>
      <c r="AN399" s="21">
        <f t="shared" si="125"/>
        <v>0.8994346260004769</v>
      </c>
      <c r="AO399" s="21">
        <f t="shared" si="132"/>
        <v>2.219</v>
      </c>
    </row>
    <row r="400" spans="1:41" ht="12.75">
      <c r="A400" s="12" t="s">
        <v>841</v>
      </c>
      <c r="B400" s="13" t="s">
        <v>842</v>
      </c>
      <c r="C400" s="14" t="s">
        <v>794</v>
      </c>
      <c r="D400" s="15"/>
      <c r="E400" s="15"/>
      <c r="F400" s="33">
        <v>1188699800</v>
      </c>
      <c r="G400" s="31">
        <v>90.28</v>
      </c>
      <c r="H400" s="18">
        <f t="shared" si="126"/>
        <v>0.9028</v>
      </c>
      <c r="I400" s="16">
        <v>3240911.96</v>
      </c>
      <c r="L400" s="16">
        <v>133919.41</v>
      </c>
      <c r="M400" s="19">
        <f t="shared" si="127"/>
        <v>3374831.37</v>
      </c>
      <c r="N400" s="16">
        <v>19761187</v>
      </c>
      <c r="O400" s="16">
        <v>0</v>
      </c>
      <c r="Q400" s="19">
        <f t="shared" si="128"/>
        <v>19761187</v>
      </c>
      <c r="R400" s="16">
        <v>5649827.13</v>
      </c>
      <c r="S400" s="16">
        <v>0</v>
      </c>
      <c r="T400" s="16">
        <v>0</v>
      </c>
      <c r="U400" s="20">
        <f t="shared" si="129"/>
        <v>5649827.13</v>
      </c>
      <c r="V400" s="19">
        <f t="shared" si="130"/>
        <v>28785845.5</v>
      </c>
      <c r="W400" s="21">
        <f t="shared" si="114"/>
        <v>0.47529469845961103</v>
      </c>
      <c r="X400" s="21">
        <f t="shared" si="131"/>
        <v>0</v>
      </c>
      <c r="Y400" s="21">
        <f t="shared" si="115"/>
        <v>0</v>
      </c>
      <c r="Z400" s="21">
        <f t="shared" si="116"/>
        <v>0.47529469845961103</v>
      </c>
      <c r="AA400" s="22">
        <f t="shared" si="117"/>
        <v>1.6624203184016688</v>
      </c>
      <c r="AB400" s="22">
        <f t="shared" si="118"/>
        <v>0.28390947571455805</v>
      </c>
      <c r="AC400" s="23"/>
      <c r="AD400" s="22">
        <f t="shared" si="119"/>
        <v>2.421624492575838</v>
      </c>
      <c r="AE400" s="32">
        <v>785759.3245227607</v>
      </c>
      <c r="AF400" s="25">
        <f t="shared" si="120"/>
        <v>19028.140255341634</v>
      </c>
      <c r="AG400" s="25"/>
      <c r="AH400" s="25">
        <f t="shared" si="121"/>
        <v>19028.140255341634</v>
      </c>
      <c r="AI400" s="26"/>
      <c r="AJ400" s="27">
        <v>1316542886</v>
      </c>
      <c r="AK400" s="21">
        <f t="shared" si="122"/>
        <v>0.2563404053060221</v>
      </c>
      <c r="AL400" s="21">
        <f t="shared" si="123"/>
        <v>1.50099075466046</v>
      </c>
      <c r="AM400" s="21">
        <f t="shared" si="124"/>
        <v>0.42914113851358426</v>
      </c>
      <c r="AN400" s="21">
        <f t="shared" si="125"/>
        <v>0.42914113851358426</v>
      </c>
      <c r="AO400" s="21">
        <f t="shared" si="132"/>
        <v>2.186</v>
      </c>
    </row>
    <row r="401" spans="1:41" ht="12.75">
      <c r="A401" s="12" t="s">
        <v>843</v>
      </c>
      <c r="B401" s="13" t="s">
        <v>844</v>
      </c>
      <c r="C401" s="14" t="s">
        <v>794</v>
      </c>
      <c r="D401" s="15"/>
      <c r="E401" s="15"/>
      <c r="F401" s="33">
        <v>684557500</v>
      </c>
      <c r="G401" s="31">
        <v>90.29</v>
      </c>
      <c r="H401" s="18">
        <f t="shared" si="126"/>
        <v>0.9029</v>
      </c>
      <c r="I401" s="16">
        <v>1855131.13</v>
      </c>
      <c r="L401" s="16">
        <v>76872.91</v>
      </c>
      <c r="M401" s="19">
        <f t="shared" si="127"/>
        <v>1932004.0399999998</v>
      </c>
      <c r="N401" s="16">
        <v>9607785</v>
      </c>
      <c r="O401" s="16">
        <v>0</v>
      </c>
      <c r="Q401" s="19">
        <f t="shared" si="128"/>
        <v>9607785</v>
      </c>
      <c r="R401" s="16">
        <v>5460503.93</v>
      </c>
      <c r="S401" s="16">
        <v>0</v>
      </c>
      <c r="T401" s="16">
        <v>250119</v>
      </c>
      <c r="U401" s="20">
        <f t="shared" si="129"/>
        <v>5710622.93</v>
      </c>
      <c r="V401" s="19">
        <f t="shared" si="130"/>
        <v>17250411.97</v>
      </c>
      <c r="W401" s="21">
        <f t="shared" si="114"/>
        <v>0.797669141014451</v>
      </c>
      <c r="X401" s="21">
        <f t="shared" si="131"/>
        <v>0.03653732520642897</v>
      </c>
      <c r="Y401" s="21">
        <f t="shared" si="115"/>
        <v>0</v>
      </c>
      <c r="Z401" s="21">
        <f t="shared" si="116"/>
        <v>0.8342064662208798</v>
      </c>
      <c r="AA401" s="22">
        <f t="shared" si="117"/>
        <v>1.4035029928092235</v>
      </c>
      <c r="AB401" s="22">
        <f t="shared" si="118"/>
        <v>0.2822266997293872</v>
      </c>
      <c r="AC401" s="23"/>
      <c r="AD401" s="22">
        <f t="shared" si="119"/>
        <v>2.5199361587594904</v>
      </c>
      <c r="AE401" s="32">
        <v>286645.14091350825</v>
      </c>
      <c r="AF401" s="25">
        <f t="shared" si="120"/>
        <v>7223.274553206588</v>
      </c>
      <c r="AG401" s="25"/>
      <c r="AH401" s="25">
        <f t="shared" si="121"/>
        <v>7223.274553206588</v>
      </c>
      <c r="AI401" s="26"/>
      <c r="AJ401" s="27">
        <v>758176431</v>
      </c>
      <c r="AK401" s="21">
        <f t="shared" si="122"/>
        <v>0.2548224873532108</v>
      </c>
      <c r="AL401" s="21">
        <f t="shared" si="123"/>
        <v>1.2672228530406533</v>
      </c>
      <c r="AM401" s="21">
        <f t="shared" si="124"/>
        <v>0.7202154678954931</v>
      </c>
      <c r="AN401" s="21">
        <f t="shared" si="125"/>
        <v>0.7532050188460686</v>
      </c>
      <c r="AO401" s="21">
        <f t="shared" si="132"/>
        <v>2.275</v>
      </c>
    </row>
    <row r="402" spans="1:41" ht="12.75">
      <c r="A402" s="12" t="s">
        <v>845</v>
      </c>
      <c r="B402" s="13" t="s">
        <v>846</v>
      </c>
      <c r="C402" s="14" t="s">
        <v>794</v>
      </c>
      <c r="D402" s="15"/>
      <c r="E402" s="15"/>
      <c r="F402" s="33">
        <v>2998108381</v>
      </c>
      <c r="G402" s="31">
        <v>102.03</v>
      </c>
      <c r="H402" s="18">
        <f t="shared" si="126"/>
        <v>1.0203</v>
      </c>
      <c r="I402" s="16">
        <v>7615907.19</v>
      </c>
      <c r="L402" s="16">
        <v>315455.31</v>
      </c>
      <c r="M402" s="19">
        <f t="shared" si="127"/>
        <v>7931362.5</v>
      </c>
      <c r="N402" s="16">
        <v>64857316</v>
      </c>
      <c r="O402" s="16">
        <v>0</v>
      </c>
      <c r="Q402" s="19">
        <f t="shared" si="128"/>
        <v>64857316</v>
      </c>
      <c r="R402" s="16">
        <v>18211564</v>
      </c>
      <c r="S402" s="16">
        <v>586851</v>
      </c>
      <c r="T402" s="16">
        <v>1030113</v>
      </c>
      <c r="U402" s="20">
        <f t="shared" si="129"/>
        <v>19828528</v>
      </c>
      <c r="V402" s="19">
        <f t="shared" si="130"/>
        <v>92617206.5</v>
      </c>
      <c r="W402" s="21">
        <f t="shared" si="114"/>
        <v>0.6074351452873644</v>
      </c>
      <c r="X402" s="21">
        <f t="shared" si="131"/>
        <v>0.03435876456395524</v>
      </c>
      <c r="Y402" s="21">
        <f t="shared" si="115"/>
        <v>0.019574042210050446</v>
      </c>
      <c r="Z402" s="21">
        <f t="shared" si="116"/>
        <v>0.6613679520613701</v>
      </c>
      <c r="AA402" s="22">
        <f t="shared" si="117"/>
        <v>2.1632745637556723</v>
      </c>
      <c r="AB402" s="22">
        <f t="shared" si="118"/>
        <v>0.26454555646699285</v>
      </c>
      <c r="AC402" s="23"/>
      <c r="AD402" s="22">
        <f t="shared" si="119"/>
        <v>3.0891880722840352</v>
      </c>
      <c r="AE402" s="32">
        <v>312492.73090517905</v>
      </c>
      <c r="AF402" s="25">
        <f t="shared" si="120"/>
        <v>9653.488169877439</v>
      </c>
      <c r="AG402" s="25"/>
      <c r="AH402" s="25">
        <f t="shared" si="121"/>
        <v>9653.488169877439</v>
      </c>
      <c r="AI402" s="26"/>
      <c r="AJ402" s="27">
        <v>2938555186</v>
      </c>
      <c r="AK402" s="21">
        <f t="shared" si="122"/>
        <v>0.2699068759296052</v>
      </c>
      <c r="AL402" s="21">
        <f t="shared" si="123"/>
        <v>2.207115806740544</v>
      </c>
      <c r="AM402" s="21">
        <f t="shared" si="124"/>
        <v>0.6197455159856916</v>
      </c>
      <c r="AN402" s="21">
        <f t="shared" si="125"/>
        <v>0.6747713330165785</v>
      </c>
      <c r="AO402" s="21">
        <f t="shared" si="132"/>
        <v>3.152</v>
      </c>
    </row>
    <row r="403" spans="1:41" ht="12.75">
      <c r="A403" s="12" t="s">
        <v>847</v>
      </c>
      <c r="B403" s="13" t="s">
        <v>848</v>
      </c>
      <c r="C403" s="14" t="s">
        <v>794</v>
      </c>
      <c r="D403" s="15"/>
      <c r="E403" s="15"/>
      <c r="F403" s="33">
        <v>329242600</v>
      </c>
      <c r="G403" s="31">
        <v>128.29</v>
      </c>
      <c r="H403" s="18">
        <f t="shared" si="126"/>
        <v>1.2829</v>
      </c>
      <c r="I403" s="16">
        <v>679769.29</v>
      </c>
      <c r="L403" s="16">
        <v>28161.12</v>
      </c>
      <c r="M403" s="19">
        <f t="shared" si="127"/>
        <v>707930.41</v>
      </c>
      <c r="N403" s="16">
        <v>2956342</v>
      </c>
      <c r="O403" s="16">
        <v>1653963</v>
      </c>
      <c r="Q403" s="19">
        <f t="shared" si="128"/>
        <v>4610305</v>
      </c>
      <c r="R403" s="16">
        <v>2487881</v>
      </c>
      <c r="S403" s="16">
        <v>0</v>
      </c>
      <c r="T403" s="16">
        <v>0</v>
      </c>
      <c r="U403" s="20">
        <f t="shared" si="129"/>
        <v>2487881</v>
      </c>
      <c r="V403" s="19">
        <f t="shared" si="130"/>
        <v>7806116.41</v>
      </c>
      <c r="W403" s="21">
        <f t="shared" si="114"/>
        <v>0.7556376361989608</v>
      </c>
      <c r="X403" s="21">
        <f t="shared" si="131"/>
        <v>0</v>
      </c>
      <c r="Y403" s="21">
        <f t="shared" si="115"/>
        <v>0</v>
      </c>
      <c r="Z403" s="21">
        <f t="shared" si="116"/>
        <v>0.7556376361989608</v>
      </c>
      <c r="AA403" s="22">
        <f t="shared" si="117"/>
        <v>1.400275966718766</v>
      </c>
      <c r="AB403" s="22">
        <f t="shared" si="118"/>
        <v>0.21501786524587038</v>
      </c>
      <c r="AC403" s="23"/>
      <c r="AD403" s="22">
        <f t="shared" si="119"/>
        <v>2.3709314681635973</v>
      </c>
      <c r="AE403" s="32">
        <v>290675.85784313723</v>
      </c>
      <c r="AF403" s="25">
        <f t="shared" si="120"/>
        <v>6891.725383957425</v>
      </c>
      <c r="AG403" s="25"/>
      <c r="AH403" s="25">
        <f t="shared" si="121"/>
        <v>6891.725383957425</v>
      </c>
      <c r="AI403" s="26"/>
      <c r="AJ403" s="27">
        <v>256639333</v>
      </c>
      <c r="AK403" s="21">
        <f t="shared" si="122"/>
        <v>0.27584641906780516</v>
      </c>
      <c r="AL403" s="21">
        <f t="shared" si="123"/>
        <v>1.796414036035544</v>
      </c>
      <c r="AM403" s="21">
        <f t="shared" si="124"/>
        <v>0.9694075225795571</v>
      </c>
      <c r="AN403" s="21">
        <f t="shared" si="125"/>
        <v>0.9694075225795571</v>
      </c>
      <c r="AO403" s="21">
        <f t="shared" si="132"/>
        <v>3.041</v>
      </c>
    </row>
    <row r="404" spans="1:41" ht="12.75">
      <c r="A404" s="12" t="s">
        <v>849</v>
      </c>
      <c r="B404" s="13" t="s">
        <v>850</v>
      </c>
      <c r="C404" s="14" t="s">
        <v>794</v>
      </c>
      <c r="D404" s="15"/>
      <c r="E404" s="15"/>
      <c r="F404" s="33">
        <v>7166584900</v>
      </c>
      <c r="G404" s="31">
        <v>84.41</v>
      </c>
      <c r="H404" s="18">
        <f t="shared" si="126"/>
        <v>0.8441</v>
      </c>
      <c r="I404" s="16">
        <v>20707300.2</v>
      </c>
      <c r="L404" s="16">
        <v>854848.39</v>
      </c>
      <c r="M404" s="19">
        <f t="shared" si="127"/>
        <v>21562148.59</v>
      </c>
      <c r="N404" s="16">
        <v>124231081</v>
      </c>
      <c r="O404" s="16">
        <v>0</v>
      </c>
      <c r="Q404" s="19">
        <f t="shared" si="128"/>
        <v>124231081</v>
      </c>
      <c r="R404" s="16">
        <v>40764358</v>
      </c>
      <c r="S404" s="16">
        <v>1433317</v>
      </c>
      <c r="T404" s="16">
        <v>2827742</v>
      </c>
      <c r="U404" s="20">
        <f t="shared" si="129"/>
        <v>45025417</v>
      </c>
      <c r="V404" s="19">
        <f t="shared" si="130"/>
        <v>190818646.58999997</v>
      </c>
      <c r="W404" s="21">
        <f t="shared" si="114"/>
        <v>0.5688114850910369</v>
      </c>
      <c r="X404" s="21">
        <f t="shared" si="131"/>
        <v>0.03945731529671825</v>
      </c>
      <c r="Y404" s="21">
        <f t="shared" si="115"/>
        <v>0.020000000279072953</v>
      </c>
      <c r="Z404" s="21">
        <f t="shared" si="116"/>
        <v>0.628268800666828</v>
      </c>
      <c r="AA404" s="22">
        <f t="shared" si="117"/>
        <v>1.7334767219460416</v>
      </c>
      <c r="AB404" s="22">
        <f t="shared" si="118"/>
        <v>0.3008706223517983</v>
      </c>
      <c r="AC404" s="23"/>
      <c r="AD404" s="22">
        <f t="shared" si="119"/>
        <v>2.6626161449646677</v>
      </c>
      <c r="AE404" s="32">
        <v>308434.4827586207</v>
      </c>
      <c r="AF404" s="25">
        <f t="shared" si="120"/>
        <v>8212.4263345693</v>
      </c>
      <c r="AG404" s="25"/>
      <c r="AH404" s="25">
        <f t="shared" si="121"/>
        <v>8212.4263345693</v>
      </c>
      <c r="AI404" s="26"/>
      <c r="AJ404" s="27">
        <v>8490129948</v>
      </c>
      <c r="AK404" s="21">
        <f t="shared" si="122"/>
        <v>0.2539672386884885</v>
      </c>
      <c r="AL404" s="21">
        <f t="shared" si="123"/>
        <v>1.463241219638397</v>
      </c>
      <c r="AM404" s="21">
        <f t="shared" si="124"/>
        <v>0.4801382104829004</v>
      </c>
      <c r="AN404" s="21">
        <f t="shared" si="125"/>
        <v>0.5303265942426068</v>
      </c>
      <c r="AO404" s="21">
        <f t="shared" si="132"/>
        <v>2.247</v>
      </c>
    </row>
    <row r="405" spans="1:41" ht="15.75">
      <c r="A405" s="12" t="s">
        <v>851</v>
      </c>
      <c r="B405" s="13" t="s">
        <v>852</v>
      </c>
      <c r="C405" s="14" t="s">
        <v>794</v>
      </c>
      <c r="D405" s="49"/>
      <c r="E405" s="15"/>
      <c r="F405" s="33">
        <v>1259967160</v>
      </c>
      <c r="G405" s="31">
        <v>75.67</v>
      </c>
      <c r="H405" s="18">
        <f t="shared" si="126"/>
        <v>0.7567</v>
      </c>
      <c r="I405" s="16">
        <v>3938260.36</v>
      </c>
      <c r="L405" s="16">
        <v>163130.5</v>
      </c>
      <c r="M405" s="19">
        <f t="shared" si="127"/>
        <v>4101390.86</v>
      </c>
      <c r="N405" s="16">
        <v>14616742</v>
      </c>
      <c r="O405" s="16">
        <v>7463529</v>
      </c>
      <c r="Q405" s="19">
        <f t="shared" si="128"/>
        <v>22080271</v>
      </c>
      <c r="R405" s="16">
        <v>9157529.69</v>
      </c>
      <c r="S405" s="16">
        <v>253070</v>
      </c>
      <c r="T405" s="16">
        <v>535662.31</v>
      </c>
      <c r="U405" s="20">
        <f t="shared" si="129"/>
        <v>9946262</v>
      </c>
      <c r="V405" s="19">
        <f t="shared" si="130"/>
        <v>36127923.86</v>
      </c>
      <c r="W405" s="21">
        <f t="shared" si="114"/>
        <v>0.7268070137637554</v>
      </c>
      <c r="X405" s="21">
        <f t="shared" si="131"/>
        <v>0.04251398980906773</v>
      </c>
      <c r="Y405" s="21">
        <f t="shared" si="115"/>
        <v>0.020085444131734354</v>
      </c>
      <c r="Z405" s="21">
        <f t="shared" si="116"/>
        <v>0.7894064477045576</v>
      </c>
      <c r="AA405" s="22">
        <f t="shared" si="117"/>
        <v>1.7524481352355248</v>
      </c>
      <c r="AB405" s="22">
        <f t="shared" si="118"/>
        <v>0.32551569518684914</v>
      </c>
      <c r="AC405" s="23"/>
      <c r="AD405" s="22">
        <f t="shared" si="119"/>
        <v>2.8673702781269315</v>
      </c>
      <c r="AE405" s="32">
        <v>382380.04115226335</v>
      </c>
      <c r="AF405" s="25">
        <f t="shared" si="120"/>
        <v>10964.251649489528</v>
      </c>
      <c r="AG405" s="25"/>
      <c r="AH405" s="25">
        <f t="shared" si="121"/>
        <v>10964.251649489528</v>
      </c>
      <c r="AI405" s="26"/>
      <c r="AJ405" s="27">
        <v>1664071419</v>
      </c>
      <c r="AK405" s="21">
        <f t="shared" si="122"/>
        <v>0.24646723771415244</v>
      </c>
      <c r="AL405" s="21">
        <f t="shared" si="123"/>
        <v>1.3268824130919108</v>
      </c>
      <c r="AM405" s="21">
        <f t="shared" si="124"/>
        <v>0.5503086938121374</v>
      </c>
      <c r="AN405" s="21">
        <f t="shared" si="125"/>
        <v>0.5977064377427421</v>
      </c>
      <c r="AO405" s="21">
        <f t="shared" si="132"/>
        <v>2.171</v>
      </c>
    </row>
    <row r="406" spans="1:41" ht="12.75">
      <c r="A406" s="12" t="s">
        <v>853</v>
      </c>
      <c r="B406" s="13" t="s">
        <v>854</v>
      </c>
      <c r="C406" s="14" t="s">
        <v>794</v>
      </c>
      <c r="D406" s="15"/>
      <c r="E406" s="15"/>
      <c r="F406" s="33">
        <v>2418725200</v>
      </c>
      <c r="G406" s="31">
        <v>94.14</v>
      </c>
      <c r="H406" s="18">
        <f t="shared" si="126"/>
        <v>0.9414</v>
      </c>
      <c r="I406" s="16">
        <v>6114075.970000001</v>
      </c>
      <c r="L406" s="16">
        <v>253204.74</v>
      </c>
      <c r="M406" s="19">
        <f t="shared" si="127"/>
        <v>6367280.710000001</v>
      </c>
      <c r="N406" s="16">
        <v>32014133</v>
      </c>
      <c r="O406" s="16">
        <v>0</v>
      </c>
      <c r="Q406" s="19">
        <f t="shared" si="128"/>
        <v>32014133</v>
      </c>
      <c r="R406" s="16">
        <v>11192884</v>
      </c>
      <c r="S406" s="16">
        <v>132740</v>
      </c>
      <c r="T406" s="16">
        <v>828180</v>
      </c>
      <c r="U406" s="20">
        <f t="shared" si="129"/>
        <v>12153804</v>
      </c>
      <c r="V406" s="19">
        <f t="shared" si="130"/>
        <v>50535217.71</v>
      </c>
      <c r="W406" s="21">
        <f t="shared" si="114"/>
        <v>0.4627596388378473</v>
      </c>
      <c r="X406" s="21">
        <f t="shared" si="131"/>
        <v>0.03424035107419396</v>
      </c>
      <c r="Y406" s="21">
        <f t="shared" si="115"/>
        <v>0.005488014926209889</v>
      </c>
      <c r="Z406" s="21">
        <f t="shared" si="116"/>
        <v>0.5024880048382512</v>
      </c>
      <c r="AA406" s="22">
        <f t="shared" si="117"/>
        <v>1.3235952972251663</v>
      </c>
      <c r="AB406" s="22">
        <f t="shared" si="118"/>
        <v>0.26324944685737767</v>
      </c>
      <c r="AC406" s="23"/>
      <c r="AD406" s="22">
        <f t="shared" si="119"/>
        <v>2.0893327489207953</v>
      </c>
      <c r="AE406" s="32">
        <v>370337.03470031545</v>
      </c>
      <c r="AF406" s="25">
        <f t="shared" si="120"/>
        <v>7737.572947375861</v>
      </c>
      <c r="AG406" s="25"/>
      <c r="AH406" s="25">
        <f t="shared" si="121"/>
        <v>7737.572947375861</v>
      </c>
      <c r="AI406" s="26"/>
      <c r="AJ406" s="27">
        <v>2569285320</v>
      </c>
      <c r="AK406" s="21">
        <f t="shared" si="122"/>
        <v>0.2478230292461252</v>
      </c>
      <c r="AL406" s="21">
        <f t="shared" si="123"/>
        <v>1.2460326126800119</v>
      </c>
      <c r="AM406" s="21">
        <f t="shared" si="124"/>
        <v>0.4356419239572817</v>
      </c>
      <c r="AN406" s="21">
        <f t="shared" si="125"/>
        <v>0.473042207706227</v>
      </c>
      <c r="AO406" s="21">
        <f t="shared" si="132"/>
        <v>1.967</v>
      </c>
    </row>
    <row r="407" spans="1:41" ht="12.75">
      <c r="A407" s="12" t="s">
        <v>855</v>
      </c>
      <c r="B407" s="13" t="s">
        <v>856</v>
      </c>
      <c r="C407" s="14" t="s">
        <v>794</v>
      </c>
      <c r="D407" s="15"/>
      <c r="E407" s="15"/>
      <c r="F407" s="33">
        <v>2897693579</v>
      </c>
      <c r="G407" s="31">
        <v>67.01</v>
      </c>
      <c r="H407" s="18">
        <f t="shared" si="126"/>
        <v>0.6701</v>
      </c>
      <c r="I407" s="16">
        <v>10314268.56</v>
      </c>
      <c r="L407" s="16">
        <v>426040.4</v>
      </c>
      <c r="M407" s="19">
        <f t="shared" si="127"/>
        <v>10740308.96</v>
      </c>
      <c r="N407" s="16">
        <v>71558370</v>
      </c>
      <c r="O407" s="16">
        <v>0</v>
      </c>
      <c r="Q407" s="19">
        <f t="shared" si="128"/>
        <v>71558370</v>
      </c>
      <c r="R407" s="16">
        <v>18574216</v>
      </c>
      <c r="S407" s="16">
        <v>869308</v>
      </c>
      <c r="T407" s="16">
        <v>1406764</v>
      </c>
      <c r="U407" s="20">
        <f t="shared" si="129"/>
        <v>20850288</v>
      </c>
      <c r="V407" s="19">
        <f t="shared" si="130"/>
        <v>103148966.96000001</v>
      </c>
      <c r="W407" s="21">
        <f t="shared" si="114"/>
        <v>0.6410000054736636</v>
      </c>
      <c r="X407" s="21">
        <f t="shared" si="131"/>
        <v>0.04854771429922819</v>
      </c>
      <c r="Y407" s="21">
        <f t="shared" si="115"/>
        <v>0.029999997456597878</v>
      </c>
      <c r="Z407" s="21">
        <f t="shared" si="116"/>
        <v>0.7195477172294896</v>
      </c>
      <c r="AA407" s="22">
        <f t="shared" si="117"/>
        <v>2.4694940320327086</v>
      </c>
      <c r="AB407" s="22">
        <f t="shared" si="118"/>
        <v>0.37065026605423557</v>
      </c>
      <c r="AC407" s="23"/>
      <c r="AD407" s="22">
        <f t="shared" si="119"/>
        <v>3.559692015316434</v>
      </c>
      <c r="AE407" s="32">
        <v>335165.3713179367</v>
      </c>
      <c r="AF407" s="25">
        <f t="shared" si="120"/>
        <v>11930.85496091027</v>
      </c>
      <c r="AG407" s="25"/>
      <c r="AH407" s="25">
        <f t="shared" si="121"/>
        <v>11930.85496091027</v>
      </c>
      <c r="AI407" s="26"/>
      <c r="AJ407" s="27">
        <v>4322235798</v>
      </c>
      <c r="AK407" s="21">
        <f t="shared" si="122"/>
        <v>0.24848965817574772</v>
      </c>
      <c r="AL407" s="21">
        <f t="shared" si="123"/>
        <v>1.6555869078940983</v>
      </c>
      <c r="AM407" s="21">
        <f t="shared" si="124"/>
        <v>0.4297362954745487</v>
      </c>
      <c r="AN407" s="21">
        <f t="shared" si="125"/>
        <v>0.48239589357082086</v>
      </c>
      <c r="AO407" s="21">
        <f t="shared" si="132"/>
        <v>2.386</v>
      </c>
    </row>
    <row r="408" spans="1:41" ht="12.75">
      <c r="A408" s="12" t="s">
        <v>857</v>
      </c>
      <c r="B408" s="13" t="s">
        <v>858</v>
      </c>
      <c r="C408" s="14" t="s">
        <v>794</v>
      </c>
      <c r="D408" s="15"/>
      <c r="E408" s="15"/>
      <c r="F408" s="33">
        <v>799674100</v>
      </c>
      <c r="G408" s="31">
        <v>93.3</v>
      </c>
      <c r="H408" s="18">
        <f t="shared" si="126"/>
        <v>0.9329999999999999</v>
      </c>
      <c r="I408" s="16">
        <v>2120188.56</v>
      </c>
      <c r="L408" s="16">
        <v>87437.12</v>
      </c>
      <c r="M408" s="19">
        <f t="shared" si="127"/>
        <v>2207625.68</v>
      </c>
      <c r="N408" s="16">
        <v>7049156</v>
      </c>
      <c r="O408" s="16">
        <v>0</v>
      </c>
      <c r="Q408" s="19">
        <f t="shared" si="128"/>
        <v>7049156</v>
      </c>
      <c r="R408" s="16">
        <v>5112169.83</v>
      </c>
      <c r="S408" s="16">
        <v>79967.41</v>
      </c>
      <c r="T408" s="16">
        <v>288337.67</v>
      </c>
      <c r="U408" s="20">
        <f t="shared" si="129"/>
        <v>5480474.91</v>
      </c>
      <c r="V408" s="19">
        <f t="shared" si="130"/>
        <v>14737256.59</v>
      </c>
      <c r="W408" s="21">
        <f t="shared" si="114"/>
        <v>0.6392816561146597</v>
      </c>
      <c r="X408" s="21">
        <f t="shared" si="131"/>
        <v>0.036056897428589973</v>
      </c>
      <c r="Y408" s="21">
        <f t="shared" si="115"/>
        <v>0.01</v>
      </c>
      <c r="Z408" s="21">
        <f t="shared" si="116"/>
        <v>0.6853385535432497</v>
      </c>
      <c r="AA408" s="22">
        <f t="shared" si="117"/>
        <v>0.8815036025300806</v>
      </c>
      <c r="AB408" s="22">
        <f t="shared" si="118"/>
        <v>0.2760656722532342</v>
      </c>
      <c r="AC408" s="23"/>
      <c r="AD408" s="22">
        <f t="shared" si="119"/>
        <v>1.8429078283265645</v>
      </c>
      <c r="AE408" s="32">
        <v>288922.0491312163</v>
      </c>
      <c r="AF408" s="25">
        <f t="shared" si="120"/>
        <v>5324.567061200709</v>
      </c>
      <c r="AG408" s="25"/>
      <c r="AH408" s="25">
        <f t="shared" si="121"/>
        <v>5324.567061200709</v>
      </c>
      <c r="AI408" s="26"/>
      <c r="AJ408" s="27">
        <v>856579498</v>
      </c>
      <c r="AK408" s="21">
        <f t="shared" si="122"/>
        <v>0.2577257201642713</v>
      </c>
      <c r="AL408" s="21">
        <f t="shared" si="123"/>
        <v>0.8229424141552357</v>
      </c>
      <c r="AM408" s="21">
        <f t="shared" si="124"/>
        <v>0.5968120696253227</v>
      </c>
      <c r="AN408" s="21">
        <f t="shared" si="125"/>
        <v>0.6398092556261485</v>
      </c>
      <c r="AO408" s="21">
        <f t="shared" si="132"/>
        <v>1.721</v>
      </c>
    </row>
    <row r="409" spans="1:41" ht="12.75">
      <c r="A409" s="12" t="s">
        <v>859</v>
      </c>
      <c r="B409" s="13" t="s">
        <v>860</v>
      </c>
      <c r="C409" s="14" t="s">
        <v>794</v>
      </c>
      <c r="D409" s="15"/>
      <c r="E409" s="15"/>
      <c r="F409" s="33">
        <v>779097668</v>
      </c>
      <c r="G409" s="31">
        <v>92.41</v>
      </c>
      <c r="H409" s="18">
        <f t="shared" si="126"/>
        <v>0.9240999999999999</v>
      </c>
      <c r="I409" s="16">
        <v>2128819.19</v>
      </c>
      <c r="L409" s="16">
        <v>88193.03</v>
      </c>
      <c r="M409" s="19">
        <f t="shared" si="127"/>
        <v>2217012.2199999997</v>
      </c>
      <c r="N409" s="16">
        <v>7423630</v>
      </c>
      <c r="O409" s="16">
        <v>5426526</v>
      </c>
      <c r="Q409" s="19">
        <f t="shared" si="128"/>
        <v>12850156</v>
      </c>
      <c r="R409" s="16">
        <v>5700800</v>
      </c>
      <c r="S409" s="16">
        <v>0</v>
      </c>
      <c r="T409" s="16">
        <v>286687</v>
      </c>
      <c r="U409" s="20">
        <f t="shared" si="129"/>
        <v>5987487</v>
      </c>
      <c r="V409" s="19">
        <f t="shared" si="130"/>
        <v>21054655.220000003</v>
      </c>
      <c r="W409" s="21">
        <f t="shared" si="114"/>
        <v>0.731718272836622</v>
      </c>
      <c r="X409" s="21">
        <f t="shared" si="131"/>
        <v>0.03679731204124205</v>
      </c>
      <c r="Y409" s="21">
        <f t="shared" si="115"/>
        <v>0</v>
      </c>
      <c r="Z409" s="21">
        <f t="shared" si="116"/>
        <v>0.7685155848778641</v>
      </c>
      <c r="AA409" s="22">
        <f t="shared" si="117"/>
        <v>1.6493639408506098</v>
      </c>
      <c r="AB409" s="22">
        <f t="shared" si="118"/>
        <v>0.28456152688676767</v>
      </c>
      <c r="AC409" s="23"/>
      <c r="AD409" s="22">
        <f t="shared" si="119"/>
        <v>2.702441052615242</v>
      </c>
      <c r="AE409" s="32">
        <v>299885.9883103082</v>
      </c>
      <c r="AF409" s="25">
        <f t="shared" si="120"/>
        <v>8104.242059138714</v>
      </c>
      <c r="AG409" s="25"/>
      <c r="AH409" s="25">
        <f t="shared" si="121"/>
        <v>8104.242059138714</v>
      </c>
      <c r="AI409" s="26"/>
      <c r="AJ409" s="27">
        <v>842984783</v>
      </c>
      <c r="AK409" s="21">
        <f t="shared" si="122"/>
        <v>0.26299552076256155</v>
      </c>
      <c r="AL409" s="21">
        <f t="shared" si="123"/>
        <v>1.5243639338623742</v>
      </c>
      <c r="AM409" s="21">
        <f t="shared" si="124"/>
        <v>0.6762636900410098</v>
      </c>
      <c r="AN409" s="21">
        <f t="shared" si="125"/>
        <v>0.7102722517352962</v>
      </c>
      <c r="AO409" s="21">
        <f t="shared" si="132"/>
        <v>2.497</v>
      </c>
    </row>
    <row r="410" spans="1:41" ht="12.75">
      <c r="A410" s="12" t="s">
        <v>861</v>
      </c>
      <c r="B410" s="13" t="s">
        <v>862</v>
      </c>
      <c r="C410" s="14" t="s">
        <v>794</v>
      </c>
      <c r="D410" s="15"/>
      <c r="E410" s="15"/>
      <c r="F410" s="33">
        <v>3568973800</v>
      </c>
      <c r="G410" s="31">
        <v>93.1</v>
      </c>
      <c r="H410" s="18">
        <f t="shared" si="126"/>
        <v>0.9309999999999999</v>
      </c>
      <c r="I410" s="16">
        <v>9307792.94</v>
      </c>
      <c r="L410" s="16">
        <v>385027.41</v>
      </c>
      <c r="M410" s="19">
        <f t="shared" si="127"/>
        <v>9692820.35</v>
      </c>
      <c r="N410" s="16">
        <v>41869416</v>
      </c>
      <c r="O410" s="16">
        <v>25609879</v>
      </c>
      <c r="Q410" s="19">
        <f t="shared" si="128"/>
        <v>67479295</v>
      </c>
      <c r="R410" s="16">
        <v>28450123</v>
      </c>
      <c r="S410" s="16">
        <v>267673</v>
      </c>
      <c r="T410" s="16">
        <v>1275189</v>
      </c>
      <c r="U410" s="20">
        <f t="shared" si="129"/>
        <v>29992985</v>
      </c>
      <c r="V410" s="19">
        <f t="shared" si="130"/>
        <v>107165100.35</v>
      </c>
      <c r="W410" s="21">
        <f t="shared" si="114"/>
        <v>0.797151354823619</v>
      </c>
      <c r="X410" s="21">
        <f t="shared" si="131"/>
        <v>0.0357298504124631</v>
      </c>
      <c r="Y410" s="21">
        <f t="shared" si="115"/>
        <v>0.007499999019325947</v>
      </c>
      <c r="Z410" s="21">
        <f t="shared" si="116"/>
        <v>0.840381204255408</v>
      </c>
      <c r="AA410" s="22">
        <f t="shared" si="117"/>
        <v>1.8907198197980608</v>
      </c>
      <c r="AB410" s="22">
        <f t="shared" si="118"/>
        <v>0.2715856403877215</v>
      </c>
      <c r="AC410" s="23"/>
      <c r="AD410" s="22">
        <f t="shared" si="119"/>
        <v>3.0026866644411903</v>
      </c>
      <c r="AE410" s="32">
        <v>311998.0685941707</v>
      </c>
      <c r="AF410" s="25">
        <f t="shared" si="120"/>
        <v>9368.32439899124</v>
      </c>
      <c r="AG410" s="25"/>
      <c r="AH410" s="25">
        <f t="shared" si="121"/>
        <v>9368.32439899124</v>
      </c>
      <c r="AI410" s="26"/>
      <c r="AJ410" s="27">
        <v>3833484211</v>
      </c>
      <c r="AK410" s="21">
        <f t="shared" si="122"/>
        <v>0.2528462311697258</v>
      </c>
      <c r="AL410" s="21">
        <f t="shared" si="123"/>
        <v>1.760260152014488</v>
      </c>
      <c r="AM410" s="21">
        <f t="shared" si="124"/>
        <v>0.7421479112490859</v>
      </c>
      <c r="AN410" s="21">
        <f t="shared" si="125"/>
        <v>0.7823949010651085</v>
      </c>
      <c r="AO410" s="21">
        <f t="shared" si="132"/>
        <v>2.795</v>
      </c>
    </row>
    <row r="411" spans="1:41" ht="12.75">
      <c r="A411" s="12" t="s">
        <v>863</v>
      </c>
      <c r="B411" s="13" t="s">
        <v>864</v>
      </c>
      <c r="C411" s="14" t="s">
        <v>794</v>
      </c>
      <c r="D411" s="15"/>
      <c r="E411" s="15"/>
      <c r="F411" s="33">
        <v>2052882600</v>
      </c>
      <c r="G411" s="31">
        <v>65.59</v>
      </c>
      <c r="H411" s="18">
        <f t="shared" si="126"/>
        <v>0.6559</v>
      </c>
      <c r="I411" s="16">
        <v>7556030.21</v>
      </c>
      <c r="L411" s="16">
        <v>311245.23</v>
      </c>
      <c r="M411" s="19">
        <f t="shared" si="127"/>
        <v>7867275.4399999995</v>
      </c>
      <c r="N411" s="16">
        <v>52378432</v>
      </c>
      <c r="O411" s="16">
        <v>0</v>
      </c>
      <c r="Q411" s="19">
        <f t="shared" si="128"/>
        <v>52378432</v>
      </c>
      <c r="R411" s="16">
        <v>21115125</v>
      </c>
      <c r="S411" s="16">
        <v>410547</v>
      </c>
      <c r="T411" s="16">
        <v>1032265</v>
      </c>
      <c r="U411" s="20">
        <f t="shared" si="129"/>
        <v>22557937</v>
      </c>
      <c r="V411" s="19">
        <f t="shared" si="130"/>
        <v>82803644.44</v>
      </c>
      <c r="W411" s="21">
        <f t="shared" si="114"/>
        <v>1.0285597919725171</v>
      </c>
      <c r="X411" s="21">
        <f t="shared" si="131"/>
        <v>0.05028368402557457</v>
      </c>
      <c r="Y411" s="21">
        <f t="shared" si="115"/>
        <v>0.019998562022007494</v>
      </c>
      <c r="Z411" s="21">
        <f t="shared" si="116"/>
        <v>1.0988420380200992</v>
      </c>
      <c r="AA411" s="22">
        <f t="shared" si="117"/>
        <v>2.5514577404475056</v>
      </c>
      <c r="AB411" s="22">
        <f t="shared" si="118"/>
        <v>0.38323065527468547</v>
      </c>
      <c r="AC411" s="23"/>
      <c r="AD411" s="22">
        <f t="shared" si="119"/>
        <v>4.03353043374229</v>
      </c>
      <c r="AE411" s="32">
        <v>208074.09385730638</v>
      </c>
      <c r="AF411" s="25">
        <f t="shared" si="120"/>
        <v>8392.73190046795</v>
      </c>
      <c r="AG411" s="25"/>
      <c r="AH411" s="25">
        <f t="shared" si="121"/>
        <v>8392.73190046795</v>
      </c>
      <c r="AI411" s="26"/>
      <c r="AJ411" s="27">
        <v>3129871322</v>
      </c>
      <c r="AK411" s="21">
        <f t="shared" si="122"/>
        <v>0.2513609867824464</v>
      </c>
      <c r="AL411" s="21">
        <f t="shared" si="123"/>
        <v>1.6735011318781623</v>
      </c>
      <c r="AM411" s="21">
        <f t="shared" si="124"/>
        <v>0.674632367521977</v>
      </c>
      <c r="AN411" s="21">
        <f t="shared" si="125"/>
        <v>0.720730492702345</v>
      </c>
      <c r="AO411" s="21">
        <f t="shared" si="132"/>
        <v>2.646</v>
      </c>
    </row>
    <row r="412" spans="1:41" ht="12.75">
      <c r="A412" s="12" t="s">
        <v>865</v>
      </c>
      <c r="B412" s="13" t="s">
        <v>866</v>
      </c>
      <c r="C412" s="14" t="s">
        <v>794</v>
      </c>
      <c r="D412" s="15"/>
      <c r="E412" s="15"/>
      <c r="F412" s="33">
        <v>70724300</v>
      </c>
      <c r="G412" s="31">
        <v>100.33</v>
      </c>
      <c r="H412" s="18">
        <f t="shared" si="126"/>
        <v>1.0033</v>
      </c>
      <c r="I412" s="16">
        <v>154427.81</v>
      </c>
      <c r="L412" s="16">
        <v>6392.23</v>
      </c>
      <c r="M412" s="19">
        <f t="shared" si="127"/>
        <v>160820.04</v>
      </c>
      <c r="N412" s="16">
        <v>854767</v>
      </c>
      <c r="O412" s="16">
        <v>0</v>
      </c>
      <c r="Q412" s="19">
        <f t="shared" si="128"/>
        <v>854767</v>
      </c>
      <c r="R412" s="16">
        <v>638219</v>
      </c>
      <c r="S412" s="16">
        <v>0</v>
      </c>
      <c r="T412" s="16">
        <v>0</v>
      </c>
      <c r="U412" s="20">
        <f t="shared" si="129"/>
        <v>638219</v>
      </c>
      <c r="V412" s="19">
        <f t="shared" si="130"/>
        <v>1653806.04</v>
      </c>
      <c r="W412" s="21">
        <f t="shared" si="114"/>
        <v>0.9024041241836258</v>
      </c>
      <c r="X412" s="21">
        <f t="shared" si="131"/>
        <v>0</v>
      </c>
      <c r="Y412" s="21">
        <f t="shared" si="115"/>
        <v>0</v>
      </c>
      <c r="Z412" s="21">
        <f t="shared" si="116"/>
        <v>0.9024041241836258</v>
      </c>
      <c r="AA412" s="22">
        <f t="shared" si="117"/>
        <v>1.2085902582280772</v>
      </c>
      <c r="AB412" s="22">
        <f t="shared" si="118"/>
        <v>0.22739007667803005</v>
      </c>
      <c r="AC412" s="23"/>
      <c r="AD412" s="22">
        <f t="shared" si="119"/>
        <v>2.338384459089733</v>
      </c>
      <c r="AE412" s="32">
        <v>171919.3220338983</v>
      </c>
      <c r="AF412" s="25">
        <f t="shared" si="120"/>
        <v>4020.1347086131086</v>
      </c>
      <c r="AG412" s="25"/>
      <c r="AH412" s="25">
        <f t="shared" si="121"/>
        <v>4020.1347086131086</v>
      </c>
      <c r="AI412" s="26"/>
      <c r="AJ412" s="27">
        <v>70491677</v>
      </c>
      <c r="AK412" s="21">
        <f t="shared" si="122"/>
        <v>0.22814046543395472</v>
      </c>
      <c r="AL412" s="21">
        <f t="shared" si="123"/>
        <v>1.2125786140681545</v>
      </c>
      <c r="AM412" s="21">
        <f t="shared" si="124"/>
        <v>0.905382063757683</v>
      </c>
      <c r="AN412" s="21">
        <f t="shared" si="125"/>
        <v>0.905382063757683</v>
      </c>
      <c r="AO412" s="21">
        <f t="shared" si="132"/>
        <v>2.346</v>
      </c>
    </row>
    <row r="413" spans="1:41" ht="12.75">
      <c r="A413" s="12" t="s">
        <v>867</v>
      </c>
      <c r="B413" s="13" t="s">
        <v>219</v>
      </c>
      <c r="C413" s="14" t="s">
        <v>794</v>
      </c>
      <c r="D413" s="15"/>
      <c r="E413" s="15"/>
      <c r="F413" s="33">
        <v>2812404169</v>
      </c>
      <c r="G413" s="31">
        <v>100.6</v>
      </c>
      <c r="H413" s="18">
        <f t="shared" si="126"/>
        <v>1.006</v>
      </c>
      <c r="I413" s="16">
        <v>6898837.35</v>
      </c>
      <c r="L413" s="16">
        <v>285367.07</v>
      </c>
      <c r="M413" s="19">
        <f t="shared" si="127"/>
        <v>7184204.42</v>
      </c>
      <c r="N413" s="16">
        <v>32326365</v>
      </c>
      <c r="O413" s="16">
        <v>14514969</v>
      </c>
      <c r="Q413" s="19">
        <f t="shared" si="128"/>
        <v>46841334</v>
      </c>
      <c r="R413" s="16">
        <v>10836243.02</v>
      </c>
      <c r="S413" s="16">
        <v>357175</v>
      </c>
      <c r="T413" s="16">
        <v>938919.93</v>
      </c>
      <c r="U413" s="20">
        <f t="shared" si="129"/>
        <v>12132337.95</v>
      </c>
      <c r="V413" s="19">
        <f t="shared" si="130"/>
        <v>66157876.370000005</v>
      </c>
      <c r="W413" s="21">
        <f t="shared" si="114"/>
        <v>0.38530176919247766</v>
      </c>
      <c r="X413" s="21">
        <f t="shared" si="131"/>
        <v>0.033384957267143064</v>
      </c>
      <c r="Y413" s="21">
        <f t="shared" si="115"/>
        <v>0.012699988285360845</v>
      </c>
      <c r="Z413" s="21">
        <f t="shared" si="116"/>
        <v>0.4313867147449815</v>
      </c>
      <c r="AA413" s="22">
        <f t="shared" si="117"/>
        <v>1.665526403221599</v>
      </c>
      <c r="AB413" s="22">
        <f t="shared" si="118"/>
        <v>0.25544708328868926</v>
      </c>
      <c r="AC413" s="23"/>
      <c r="AD413" s="22">
        <f t="shared" si="119"/>
        <v>2.35236020125527</v>
      </c>
      <c r="AE413" s="32">
        <v>439692.0190185091</v>
      </c>
      <c r="AF413" s="25">
        <f t="shared" si="120"/>
        <v>10343.14006348716</v>
      </c>
      <c r="AG413" s="25"/>
      <c r="AH413" s="25">
        <f t="shared" si="121"/>
        <v>10343.14006348716</v>
      </c>
      <c r="AI413" s="26"/>
      <c r="AJ413" s="27">
        <v>2795635987</v>
      </c>
      <c r="AK413" s="21">
        <f t="shared" si="122"/>
        <v>0.2569792509971721</v>
      </c>
      <c r="AL413" s="21">
        <f t="shared" si="123"/>
        <v>1.6755162051789685</v>
      </c>
      <c r="AM413" s="21">
        <f t="shared" si="124"/>
        <v>0.3876128033259575</v>
      </c>
      <c r="AN413" s="21">
        <f t="shared" si="125"/>
        <v>0.4339741656788166</v>
      </c>
      <c r="AO413" s="21">
        <f t="shared" si="132"/>
        <v>2.367</v>
      </c>
    </row>
    <row r="414" spans="1:41" ht="12.75">
      <c r="A414" s="12" t="s">
        <v>868</v>
      </c>
      <c r="B414" s="13" t="s">
        <v>869</v>
      </c>
      <c r="C414" s="14" t="s">
        <v>794</v>
      </c>
      <c r="D414" s="15"/>
      <c r="E414" s="15"/>
      <c r="F414" s="33">
        <v>648182800</v>
      </c>
      <c r="G414" s="31">
        <v>96.8</v>
      </c>
      <c r="H414" s="18">
        <f t="shared" si="126"/>
        <v>0.968</v>
      </c>
      <c r="I414" s="16">
        <v>1720575.03</v>
      </c>
      <c r="L414" s="16">
        <v>71163.17</v>
      </c>
      <c r="M414" s="19">
        <f t="shared" si="127"/>
        <v>1791738.2</v>
      </c>
      <c r="N414" s="16">
        <v>8625176</v>
      </c>
      <c r="O414" s="16">
        <v>4513167</v>
      </c>
      <c r="Q414" s="19">
        <f t="shared" si="128"/>
        <v>13138343</v>
      </c>
      <c r="R414" s="16">
        <v>3547519.36</v>
      </c>
      <c r="S414" s="16">
        <v>97227.42</v>
      </c>
      <c r="T414" s="16">
        <v>232159</v>
      </c>
      <c r="U414" s="20">
        <f t="shared" si="129"/>
        <v>3876905.78</v>
      </c>
      <c r="V414" s="19">
        <f t="shared" si="130"/>
        <v>18806986.980000004</v>
      </c>
      <c r="W414" s="21">
        <f t="shared" si="114"/>
        <v>0.5473022980554251</v>
      </c>
      <c r="X414" s="21">
        <f t="shared" si="131"/>
        <v>0.035816902268927836</v>
      </c>
      <c r="Y414" s="21">
        <f t="shared" si="115"/>
        <v>0.015</v>
      </c>
      <c r="Z414" s="21">
        <f t="shared" si="116"/>
        <v>0.598119200324353</v>
      </c>
      <c r="AA414" s="22">
        <f t="shared" si="117"/>
        <v>2.0269502677331146</v>
      </c>
      <c r="AB414" s="22">
        <f t="shared" si="118"/>
        <v>0.27642482953882763</v>
      </c>
      <c r="AC414" s="23"/>
      <c r="AD414" s="22">
        <f t="shared" si="119"/>
        <v>2.901494297596296</v>
      </c>
      <c r="AE414" s="32">
        <v>249602.9498525074</v>
      </c>
      <c r="AF414" s="25">
        <f t="shared" si="120"/>
        <v>7242.2153566026445</v>
      </c>
      <c r="AG414" s="25"/>
      <c r="AH414" s="25">
        <f t="shared" si="121"/>
        <v>7242.2153566026445</v>
      </c>
      <c r="AI414" s="26"/>
      <c r="AJ414" s="27">
        <v>669610331</v>
      </c>
      <c r="AK414" s="21">
        <f t="shared" si="122"/>
        <v>0.26757923482515683</v>
      </c>
      <c r="AL414" s="21">
        <f t="shared" si="123"/>
        <v>1.962087857930615</v>
      </c>
      <c r="AM414" s="21">
        <f t="shared" si="124"/>
        <v>0.5297886241841749</v>
      </c>
      <c r="AN414" s="21">
        <f t="shared" si="125"/>
        <v>0.5789793855495339</v>
      </c>
      <c r="AO414" s="21">
        <f t="shared" si="132"/>
        <v>2.809</v>
      </c>
    </row>
    <row r="415" spans="1:41" ht="12.75">
      <c r="A415" s="12" t="s">
        <v>870</v>
      </c>
      <c r="B415" s="13" t="s">
        <v>871</v>
      </c>
      <c r="C415" s="14" t="s">
        <v>872</v>
      </c>
      <c r="D415" s="15"/>
      <c r="E415" s="15"/>
      <c r="F415" s="33">
        <v>995483044</v>
      </c>
      <c r="G415" s="31">
        <v>98.89</v>
      </c>
      <c r="H415" s="18">
        <f t="shared" si="126"/>
        <v>0.9889</v>
      </c>
      <c r="I415" s="16">
        <v>3557398.16</v>
      </c>
      <c r="J415" s="16">
        <v>396557.17</v>
      </c>
      <c r="L415" s="16">
        <v>125084.67</v>
      </c>
      <c r="M415" s="19">
        <f t="shared" si="127"/>
        <v>4079040</v>
      </c>
      <c r="O415" s="16">
        <v>2433068</v>
      </c>
      <c r="P415" s="16">
        <v>443753</v>
      </c>
      <c r="Q415" s="19">
        <f t="shared" si="128"/>
        <v>2876821</v>
      </c>
      <c r="R415" s="16">
        <v>1940316.46</v>
      </c>
      <c r="S415" s="16">
        <v>99458.3</v>
      </c>
      <c r="U415" s="20">
        <f t="shared" si="129"/>
        <v>2039774.76</v>
      </c>
      <c r="V415" s="19">
        <f t="shared" si="130"/>
        <v>8995635.76</v>
      </c>
      <c r="W415" s="21">
        <f t="shared" si="114"/>
        <v>0.19491205517710455</v>
      </c>
      <c r="X415" s="21">
        <f t="shared" si="131"/>
        <v>0</v>
      </c>
      <c r="Y415" s="21">
        <f t="shared" si="115"/>
        <v>0.009990958720940305</v>
      </c>
      <c r="Z415" s="21">
        <f t="shared" si="116"/>
        <v>0.20490301389804486</v>
      </c>
      <c r="AA415" s="22">
        <f t="shared" si="117"/>
        <v>0.2889874435671453</v>
      </c>
      <c r="AB415" s="22">
        <f t="shared" si="118"/>
        <v>0.40975484460386247</v>
      </c>
      <c r="AC415" s="23"/>
      <c r="AD415" s="22">
        <f t="shared" si="119"/>
        <v>0.9036453020690526</v>
      </c>
      <c r="AE415" s="32">
        <v>782652.2553191489</v>
      </c>
      <c r="AF415" s="25">
        <f t="shared" si="120"/>
        <v>7072.400336728975</v>
      </c>
      <c r="AG415" s="25"/>
      <c r="AH415" s="25">
        <f t="shared" si="121"/>
        <v>7072.400336728975</v>
      </c>
      <c r="AI415" s="26"/>
      <c r="AJ415" s="27">
        <v>1006654434</v>
      </c>
      <c r="AK415" s="21">
        <f t="shared" si="122"/>
        <v>0.4052075729495073</v>
      </c>
      <c r="AL415" s="21">
        <f t="shared" si="123"/>
        <v>0.2857803932347255</v>
      </c>
      <c r="AM415" s="21">
        <f t="shared" si="124"/>
        <v>0.19274901043151815</v>
      </c>
      <c r="AN415" s="21">
        <f t="shared" si="125"/>
        <v>0.20262909406705104</v>
      </c>
      <c r="AO415" s="21">
        <f t="shared" si="132"/>
        <v>0.8940000000000001</v>
      </c>
    </row>
    <row r="416" spans="1:41" ht="12.75">
      <c r="A416" s="12" t="s">
        <v>873</v>
      </c>
      <c r="B416" s="13" t="s">
        <v>874</v>
      </c>
      <c r="C416" s="14" t="s">
        <v>872</v>
      </c>
      <c r="D416" s="15"/>
      <c r="E416" s="15"/>
      <c r="F416" s="33">
        <v>1567863332</v>
      </c>
      <c r="G416" s="31">
        <v>98.17</v>
      </c>
      <c r="H416" s="18">
        <f t="shared" si="126"/>
        <v>0.9817</v>
      </c>
      <c r="I416" s="16">
        <v>5324193.81</v>
      </c>
      <c r="J416" s="16">
        <v>593453.78</v>
      </c>
      <c r="K416" s="16">
        <v>213408.24</v>
      </c>
      <c r="L416" s="16">
        <v>187103.22</v>
      </c>
      <c r="M416" s="19">
        <f t="shared" si="127"/>
        <v>6318159.05</v>
      </c>
      <c r="N416" s="16">
        <v>3131113</v>
      </c>
      <c r="Q416" s="19">
        <f t="shared" si="128"/>
        <v>3131113</v>
      </c>
      <c r="R416" s="16">
        <v>3072830.16</v>
      </c>
      <c r="U416" s="20">
        <f t="shared" si="129"/>
        <v>3072830.16</v>
      </c>
      <c r="V416" s="19">
        <f t="shared" si="130"/>
        <v>12522102.21</v>
      </c>
      <c r="W416" s="21">
        <f t="shared" si="114"/>
        <v>0.19598839371287752</v>
      </c>
      <c r="X416" s="21">
        <f t="shared" si="131"/>
        <v>0</v>
      </c>
      <c r="Y416" s="21">
        <f t="shared" si="115"/>
        <v>0</v>
      </c>
      <c r="Z416" s="21">
        <f t="shared" si="116"/>
        <v>0.19598839371287752</v>
      </c>
      <c r="AA416" s="22">
        <f t="shared" si="117"/>
        <v>0.19970573557619242</v>
      </c>
      <c r="AB416" s="22">
        <f t="shared" si="118"/>
        <v>0.40297894089661634</v>
      </c>
      <c r="AC416" s="23"/>
      <c r="AD416" s="22">
        <f t="shared" si="119"/>
        <v>0.7986730701856863</v>
      </c>
      <c r="AE416" s="32">
        <v>1534138.1856540085</v>
      </c>
      <c r="AF416" s="25">
        <f t="shared" si="120"/>
        <v>12252.748548253854</v>
      </c>
      <c r="AG416" s="25"/>
      <c r="AH416" s="25">
        <f t="shared" si="121"/>
        <v>12252.748548253854</v>
      </c>
      <c r="AI416" s="26"/>
      <c r="AJ416" s="27">
        <v>1597085582</v>
      </c>
      <c r="AK416" s="21">
        <f t="shared" si="122"/>
        <v>0.3956055405677064</v>
      </c>
      <c r="AL416" s="21">
        <f t="shared" si="123"/>
        <v>0.19605167282763686</v>
      </c>
      <c r="AM416" s="21">
        <f t="shared" si="124"/>
        <v>0.19240234804148398</v>
      </c>
      <c r="AN416" s="21">
        <f t="shared" si="125"/>
        <v>0.19240234804148398</v>
      </c>
      <c r="AO416" s="21">
        <f t="shared" si="132"/>
        <v>0.784</v>
      </c>
    </row>
    <row r="417" spans="1:41" ht="12.75">
      <c r="A417" s="12" t="s">
        <v>875</v>
      </c>
      <c r="B417" s="13" t="s">
        <v>876</v>
      </c>
      <c r="C417" s="14" t="s">
        <v>872</v>
      </c>
      <c r="D417" s="15"/>
      <c r="E417" s="15"/>
      <c r="F417" s="33">
        <v>1659148714</v>
      </c>
      <c r="G417" s="31">
        <v>83.57</v>
      </c>
      <c r="H417" s="18">
        <f t="shared" si="126"/>
        <v>0.8356999999999999</v>
      </c>
      <c r="I417" s="16">
        <v>6792588.83</v>
      </c>
      <c r="L417" s="16">
        <v>238849.19</v>
      </c>
      <c r="M417" s="19">
        <f t="shared" si="127"/>
        <v>7031438.0200000005</v>
      </c>
      <c r="N417" s="16">
        <v>1666389</v>
      </c>
      <c r="O417" s="16">
        <v>4140526</v>
      </c>
      <c r="Q417" s="19">
        <f t="shared" si="128"/>
        <v>5806915</v>
      </c>
      <c r="R417" s="16">
        <v>6403210</v>
      </c>
      <c r="T417" s="16">
        <v>655725</v>
      </c>
      <c r="U417" s="20">
        <f t="shared" si="129"/>
        <v>7058935</v>
      </c>
      <c r="V417" s="19">
        <f t="shared" si="130"/>
        <v>19897288.02</v>
      </c>
      <c r="W417" s="21">
        <f t="shared" si="114"/>
        <v>0.3859334576803945</v>
      </c>
      <c r="X417" s="21">
        <f t="shared" si="131"/>
        <v>0.03952177369436216</v>
      </c>
      <c r="Y417" s="21">
        <f t="shared" si="115"/>
        <v>0</v>
      </c>
      <c r="Z417" s="21">
        <f t="shared" si="116"/>
        <v>0.4254552313747567</v>
      </c>
      <c r="AA417" s="22">
        <f t="shared" si="117"/>
        <v>0.34999364137770717</v>
      </c>
      <c r="AB417" s="22">
        <f t="shared" si="118"/>
        <v>0.4237979368978977</v>
      </c>
      <c r="AC417" s="23"/>
      <c r="AD417" s="22">
        <f t="shared" si="119"/>
        <v>1.1992468096503615</v>
      </c>
      <c r="AE417" s="32">
        <v>663153.8392050588</v>
      </c>
      <c r="AF417" s="25">
        <f t="shared" si="120"/>
        <v>7952.851259740555</v>
      </c>
      <c r="AG417" s="25"/>
      <c r="AH417" s="25">
        <f t="shared" si="121"/>
        <v>7952.851259740555</v>
      </c>
      <c r="AI417" s="26"/>
      <c r="AJ417" s="27">
        <v>1985292843</v>
      </c>
      <c r="AK417" s="21">
        <f t="shared" si="122"/>
        <v>0.35417636470067104</v>
      </c>
      <c r="AL417" s="21">
        <f t="shared" si="123"/>
        <v>0.29249664705510653</v>
      </c>
      <c r="AM417" s="21">
        <f t="shared" si="124"/>
        <v>0.32253226633930904</v>
      </c>
      <c r="AN417" s="21">
        <f t="shared" si="125"/>
        <v>0.35556139865659103</v>
      </c>
      <c r="AO417" s="21">
        <f t="shared" si="132"/>
        <v>1.0019999999999998</v>
      </c>
    </row>
    <row r="418" spans="1:41" ht="12.75">
      <c r="A418" s="12" t="s">
        <v>877</v>
      </c>
      <c r="B418" s="13" t="s">
        <v>878</v>
      </c>
      <c r="C418" s="14" t="s">
        <v>872</v>
      </c>
      <c r="D418" s="15"/>
      <c r="E418" s="15"/>
      <c r="F418" s="33">
        <v>1004600681</v>
      </c>
      <c r="G418" s="31">
        <v>115.07</v>
      </c>
      <c r="H418" s="18">
        <f t="shared" si="126"/>
        <v>1.1506999999999998</v>
      </c>
      <c r="I418" s="16">
        <v>2986877.75</v>
      </c>
      <c r="J418" s="16">
        <v>332897.94</v>
      </c>
      <c r="K418" s="16">
        <v>119728.81</v>
      </c>
      <c r="L418" s="16">
        <v>104992.11</v>
      </c>
      <c r="M418" s="19">
        <f t="shared" si="127"/>
        <v>3544496.61</v>
      </c>
      <c r="O418" s="16">
        <v>7595934</v>
      </c>
      <c r="Q418" s="19">
        <f t="shared" si="128"/>
        <v>7595934</v>
      </c>
      <c r="R418" s="16">
        <v>6766585.03</v>
      </c>
      <c r="U418" s="20">
        <f t="shared" si="129"/>
        <v>6766585.03</v>
      </c>
      <c r="V418" s="19">
        <f t="shared" si="130"/>
        <v>17907015.64</v>
      </c>
      <c r="W418" s="21">
        <f t="shared" si="114"/>
        <v>0.6735596698246714</v>
      </c>
      <c r="X418" s="21">
        <f t="shared" si="131"/>
        <v>0</v>
      </c>
      <c r="Y418" s="21">
        <f t="shared" si="115"/>
        <v>0</v>
      </c>
      <c r="Z418" s="21">
        <f t="shared" si="116"/>
        <v>0.6735596698246714</v>
      </c>
      <c r="AA418" s="22">
        <f t="shared" si="117"/>
        <v>0.7561147572027178</v>
      </c>
      <c r="AB418" s="22">
        <f t="shared" si="118"/>
        <v>0.3528264191969028</v>
      </c>
      <c r="AC418" s="23"/>
      <c r="AD418" s="22">
        <f t="shared" si="119"/>
        <v>1.7825008462242922</v>
      </c>
      <c r="AE418" s="32">
        <v>256257.5456498389</v>
      </c>
      <c r="AF418" s="25">
        <f t="shared" si="120"/>
        <v>4567.79291972198</v>
      </c>
      <c r="AG418" s="25"/>
      <c r="AH418" s="25">
        <f t="shared" si="121"/>
        <v>4567.79291972198</v>
      </c>
      <c r="AI418" s="26"/>
      <c r="AJ418" s="27">
        <v>873101736</v>
      </c>
      <c r="AK418" s="21">
        <f t="shared" si="122"/>
        <v>0.4059660476955001</v>
      </c>
      <c r="AL418" s="21">
        <f t="shared" si="123"/>
        <v>0.8699941469363885</v>
      </c>
      <c r="AM418" s="21">
        <f t="shared" si="124"/>
        <v>0.775005334544427</v>
      </c>
      <c r="AN418" s="21">
        <f t="shared" si="125"/>
        <v>0.775005334544427</v>
      </c>
      <c r="AO418" s="21">
        <f t="shared" si="132"/>
        <v>2.051</v>
      </c>
    </row>
    <row r="419" spans="1:41" ht="12.75">
      <c r="A419" s="12" t="s">
        <v>879</v>
      </c>
      <c r="B419" s="13" t="s">
        <v>880</v>
      </c>
      <c r="C419" s="14" t="s">
        <v>872</v>
      </c>
      <c r="D419" s="15"/>
      <c r="E419" s="15"/>
      <c r="F419" s="33">
        <v>5094011422</v>
      </c>
      <c r="G419" s="31">
        <v>100.08</v>
      </c>
      <c r="H419" s="18">
        <f t="shared" si="126"/>
        <v>1.0008</v>
      </c>
      <c r="I419" s="16">
        <v>17472611.220000003</v>
      </c>
      <c r="J419" s="16">
        <v>1947435.6</v>
      </c>
      <c r="K419" s="16">
        <v>700321.39</v>
      </c>
      <c r="L419" s="16">
        <v>613860.08</v>
      </c>
      <c r="M419" s="19">
        <f t="shared" si="127"/>
        <v>20734228.290000003</v>
      </c>
      <c r="N419" s="16">
        <v>28252361</v>
      </c>
      <c r="O419" s="16">
        <v>19516604</v>
      </c>
      <c r="Q419" s="19">
        <f t="shared" si="128"/>
        <v>47768965</v>
      </c>
      <c r="R419" s="16">
        <v>30557734.84</v>
      </c>
      <c r="S419" s="16">
        <v>509401</v>
      </c>
      <c r="U419" s="20">
        <f t="shared" si="129"/>
        <v>31067135.84</v>
      </c>
      <c r="V419" s="19">
        <f t="shared" si="130"/>
        <v>99570329.13</v>
      </c>
      <c r="W419" s="21">
        <f t="shared" si="114"/>
        <v>0.599875663961556</v>
      </c>
      <c r="X419" s="21">
        <f t="shared" si="131"/>
        <v>0</v>
      </c>
      <c r="Y419" s="21">
        <f t="shared" si="115"/>
        <v>0.009999997208486825</v>
      </c>
      <c r="Z419" s="21">
        <f t="shared" si="116"/>
        <v>0.6098756611700429</v>
      </c>
      <c r="AA419" s="22">
        <f t="shared" si="117"/>
        <v>0.9377475047208483</v>
      </c>
      <c r="AB419" s="22">
        <f t="shared" si="118"/>
        <v>0.4070314448148484</v>
      </c>
      <c r="AC419" s="23"/>
      <c r="AD419" s="22">
        <f t="shared" si="119"/>
        <v>1.9546546107057392</v>
      </c>
      <c r="AE419" s="32">
        <v>198515.97513259717</v>
      </c>
      <c r="AF419" s="25">
        <f t="shared" si="120"/>
        <v>3880.3016609167694</v>
      </c>
      <c r="AG419" s="25"/>
      <c r="AH419" s="25">
        <f t="shared" si="121"/>
        <v>3880.3016609167694</v>
      </c>
      <c r="AI419" s="26"/>
      <c r="AJ419" s="27">
        <v>5089942825</v>
      </c>
      <c r="AK419" s="21">
        <f t="shared" si="122"/>
        <v>0.40735680149806014</v>
      </c>
      <c r="AL419" s="21">
        <f t="shared" si="123"/>
        <v>0.9384970841985832</v>
      </c>
      <c r="AM419" s="21">
        <f t="shared" si="124"/>
        <v>0.6003551688225496</v>
      </c>
      <c r="AN419" s="21">
        <f t="shared" si="125"/>
        <v>0.6103631594329353</v>
      </c>
      <c r="AO419" s="21">
        <f t="shared" si="132"/>
        <v>1.955</v>
      </c>
    </row>
    <row r="420" spans="1:41" ht="12.75">
      <c r="A420" s="12" t="s">
        <v>881</v>
      </c>
      <c r="B420" s="13" t="s">
        <v>882</v>
      </c>
      <c r="C420" s="14" t="s">
        <v>872</v>
      </c>
      <c r="D420" s="15"/>
      <c r="E420" s="15"/>
      <c r="F420" s="33">
        <v>10262605321</v>
      </c>
      <c r="G420" s="31">
        <v>98.34</v>
      </c>
      <c r="H420" s="18">
        <f t="shared" si="126"/>
        <v>0.9834</v>
      </c>
      <c r="I420" s="16">
        <v>36050157.620000005</v>
      </c>
      <c r="J420" s="16">
        <v>4017601.46</v>
      </c>
      <c r="K420" s="16">
        <v>1444482.65</v>
      </c>
      <c r="L420" s="16">
        <v>1265826.25</v>
      </c>
      <c r="M420" s="19">
        <f t="shared" si="127"/>
        <v>42778067.980000004</v>
      </c>
      <c r="N420" s="16">
        <v>99741767</v>
      </c>
      <c r="Q420" s="19">
        <f t="shared" si="128"/>
        <v>99741767</v>
      </c>
      <c r="R420" s="16">
        <v>67911538.12</v>
      </c>
      <c r="S420" s="16">
        <v>1026260</v>
      </c>
      <c r="U420" s="20">
        <f t="shared" si="129"/>
        <v>68937798.12</v>
      </c>
      <c r="V420" s="19">
        <f t="shared" si="130"/>
        <v>211457633.10000002</v>
      </c>
      <c r="W420" s="21">
        <f t="shared" si="114"/>
        <v>0.6617377946030436</v>
      </c>
      <c r="X420" s="21">
        <f t="shared" si="131"/>
        <v>0</v>
      </c>
      <c r="Y420" s="21">
        <f t="shared" si="115"/>
        <v>0.009999994815156744</v>
      </c>
      <c r="Z420" s="21">
        <f t="shared" si="116"/>
        <v>0.6717377894182004</v>
      </c>
      <c r="AA420" s="22">
        <f t="shared" si="117"/>
        <v>0.9718951852888859</v>
      </c>
      <c r="AB420" s="22">
        <f t="shared" si="118"/>
        <v>0.41683438699980774</v>
      </c>
      <c r="AC420" s="23"/>
      <c r="AD420" s="22">
        <f t="shared" si="119"/>
        <v>2.0604673617068943</v>
      </c>
      <c r="AE420" s="32">
        <v>292344.45888324874</v>
      </c>
      <c r="AF420" s="25">
        <f t="shared" si="120"/>
        <v>6023.662159047971</v>
      </c>
      <c r="AG420" s="25"/>
      <c r="AH420" s="25">
        <f t="shared" si="121"/>
        <v>6023.662159047971</v>
      </c>
      <c r="AI420" s="26"/>
      <c r="AJ420" s="27">
        <v>10435641331</v>
      </c>
      <c r="AK420" s="21">
        <f t="shared" si="122"/>
        <v>0.40992275053497623</v>
      </c>
      <c r="AL420" s="21">
        <f t="shared" si="123"/>
        <v>0.955779945250784</v>
      </c>
      <c r="AM420" s="21">
        <f t="shared" si="124"/>
        <v>0.650765352755683</v>
      </c>
      <c r="AN420" s="21">
        <f t="shared" si="125"/>
        <v>0.660599535125974</v>
      </c>
      <c r="AO420" s="21">
        <f t="shared" si="132"/>
        <v>2.027</v>
      </c>
    </row>
    <row r="421" spans="1:41" ht="12.75">
      <c r="A421" s="12" t="s">
        <v>883</v>
      </c>
      <c r="B421" s="13" t="s">
        <v>884</v>
      </c>
      <c r="C421" s="14" t="s">
        <v>872</v>
      </c>
      <c r="D421" s="15"/>
      <c r="E421" s="15"/>
      <c r="F421" s="33">
        <v>12460318018</v>
      </c>
      <c r="G421" s="31">
        <v>88.42</v>
      </c>
      <c r="H421" s="18">
        <f t="shared" si="126"/>
        <v>0.8842</v>
      </c>
      <c r="I421" s="16">
        <v>45141014.14</v>
      </c>
      <c r="J421" s="16">
        <v>5030288.08</v>
      </c>
      <c r="K421" s="16">
        <v>1808197.16</v>
      </c>
      <c r="L421" s="16">
        <v>1583904.91</v>
      </c>
      <c r="M421" s="19">
        <f t="shared" si="127"/>
        <v>53563404.28999999</v>
      </c>
      <c r="O421" s="16">
        <v>126386428</v>
      </c>
      <c r="Q421" s="19">
        <f t="shared" si="128"/>
        <v>126386428</v>
      </c>
      <c r="R421" s="16">
        <v>70918800.17</v>
      </c>
      <c r="S421" s="16">
        <v>1817697.52</v>
      </c>
      <c r="U421" s="20">
        <f t="shared" si="129"/>
        <v>72736497.69</v>
      </c>
      <c r="V421" s="19">
        <f t="shared" si="130"/>
        <v>252686329.98000002</v>
      </c>
      <c r="W421" s="21">
        <f t="shared" si="114"/>
        <v>0.5691572242983823</v>
      </c>
      <c r="X421" s="21">
        <f t="shared" si="131"/>
        <v>0</v>
      </c>
      <c r="Y421" s="21">
        <f t="shared" si="115"/>
        <v>0.014587890271935113</v>
      </c>
      <c r="Z421" s="21">
        <f t="shared" si="116"/>
        <v>0.5837451145703174</v>
      </c>
      <c r="AA421" s="22">
        <f t="shared" si="117"/>
        <v>1.0143114149849461</v>
      </c>
      <c r="AB421" s="22">
        <f t="shared" si="118"/>
        <v>0.42987188780112234</v>
      </c>
      <c r="AC421" s="23"/>
      <c r="AD421" s="22">
        <f t="shared" si="119"/>
        <v>2.027928417356386</v>
      </c>
      <c r="AE421" s="32">
        <v>261233.75574832776</v>
      </c>
      <c r="AF421" s="25">
        <f t="shared" si="120"/>
        <v>5297.633568547711</v>
      </c>
      <c r="AG421" s="25"/>
      <c r="AH421" s="25">
        <f t="shared" si="121"/>
        <v>5297.633568547711</v>
      </c>
      <c r="AI421" s="26"/>
      <c r="AJ421" s="27">
        <v>14088101666</v>
      </c>
      <c r="AK421" s="21">
        <f t="shared" si="122"/>
        <v>0.38020313566638336</v>
      </c>
      <c r="AL421" s="21">
        <f t="shared" si="123"/>
        <v>0.8971146787293491</v>
      </c>
      <c r="AM421" s="21">
        <f t="shared" si="124"/>
        <v>0.5033950055964906</v>
      </c>
      <c r="AN421" s="21">
        <f t="shared" si="125"/>
        <v>0.5162973650704203</v>
      </c>
      <c r="AO421" s="21">
        <f t="shared" si="132"/>
        <v>1.7930000000000001</v>
      </c>
    </row>
    <row r="422" spans="1:41" ht="12.75">
      <c r="A422" s="12" t="s">
        <v>885</v>
      </c>
      <c r="B422" s="13" t="s">
        <v>886</v>
      </c>
      <c r="C422" s="14" t="s">
        <v>872</v>
      </c>
      <c r="D422" s="15"/>
      <c r="E422" s="15"/>
      <c r="F422" s="33">
        <v>242728459</v>
      </c>
      <c r="G422" s="31">
        <v>98.27</v>
      </c>
      <c r="H422" s="18">
        <f t="shared" si="126"/>
        <v>0.9826999999999999</v>
      </c>
      <c r="I422" s="16">
        <v>813632.5800000001</v>
      </c>
      <c r="J422" s="16">
        <v>90696.1</v>
      </c>
      <c r="K422" s="16">
        <v>32620.49</v>
      </c>
      <c r="L422" s="16">
        <v>28606.94</v>
      </c>
      <c r="M422" s="19">
        <f t="shared" si="127"/>
        <v>965556.11</v>
      </c>
      <c r="N422" s="16">
        <v>1931818</v>
      </c>
      <c r="O422" s="16">
        <v>1493785</v>
      </c>
      <c r="Q422" s="19">
        <f t="shared" si="128"/>
        <v>3425603</v>
      </c>
      <c r="R422" s="16">
        <v>941807.37</v>
      </c>
      <c r="U422" s="20">
        <f t="shared" si="129"/>
        <v>941807.37</v>
      </c>
      <c r="V422" s="19">
        <f t="shared" si="130"/>
        <v>5332966.48</v>
      </c>
      <c r="W422" s="21">
        <f t="shared" si="114"/>
        <v>0.38800863066493574</v>
      </c>
      <c r="X422" s="21">
        <f t="shared" si="131"/>
        <v>0</v>
      </c>
      <c r="Y422" s="21">
        <f t="shared" si="115"/>
        <v>0</v>
      </c>
      <c r="Z422" s="21">
        <f t="shared" si="116"/>
        <v>0.38800863066493574</v>
      </c>
      <c r="AA422" s="22">
        <f t="shared" si="117"/>
        <v>1.411290218754283</v>
      </c>
      <c r="AB422" s="22">
        <f t="shared" si="118"/>
        <v>0.3977927079411813</v>
      </c>
      <c r="AC422" s="23"/>
      <c r="AD422" s="22">
        <f t="shared" si="119"/>
        <v>2.1970915573604</v>
      </c>
      <c r="AE422" s="32">
        <v>256640.19886363635</v>
      </c>
      <c r="AF422" s="25">
        <f t="shared" si="120"/>
        <v>5638.620142025896</v>
      </c>
      <c r="AG422" s="25"/>
      <c r="AH422" s="25">
        <f t="shared" si="121"/>
        <v>5638.620142025896</v>
      </c>
      <c r="AI422" s="26"/>
      <c r="AJ422" s="27">
        <v>246995272</v>
      </c>
      <c r="AK422" s="21">
        <f t="shared" si="122"/>
        <v>0.3909208877488149</v>
      </c>
      <c r="AL422" s="21">
        <f t="shared" si="123"/>
        <v>1.3869103534904912</v>
      </c>
      <c r="AM422" s="21">
        <f t="shared" si="124"/>
        <v>0.3813058292063178</v>
      </c>
      <c r="AN422" s="21">
        <f t="shared" si="125"/>
        <v>0.3813058292063178</v>
      </c>
      <c r="AO422" s="21">
        <f t="shared" si="132"/>
        <v>2.159</v>
      </c>
    </row>
    <row r="423" spans="1:41" ht="12.75">
      <c r="A423" s="12" t="s">
        <v>887</v>
      </c>
      <c r="B423" s="13" t="s">
        <v>888</v>
      </c>
      <c r="C423" s="14" t="s">
        <v>872</v>
      </c>
      <c r="D423" s="15"/>
      <c r="E423" s="15"/>
      <c r="F423" s="33">
        <v>1234684266</v>
      </c>
      <c r="G423" s="31">
        <v>98.77</v>
      </c>
      <c r="H423" s="18">
        <f t="shared" si="126"/>
        <v>0.9876999999999999</v>
      </c>
      <c r="I423" s="16">
        <v>4311888.04</v>
      </c>
      <c r="J423" s="16">
        <v>480666.46</v>
      </c>
      <c r="L423" s="16">
        <v>151612.58</v>
      </c>
      <c r="M423" s="19">
        <f t="shared" si="127"/>
        <v>4944167.08</v>
      </c>
      <c r="O423" s="16">
        <v>3191088</v>
      </c>
      <c r="P423" s="16">
        <v>537868</v>
      </c>
      <c r="Q423" s="19">
        <f t="shared" si="128"/>
        <v>3728956</v>
      </c>
      <c r="R423" s="16">
        <v>3005646</v>
      </c>
      <c r="U423" s="20">
        <f t="shared" si="129"/>
        <v>3005646</v>
      </c>
      <c r="V423" s="19">
        <f t="shared" si="130"/>
        <v>11678769.08</v>
      </c>
      <c r="W423" s="21">
        <f t="shared" si="114"/>
        <v>0.24343438098044087</v>
      </c>
      <c r="X423" s="21">
        <f t="shared" si="131"/>
        <v>0</v>
      </c>
      <c r="Y423" s="21">
        <f t="shared" si="115"/>
        <v>0</v>
      </c>
      <c r="Z423" s="21">
        <f t="shared" si="116"/>
        <v>0.24343438098044087</v>
      </c>
      <c r="AA423" s="22">
        <f t="shared" si="117"/>
        <v>0.3020169692516354</v>
      </c>
      <c r="AB423" s="22">
        <f t="shared" si="118"/>
        <v>0.40043978984340606</v>
      </c>
      <c r="AC423" s="23"/>
      <c r="AD423" s="22">
        <f t="shared" si="119"/>
        <v>0.9458911400754823</v>
      </c>
      <c r="AE423" s="32">
        <v>1007306.6330814442</v>
      </c>
      <c r="AF423" s="25">
        <f t="shared" si="120"/>
        <v>9528.024195710026</v>
      </c>
      <c r="AG423" s="25"/>
      <c r="AH423" s="25">
        <f t="shared" si="121"/>
        <v>9528.024195710026</v>
      </c>
      <c r="AI423" s="26"/>
      <c r="AJ423" s="27">
        <v>1250057820</v>
      </c>
      <c r="AK423" s="21">
        <f t="shared" si="122"/>
        <v>0.3955150714548548</v>
      </c>
      <c r="AL423" s="21">
        <f t="shared" si="123"/>
        <v>0.29830268171115476</v>
      </c>
      <c r="AM423" s="21">
        <f t="shared" si="124"/>
        <v>0.24044055818154075</v>
      </c>
      <c r="AN423" s="21">
        <f t="shared" si="125"/>
        <v>0.24044055818154075</v>
      </c>
      <c r="AO423" s="21">
        <f t="shared" si="132"/>
        <v>0.9339999999999999</v>
      </c>
    </row>
    <row r="424" spans="1:41" ht="12.75">
      <c r="A424" s="12" t="s">
        <v>889</v>
      </c>
      <c r="B424" s="13" t="s">
        <v>890</v>
      </c>
      <c r="C424" s="14" t="s">
        <v>872</v>
      </c>
      <c r="D424" s="15"/>
      <c r="E424" s="15"/>
      <c r="F424" s="33">
        <v>345819625</v>
      </c>
      <c r="G424" s="31">
        <v>100.78</v>
      </c>
      <c r="H424" s="18">
        <f t="shared" si="126"/>
        <v>1.0078</v>
      </c>
      <c r="I424" s="16">
        <v>1184104.83</v>
      </c>
      <c r="J424" s="16">
        <v>131985.99</v>
      </c>
      <c r="K424" s="16">
        <v>47469.4</v>
      </c>
      <c r="L424" s="16">
        <v>41622.6</v>
      </c>
      <c r="M424" s="19">
        <f t="shared" si="127"/>
        <v>1405182.82</v>
      </c>
      <c r="N424" s="16">
        <v>1856390</v>
      </c>
      <c r="O424" s="16">
        <v>1171116</v>
      </c>
      <c r="Q424" s="19">
        <f t="shared" si="128"/>
        <v>3027506</v>
      </c>
      <c r="R424" s="16">
        <v>1704000</v>
      </c>
      <c r="U424" s="20">
        <f t="shared" si="129"/>
        <v>1704000</v>
      </c>
      <c r="V424" s="19">
        <f t="shared" si="130"/>
        <v>6136688.82</v>
      </c>
      <c r="W424" s="21">
        <f t="shared" si="114"/>
        <v>0.49274242316352057</v>
      </c>
      <c r="X424" s="21">
        <f t="shared" si="131"/>
        <v>0</v>
      </c>
      <c r="Y424" s="21">
        <f t="shared" si="115"/>
        <v>0</v>
      </c>
      <c r="Z424" s="21">
        <f t="shared" si="116"/>
        <v>0.49274242316352057</v>
      </c>
      <c r="AA424" s="22">
        <f t="shared" si="117"/>
        <v>0.8754581235810431</v>
      </c>
      <c r="AB424" s="22">
        <f t="shared" si="118"/>
        <v>0.40633403034891385</v>
      </c>
      <c r="AC424" s="23"/>
      <c r="AD424" s="22">
        <f t="shared" si="119"/>
        <v>1.7745345770934777</v>
      </c>
      <c r="AE424" s="32">
        <v>384254.1614906832</v>
      </c>
      <c r="AF424" s="25">
        <f t="shared" si="120"/>
        <v>6818.722959572784</v>
      </c>
      <c r="AG424" s="25"/>
      <c r="AH424" s="25">
        <f t="shared" si="121"/>
        <v>6818.722959572784</v>
      </c>
      <c r="AI424" s="26"/>
      <c r="AJ424" s="27">
        <v>343144624</v>
      </c>
      <c r="AK424" s="21">
        <f t="shared" si="122"/>
        <v>0.4095016275120196</v>
      </c>
      <c r="AL424" s="21">
        <f t="shared" si="123"/>
        <v>0.8822828009684919</v>
      </c>
      <c r="AM424" s="21">
        <f t="shared" si="124"/>
        <v>0.4965836212546929</v>
      </c>
      <c r="AN424" s="21">
        <f t="shared" si="125"/>
        <v>0.4965836212546929</v>
      </c>
      <c r="AO424" s="21">
        <f t="shared" si="132"/>
        <v>1.7890000000000001</v>
      </c>
    </row>
    <row r="425" spans="1:41" ht="12.75">
      <c r="A425" s="12" t="s">
        <v>891</v>
      </c>
      <c r="B425" s="13" t="s">
        <v>892</v>
      </c>
      <c r="C425" s="14" t="s">
        <v>872</v>
      </c>
      <c r="D425" s="15"/>
      <c r="E425" s="15"/>
      <c r="F425" s="33">
        <v>6647971808</v>
      </c>
      <c r="G425" s="31">
        <v>101.6</v>
      </c>
      <c r="H425" s="18">
        <f t="shared" si="126"/>
        <v>1.016</v>
      </c>
      <c r="I425" s="16">
        <v>22139029.689999998</v>
      </c>
      <c r="J425" s="16">
        <v>2467409.1</v>
      </c>
      <c r="K425" s="16">
        <v>887236.68</v>
      </c>
      <c r="L425" s="16">
        <v>777714.85</v>
      </c>
      <c r="M425" s="19">
        <f t="shared" si="127"/>
        <v>26271390.32</v>
      </c>
      <c r="N425" s="16">
        <v>81958272</v>
      </c>
      <c r="Q425" s="19">
        <f t="shared" si="128"/>
        <v>81958272</v>
      </c>
      <c r="R425" s="16">
        <v>29785262.6</v>
      </c>
      <c r="S425" s="16">
        <v>1329594.36</v>
      </c>
      <c r="U425" s="20">
        <f t="shared" si="129"/>
        <v>31114856.96</v>
      </c>
      <c r="V425" s="19">
        <f t="shared" si="130"/>
        <v>139344519.28</v>
      </c>
      <c r="W425" s="21">
        <f t="shared" si="114"/>
        <v>0.44803533258304695</v>
      </c>
      <c r="X425" s="21">
        <f t="shared" si="131"/>
        <v>0</v>
      </c>
      <c r="Y425" s="21">
        <f t="shared" si="115"/>
        <v>0.01999999997593251</v>
      </c>
      <c r="Z425" s="21">
        <f t="shared" si="116"/>
        <v>0.46803533255897944</v>
      </c>
      <c r="AA425" s="22">
        <f t="shared" si="117"/>
        <v>1.2328312208149486</v>
      </c>
      <c r="AB425" s="22">
        <f t="shared" si="118"/>
        <v>0.39517902720925624</v>
      </c>
      <c r="AC425" s="23"/>
      <c r="AD425" s="22">
        <f t="shared" si="119"/>
        <v>2.0960455805831844</v>
      </c>
      <c r="AE425" s="32">
        <v>324641.860021328</v>
      </c>
      <c r="AF425" s="25">
        <f t="shared" si="120"/>
        <v>6804.641359700093</v>
      </c>
      <c r="AG425" s="25"/>
      <c r="AH425" s="25">
        <f t="shared" si="121"/>
        <v>6804.641359700093</v>
      </c>
      <c r="AI425" s="26"/>
      <c r="AJ425" s="27">
        <v>6543417283</v>
      </c>
      <c r="AK425" s="21">
        <f t="shared" si="122"/>
        <v>0.4014934274213855</v>
      </c>
      <c r="AL425" s="21">
        <f t="shared" si="123"/>
        <v>1.2525301146990904</v>
      </c>
      <c r="AM425" s="21">
        <f t="shared" si="124"/>
        <v>0.4551943015675163</v>
      </c>
      <c r="AN425" s="21">
        <f t="shared" si="125"/>
        <v>0.47551387316895344</v>
      </c>
      <c r="AO425" s="21">
        <f t="shared" si="132"/>
        <v>2.13</v>
      </c>
    </row>
    <row r="426" spans="1:41" ht="12.75">
      <c r="A426" s="12" t="s">
        <v>893</v>
      </c>
      <c r="B426" s="13" t="s">
        <v>894</v>
      </c>
      <c r="C426" s="14" t="s">
        <v>872</v>
      </c>
      <c r="D426" s="15"/>
      <c r="E426" s="15"/>
      <c r="F426" s="33">
        <v>4238500299</v>
      </c>
      <c r="G426" s="31">
        <v>111.92</v>
      </c>
      <c r="H426" s="18">
        <f t="shared" si="126"/>
        <v>1.1192</v>
      </c>
      <c r="I426" s="16">
        <v>13372966.16</v>
      </c>
      <c r="J426" s="16">
        <v>1490455.04</v>
      </c>
      <c r="K426" s="16">
        <v>536015.81</v>
      </c>
      <c r="L426" s="16">
        <v>469975.56</v>
      </c>
      <c r="M426" s="19">
        <f t="shared" si="127"/>
        <v>15869412.57</v>
      </c>
      <c r="N426" s="16">
        <v>45169947</v>
      </c>
      <c r="Q426" s="19">
        <f t="shared" si="128"/>
        <v>45169947</v>
      </c>
      <c r="R426" s="16">
        <v>11857020.92</v>
      </c>
      <c r="U426" s="20">
        <f t="shared" si="129"/>
        <v>11857020.92</v>
      </c>
      <c r="V426" s="19">
        <f t="shared" si="130"/>
        <v>72896380.49000001</v>
      </c>
      <c r="W426" s="21">
        <f t="shared" si="114"/>
        <v>0.2797456667113473</v>
      </c>
      <c r="X426" s="21">
        <f t="shared" si="131"/>
        <v>0</v>
      </c>
      <c r="Y426" s="21">
        <f t="shared" si="115"/>
        <v>0</v>
      </c>
      <c r="Z426" s="21">
        <f t="shared" si="116"/>
        <v>0.2797456667113473</v>
      </c>
      <c r="AA426" s="22">
        <f t="shared" si="117"/>
        <v>1.0657058821172447</v>
      </c>
      <c r="AB426" s="22">
        <f t="shared" si="118"/>
        <v>0.3744110286778583</v>
      </c>
      <c r="AC426" s="23"/>
      <c r="AD426" s="22">
        <f t="shared" si="119"/>
        <v>1.7198625775064504</v>
      </c>
      <c r="AE426" s="32">
        <v>310013.39021417376</v>
      </c>
      <c r="AF426" s="25">
        <f t="shared" si="120"/>
        <v>5331.8042835526185</v>
      </c>
      <c r="AG426" s="25"/>
      <c r="AH426" s="25">
        <f t="shared" si="121"/>
        <v>5331.8042835526185</v>
      </c>
      <c r="AI426" s="26"/>
      <c r="AJ426" s="27">
        <v>3787626043</v>
      </c>
      <c r="AK426" s="21">
        <f t="shared" si="122"/>
        <v>0.41898044817092306</v>
      </c>
      <c r="AL426" s="21">
        <f t="shared" si="123"/>
        <v>1.1925661743582008</v>
      </c>
      <c r="AM426" s="21">
        <f t="shared" si="124"/>
        <v>0.3130462401881843</v>
      </c>
      <c r="AN426" s="21">
        <f t="shared" si="125"/>
        <v>0.3130462401881843</v>
      </c>
      <c r="AO426" s="21">
        <f t="shared" si="132"/>
        <v>1.925</v>
      </c>
    </row>
    <row r="427" spans="1:41" ht="12.75">
      <c r="A427" s="12" t="s">
        <v>895</v>
      </c>
      <c r="B427" s="13" t="s">
        <v>896</v>
      </c>
      <c r="C427" s="14" t="s">
        <v>872</v>
      </c>
      <c r="D427" s="15"/>
      <c r="E427" s="15"/>
      <c r="F427" s="33">
        <v>140985055</v>
      </c>
      <c r="G427" s="31">
        <v>85.37</v>
      </c>
      <c r="H427" s="18">
        <f t="shared" si="126"/>
        <v>0.8537</v>
      </c>
      <c r="I427" s="16">
        <v>538680.4400000001</v>
      </c>
      <c r="J427" s="16">
        <v>60042.04</v>
      </c>
      <c r="K427" s="16">
        <v>21594.81</v>
      </c>
      <c r="L427" s="16">
        <v>18937.45</v>
      </c>
      <c r="M427" s="19">
        <f t="shared" si="127"/>
        <v>639254.7400000001</v>
      </c>
      <c r="N427" s="16">
        <v>1184257</v>
      </c>
      <c r="Q427" s="19">
        <f t="shared" si="128"/>
        <v>1184257</v>
      </c>
      <c r="R427" s="16">
        <v>2262664.18</v>
      </c>
      <c r="U427" s="20">
        <f t="shared" si="129"/>
        <v>2262664.18</v>
      </c>
      <c r="V427" s="19">
        <f t="shared" si="130"/>
        <v>4086175.9200000004</v>
      </c>
      <c r="W427" s="21">
        <f t="shared" si="114"/>
        <v>1.6048964764385842</v>
      </c>
      <c r="X427" s="21">
        <f t="shared" si="131"/>
        <v>0</v>
      </c>
      <c r="Y427" s="21">
        <f t="shared" si="115"/>
        <v>0</v>
      </c>
      <c r="Z427" s="21">
        <f t="shared" si="116"/>
        <v>1.6048964764385842</v>
      </c>
      <c r="AA427" s="22">
        <f t="shared" si="117"/>
        <v>0.8399876142900395</v>
      </c>
      <c r="AB427" s="22">
        <f t="shared" si="118"/>
        <v>0.45342021535545035</v>
      </c>
      <c r="AC427" s="23"/>
      <c r="AD427" s="22">
        <f t="shared" si="119"/>
        <v>2.898304306084074</v>
      </c>
      <c r="AE427" s="32">
        <v>159881.90883190883</v>
      </c>
      <c r="AF427" s="25">
        <f t="shared" si="120"/>
        <v>4633.864248324627</v>
      </c>
      <c r="AG427" s="25"/>
      <c r="AH427" s="25">
        <f t="shared" si="121"/>
        <v>4633.864248324627</v>
      </c>
      <c r="AI427" s="26"/>
      <c r="AJ427" s="27">
        <v>164941739</v>
      </c>
      <c r="AK427" s="21">
        <f t="shared" si="122"/>
        <v>0.387563962812348</v>
      </c>
      <c r="AL427" s="21">
        <f t="shared" si="123"/>
        <v>0.7179850334911286</v>
      </c>
      <c r="AM427" s="21">
        <f t="shared" si="124"/>
        <v>1.3717960012535093</v>
      </c>
      <c r="AN427" s="21">
        <f t="shared" si="125"/>
        <v>1.3717960012535093</v>
      </c>
      <c r="AO427" s="21">
        <f t="shared" si="132"/>
        <v>2.4779999999999998</v>
      </c>
    </row>
    <row r="428" spans="1:41" ht="12.75">
      <c r="A428" s="12" t="s">
        <v>897</v>
      </c>
      <c r="B428" s="13" t="s">
        <v>898</v>
      </c>
      <c r="C428" s="14" t="s">
        <v>872</v>
      </c>
      <c r="D428" s="15"/>
      <c r="E428" s="15"/>
      <c r="F428" s="33">
        <v>6163648740</v>
      </c>
      <c r="G428" s="31">
        <v>81.22</v>
      </c>
      <c r="H428" s="18">
        <f t="shared" si="126"/>
        <v>0.8122</v>
      </c>
      <c r="I428" s="16">
        <v>24195281.95</v>
      </c>
      <c r="J428" s="16">
        <v>2695643.84</v>
      </c>
      <c r="K428" s="16">
        <v>969279.07</v>
      </c>
      <c r="L428" s="16">
        <v>849248.62</v>
      </c>
      <c r="M428" s="19">
        <f t="shared" si="127"/>
        <v>28709453.48</v>
      </c>
      <c r="N428" s="16">
        <v>80528810</v>
      </c>
      <c r="Q428" s="19">
        <f t="shared" si="128"/>
        <v>80528810</v>
      </c>
      <c r="R428" s="16">
        <v>53095472</v>
      </c>
      <c r="U428" s="20">
        <f t="shared" si="129"/>
        <v>53095472</v>
      </c>
      <c r="V428" s="19">
        <f t="shared" si="130"/>
        <v>162333735.48</v>
      </c>
      <c r="W428" s="21">
        <f t="shared" si="114"/>
        <v>0.8614292319325128</v>
      </c>
      <c r="X428" s="21">
        <f t="shared" si="131"/>
        <v>0</v>
      </c>
      <c r="Y428" s="21">
        <f t="shared" si="115"/>
        <v>0</v>
      </c>
      <c r="Z428" s="21">
        <f t="shared" si="116"/>
        <v>0.8614292319325128</v>
      </c>
      <c r="AA428" s="22">
        <f t="shared" si="117"/>
        <v>1.30651199308934</v>
      </c>
      <c r="AB428" s="22">
        <f t="shared" si="118"/>
        <v>0.465786658050212</v>
      </c>
      <c r="AC428" s="23"/>
      <c r="AD428" s="22">
        <f t="shared" si="119"/>
        <v>2.6337278830720647</v>
      </c>
      <c r="AE428" s="32">
        <v>223002.20657045758</v>
      </c>
      <c r="AF428" s="25">
        <f t="shared" si="120"/>
        <v>5873.271294312105</v>
      </c>
      <c r="AG428" s="25"/>
      <c r="AH428" s="25">
        <f t="shared" si="121"/>
        <v>5873.271294312105</v>
      </c>
      <c r="AI428" s="26"/>
      <c r="AJ428" s="27">
        <v>7586119238</v>
      </c>
      <c r="AK428" s="21">
        <f t="shared" si="122"/>
        <v>0.3784471688263227</v>
      </c>
      <c r="AL428" s="21">
        <f t="shared" si="123"/>
        <v>1.0615283977691676</v>
      </c>
      <c r="AM428" s="21">
        <f t="shared" si="124"/>
        <v>0.6999029455539914</v>
      </c>
      <c r="AN428" s="21">
        <f t="shared" si="125"/>
        <v>0.6999029455539914</v>
      </c>
      <c r="AO428" s="21">
        <f t="shared" si="132"/>
        <v>2.1399999999999997</v>
      </c>
    </row>
    <row r="429" spans="1:41" ht="12.75">
      <c r="A429" s="12" t="s">
        <v>899</v>
      </c>
      <c r="B429" s="13" t="s">
        <v>900</v>
      </c>
      <c r="C429" s="14" t="s">
        <v>872</v>
      </c>
      <c r="D429" s="15"/>
      <c r="E429" s="15"/>
      <c r="F429" s="33">
        <v>1843893076</v>
      </c>
      <c r="G429" s="31">
        <v>92.26</v>
      </c>
      <c r="H429" s="18">
        <f t="shared" si="126"/>
        <v>0.9226000000000001</v>
      </c>
      <c r="I429" s="16">
        <v>7137077.56</v>
      </c>
      <c r="J429" s="16">
        <v>795598.76</v>
      </c>
      <c r="K429" s="16">
        <v>286152.35</v>
      </c>
      <c r="L429" s="16">
        <v>250946.41</v>
      </c>
      <c r="M429" s="19">
        <f t="shared" si="127"/>
        <v>8469775.079999998</v>
      </c>
      <c r="N429" s="16">
        <v>3716791</v>
      </c>
      <c r="Q429" s="19">
        <f t="shared" si="128"/>
        <v>3716791</v>
      </c>
      <c r="R429" s="16">
        <v>5013800</v>
      </c>
      <c r="U429" s="20">
        <f t="shared" si="129"/>
        <v>5013800</v>
      </c>
      <c r="V429" s="19">
        <f t="shared" si="130"/>
        <v>17200366.08</v>
      </c>
      <c r="W429" s="21">
        <f t="shared" si="114"/>
        <v>0.27191381459474606</v>
      </c>
      <c r="X429" s="21">
        <f t="shared" si="131"/>
        <v>0</v>
      </c>
      <c r="Y429" s="21">
        <f t="shared" si="115"/>
        <v>0</v>
      </c>
      <c r="Z429" s="21">
        <f t="shared" si="116"/>
        <v>0.27191381459474606</v>
      </c>
      <c r="AA429" s="22">
        <f t="shared" si="117"/>
        <v>0.2015730222309268</v>
      </c>
      <c r="AB429" s="22">
        <f t="shared" si="118"/>
        <v>0.4593419862703578</v>
      </c>
      <c r="AC429" s="23"/>
      <c r="AD429" s="22">
        <f t="shared" si="119"/>
        <v>0.9328288230960307</v>
      </c>
      <c r="AE429" s="32">
        <v>680925.7947146688</v>
      </c>
      <c r="AF429" s="25">
        <f t="shared" si="120"/>
        <v>6351.872076994138</v>
      </c>
      <c r="AG429" s="25"/>
      <c r="AH429" s="25">
        <f t="shared" si="121"/>
        <v>6351.872076994138</v>
      </c>
      <c r="AI429" s="26"/>
      <c r="AJ429" s="27">
        <v>1998476791</v>
      </c>
      <c r="AK429" s="21">
        <f t="shared" si="122"/>
        <v>0.4238115307689854</v>
      </c>
      <c r="AL429" s="21">
        <f t="shared" si="123"/>
        <v>0.18598119411435285</v>
      </c>
      <c r="AM429" s="21">
        <f t="shared" si="124"/>
        <v>0.25088107215351696</v>
      </c>
      <c r="AN429" s="21">
        <f t="shared" si="125"/>
        <v>0.25088107215351696</v>
      </c>
      <c r="AO429" s="21">
        <f t="shared" si="132"/>
        <v>0.861</v>
      </c>
    </row>
    <row r="430" spans="1:41" ht="12.75">
      <c r="A430" s="12" t="s">
        <v>901</v>
      </c>
      <c r="B430" s="13" t="s">
        <v>902</v>
      </c>
      <c r="C430" s="14" t="s">
        <v>872</v>
      </c>
      <c r="D430" s="15"/>
      <c r="E430" s="15"/>
      <c r="F430" s="33">
        <v>2746713463</v>
      </c>
      <c r="G430" s="31">
        <v>116.17</v>
      </c>
      <c r="H430" s="18">
        <f t="shared" si="126"/>
        <v>1.1617</v>
      </c>
      <c r="I430" s="16">
        <v>7880608.41</v>
      </c>
      <c r="J430" s="16">
        <v>877923.05</v>
      </c>
      <c r="K430" s="16">
        <v>315728.69</v>
      </c>
      <c r="L430" s="16">
        <v>276784.55</v>
      </c>
      <c r="M430" s="19">
        <f t="shared" si="127"/>
        <v>9351044.700000001</v>
      </c>
      <c r="N430" s="16">
        <v>12234233</v>
      </c>
      <c r="O430" s="16">
        <v>14194726</v>
      </c>
      <c r="Q430" s="19">
        <f t="shared" si="128"/>
        <v>26428959</v>
      </c>
      <c r="R430" s="16">
        <v>15294083.38</v>
      </c>
      <c r="S430" s="16">
        <v>68667.75</v>
      </c>
      <c r="U430" s="20">
        <f t="shared" si="129"/>
        <v>15362751.13</v>
      </c>
      <c r="V430" s="19">
        <f t="shared" si="130"/>
        <v>51142754.83</v>
      </c>
      <c r="W430" s="21">
        <f t="shared" si="114"/>
        <v>0.5568139373116693</v>
      </c>
      <c r="X430" s="21">
        <f t="shared" si="131"/>
        <v>0</v>
      </c>
      <c r="Y430" s="21">
        <f t="shared" si="115"/>
        <v>0.002499996848051274</v>
      </c>
      <c r="Z430" s="21">
        <f t="shared" si="116"/>
        <v>0.5593139341597206</v>
      </c>
      <c r="AA430" s="22">
        <f t="shared" si="117"/>
        <v>0.9622029875345611</v>
      </c>
      <c r="AB430" s="22">
        <f t="shared" si="118"/>
        <v>0.3404448562241602</v>
      </c>
      <c r="AC430" s="23"/>
      <c r="AD430" s="22">
        <f t="shared" si="119"/>
        <v>1.8619617779184416</v>
      </c>
      <c r="AE430" s="32">
        <v>242666.96381085675</v>
      </c>
      <c r="AF430" s="25">
        <f t="shared" si="120"/>
        <v>4518.3661137933295</v>
      </c>
      <c r="AG430" s="25"/>
      <c r="AH430" s="25">
        <f t="shared" si="121"/>
        <v>4518.3661137933295</v>
      </c>
      <c r="AI430" s="26"/>
      <c r="AJ430" s="27">
        <v>2364981874</v>
      </c>
      <c r="AK430" s="21">
        <f t="shared" si="122"/>
        <v>0.3953960409930821</v>
      </c>
      <c r="AL430" s="21">
        <f t="shared" si="123"/>
        <v>1.117512116712316</v>
      </c>
      <c r="AM430" s="21">
        <f t="shared" si="124"/>
        <v>0.6466892430821227</v>
      </c>
      <c r="AN430" s="21">
        <f t="shared" si="125"/>
        <v>0.6495927642784124</v>
      </c>
      <c r="AO430" s="21">
        <f t="shared" si="132"/>
        <v>2.1630000000000003</v>
      </c>
    </row>
    <row r="431" spans="1:41" ht="12.75">
      <c r="A431" s="12" t="s">
        <v>903</v>
      </c>
      <c r="B431" s="13" t="s">
        <v>904</v>
      </c>
      <c r="C431" s="14" t="s">
        <v>872</v>
      </c>
      <c r="D431" s="15"/>
      <c r="E431" s="15"/>
      <c r="F431" s="33">
        <v>7614268636</v>
      </c>
      <c r="G431" s="31">
        <v>92.24</v>
      </c>
      <c r="H431" s="18">
        <f t="shared" si="126"/>
        <v>0.9224</v>
      </c>
      <c r="I431" s="16">
        <v>28262893.740000002</v>
      </c>
      <c r="J431" s="16">
        <v>3150597.54</v>
      </c>
      <c r="L431" s="16">
        <v>993766.73</v>
      </c>
      <c r="M431" s="19">
        <f t="shared" si="127"/>
        <v>32407258.01</v>
      </c>
      <c r="O431" s="16">
        <v>19848903</v>
      </c>
      <c r="P431" s="16">
        <v>3525531</v>
      </c>
      <c r="Q431" s="19">
        <f t="shared" si="128"/>
        <v>23374434</v>
      </c>
      <c r="R431" s="16">
        <v>17356722.07</v>
      </c>
      <c r="U431" s="20">
        <f t="shared" si="129"/>
        <v>17356722.07</v>
      </c>
      <c r="V431" s="19">
        <f t="shared" si="130"/>
        <v>73138414.08</v>
      </c>
      <c r="W431" s="21">
        <f t="shared" si="114"/>
        <v>0.2279499568473066</v>
      </c>
      <c r="X431" s="21">
        <f t="shared" si="131"/>
        <v>0</v>
      </c>
      <c r="Y431" s="21">
        <f t="shared" si="115"/>
        <v>0</v>
      </c>
      <c r="Z431" s="21">
        <f t="shared" si="116"/>
        <v>0.2279499568473066</v>
      </c>
      <c r="AA431" s="22">
        <f t="shared" si="117"/>
        <v>0.30698199810663995</v>
      </c>
      <c r="AB431" s="22">
        <f t="shared" si="118"/>
        <v>0.4256122230410889</v>
      </c>
      <c r="AC431" s="23"/>
      <c r="AD431" s="22">
        <f t="shared" si="119"/>
        <v>0.9605441779950356</v>
      </c>
      <c r="AE431" s="32">
        <v>917383.8237171305</v>
      </c>
      <c r="AF431" s="25">
        <f t="shared" si="120"/>
        <v>8811.876908583137</v>
      </c>
      <c r="AG431" s="25"/>
      <c r="AH431" s="25">
        <f t="shared" si="121"/>
        <v>8811.876908583137</v>
      </c>
      <c r="AI431" s="26"/>
      <c r="AJ431" s="27">
        <v>8254739704</v>
      </c>
      <c r="AK431" s="21">
        <f t="shared" si="122"/>
        <v>0.3925897020628817</v>
      </c>
      <c r="AL431" s="21">
        <f t="shared" si="123"/>
        <v>0.28316379241702133</v>
      </c>
      <c r="AM431" s="21">
        <f t="shared" si="124"/>
        <v>0.21026371142374667</v>
      </c>
      <c r="AN431" s="21">
        <f t="shared" si="125"/>
        <v>0.21026371142374667</v>
      </c>
      <c r="AO431" s="21">
        <f t="shared" si="132"/>
        <v>0.8859999999999999</v>
      </c>
    </row>
    <row r="432" spans="1:41" ht="12.75">
      <c r="A432" s="12" t="s">
        <v>905</v>
      </c>
      <c r="B432" s="13" t="s">
        <v>906</v>
      </c>
      <c r="C432" s="14" t="s">
        <v>872</v>
      </c>
      <c r="D432" s="15"/>
      <c r="E432" s="15"/>
      <c r="F432" s="33">
        <v>3227220311</v>
      </c>
      <c r="G432" s="31">
        <v>89.36</v>
      </c>
      <c r="H432" s="18">
        <f t="shared" si="126"/>
        <v>0.8936</v>
      </c>
      <c r="I432" s="16">
        <v>12260184.01</v>
      </c>
      <c r="J432" s="16">
        <v>1366571.72</v>
      </c>
      <c r="K432" s="16">
        <v>491453.58</v>
      </c>
      <c r="L432" s="16">
        <v>430818.43</v>
      </c>
      <c r="M432" s="19">
        <f t="shared" si="127"/>
        <v>14549027.74</v>
      </c>
      <c r="N432" s="16">
        <v>42667228</v>
      </c>
      <c r="Q432" s="19">
        <f t="shared" si="128"/>
        <v>42667228</v>
      </c>
      <c r="R432" s="16">
        <v>21073816.86</v>
      </c>
      <c r="S432" s="16">
        <v>322722</v>
      </c>
      <c r="U432" s="20">
        <f t="shared" si="129"/>
        <v>21396538.86</v>
      </c>
      <c r="V432" s="19">
        <f t="shared" si="130"/>
        <v>78612794.6</v>
      </c>
      <c r="W432" s="21">
        <f t="shared" si="114"/>
        <v>0.6530021141776335</v>
      </c>
      <c r="X432" s="21">
        <f t="shared" si="131"/>
        <v>0</v>
      </c>
      <c r="Y432" s="21">
        <f t="shared" si="115"/>
        <v>0.009999999036322376</v>
      </c>
      <c r="Z432" s="21">
        <f t="shared" si="116"/>
        <v>0.6630021132139559</v>
      </c>
      <c r="AA432" s="22">
        <f t="shared" si="117"/>
        <v>1.3221045943026728</v>
      </c>
      <c r="AB432" s="22">
        <f t="shared" si="118"/>
        <v>0.45082226615919435</v>
      </c>
      <c r="AC432" s="23"/>
      <c r="AD432" s="22">
        <f t="shared" si="119"/>
        <v>2.4359289736758227</v>
      </c>
      <c r="AE432" s="32">
        <v>156521.31653812111</v>
      </c>
      <c r="AF432" s="25">
        <f t="shared" si="120"/>
        <v>3812.7480995309397</v>
      </c>
      <c r="AG432" s="25"/>
      <c r="AH432" s="25">
        <f t="shared" si="121"/>
        <v>3812.7480995309397</v>
      </c>
      <c r="AI432" s="26"/>
      <c r="AJ432" s="27">
        <v>3611001108</v>
      </c>
      <c r="AK432" s="21">
        <f t="shared" si="122"/>
        <v>0.4029084263576471</v>
      </c>
      <c r="AL432" s="21">
        <f t="shared" si="123"/>
        <v>1.1815900002210689</v>
      </c>
      <c r="AM432" s="21">
        <f t="shared" si="124"/>
        <v>0.5836003986072441</v>
      </c>
      <c r="AN432" s="21">
        <f t="shared" si="125"/>
        <v>0.5925375877785524</v>
      </c>
      <c r="AO432" s="21">
        <f t="shared" si="132"/>
        <v>2.178</v>
      </c>
    </row>
    <row r="433" spans="1:41" ht="12.75">
      <c r="A433" s="12" t="s">
        <v>907</v>
      </c>
      <c r="B433" s="13" t="s">
        <v>908</v>
      </c>
      <c r="C433" s="14" t="s">
        <v>872</v>
      </c>
      <c r="D433" s="15"/>
      <c r="E433" s="15"/>
      <c r="F433" s="33">
        <v>1225331134</v>
      </c>
      <c r="G433" s="31">
        <v>96.49</v>
      </c>
      <c r="H433" s="18">
        <f t="shared" si="126"/>
        <v>0.9649</v>
      </c>
      <c r="I433" s="16">
        <v>3915057.28</v>
      </c>
      <c r="J433" s="16">
        <v>436418.98</v>
      </c>
      <c r="K433" s="16">
        <v>156965.19</v>
      </c>
      <c r="L433" s="16">
        <v>137650.12</v>
      </c>
      <c r="M433" s="19">
        <f t="shared" si="127"/>
        <v>4646091.57</v>
      </c>
      <c r="N433" s="16">
        <v>73002</v>
      </c>
      <c r="Q433" s="19">
        <f t="shared" si="128"/>
        <v>73002</v>
      </c>
      <c r="R433" s="16">
        <v>2961047.58</v>
      </c>
      <c r="U433" s="20">
        <f t="shared" si="129"/>
        <v>2961047.58</v>
      </c>
      <c r="V433" s="19">
        <f t="shared" si="130"/>
        <v>7680141.15</v>
      </c>
      <c r="W433" s="21">
        <f t="shared" si="114"/>
        <v>0.24165284777624857</v>
      </c>
      <c r="X433" s="21">
        <f t="shared" si="131"/>
        <v>0</v>
      </c>
      <c r="Y433" s="21">
        <f t="shared" si="115"/>
        <v>0</v>
      </c>
      <c r="Z433" s="21">
        <f t="shared" si="116"/>
        <v>0.24165284777624857</v>
      </c>
      <c r="AA433" s="22">
        <f t="shared" si="117"/>
        <v>0.005957736482357266</v>
      </c>
      <c r="AB433" s="22">
        <f t="shared" si="118"/>
        <v>0.3791702863888873</v>
      </c>
      <c r="AC433" s="23"/>
      <c r="AD433" s="22">
        <f t="shared" si="119"/>
        <v>0.6267808706474931</v>
      </c>
      <c r="AE433" s="32">
        <v>2269253.5307517084</v>
      </c>
      <c r="AF433" s="25">
        <f t="shared" si="120"/>
        <v>14223.247037244537</v>
      </c>
      <c r="AG433" s="25"/>
      <c r="AH433" s="25">
        <f t="shared" si="121"/>
        <v>14223.247037244537</v>
      </c>
      <c r="AI433" s="26"/>
      <c r="AJ433" s="27">
        <v>1269900702</v>
      </c>
      <c r="AK433" s="21">
        <f t="shared" si="122"/>
        <v>0.3658625877348322</v>
      </c>
      <c r="AL433" s="21">
        <f t="shared" si="123"/>
        <v>0.005748638447480754</v>
      </c>
      <c r="AM433" s="21">
        <f t="shared" si="124"/>
        <v>0.23317158383616676</v>
      </c>
      <c r="AN433" s="21">
        <f t="shared" si="125"/>
        <v>0.23317158383616676</v>
      </c>
      <c r="AO433" s="21">
        <f t="shared" si="132"/>
        <v>0.605</v>
      </c>
    </row>
    <row r="434" spans="1:41" ht="12.75">
      <c r="A434" s="12" t="s">
        <v>909</v>
      </c>
      <c r="B434" s="13" t="s">
        <v>759</v>
      </c>
      <c r="C434" s="14" t="s">
        <v>872</v>
      </c>
      <c r="D434" s="15"/>
      <c r="E434" s="15"/>
      <c r="F434" s="33">
        <v>1260622320</v>
      </c>
      <c r="G434" s="31">
        <v>95.39</v>
      </c>
      <c r="H434" s="18">
        <f t="shared" si="126"/>
        <v>0.9539</v>
      </c>
      <c r="I434" s="16">
        <v>4533018.300000001</v>
      </c>
      <c r="J434" s="16">
        <v>505293.6</v>
      </c>
      <c r="K434" s="16">
        <v>181729.31</v>
      </c>
      <c r="L434" s="16">
        <v>159363.04</v>
      </c>
      <c r="M434" s="19">
        <f t="shared" si="127"/>
        <v>5379404.25</v>
      </c>
      <c r="N434" s="16">
        <v>10558457</v>
      </c>
      <c r="Q434" s="19">
        <f t="shared" si="128"/>
        <v>10558457</v>
      </c>
      <c r="R434" s="16">
        <v>6876686.73</v>
      </c>
      <c r="S434" s="16">
        <v>378186</v>
      </c>
      <c r="U434" s="20">
        <f t="shared" si="129"/>
        <v>7254872.73</v>
      </c>
      <c r="V434" s="19">
        <f t="shared" si="130"/>
        <v>23192733.98</v>
      </c>
      <c r="W434" s="21">
        <f t="shared" si="114"/>
        <v>0.5454993633620576</v>
      </c>
      <c r="X434" s="21">
        <f t="shared" si="131"/>
        <v>0</v>
      </c>
      <c r="Y434" s="21">
        <f t="shared" si="115"/>
        <v>0.02999994478917365</v>
      </c>
      <c r="Z434" s="21">
        <f t="shared" si="116"/>
        <v>0.5754993081512313</v>
      </c>
      <c r="AA434" s="22">
        <f t="shared" si="117"/>
        <v>0.8375591033482574</v>
      </c>
      <c r="AB434" s="22">
        <f t="shared" si="118"/>
        <v>0.42672608319357697</v>
      </c>
      <c r="AC434" s="23"/>
      <c r="AD434" s="22">
        <f t="shared" si="119"/>
        <v>1.8397844946930655</v>
      </c>
      <c r="AE434" s="32">
        <v>263008.6187083429</v>
      </c>
      <c r="AF434" s="25">
        <f t="shared" si="120"/>
        <v>4838.791786702497</v>
      </c>
      <c r="AG434" s="25"/>
      <c r="AH434" s="25">
        <f t="shared" si="121"/>
        <v>4838.791786702497</v>
      </c>
      <c r="AI434" s="26"/>
      <c r="AJ434" s="27">
        <v>1321487905</v>
      </c>
      <c r="AK434" s="21">
        <f t="shared" si="122"/>
        <v>0.4070717733886486</v>
      </c>
      <c r="AL434" s="21">
        <f t="shared" si="123"/>
        <v>0.7989824923898945</v>
      </c>
      <c r="AM434" s="21">
        <f t="shared" si="124"/>
        <v>0.5203745493228711</v>
      </c>
      <c r="AN434" s="21">
        <f t="shared" si="125"/>
        <v>0.5489927454160091</v>
      </c>
      <c r="AO434" s="21">
        <f t="shared" si="132"/>
        <v>1.755</v>
      </c>
    </row>
    <row r="435" spans="1:41" ht="12.75">
      <c r="A435" s="12" t="s">
        <v>910</v>
      </c>
      <c r="B435" s="13" t="s">
        <v>911</v>
      </c>
      <c r="C435" s="14" t="s">
        <v>872</v>
      </c>
      <c r="D435" s="15"/>
      <c r="E435" s="15"/>
      <c r="F435" s="33">
        <v>253170678</v>
      </c>
      <c r="G435" s="31">
        <v>110.14</v>
      </c>
      <c r="H435" s="18">
        <f t="shared" si="126"/>
        <v>1.1014</v>
      </c>
      <c r="I435" s="16">
        <v>802066.16</v>
      </c>
      <c r="J435" s="16">
        <v>89403.88</v>
      </c>
      <c r="K435" s="16">
        <v>32155.5</v>
      </c>
      <c r="L435" s="16">
        <v>28199.18</v>
      </c>
      <c r="M435" s="19">
        <f t="shared" si="127"/>
        <v>951824.7200000001</v>
      </c>
      <c r="N435" s="16">
        <v>1637715</v>
      </c>
      <c r="O435" s="16">
        <v>923770</v>
      </c>
      <c r="Q435" s="19">
        <f t="shared" si="128"/>
        <v>2561485</v>
      </c>
      <c r="R435" s="16">
        <v>1667961.73</v>
      </c>
      <c r="U435" s="20">
        <f t="shared" si="129"/>
        <v>1667961.73</v>
      </c>
      <c r="V435" s="19">
        <f t="shared" si="130"/>
        <v>5181271.45</v>
      </c>
      <c r="W435" s="21">
        <f t="shared" si="114"/>
        <v>0.6588289541176644</v>
      </c>
      <c r="X435" s="21">
        <f t="shared" si="131"/>
        <v>0</v>
      </c>
      <c r="Y435" s="21">
        <f t="shared" si="115"/>
        <v>0</v>
      </c>
      <c r="Z435" s="21">
        <f t="shared" si="116"/>
        <v>0.6588289541176644</v>
      </c>
      <c r="AA435" s="22">
        <f t="shared" si="117"/>
        <v>1.0117621125144673</v>
      </c>
      <c r="AB435" s="22">
        <f t="shared" si="118"/>
        <v>0.37596167436104116</v>
      </c>
      <c r="AC435" s="23"/>
      <c r="AD435" s="22">
        <f t="shared" si="119"/>
        <v>2.046552740993173</v>
      </c>
      <c r="AE435" s="32">
        <v>233327.73512476007</v>
      </c>
      <c r="AF435" s="25">
        <f t="shared" si="120"/>
        <v>4775.175158693068</v>
      </c>
      <c r="AG435" s="25"/>
      <c r="AH435" s="25">
        <f t="shared" si="121"/>
        <v>4775.175158693068</v>
      </c>
      <c r="AI435" s="26"/>
      <c r="AJ435" s="27">
        <v>229871372</v>
      </c>
      <c r="AK435" s="21">
        <f t="shared" si="122"/>
        <v>0.4140684034373798</v>
      </c>
      <c r="AL435" s="21">
        <f t="shared" si="123"/>
        <v>1.1143123120176965</v>
      </c>
      <c r="AM435" s="21">
        <f t="shared" si="124"/>
        <v>0.7256065492139665</v>
      </c>
      <c r="AN435" s="21">
        <f t="shared" si="125"/>
        <v>0.7256065492139665</v>
      </c>
      <c r="AO435" s="21">
        <f t="shared" si="132"/>
        <v>2.254</v>
      </c>
    </row>
    <row r="436" spans="1:41" ht="12.75">
      <c r="A436" s="12" t="s">
        <v>912</v>
      </c>
      <c r="B436" s="13" t="s">
        <v>913</v>
      </c>
      <c r="C436" s="14" t="s">
        <v>872</v>
      </c>
      <c r="D436" s="15"/>
      <c r="E436" s="15"/>
      <c r="F436" s="33">
        <v>244468238</v>
      </c>
      <c r="G436" s="31">
        <v>88.84</v>
      </c>
      <c r="H436" s="18">
        <f t="shared" si="126"/>
        <v>0.8884000000000001</v>
      </c>
      <c r="I436" s="16">
        <v>939672.25</v>
      </c>
      <c r="J436" s="16">
        <v>104755.86</v>
      </c>
      <c r="K436" s="16">
        <v>37678.2</v>
      </c>
      <c r="L436" s="16">
        <v>33047.36</v>
      </c>
      <c r="M436" s="19">
        <f t="shared" si="127"/>
        <v>1115153.6700000002</v>
      </c>
      <c r="O436" s="16">
        <v>2353594</v>
      </c>
      <c r="Q436" s="19">
        <f t="shared" si="128"/>
        <v>2353594</v>
      </c>
      <c r="R436" s="16">
        <v>1612908.29</v>
      </c>
      <c r="U436" s="20">
        <f t="shared" si="129"/>
        <v>1612908.29</v>
      </c>
      <c r="V436" s="19">
        <f t="shared" si="130"/>
        <v>5081655.96</v>
      </c>
      <c r="W436" s="21">
        <f t="shared" si="114"/>
        <v>0.659761899212445</v>
      </c>
      <c r="X436" s="21">
        <f t="shared" si="131"/>
        <v>0</v>
      </c>
      <c r="Y436" s="21">
        <f t="shared" si="115"/>
        <v>0</v>
      </c>
      <c r="Z436" s="21">
        <f t="shared" si="116"/>
        <v>0.659761899212445</v>
      </c>
      <c r="AA436" s="22">
        <f t="shared" si="117"/>
        <v>0.9627401985856339</v>
      </c>
      <c r="AB436" s="22">
        <f t="shared" si="118"/>
        <v>0.45615482776948724</v>
      </c>
      <c r="AC436" s="23"/>
      <c r="AD436" s="22">
        <f t="shared" si="119"/>
        <v>2.0786569255675658</v>
      </c>
      <c r="AE436" s="32">
        <v>264631.8233295583</v>
      </c>
      <c r="AF436" s="25">
        <f t="shared" si="120"/>
        <v>5500.787722895589</v>
      </c>
      <c r="AG436" s="25"/>
      <c r="AH436" s="25">
        <f t="shared" si="121"/>
        <v>5500.787722895589</v>
      </c>
      <c r="AI436" s="26"/>
      <c r="AJ436" s="27">
        <v>275164632</v>
      </c>
      <c r="AK436" s="21">
        <f t="shared" si="122"/>
        <v>0.4052678070923011</v>
      </c>
      <c r="AL436" s="21">
        <f t="shared" si="123"/>
        <v>0.855340304054774</v>
      </c>
      <c r="AM436" s="21">
        <f t="shared" si="124"/>
        <v>0.5861611931289192</v>
      </c>
      <c r="AN436" s="21">
        <f t="shared" si="125"/>
        <v>0.5861611931289192</v>
      </c>
      <c r="AO436" s="21">
        <f t="shared" si="132"/>
        <v>1.846</v>
      </c>
    </row>
    <row r="437" spans="1:41" ht="12.75">
      <c r="A437" s="12" t="s">
        <v>914</v>
      </c>
      <c r="B437" s="13" t="s">
        <v>915</v>
      </c>
      <c r="C437" s="14" t="s">
        <v>872</v>
      </c>
      <c r="D437" s="15"/>
      <c r="E437" s="15"/>
      <c r="F437" s="33">
        <v>785150772</v>
      </c>
      <c r="G437" s="31">
        <v>94.36</v>
      </c>
      <c r="H437" s="18">
        <f t="shared" si="126"/>
        <v>0.9436</v>
      </c>
      <c r="I437" s="16">
        <v>2914157.34</v>
      </c>
      <c r="J437" s="16">
        <v>324858.98</v>
      </c>
      <c r="K437" s="16">
        <v>116842.7</v>
      </c>
      <c r="L437" s="16">
        <v>102470.49</v>
      </c>
      <c r="M437" s="19">
        <f t="shared" si="127"/>
        <v>3458329.5100000002</v>
      </c>
      <c r="N437" s="16">
        <v>11757885</v>
      </c>
      <c r="Q437" s="19">
        <f t="shared" si="128"/>
        <v>11757885</v>
      </c>
      <c r="R437" s="16">
        <v>1844772</v>
      </c>
      <c r="S437" s="16">
        <v>157030.16</v>
      </c>
      <c r="U437" s="20">
        <f t="shared" si="129"/>
        <v>2001802.16</v>
      </c>
      <c r="V437" s="19">
        <f t="shared" si="130"/>
        <v>17218016.67</v>
      </c>
      <c r="W437" s="21">
        <f t="shared" si="114"/>
        <v>0.23495767511007426</v>
      </c>
      <c r="X437" s="21">
        <f t="shared" si="131"/>
        <v>0</v>
      </c>
      <c r="Y437" s="21">
        <f t="shared" si="115"/>
        <v>0.02000000071323881</v>
      </c>
      <c r="Z437" s="21">
        <f t="shared" si="116"/>
        <v>0.2549576758233131</v>
      </c>
      <c r="AA437" s="22">
        <f t="shared" si="117"/>
        <v>1.4975321198563376</v>
      </c>
      <c r="AB437" s="22">
        <f t="shared" si="118"/>
        <v>0.44046693110810575</v>
      </c>
      <c r="AC437" s="23"/>
      <c r="AD437" s="22">
        <f t="shared" si="119"/>
        <v>2.1929567267877563</v>
      </c>
      <c r="AE437" s="32">
        <v>279327.41617357003</v>
      </c>
      <c r="AF437" s="25">
        <f t="shared" si="120"/>
        <v>6125.529362740735</v>
      </c>
      <c r="AG437" s="25"/>
      <c r="AH437" s="25">
        <f t="shared" si="121"/>
        <v>6125.529362740735</v>
      </c>
      <c r="AI437" s="26"/>
      <c r="AJ437" s="27">
        <v>831979687</v>
      </c>
      <c r="AK437" s="21">
        <f t="shared" si="122"/>
        <v>0.4156747531265148</v>
      </c>
      <c r="AL437" s="21">
        <f t="shared" si="123"/>
        <v>1.4132418355545742</v>
      </c>
      <c r="AM437" s="21">
        <f t="shared" si="124"/>
        <v>0.2217328173782685</v>
      </c>
      <c r="AN437" s="21">
        <f t="shared" si="125"/>
        <v>0.2406070954951091</v>
      </c>
      <c r="AO437" s="21">
        <f t="shared" si="132"/>
        <v>2.07</v>
      </c>
    </row>
    <row r="438" spans="1:41" ht="12.75">
      <c r="A438" s="12" t="s">
        <v>916</v>
      </c>
      <c r="B438" s="13" t="s">
        <v>917</v>
      </c>
      <c r="C438" s="14" t="s">
        <v>872</v>
      </c>
      <c r="D438" s="15"/>
      <c r="E438" s="15"/>
      <c r="F438" s="33">
        <v>3211392070</v>
      </c>
      <c r="G438" s="31">
        <v>97.75</v>
      </c>
      <c r="H438" s="18">
        <f t="shared" si="126"/>
        <v>0.9775</v>
      </c>
      <c r="I438" s="16">
        <v>11136550.370000001</v>
      </c>
      <c r="J438" s="16">
        <v>1241293.23</v>
      </c>
      <c r="K438" s="16">
        <v>446443.79</v>
      </c>
      <c r="L438" s="16">
        <v>391490.01</v>
      </c>
      <c r="M438" s="19">
        <f t="shared" si="127"/>
        <v>13215777.4</v>
      </c>
      <c r="N438" s="16">
        <v>33175062</v>
      </c>
      <c r="Q438" s="19">
        <f t="shared" si="128"/>
        <v>33175062</v>
      </c>
      <c r="R438" s="16">
        <v>13613087</v>
      </c>
      <c r="S438" s="16">
        <v>65002</v>
      </c>
      <c r="U438" s="20">
        <f t="shared" si="129"/>
        <v>13678089</v>
      </c>
      <c r="V438" s="19">
        <f t="shared" si="130"/>
        <v>60068928.39999999</v>
      </c>
      <c r="W438" s="21">
        <f t="shared" si="114"/>
        <v>0.42389987591891887</v>
      </c>
      <c r="X438" s="21">
        <f t="shared" si="131"/>
        <v>0</v>
      </c>
      <c r="Y438" s="21">
        <f t="shared" si="115"/>
        <v>0.002024106636098158</v>
      </c>
      <c r="Z438" s="21">
        <f t="shared" si="116"/>
        <v>0.42592398255501707</v>
      </c>
      <c r="AA438" s="22">
        <f t="shared" si="117"/>
        <v>1.0330430317092985</v>
      </c>
      <c r="AB438" s="22">
        <f t="shared" si="118"/>
        <v>0.41152799508532134</v>
      </c>
      <c r="AC438" s="23"/>
      <c r="AD438" s="22">
        <f t="shared" si="119"/>
        <v>1.8704950093496369</v>
      </c>
      <c r="AE438" s="32">
        <v>379446.9406392694</v>
      </c>
      <c r="AF438" s="25">
        <f t="shared" si="120"/>
        <v>7097.536087787414</v>
      </c>
      <c r="AG438" s="25"/>
      <c r="AH438" s="25">
        <f t="shared" si="121"/>
        <v>7097.536087787414</v>
      </c>
      <c r="AI438" s="26"/>
      <c r="AJ438" s="27">
        <v>3285250823</v>
      </c>
      <c r="AK438" s="21">
        <f t="shared" si="122"/>
        <v>0.40227605476807154</v>
      </c>
      <c r="AL438" s="21">
        <f t="shared" si="123"/>
        <v>1.0098182387701362</v>
      </c>
      <c r="AM438" s="21">
        <f t="shared" si="124"/>
        <v>0.41436979194084506</v>
      </c>
      <c r="AN438" s="21">
        <f t="shared" si="125"/>
        <v>0.4163483927692787</v>
      </c>
      <c r="AO438" s="21">
        <f t="shared" si="132"/>
        <v>1.8279999999999998</v>
      </c>
    </row>
    <row r="439" spans="1:41" ht="12.75">
      <c r="A439" s="12" t="s">
        <v>918</v>
      </c>
      <c r="B439" s="13" t="s">
        <v>919</v>
      </c>
      <c r="C439" s="14" t="s">
        <v>872</v>
      </c>
      <c r="D439" s="15"/>
      <c r="E439" s="15"/>
      <c r="F439" s="33">
        <v>1928873197</v>
      </c>
      <c r="G439" s="31">
        <v>94.78</v>
      </c>
      <c r="H439" s="18">
        <f t="shared" si="126"/>
        <v>0.9478</v>
      </c>
      <c r="I439" s="16">
        <v>7286296.39</v>
      </c>
      <c r="J439" s="16">
        <v>812152.28</v>
      </c>
      <c r="K439" s="16">
        <v>292090.25</v>
      </c>
      <c r="L439" s="16">
        <v>256071.74</v>
      </c>
      <c r="M439" s="19">
        <f t="shared" si="127"/>
        <v>8646610.66</v>
      </c>
      <c r="N439" s="16">
        <v>12455265</v>
      </c>
      <c r="Q439" s="19">
        <f t="shared" si="128"/>
        <v>12455265</v>
      </c>
      <c r="R439" s="16">
        <v>7605259.5</v>
      </c>
      <c r="S439" s="16">
        <v>192850</v>
      </c>
      <c r="U439" s="20">
        <f t="shared" si="129"/>
        <v>7798109.5</v>
      </c>
      <c r="V439" s="19">
        <f t="shared" si="130"/>
        <v>28899985.16</v>
      </c>
      <c r="W439" s="21">
        <f t="shared" si="114"/>
        <v>0.3942850941071996</v>
      </c>
      <c r="X439" s="21">
        <f t="shared" si="131"/>
        <v>0</v>
      </c>
      <c r="Y439" s="21">
        <f t="shared" si="115"/>
        <v>0.00999806520718635</v>
      </c>
      <c r="Z439" s="21">
        <f t="shared" si="116"/>
        <v>0.40428315931438596</v>
      </c>
      <c r="AA439" s="22">
        <f t="shared" si="117"/>
        <v>0.6457275169447025</v>
      </c>
      <c r="AB439" s="22">
        <f t="shared" si="118"/>
        <v>0.44827263261515476</v>
      </c>
      <c r="AC439" s="23"/>
      <c r="AD439" s="22">
        <f t="shared" si="119"/>
        <v>1.4982833088742433</v>
      </c>
      <c r="AE439" s="32">
        <v>532521.4695340502</v>
      </c>
      <c r="AF439" s="25">
        <f t="shared" si="120"/>
        <v>7978.680294200512</v>
      </c>
      <c r="AG439" s="25"/>
      <c r="AH439" s="25">
        <f t="shared" si="121"/>
        <v>7978.680294200512</v>
      </c>
      <c r="AI439" s="26"/>
      <c r="AJ439" s="27">
        <v>2035085668</v>
      </c>
      <c r="AK439" s="21">
        <f t="shared" si="122"/>
        <v>0.42487698655445494</v>
      </c>
      <c r="AL439" s="21">
        <f t="shared" si="123"/>
        <v>0.6120265694878846</v>
      </c>
      <c r="AM439" s="21">
        <f t="shared" si="124"/>
        <v>0.3737070934942086</v>
      </c>
      <c r="AN439" s="21">
        <f t="shared" si="125"/>
        <v>0.38318335304595147</v>
      </c>
      <c r="AO439" s="21">
        <f t="shared" si="132"/>
        <v>1.42</v>
      </c>
    </row>
    <row r="440" spans="1:41" ht="12.75">
      <c r="A440" s="12" t="s">
        <v>920</v>
      </c>
      <c r="B440" s="13" t="s">
        <v>921</v>
      </c>
      <c r="C440" s="14" t="s">
        <v>872</v>
      </c>
      <c r="D440" s="15"/>
      <c r="E440" s="15"/>
      <c r="F440" s="33">
        <v>623753994</v>
      </c>
      <c r="G440" s="31">
        <v>97.22</v>
      </c>
      <c r="H440" s="18">
        <f t="shared" si="126"/>
        <v>0.9722</v>
      </c>
      <c r="I440" s="16">
        <v>2283601.37</v>
      </c>
      <c r="J440" s="16">
        <v>254556.05</v>
      </c>
      <c r="K440" s="16">
        <v>91555.96</v>
      </c>
      <c r="L440" s="16">
        <v>80292.58</v>
      </c>
      <c r="M440" s="19">
        <f t="shared" si="127"/>
        <v>2710005.96</v>
      </c>
      <c r="N440" s="16">
        <v>2430356</v>
      </c>
      <c r="O440" s="16">
        <v>1649725</v>
      </c>
      <c r="Q440" s="19">
        <f t="shared" si="128"/>
        <v>4080081</v>
      </c>
      <c r="R440" s="16">
        <v>5398851.96</v>
      </c>
      <c r="U440" s="20">
        <f t="shared" si="129"/>
        <v>5398851.96</v>
      </c>
      <c r="V440" s="19">
        <f t="shared" si="130"/>
        <v>12188938.920000002</v>
      </c>
      <c r="W440" s="21">
        <f t="shared" si="114"/>
        <v>0.8655418661736056</v>
      </c>
      <c r="X440" s="21">
        <f t="shared" si="131"/>
        <v>0</v>
      </c>
      <c r="Y440" s="21">
        <f t="shared" si="115"/>
        <v>0</v>
      </c>
      <c r="Z440" s="21">
        <f t="shared" si="116"/>
        <v>0.8655418661736056</v>
      </c>
      <c r="AA440" s="22">
        <f t="shared" si="117"/>
        <v>0.6541170139585512</v>
      </c>
      <c r="AB440" s="22">
        <f t="shared" si="118"/>
        <v>0.43446711140417965</v>
      </c>
      <c r="AC440" s="23"/>
      <c r="AD440" s="22">
        <f t="shared" si="119"/>
        <v>1.9541259915363367</v>
      </c>
      <c r="AE440" s="32">
        <v>221353.92045454544</v>
      </c>
      <c r="AF440" s="25">
        <f t="shared" si="120"/>
        <v>4325.534492886941</v>
      </c>
      <c r="AG440" s="25"/>
      <c r="AH440" s="25">
        <f t="shared" si="121"/>
        <v>4325.534492886941</v>
      </c>
      <c r="AI440" s="26"/>
      <c r="AJ440" s="27">
        <v>641584606</v>
      </c>
      <c r="AK440" s="21">
        <f t="shared" si="122"/>
        <v>0.42239260958826685</v>
      </c>
      <c r="AL440" s="21">
        <f t="shared" si="123"/>
        <v>0.6359381072805852</v>
      </c>
      <c r="AM440" s="21">
        <f t="shared" si="124"/>
        <v>0.841487141292165</v>
      </c>
      <c r="AN440" s="21">
        <f t="shared" si="125"/>
        <v>0.841487141292165</v>
      </c>
      <c r="AO440" s="21">
        <f t="shared" si="132"/>
        <v>1.899</v>
      </c>
    </row>
    <row r="441" spans="1:41" ht="12.75">
      <c r="A441" s="12" t="s">
        <v>922</v>
      </c>
      <c r="B441" s="13" t="s">
        <v>923</v>
      </c>
      <c r="C441" s="14" t="s">
        <v>872</v>
      </c>
      <c r="D441" s="15"/>
      <c r="E441" s="15"/>
      <c r="F441" s="33">
        <v>1118987352</v>
      </c>
      <c r="G441" s="31">
        <v>94.23</v>
      </c>
      <c r="H441" s="18">
        <f t="shared" si="126"/>
        <v>0.9423</v>
      </c>
      <c r="I441" s="16">
        <v>4036504.37</v>
      </c>
      <c r="J441" s="16">
        <v>449931.67</v>
      </c>
      <c r="K441" s="16">
        <v>161824.17</v>
      </c>
      <c r="L441" s="16">
        <v>141909.08</v>
      </c>
      <c r="M441" s="19">
        <f t="shared" si="127"/>
        <v>4790169.29</v>
      </c>
      <c r="N441" s="16">
        <v>613281</v>
      </c>
      <c r="O441" s="16">
        <v>4209184</v>
      </c>
      <c r="Q441" s="19">
        <f t="shared" si="128"/>
        <v>4822465</v>
      </c>
      <c r="R441" s="16">
        <v>5022604.44</v>
      </c>
      <c r="U441" s="20">
        <f t="shared" si="129"/>
        <v>5022604.44</v>
      </c>
      <c r="V441" s="19">
        <f t="shared" si="130"/>
        <v>14635238.73</v>
      </c>
      <c r="W441" s="21">
        <f t="shared" si="114"/>
        <v>0.44885265512813416</v>
      </c>
      <c r="X441" s="21">
        <f t="shared" si="131"/>
        <v>0</v>
      </c>
      <c r="Y441" s="21">
        <f t="shared" si="115"/>
        <v>0</v>
      </c>
      <c r="Z441" s="21">
        <f t="shared" si="116"/>
        <v>0.44885265512813416</v>
      </c>
      <c r="AA441" s="22">
        <f t="shared" si="117"/>
        <v>0.4309668908572257</v>
      </c>
      <c r="AB441" s="22">
        <f t="shared" si="118"/>
        <v>0.4280807358044204</v>
      </c>
      <c r="AC441" s="23"/>
      <c r="AD441" s="22">
        <f t="shared" si="119"/>
        <v>1.3079002817897802</v>
      </c>
      <c r="AE441" s="32">
        <v>546762.9436325679</v>
      </c>
      <c r="AF441" s="25">
        <f t="shared" si="120"/>
        <v>7151.114080492452</v>
      </c>
      <c r="AG441" s="25"/>
      <c r="AH441" s="25">
        <f t="shared" si="121"/>
        <v>7151.114080492452</v>
      </c>
      <c r="AI441" s="26"/>
      <c r="AJ441" s="27">
        <v>1187492995</v>
      </c>
      <c r="AK441" s="21">
        <f t="shared" si="122"/>
        <v>0.4033850565998497</v>
      </c>
      <c r="AL441" s="21">
        <f t="shared" si="123"/>
        <v>0.40610471137979215</v>
      </c>
      <c r="AM441" s="21">
        <f t="shared" si="124"/>
        <v>0.4229586583792859</v>
      </c>
      <c r="AN441" s="21">
        <f t="shared" si="125"/>
        <v>0.4229586583792859</v>
      </c>
      <c r="AO441" s="21">
        <f t="shared" si="132"/>
        <v>1.232</v>
      </c>
    </row>
    <row r="442" spans="1:41" ht="12.75">
      <c r="A442" s="12" t="s">
        <v>924</v>
      </c>
      <c r="B442" s="13" t="s">
        <v>925</v>
      </c>
      <c r="C442" s="14" t="s">
        <v>872</v>
      </c>
      <c r="D442" s="15"/>
      <c r="E442" s="15"/>
      <c r="F442" s="33">
        <v>1103670678</v>
      </c>
      <c r="G442" s="31">
        <v>91.68</v>
      </c>
      <c r="H442" s="18">
        <f t="shared" si="126"/>
        <v>0.9168000000000001</v>
      </c>
      <c r="I442" s="16">
        <v>4276846.88</v>
      </c>
      <c r="J442" s="16">
        <v>476754.32</v>
      </c>
      <c r="L442" s="16">
        <v>150380.32</v>
      </c>
      <c r="M442" s="19">
        <f t="shared" si="127"/>
        <v>4903981.5200000005</v>
      </c>
      <c r="O442" s="16">
        <v>2338629</v>
      </c>
      <c r="P442" s="16">
        <v>533495</v>
      </c>
      <c r="Q442" s="19">
        <f t="shared" si="128"/>
        <v>2872124</v>
      </c>
      <c r="R442" s="16">
        <v>4128426.16</v>
      </c>
      <c r="U442" s="20">
        <f t="shared" si="129"/>
        <v>4128426.16</v>
      </c>
      <c r="V442" s="19">
        <f t="shared" si="130"/>
        <v>11904531.68</v>
      </c>
      <c r="W442" s="21">
        <f t="shared" si="114"/>
        <v>0.3740632275817334</v>
      </c>
      <c r="X442" s="21">
        <f t="shared" si="131"/>
        <v>0</v>
      </c>
      <c r="Y442" s="21">
        <f t="shared" si="115"/>
        <v>0</v>
      </c>
      <c r="Z442" s="21">
        <f t="shared" si="116"/>
        <v>0.3740632275817334</v>
      </c>
      <c r="AA442" s="22">
        <f t="shared" si="117"/>
        <v>0.26023378687605214</v>
      </c>
      <c r="AB442" s="22">
        <f t="shared" si="118"/>
        <v>0.44433376891797793</v>
      </c>
      <c r="AC442" s="23"/>
      <c r="AD442" s="22">
        <f t="shared" si="119"/>
        <v>1.0786307833757633</v>
      </c>
      <c r="AE442" s="32">
        <v>526173.9900387382</v>
      </c>
      <c r="AF442" s="25">
        <f t="shared" si="120"/>
        <v>5675.474630674354</v>
      </c>
      <c r="AG442" s="25"/>
      <c r="AH442" s="25">
        <f t="shared" si="121"/>
        <v>5675.474630674354</v>
      </c>
      <c r="AI442" s="26"/>
      <c r="AJ442" s="27">
        <v>1203814202</v>
      </c>
      <c r="AK442" s="21">
        <f t="shared" si="122"/>
        <v>0.40737029949078474</v>
      </c>
      <c r="AL442" s="21">
        <f t="shared" si="123"/>
        <v>0.2385853228204397</v>
      </c>
      <c r="AM442" s="21">
        <f t="shared" si="124"/>
        <v>0.34294546061519215</v>
      </c>
      <c r="AN442" s="21">
        <f t="shared" si="125"/>
        <v>0.34294546061519215</v>
      </c>
      <c r="AO442" s="21">
        <f t="shared" si="132"/>
        <v>0.9889999999999999</v>
      </c>
    </row>
    <row r="443" spans="1:41" ht="12.75">
      <c r="A443" s="12" t="s">
        <v>926</v>
      </c>
      <c r="B443" s="13" t="s">
        <v>927</v>
      </c>
      <c r="C443" s="14" t="s">
        <v>872</v>
      </c>
      <c r="D443" s="15"/>
      <c r="E443" s="15"/>
      <c r="F443" s="33">
        <v>274255530</v>
      </c>
      <c r="G443" s="31">
        <v>120.78</v>
      </c>
      <c r="H443" s="18">
        <f t="shared" si="126"/>
        <v>1.2078</v>
      </c>
      <c r="I443" s="16">
        <v>783463.22</v>
      </c>
      <c r="J443" s="16">
        <v>87302.88</v>
      </c>
      <c r="K443" s="16">
        <v>31397.85</v>
      </c>
      <c r="L443" s="16">
        <v>27530.91</v>
      </c>
      <c r="M443" s="19">
        <f t="shared" si="127"/>
        <v>929694.86</v>
      </c>
      <c r="O443" s="16">
        <v>1949912</v>
      </c>
      <c r="Q443" s="19">
        <f t="shared" si="128"/>
        <v>1949912</v>
      </c>
      <c r="R443" s="16">
        <v>2880907.75</v>
      </c>
      <c r="U443" s="20">
        <f t="shared" si="129"/>
        <v>2880907.75</v>
      </c>
      <c r="V443" s="19">
        <f t="shared" si="130"/>
        <v>5760514.609999999</v>
      </c>
      <c r="W443" s="21">
        <f t="shared" si="114"/>
        <v>1.050446548880892</v>
      </c>
      <c r="X443" s="21">
        <f t="shared" si="131"/>
        <v>0</v>
      </c>
      <c r="Y443" s="21">
        <f t="shared" si="115"/>
        <v>0</v>
      </c>
      <c r="Z443" s="21">
        <f t="shared" si="116"/>
        <v>1.050446548880892</v>
      </c>
      <c r="AA443" s="22">
        <f t="shared" si="117"/>
        <v>0.7109836581964273</v>
      </c>
      <c r="AB443" s="22">
        <f t="shared" si="118"/>
        <v>0.3389885556728792</v>
      </c>
      <c r="AC443" s="23"/>
      <c r="AD443" s="22">
        <f t="shared" si="119"/>
        <v>2.1004187627501985</v>
      </c>
      <c r="AE443" s="32">
        <v>208192.96028880865</v>
      </c>
      <c r="AF443" s="25">
        <f t="shared" si="120"/>
        <v>4372.9240006312075</v>
      </c>
      <c r="AG443" s="25"/>
      <c r="AH443" s="25">
        <f t="shared" si="121"/>
        <v>4372.9240006312075</v>
      </c>
      <c r="AI443" s="26"/>
      <c r="AJ443" s="27">
        <v>227114660</v>
      </c>
      <c r="AK443" s="21">
        <f t="shared" si="122"/>
        <v>0.40935043999361376</v>
      </c>
      <c r="AL443" s="21">
        <f t="shared" si="123"/>
        <v>0.8585584039357037</v>
      </c>
      <c r="AM443" s="21">
        <f t="shared" si="124"/>
        <v>1.2684816339024527</v>
      </c>
      <c r="AN443" s="21">
        <f t="shared" si="125"/>
        <v>1.2684816339024527</v>
      </c>
      <c r="AO443" s="21">
        <f t="shared" si="132"/>
        <v>2.536</v>
      </c>
    </row>
    <row r="444" spans="1:41" ht="12.75">
      <c r="A444" s="12" t="s">
        <v>928</v>
      </c>
      <c r="B444" s="13" t="s">
        <v>929</v>
      </c>
      <c r="C444" s="14" t="s">
        <v>872</v>
      </c>
      <c r="D444" s="30"/>
      <c r="E444" s="15"/>
      <c r="F444" s="33">
        <v>3669924002</v>
      </c>
      <c r="G444" s="31">
        <v>93.41</v>
      </c>
      <c r="H444" s="18">
        <f t="shared" si="126"/>
        <v>0.9340999999999999</v>
      </c>
      <c r="I444" s="16">
        <v>13223603.459999999</v>
      </c>
      <c r="J444" s="16">
        <v>1474114.8</v>
      </c>
      <c r="K444" s="16">
        <v>530197.16</v>
      </c>
      <c r="L444" s="16">
        <v>464965.12</v>
      </c>
      <c r="M444" s="19">
        <f t="shared" si="127"/>
        <v>15692880.54</v>
      </c>
      <c r="N444" s="16">
        <v>26949518</v>
      </c>
      <c r="O444" s="16">
        <v>8662431</v>
      </c>
      <c r="Q444" s="19">
        <f t="shared" si="128"/>
        <v>35611949</v>
      </c>
      <c r="R444" s="16">
        <v>32084905.46</v>
      </c>
      <c r="S444" s="16">
        <v>91748.1</v>
      </c>
      <c r="U444" s="20">
        <f t="shared" si="129"/>
        <v>32176653.560000002</v>
      </c>
      <c r="V444" s="19">
        <f t="shared" si="130"/>
        <v>83481483.1</v>
      </c>
      <c r="W444" s="21">
        <f t="shared" si="114"/>
        <v>0.8742662093960167</v>
      </c>
      <c r="X444" s="21">
        <f t="shared" si="131"/>
        <v>0</v>
      </c>
      <c r="Y444" s="21">
        <f t="shared" si="115"/>
        <v>0.0024999999986375743</v>
      </c>
      <c r="Z444" s="21">
        <f t="shared" si="116"/>
        <v>0.8767662093946544</v>
      </c>
      <c r="AA444" s="22">
        <f t="shared" si="117"/>
        <v>0.9703729281748761</v>
      </c>
      <c r="AB444" s="22">
        <f t="shared" si="118"/>
        <v>0.4276077796555962</v>
      </c>
      <c r="AC444" s="23"/>
      <c r="AD444" s="22">
        <f t="shared" si="119"/>
        <v>2.2747469172251265</v>
      </c>
      <c r="AE444" s="32">
        <v>242576.06345197695</v>
      </c>
      <c r="AF444" s="25">
        <f t="shared" si="120"/>
        <v>5517.991525299913</v>
      </c>
      <c r="AG444" s="25"/>
      <c r="AH444" s="25">
        <f t="shared" si="121"/>
        <v>5517.991525299913</v>
      </c>
      <c r="AI444" s="26"/>
      <c r="AJ444" s="27">
        <v>3928491580</v>
      </c>
      <c r="AK444" s="21">
        <f t="shared" si="122"/>
        <v>0.39946326014525907</v>
      </c>
      <c r="AL444" s="21">
        <f t="shared" si="123"/>
        <v>0.9065043993297803</v>
      </c>
      <c r="AM444" s="21">
        <f t="shared" si="124"/>
        <v>0.816723284411367</v>
      </c>
      <c r="AN444" s="21">
        <f t="shared" si="125"/>
        <v>0.819058738061493</v>
      </c>
      <c r="AO444" s="21">
        <f t="shared" si="132"/>
        <v>2.125</v>
      </c>
    </row>
    <row r="445" spans="1:41" ht="12.75">
      <c r="A445" s="12" t="s">
        <v>930</v>
      </c>
      <c r="B445" s="13" t="s">
        <v>931</v>
      </c>
      <c r="C445" s="14" t="s">
        <v>872</v>
      </c>
      <c r="D445" s="15"/>
      <c r="E445" s="15"/>
      <c r="F445" s="33">
        <v>1548330149</v>
      </c>
      <c r="G445" s="31">
        <v>94.19</v>
      </c>
      <c r="H445" s="18">
        <f t="shared" si="126"/>
        <v>0.9419</v>
      </c>
      <c r="I445" s="16">
        <v>5719521.74</v>
      </c>
      <c r="J445" s="16">
        <v>637577.29</v>
      </c>
      <c r="L445" s="16">
        <v>201108.59</v>
      </c>
      <c r="M445" s="19">
        <f t="shared" si="127"/>
        <v>6558207.62</v>
      </c>
      <c r="O445" s="16">
        <v>3625148</v>
      </c>
      <c r="P445" s="16">
        <v>713458</v>
      </c>
      <c r="Q445" s="19">
        <f t="shared" si="128"/>
        <v>4338606</v>
      </c>
      <c r="R445" s="16">
        <v>3907000</v>
      </c>
      <c r="U445" s="20">
        <f t="shared" si="129"/>
        <v>3907000</v>
      </c>
      <c r="V445" s="19">
        <f t="shared" si="130"/>
        <v>14803813.62</v>
      </c>
      <c r="W445" s="21">
        <f t="shared" si="114"/>
        <v>0.25233636395463616</v>
      </c>
      <c r="X445" s="21">
        <f t="shared" si="131"/>
        <v>0</v>
      </c>
      <c r="Y445" s="21">
        <f t="shared" si="115"/>
        <v>0</v>
      </c>
      <c r="Z445" s="21">
        <f t="shared" si="116"/>
        <v>0.25233636395463616</v>
      </c>
      <c r="AA445" s="22">
        <f t="shared" si="117"/>
        <v>0.28021194335084926</v>
      </c>
      <c r="AB445" s="22">
        <f t="shared" si="118"/>
        <v>0.4235664870464264</v>
      </c>
      <c r="AC445" s="23"/>
      <c r="AD445" s="22">
        <f t="shared" si="119"/>
        <v>0.9561147943519118</v>
      </c>
      <c r="AE445" s="32">
        <v>684422.6020892687</v>
      </c>
      <c r="AF445" s="25">
        <f t="shared" si="120"/>
        <v>6543.865754463815</v>
      </c>
      <c r="AG445" s="25"/>
      <c r="AH445" s="25">
        <f t="shared" si="121"/>
        <v>6543.865754463815</v>
      </c>
      <c r="AI445" s="26"/>
      <c r="AJ445" s="27">
        <v>1643787172</v>
      </c>
      <c r="AK445" s="21">
        <f t="shared" si="122"/>
        <v>0.39896938799081955</v>
      </c>
      <c r="AL445" s="21">
        <f t="shared" si="123"/>
        <v>0.2639396433980688</v>
      </c>
      <c r="AM445" s="21">
        <f t="shared" si="124"/>
        <v>0.23768283793371764</v>
      </c>
      <c r="AN445" s="21">
        <f t="shared" si="125"/>
        <v>0.23768283793371764</v>
      </c>
      <c r="AO445" s="21">
        <f t="shared" si="132"/>
        <v>0.901</v>
      </c>
    </row>
    <row r="446" spans="1:41" ht="12.75">
      <c r="A446" s="12" t="s">
        <v>932</v>
      </c>
      <c r="B446" s="13" t="s">
        <v>933</v>
      </c>
      <c r="C446" s="14" t="s">
        <v>872</v>
      </c>
      <c r="D446" s="15"/>
      <c r="E446" s="15"/>
      <c r="F446" s="33">
        <v>411829747</v>
      </c>
      <c r="G446" s="31">
        <v>103.12</v>
      </c>
      <c r="H446" s="18">
        <f t="shared" si="126"/>
        <v>1.0312000000000001</v>
      </c>
      <c r="I446" s="16">
        <v>1444463.79</v>
      </c>
      <c r="J446" s="16">
        <v>160995.35</v>
      </c>
      <c r="K446" s="16">
        <v>57901.94</v>
      </c>
      <c r="L446" s="16">
        <v>50774.94</v>
      </c>
      <c r="M446" s="19">
        <f t="shared" si="127"/>
        <v>1714136.02</v>
      </c>
      <c r="N446" s="16">
        <v>2746490</v>
      </c>
      <c r="O446" s="16">
        <v>2278879</v>
      </c>
      <c r="Q446" s="19">
        <f t="shared" si="128"/>
        <v>5025369</v>
      </c>
      <c r="R446" s="16">
        <v>2578183.37</v>
      </c>
      <c r="U446" s="20">
        <f t="shared" si="129"/>
        <v>2578183.37</v>
      </c>
      <c r="V446" s="19">
        <f t="shared" si="130"/>
        <v>9317688.39</v>
      </c>
      <c r="W446" s="21">
        <f t="shared" si="114"/>
        <v>0.6260313609643161</v>
      </c>
      <c r="X446" s="21">
        <f t="shared" si="131"/>
        <v>0</v>
      </c>
      <c r="Y446" s="21">
        <f t="shared" si="115"/>
        <v>0</v>
      </c>
      <c r="Z446" s="21">
        <f t="shared" si="116"/>
        <v>0.6260313609643161</v>
      </c>
      <c r="AA446" s="22">
        <f t="shared" si="117"/>
        <v>1.2202540094802816</v>
      </c>
      <c r="AB446" s="22">
        <f t="shared" si="118"/>
        <v>0.4162244307233105</v>
      </c>
      <c r="AC446" s="23"/>
      <c r="AD446" s="22">
        <f t="shared" si="119"/>
        <v>2.2625098011679086</v>
      </c>
      <c r="AE446" s="32">
        <v>215489.86083499005</v>
      </c>
      <c r="AF446" s="25">
        <f t="shared" si="120"/>
        <v>4875.479221914736</v>
      </c>
      <c r="AG446" s="25"/>
      <c r="AH446" s="25">
        <f t="shared" si="121"/>
        <v>4875.479221914736</v>
      </c>
      <c r="AI446" s="26"/>
      <c r="AJ446" s="27">
        <v>399382463</v>
      </c>
      <c r="AK446" s="21">
        <f t="shared" si="122"/>
        <v>0.42919661697814704</v>
      </c>
      <c r="AL446" s="21">
        <f t="shared" si="123"/>
        <v>1.2582848436186844</v>
      </c>
      <c r="AM446" s="21">
        <f t="shared" si="124"/>
        <v>0.6455424583828059</v>
      </c>
      <c r="AN446" s="21">
        <f t="shared" si="125"/>
        <v>0.6455424583828059</v>
      </c>
      <c r="AO446" s="21">
        <f t="shared" si="132"/>
        <v>2.333</v>
      </c>
    </row>
    <row r="447" spans="1:41" ht="12.75">
      <c r="A447" s="12" t="s">
        <v>934</v>
      </c>
      <c r="B447" s="13" t="s">
        <v>935</v>
      </c>
      <c r="C447" s="14" t="s">
        <v>872</v>
      </c>
      <c r="D447" s="15"/>
      <c r="E447" s="15"/>
      <c r="F447" s="33">
        <v>2251265268</v>
      </c>
      <c r="G447" s="31">
        <v>101.83</v>
      </c>
      <c r="H447" s="18">
        <f t="shared" si="126"/>
        <v>1.0183</v>
      </c>
      <c r="I447" s="16">
        <v>7714283.14</v>
      </c>
      <c r="J447" s="16">
        <v>859789.16</v>
      </c>
      <c r="K447" s="16">
        <v>309228.85</v>
      </c>
      <c r="L447" s="16">
        <v>271159.37</v>
      </c>
      <c r="M447" s="19">
        <f t="shared" si="127"/>
        <v>9154460.519999998</v>
      </c>
      <c r="N447" s="16">
        <v>29485621</v>
      </c>
      <c r="Q447" s="19">
        <f t="shared" si="128"/>
        <v>29485621</v>
      </c>
      <c r="R447" s="16">
        <v>16968123.51</v>
      </c>
      <c r="S447" s="16">
        <v>225126</v>
      </c>
      <c r="U447" s="20">
        <f t="shared" si="129"/>
        <v>17193249.51</v>
      </c>
      <c r="V447" s="19">
        <f t="shared" si="130"/>
        <v>55833331.03</v>
      </c>
      <c r="W447" s="21">
        <f t="shared" si="114"/>
        <v>0.7537149775812204</v>
      </c>
      <c r="X447" s="21">
        <f t="shared" si="131"/>
        <v>0</v>
      </c>
      <c r="Y447" s="21">
        <f t="shared" si="115"/>
        <v>0.009999976599825553</v>
      </c>
      <c r="Z447" s="21">
        <f t="shared" si="116"/>
        <v>0.763714954181046</v>
      </c>
      <c r="AA447" s="22">
        <f t="shared" si="117"/>
        <v>1.3097355260224268</v>
      </c>
      <c r="AB447" s="22">
        <f t="shared" si="118"/>
        <v>0.4066362436325739</v>
      </c>
      <c r="AC447" s="23"/>
      <c r="AD447" s="22">
        <f t="shared" si="119"/>
        <v>2.4800867238360467</v>
      </c>
      <c r="AE447" s="32">
        <v>237346.93608346325</v>
      </c>
      <c r="AF447" s="25">
        <f t="shared" si="120"/>
        <v>5886.4098512375995</v>
      </c>
      <c r="AG447" s="25"/>
      <c r="AH447" s="25">
        <f t="shared" si="121"/>
        <v>5886.4098512375995</v>
      </c>
      <c r="AI447" s="26"/>
      <c r="AJ447" s="27">
        <v>2210886977</v>
      </c>
      <c r="AK447" s="21">
        <f t="shared" si="122"/>
        <v>0.41406279991851425</v>
      </c>
      <c r="AL447" s="21">
        <f t="shared" si="123"/>
        <v>1.3336557366677184</v>
      </c>
      <c r="AM447" s="21">
        <f t="shared" si="124"/>
        <v>0.7674803681291937</v>
      </c>
      <c r="AN447" s="21">
        <f t="shared" si="125"/>
        <v>0.7776629782011694</v>
      </c>
      <c r="AO447" s="21">
        <f t="shared" si="132"/>
        <v>2.526</v>
      </c>
    </row>
    <row r="448" spans="1:41" ht="12.75">
      <c r="A448" s="12" t="s">
        <v>936</v>
      </c>
      <c r="B448" s="13" t="s">
        <v>937</v>
      </c>
      <c r="C448" s="14" t="s">
        <v>938</v>
      </c>
      <c r="D448" s="15"/>
      <c r="E448" s="15"/>
      <c r="F448" s="33">
        <v>741103300</v>
      </c>
      <c r="G448" s="31">
        <v>92.64</v>
      </c>
      <c r="H448" s="18">
        <f t="shared" si="126"/>
        <v>0.9264</v>
      </c>
      <c r="I448" s="16">
        <v>5448424.62</v>
      </c>
      <c r="L448" s="16">
        <v>78438.41</v>
      </c>
      <c r="M448" s="19">
        <f t="shared" si="127"/>
        <v>5526863.03</v>
      </c>
      <c r="N448" s="16">
        <v>15535142</v>
      </c>
      <c r="Q448" s="19">
        <f t="shared" si="128"/>
        <v>15535142</v>
      </c>
      <c r="R448" s="16">
        <v>7430419</v>
      </c>
      <c r="S448" s="16">
        <v>185275</v>
      </c>
      <c r="T448" s="16">
        <v>261994</v>
      </c>
      <c r="U448" s="20">
        <f t="shared" si="129"/>
        <v>7877688</v>
      </c>
      <c r="V448" s="19">
        <f t="shared" si="130"/>
        <v>28939693.03</v>
      </c>
      <c r="W448" s="21">
        <f t="shared" si="114"/>
        <v>1.0026158296690892</v>
      </c>
      <c r="X448" s="21">
        <f t="shared" si="131"/>
        <v>0.03535188684222564</v>
      </c>
      <c r="Y448" s="21">
        <f t="shared" si="115"/>
        <v>0.02499988867948638</v>
      </c>
      <c r="Z448" s="21">
        <f t="shared" si="116"/>
        <v>1.0629676051908015</v>
      </c>
      <c r="AA448" s="22">
        <f t="shared" si="117"/>
        <v>2.0962181655377865</v>
      </c>
      <c r="AB448" s="22">
        <f t="shared" si="118"/>
        <v>0.7457614923587575</v>
      </c>
      <c r="AC448" s="23"/>
      <c r="AD448" s="22">
        <f t="shared" si="119"/>
        <v>3.904947263087346</v>
      </c>
      <c r="AE448" s="32">
        <v>255709.15378356387</v>
      </c>
      <c r="AF448" s="25">
        <f t="shared" si="120"/>
        <v>9985.30760213509</v>
      </c>
      <c r="AG448" s="25"/>
      <c r="AH448" s="25">
        <f t="shared" si="121"/>
        <v>9985.30760213509</v>
      </c>
      <c r="AI448" s="26"/>
      <c r="AJ448" s="27">
        <v>799981973</v>
      </c>
      <c r="AK448" s="21">
        <f t="shared" si="122"/>
        <v>0.69087344671953</v>
      </c>
      <c r="AL448" s="21">
        <f t="shared" si="123"/>
        <v>1.9419365091118121</v>
      </c>
      <c r="AM448" s="21">
        <f t="shared" si="124"/>
        <v>0.928823304872146</v>
      </c>
      <c r="AN448" s="21">
        <f t="shared" si="125"/>
        <v>0.9847331897315141</v>
      </c>
      <c r="AO448" s="21">
        <f t="shared" si="132"/>
        <v>3.618</v>
      </c>
    </row>
    <row r="449" spans="1:41" ht="12.75">
      <c r="A449" s="12" t="s">
        <v>939</v>
      </c>
      <c r="B449" s="13" t="s">
        <v>940</v>
      </c>
      <c r="C449" s="14" t="s">
        <v>938</v>
      </c>
      <c r="D449" s="15"/>
      <c r="E449" s="15"/>
      <c r="F449" s="33">
        <v>5355566344</v>
      </c>
      <c r="G449" s="31">
        <v>56.61</v>
      </c>
      <c r="H449" s="18">
        <f t="shared" si="126"/>
        <v>0.5661</v>
      </c>
      <c r="I449" s="16">
        <v>68218705.87</v>
      </c>
      <c r="L449" s="16">
        <v>987719.65</v>
      </c>
      <c r="M449" s="19">
        <f t="shared" si="127"/>
        <v>69206425.52000001</v>
      </c>
      <c r="N449" s="16">
        <v>125879099</v>
      </c>
      <c r="Q449" s="19">
        <f t="shared" si="128"/>
        <v>125879099</v>
      </c>
      <c r="R449" s="16">
        <v>74908306</v>
      </c>
      <c r="T449" s="16">
        <v>3230846</v>
      </c>
      <c r="U449" s="20">
        <f t="shared" si="129"/>
        <v>78139152</v>
      </c>
      <c r="V449" s="19">
        <f t="shared" si="130"/>
        <v>273224676.52</v>
      </c>
      <c r="W449" s="21">
        <f t="shared" si="114"/>
        <v>1.3986999915316518</v>
      </c>
      <c r="X449" s="21">
        <f t="shared" si="131"/>
        <v>0.06032687847513293</v>
      </c>
      <c r="Y449" s="21">
        <f t="shared" si="115"/>
        <v>0</v>
      </c>
      <c r="Z449" s="21">
        <f t="shared" si="116"/>
        <v>1.459026870006785</v>
      </c>
      <c r="AA449" s="22">
        <f t="shared" si="117"/>
        <v>2.3504348730741818</v>
      </c>
      <c r="AB449" s="22">
        <f t="shared" si="118"/>
        <v>1.2922335580350717</v>
      </c>
      <c r="AC449" s="23"/>
      <c r="AD449" s="22">
        <f t="shared" si="119"/>
        <v>5.101695301116038</v>
      </c>
      <c r="AE449" s="32">
        <v>176611.07510215585</v>
      </c>
      <c r="AF449" s="25">
        <f t="shared" si="120"/>
        <v>9010.158919737203</v>
      </c>
      <c r="AG449" s="25"/>
      <c r="AH449" s="25">
        <f t="shared" si="121"/>
        <v>9010.158919737203</v>
      </c>
      <c r="AI449" s="26"/>
      <c r="AJ449" s="27">
        <v>9455229373</v>
      </c>
      <c r="AK449" s="21">
        <f t="shared" si="122"/>
        <v>0.7319380925609621</v>
      </c>
      <c r="AL449" s="21">
        <f t="shared" si="123"/>
        <v>1.331317242915922</v>
      </c>
      <c r="AM449" s="21">
        <f t="shared" si="124"/>
        <v>0.792242081550188</v>
      </c>
      <c r="AN449" s="21">
        <f t="shared" si="125"/>
        <v>0.826412019396708</v>
      </c>
      <c r="AO449" s="21">
        <f t="shared" si="132"/>
        <v>2.889</v>
      </c>
    </row>
    <row r="450" spans="1:41" ht="12.75">
      <c r="A450" s="12" t="s">
        <v>941</v>
      </c>
      <c r="B450" s="13" t="s">
        <v>942</v>
      </c>
      <c r="C450" s="14" t="s">
        <v>938</v>
      </c>
      <c r="D450" s="15"/>
      <c r="E450" s="15"/>
      <c r="F450" s="33">
        <v>516977300</v>
      </c>
      <c r="G450" s="31">
        <v>96.04</v>
      </c>
      <c r="H450" s="18">
        <f t="shared" si="126"/>
        <v>0.9604</v>
      </c>
      <c r="I450" s="16">
        <v>3690301.41</v>
      </c>
      <c r="L450" s="16">
        <v>53257.64</v>
      </c>
      <c r="M450" s="19">
        <f t="shared" si="127"/>
        <v>3743559.0500000003</v>
      </c>
      <c r="N450" s="16">
        <v>5905900</v>
      </c>
      <c r="O450" s="16">
        <v>4293727</v>
      </c>
      <c r="Q450" s="19">
        <f t="shared" si="128"/>
        <v>10199627</v>
      </c>
      <c r="R450" s="16">
        <v>6962576</v>
      </c>
      <c r="T450" s="16">
        <v>180888</v>
      </c>
      <c r="U450" s="20">
        <f t="shared" si="129"/>
        <v>7143464</v>
      </c>
      <c r="V450" s="19">
        <f t="shared" si="130"/>
        <v>21086650.05</v>
      </c>
      <c r="W450" s="21">
        <f aca="true" t="shared" si="133" ref="W450:X513">(R450/$F450)*100</f>
        <v>1.346785632560656</v>
      </c>
      <c r="X450" s="21">
        <f t="shared" si="131"/>
        <v>0.03498954402833548</v>
      </c>
      <c r="Y450" s="21">
        <f aca="true" t="shared" si="134" ref="Y450:Y513">(S450/$F450)*100</f>
        <v>0</v>
      </c>
      <c r="Z450" s="21">
        <f aca="true" t="shared" si="135" ref="Z450:Z513">(U450/$F450)*100</f>
        <v>1.3817751765889914</v>
      </c>
      <c r="AA450" s="22">
        <f aca="true" t="shared" si="136" ref="AA450:AA513">(Q450/F450)*100</f>
        <v>1.9729351752968651</v>
      </c>
      <c r="AB450" s="22">
        <f aca="true" t="shared" si="137" ref="AB450:AB513">(M450/F450)*100</f>
        <v>0.7241244538203129</v>
      </c>
      <c r="AC450" s="23"/>
      <c r="AD450" s="22">
        <f aca="true" t="shared" si="138" ref="AD450:AD513">((V450/F450)*100)-AC450</f>
        <v>4.07883480570617</v>
      </c>
      <c r="AE450" s="32">
        <v>231471.43698468787</v>
      </c>
      <c r="AF450" s="25">
        <f aca="true" t="shared" si="139" ref="AF450:AF513">AE450/100*AD450</f>
        <v>9441.337536999672</v>
      </c>
      <c r="AG450" s="25"/>
      <c r="AH450" s="25">
        <f aca="true" t="shared" si="140" ref="AH450:AH513">AF450-AG450</f>
        <v>9441.337536999672</v>
      </c>
      <c r="AI450" s="26"/>
      <c r="AJ450" s="27">
        <v>538293732</v>
      </c>
      <c r="AK450" s="21">
        <f aca="true" t="shared" si="141" ref="AK450:AK513">(M450/AJ450)*100</f>
        <v>0.6954491251627652</v>
      </c>
      <c r="AL450" s="21">
        <f aca="true" t="shared" si="142" ref="AL450:AL513">(Q450/AJ450)*100</f>
        <v>1.8948069415751623</v>
      </c>
      <c r="AM450" s="21">
        <f aca="true" t="shared" si="143" ref="AM450:AM513">(R450/AJ450)*100</f>
        <v>1.2934529209788383</v>
      </c>
      <c r="AN450" s="21">
        <f aca="true" t="shared" si="144" ref="AN450:AN513">(U450/AJ450)*100</f>
        <v>1.3270568790498196</v>
      </c>
      <c r="AO450" s="21">
        <f t="shared" si="132"/>
        <v>3.917</v>
      </c>
    </row>
    <row r="451" spans="1:41" ht="12.75">
      <c r="A451" s="12" t="s">
        <v>943</v>
      </c>
      <c r="B451" s="13" t="s">
        <v>944</v>
      </c>
      <c r="C451" s="14" t="s">
        <v>938</v>
      </c>
      <c r="D451" s="15"/>
      <c r="E451" s="15"/>
      <c r="F451" s="33">
        <v>1222857642</v>
      </c>
      <c r="G451" s="31">
        <v>53.1</v>
      </c>
      <c r="H451" s="18">
        <f aca="true" t="shared" si="145" ref="H451:H514">G451/100</f>
        <v>0.531</v>
      </c>
      <c r="I451" s="16">
        <v>15740402.23</v>
      </c>
      <c r="L451" s="16">
        <v>226670.97</v>
      </c>
      <c r="M451" s="19">
        <f aca="true" t="shared" si="146" ref="M451:M514">SUM(I451:L451)</f>
        <v>15967073.200000001</v>
      </c>
      <c r="N451" s="16">
        <v>35441966</v>
      </c>
      <c r="Q451" s="19">
        <f aca="true" t="shared" si="147" ref="Q451:Q514">SUM(N451:P451)</f>
        <v>35441966</v>
      </c>
      <c r="R451" s="16">
        <v>13547400.11</v>
      </c>
      <c r="T451" s="16">
        <v>752300.89</v>
      </c>
      <c r="U451" s="20">
        <f aca="true" t="shared" si="148" ref="U451:U514">SUM(R451:T451)</f>
        <v>14299701</v>
      </c>
      <c r="V451" s="19">
        <f aca="true" t="shared" si="149" ref="V451:V514">T451+S451+R451+P451+O451+N451+L451+K451+J451+I451</f>
        <v>65708740.2</v>
      </c>
      <c r="W451" s="21">
        <f t="shared" si="133"/>
        <v>1.1078476876378713</v>
      </c>
      <c r="X451" s="21">
        <f aca="true" t="shared" si="150" ref="X451:X514">(T451/$F451)*100</f>
        <v>0.061519907482411595</v>
      </c>
      <c r="Y451" s="21">
        <f t="shared" si="134"/>
        <v>0</v>
      </c>
      <c r="Z451" s="21">
        <f t="shared" si="135"/>
        <v>1.169367595120283</v>
      </c>
      <c r="AA451" s="22">
        <f t="shared" si="136"/>
        <v>2.8982904291323877</v>
      </c>
      <c r="AB451" s="22">
        <f t="shared" si="137"/>
        <v>1.3057180698389095</v>
      </c>
      <c r="AC451" s="23"/>
      <c r="AD451" s="22">
        <f t="shared" si="138"/>
        <v>5.37337609409158</v>
      </c>
      <c r="AE451" s="32">
        <v>182480.60029282578</v>
      </c>
      <c r="AF451" s="25">
        <f t="shared" si="139"/>
        <v>9805.36895248951</v>
      </c>
      <c r="AG451" s="25"/>
      <c r="AH451" s="25">
        <f t="shared" si="140"/>
        <v>9805.36895248951</v>
      </c>
      <c r="AI451" s="26"/>
      <c r="AJ451" s="27">
        <v>2302932934</v>
      </c>
      <c r="AK451" s="21">
        <f t="shared" si="141"/>
        <v>0.6933364391235893</v>
      </c>
      <c r="AL451" s="21">
        <f t="shared" si="142"/>
        <v>1.538992537591631</v>
      </c>
      <c r="AM451" s="21">
        <f t="shared" si="143"/>
        <v>0.5882672443469428</v>
      </c>
      <c r="AN451" s="21">
        <f t="shared" si="144"/>
        <v>0.6209343220066174</v>
      </c>
      <c r="AO451" s="21">
        <f aca="true" t="shared" si="151" ref="AO451:AO514">ROUND(AK451,3)+ROUND(AL451,3)+ROUND(AN451,3)</f>
        <v>2.8529999999999998</v>
      </c>
    </row>
    <row r="452" spans="1:41" ht="12.75">
      <c r="A452" s="12" t="s">
        <v>945</v>
      </c>
      <c r="B452" s="13" t="s">
        <v>946</v>
      </c>
      <c r="C452" s="14" t="s">
        <v>938</v>
      </c>
      <c r="D452" s="15"/>
      <c r="E452" s="15"/>
      <c r="F452" s="33">
        <v>1486752900</v>
      </c>
      <c r="G452" s="31">
        <v>90.34</v>
      </c>
      <c r="H452" s="18">
        <f t="shared" si="145"/>
        <v>0.9034</v>
      </c>
      <c r="I452" s="16">
        <v>11353222.64</v>
      </c>
      <c r="L452" s="16">
        <v>166301.05</v>
      </c>
      <c r="M452" s="19">
        <f t="shared" si="146"/>
        <v>11519523.690000001</v>
      </c>
      <c r="N452" s="16">
        <v>13328314</v>
      </c>
      <c r="O452" s="16">
        <v>7730201</v>
      </c>
      <c r="Q452" s="19">
        <f t="shared" si="147"/>
        <v>21058515</v>
      </c>
      <c r="R452" s="16">
        <v>11298544</v>
      </c>
      <c r="S452" s="16">
        <v>74338</v>
      </c>
      <c r="T452" s="16">
        <v>559220</v>
      </c>
      <c r="U452" s="20">
        <f t="shared" si="148"/>
        <v>11932102</v>
      </c>
      <c r="V452" s="19">
        <f t="shared" si="149"/>
        <v>44510140.69</v>
      </c>
      <c r="W452" s="21">
        <f t="shared" si="133"/>
        <v>0.7599476685063133</v>
      </c>
      <c r="X452" s="21">
        <f t="shared" si="150"/>
        <v>0.03761351331482185</v>
      </c>
      <c r="Y452" s="21">
        <f t="shared" si="134"/>
        <v>0.005000023877538763</v>
      </c>
      <c r="Z452" s="21">
        <f t="shared" si="135"/>
        <v>0.802561205698674</v>
      </c>
      <c r="AA452" s="22">
        <f t="shared" si="136"/>
        <v>1.416409882233961</v>
      </c>
      <c r="AB452" s="22">
        <f t="shared" si="137"/>
        <v>0.774810911080113</v>
      </c>
      <c r="AC452" s="23"/>
      <c r="AD452" s="22">
        <f t="shared" si="138"/>
        <v>2.993781999012748</v>
      </c>
      <c r="AE452" s="32">
        <v>302032.18489807635</v>
      </c>
      <c r="AF452" s="25">
        <f t="shared" si="139"/>
        <v>9042.18518270351</v>
      </c>
      <c r="AG452" s="25"/>
      <c r="AH452" s="25">
        <f t="shared" si="140"/>
        <v>9042.18518270351</v>
      </c>
      <c r="AI452" s="26"/>
      <c r="AJ452" s="27">
        <v>1645284642</v>
      </c>
      <c r="AK452" s="21">
        <f t="shared" si="141"/>
        <v>0.7001538454766663</v>
      </c>
      <c r="AL452" s="21">
        <f t="shared" si="142"/>
        <v>1.2799314150529828</v>
      </c>
      <c r="AM452" s="21">
        <f t="shared" si="143"/>
        <v>0.6867227537154632</v>
      </c>
      <c r="AN452" s="21">
        <f t="shared" si="144"/>
        <v>0.725230254717226</v>
      </c>
      <c r="AO452" s="21">
        <f t="shared" si="151"/>
        <v>2.705</v>
      </c>
    </row>
    <row r="453" spans="1:41" ht="12.75">
      <c r="A453" s="12" t="s">
        <v>947</v>
      </c>
      <c r="B453" s="13" t="s">
        <v>948</v>
      </c>
      <c r="C453" s="14" t="s">
        <v>938</v>
      </c>
      <c r="D453" s="15"/>
      <c r="E453" s="15"/>
      <c r="F453" s="33">
        <v>1180683215</v>
      </c>
      <c r="G453" s="31">
        <v>90.77</v>
      </c>
      <c r="H453" s="18">
        <f t="shared" si="145"/>
        <v>0.9077</v>
      </c>
      <c r="I453" s="16">
        <v>8996341.42</v>
      </c>
      <c r="L453" s="16">
        <v>129174.95</v>
      </c>
      <c r="M453" s="19">
        <f t="shared" si="146"/>
        <v>9125516.37</v>
      </c>
      <c r="N453" s="16">
        <v>10229217</v>
      </c>
      <c r="O453" s="16">
        <v>3043766</v>
      </c>
      <c r="Q453" s="19">
        <f t="shared" si="147"/>
        <v>13272983</v>
      </c>
      <c r="R453" s="16">
        <v>9313845.66</v>
      </c>
      <c r="T453" s="16">
        <v>429942</v>
      </c>
      <c r="U453" s="20">
        <f t="shared" si="148"/>
        <v>9743787.66</v>
      </c>
      <c r="V453" s="19">
        <f t="shared" si="149"/>
        <v>32142287.03</v>
      </c>
      <c r="W453" s="21">
        <f t="shared" si="133"/>
        <v>0.788852212149048</v>
      </c>
      <c r="X453" s="21">
        <f t="shared" si="150"/>
        <v>0.03641467876715771</v>
      </c>
      <c r="Y453" s="21">
        <f t="shared" si="134"/>
        <v>0</v>
      </c>
      <c r="Z453" s="21">
        <f t="shared" si="135"/>
        <v>0.8252668909162058</v>
      </c>
      <c r="AA453" s="22">
        <f t="shared" si="136"/>
        <v>1.1241781733976797</v>
      </c>
      <c r="AB453" s="22">
        <f t="shared" si="137"/>
        <v>0.7729013383153752</v>
      </c>
      <c r="AC453" s="23"/>
      <c r="AD453" s="22">
        <f t="shared" si="138"/>
        <v>2.722346402629261</v>
      </c>
      <c r="AE453" s="32">
        <v>377078.5081743869</v>
      </c>
      <c r="AF453" s="25">
        <f t="shared" si="139"/>
        <v>10265.383202373507</v>
      </c>
      <c r="AG453" s="25"/>
      <c r="AH453" s="25">
        <f t="shared" si="140"/>
        <v>10265.383202373507</v>
      </c>
      <c r="AI453" s="26"/>
      <c r="AJ453" s="27">
        <v>1300741578</v>
      </c>
      <c r="AK453" s="21">
        <f t="shared" si="141"/>
        <v>0.7015625950875847</v>
      </c>
      <c r="AL453" s="21">
        <f t="shared" si="142"/>
        <v>1.020416601152116</v>
      </c>
      <c r="AM453" s="21">
        <f t="shared" si="143"/>
        <v>0.7160412043044572</v>
      </c>
      <c r="AN453" s="21">
        <f t="shared" si="144"/>
        <v>0.7490948105911933</v>
      </c>
      <c r="AO453" s="21">
        <f t="shared" si="151"/>
        <v>2.471</v>
      </c>
    </row>
    <row r="454" spans="1:41" ht="12.75">
      <c r="A454" s="12" t="s">
        <v>949</v>
      </c>
      <c r="B454" s="13" t="s">
        <v>950</v>
      </c>
      <c r="C454" s="14" t="s">
        <v>938</v>
      </c>
      <c r="D454" s="15"/>
      <c r="E454" s="15"/>
      <c r="F454" s="33">
        <v>1331213900</v>
      </c>
      <c r="G454" s="31">
        <v>43.94</v>
      </c>
      <c r="H454" s="18">
        <f t="shared" si="145"/>
        <v>0.43939999999999996</v>
      </c>
      <c r="I454" s="16">
        <v>22498129.09</v>
      </c>
      <c r="L454" s="16">
        <v>324896.4</v>
      </c>
      <c r="M454" s="19">
        <f t="shared" si="146"/>
        <v>22823025.49</v>
      </c>
      <c r="N454" s="16">
        <v>16907512</v>
      </c>
      <c r="Q454" s="19">
        <f t="shared" si="147"/>
        <v>16907512</v>
      </c>
      <c r="R454" s="16">
        <v>58150340</v>
      </c>
      <c r="T454" s="16">
        <v>1068976</v>
      </c>
      <c r="U454" s="20">
        <f t="shared" si="148"/>
        <v>59219316</v>
      </c>
      <c r="V454" s="19">
        <f t="shared" si="149"/>
        <v>98949853.49000001</v>
      </c>
      <c r="W454" s="21">
        <f t="shared" si="133"/>
        <v>4.36821911189479</v>
      </c>
      <c r="X454" s="21">
        <f t="shared" si="150"/>
        <v>0.08030084421444217</v>
      </c>
      <c r="Y454" s="21">
        <f t="shared" si="134"/>
        <v>0</v>
      </c>
      <c r="Z454" s="21">
        <f t="shared" si="135"/>
        <v>4.448519956109232</v>
      </c>
      <c r="AA454" s="22">
        <f t="shared" si="136"/>
        <v>1.2700822910578082</v>
      </c>
      <c r="AB454" s="22">
        <f t="shared" si="137"/>
        <v>1.7144521620454833</v>
      </c>
      <c r="AC454" s="23"/>
      <c r="AD454" s="22">
        <f t="shared" si="138"/>
        <v>7.4330544092125255</v>
      </c>
      <c r="AE454" s="32">
        <v>129696.32143984844</v>
      </c>
      <c r="AF454" s="25">
        <f t="shared" si="139"/>
        <v>9640.398139371106</v>
      </c>
      <c r="AG454" s="25"/>
      <c r="AH454" s="25">
        <f t="shared" si="140"/>
        <v>9640.398139371106</v>
      </c>
      <c r="AI454" s="26"/>
      <c r="AJ454" s="27">
        <v>3022199115</v>
      </c>
      <c r="AK454" s="21">
        <f t="shared" si="141"/>
        <v>0.7551794114664082</v>
      </c>
      <c r="AL454" s="21">
        <f t="shared" si="142"/>
        <v>0.5594440126755182</v>
      </c>
      <c r="AM454" s="21">
        <f t="shared" si="143"/>
        <v>1.9241068436352844</v>
      </c>
      <c r="AN454" s="21">
        <f t="shared" si="144"/>
        <v>1.9594776434841223</v>
      </c>
      <c r="AO454" s="21">
        <f t="shared" si="151"/>
        <v>3.273</v>
      </c>
    </row>
    <row r="455" spans="1:41" ht="12.75">
      <c r="A455" s="12" t="s">
        <v>951</v>
      </c>
      <c r="B455" s="13" t="s">
        <v>952</v>
      </c>
      <c r="C455" s="14" t="s">
        <v>938</v>
      </c>
      <c r="D455" s="15"/>
      <c r="E455" s="15"/>
      <c r="F455" s="33">
        <v>8193089625</v>
      </c>
      <c r="G455" s="31">
        <v>125.57</v>
      </c>
      <c r="H455" s="18">
        <f t="shared" si="145"/>
        <v>1.2557</v>
      </c>
      <c r="I455" s="16">
        <v>43286576.44</v>
      </c>
      <c r="L455" s="16">
        <v>664603.18</v>
      </c>
      <c r="M455" s="19">
        <f t="shared" si="146"/>
        <v>43951179.62</v>
      </c>
      <c r="N455" s="16">
        <v>39460861</v>
      </c>
      <c r="Q455" s="19">
        <f t="shared" si="147"/>
        <v>39460861</v>
      </c>
      <c r="R455" s="16">
        <v>151526876.19</v>
      </c>
      <c r="T455" s="16">
        <v>2327404.51</v>
      </c>
      <c r="U455" s="20">
        <f t="shared" si="148"/>
        <v>153854280.7</v>
      </c>
      <c r="V455" s="19">
        <f t="shared" si="149"/>
        <v>237266321.32</v>
      </c>
      <c r="W455" s="21">
        <f t="shared" si="133"/>
        <v>1.8494473162802731</v>
      </c>
      <c r="X455" s="21">
        <f t="shared" si="150"/>
        <v>0.028406921155827092</v>
      </c>
      <c r="Y455" s="21">
        <f t="shared" si="134"/>
        <v>0</v>
      </c>
      <c r="Z455" s="21">
        <f t="shared" si="135"/>
        <v>1.8778542374361002</v>
      </c>
      <c r="AA455" s="22">
        <f t="shared" si="136"/>
        <v>0.4816359005715137</v>
      </c>
      <c r="AB455" s="22">
        <f t="shared" si="137"/>
        <v>0.5364420704722853</v>
      </c>
      <c r="AC455" s="23"/>
      <c r="AD455" s="22">
        <f t="shared" si="138"/>
        <v>2.8959322084798993</v>
      </c>
      <c r="AE455" s="32">
        <v>305679.0301589078</v>
      </c>
      <c r="AF455" s="25">
        <f t="shared" si="139"/>
        <v>8852.257488940797</v>
      </c>
      <c r="AG455" s="25"/>
      <c r="AH455" s="25">
        <f t="shared" si="140"/>
        <v>8852.257488940797</v>
      </c>
      <c r="AI455" s="26"/>
      <c r="AJ455" s="27">
        <v>6527535728</v>
      </c>
      <c r="AK455" s="21">
        <f t="shared" si="141"/>
        <v>0.673319633188226</v>
      </c>
      <c r="AL455" s="21">
        <f t="shared" si="142"/>
        <v>0.6045292227315098</v>
      </c>
      <c r="AM455" s="21">
        <f t="shared" si="143"/>
        <v>2.321348859723928</v>
      </c>
      <c r="AN455" s="21">
        <f t="shared" si="144"/>
        <v>2.3570040381401336</v>
      </c>
      <c r="AO455" s="21">
        <f t="shared" si="151"/>
        <v>3.6350000000000002</v>
      </c>
    </row>
    <row r="456" spans="1:41" ht="12.75">
      <c r="A456" s="12" t="s">
        <v>953</v>
      </c>
      <c r="B456" s="13" t="s">
        <v>954</v>
      </c>
      <c r="C456" s="14" t="s">
        <v>938</v>
      </c>
      <c r="D456" s="15"/>
      <c r="E456" s="15"/>
      <c r="F456" s="33">
        <v>618381000</v>
      </c>
      <c r="G456" s="31">
        <v>55.1</v>
      </c>
      <c r="H456" s="18">
        <f t="shared" si="145"/>
        <v>0.551</v>
      </c>
      <c r="I456" s="16">
        <v>7850501.11</v>
      </c>
      <c r="L456" s="16">
        <v>113101.28</v>
      </c>
      <c r="M456" s="19">
        <f t="shared" si="146"/>
        <v>7963602.390000001</v>
      </c>
      <c r="N456" s="16">
        <v>23071202</v>
      </c>
      <c r="Q456" s="19">
        <f t="shared" si="147"/>
        <v>23071202</v>
      </c>
      <c r="R456" s="16">
        <v>9549528</v>
      </c>
      <c r="S456" s="16">
        <v>61838</v>
      </c>
      <c r="T456" s="16">
        <v>376170</v>
      </c>
      <c r="U456" s="20">
        <f t="shared" si="148"/>
        <v>9987536</v>
      </c>
      <c r="V456" s="19">
        <f t="shared" si="149"/>
        <v>41022340.39</v>
      </c>
      <c r="W456" s="21">
        <f t="shared" si="133"/>
        <v>1.5442790124534873</v>
      </c>
      <c r="X456" s="21">
        <f t="shared" si="150"/>
        <v>0.060831429167455014</v>
      </c>
      <c r="Y456" s="21">
        <f t="shared" si="134"/>
        <v>0.009999983828739886</v>
      </c>
      <c r="Z456" s="21">
        <f t="shared" si="135"/>
        <v>1.6151104254496822</v>
      </c>
      <c r="AA456" s="22">
        <f t="shared" si="136"/>
        <v>3.730904086639143</v>
      </c>
      <c r="AB456" s="22">
        <f t="shared" si="137"/>
        <v>1.2878148568600911</v>
      </c>
      <c r="AC456" s="23"/>
      <c r="AD456" s="22">
        <f t="shared" si="138"/>
        <v>6.633829368948916</v>
      </c>
      <c r="AE456" s="32">
        <v>144324.95263870095</v>
      </c>
      <c r="AF456" s="25">
        <f t="shared" si="139"/>
        <v>9574.271094867758</v>
      </c>
      <c r="AG456" s="25"/>
      <c r="AH456" s="25">
        <f t="shared" si="140"/>
        <v>9574.271094867758</v>
      </c>
      <c r="AI456" s="26"/>
      <c r="AJ456" s="27">
        <v>1122288566</v>
      </c>
      <c r="AK456" s="21">
        <f t="shared" si="141"/>
        <v>0.7095859862836739</v>
      </c>
      <c r="AL456" s="21">
        <f t="shared" si="142"/>
        <v>2.055728152183634</v>
      </c>
      <c r="AM456" s="21">
        <f t="shared" si="143"/>
        <v>0.8508977360462567</v>
      </c>
      <c r="AN456" s="21">
        <f t="shared" si="144"/>
        <v>0.8899258446156173</v>
      </c>
      <c r="AO456" s="21">
        <f t="shared" si="151"/>
        <v>3.656</v>
      </c>
    </row>
    <row r="457" spans="1:41" ht="12.75">
      <c r="A457" s="12" t="s">
        <v>955</v>
      </c>
      <c r="B457" s="13" t="s">
        <v>956</v>
      </c>
      <c r="C457" s="14" t="s">
        <v>938</v>
      </c>
      <c r="D457" s="15"/>
      <c r="E457" s="15"/>
      <c r="F457" s="33">
        <v>179108732</v>
      </c>
      <c r="G457" s="31">
        <v>67.98</v>
      </c>
      <c r="H457" s="18">
        <f t="shared" si="145"/>
        <v>0.6798000000000001</v>
      </c>
      <c r="I457" s="16">
        <v>1863731.13</v>
      </c>
      <c r="L457" s="16">
        <v>26799.08</v>
      </c>
      <c r="M457" s="19">
        <f t="shared" si="146"/>
        <v>1890530.21</v>
      </c>
      <c r="N457" s="16">
        <v>2865718</v>
      </c>
      <c r="O457" s="16">
        <v>2991620</v>
      </c>
      <c r="Q457" s="19">
        <f t="shared" si="147"/>
        <v>5857338</v>
      </c>
      <c r="R457" s="16">
        <v>4075320</v>
      </c>
      <c r="U457" s="20">
        <f t="shared" si="148"/>
        <v>4075320</v>
      </c>
      <c r="V457" s="19">
        <f t="shared" si="149"/>
        <v>11823188.21</v>
      </c>
      <c r="W457" s="21">
        <f t="shared" si="133"/>
        <v>2.275332952499491</v>
      </c>
      <c r="X457" s="21">
        <f t="shared" si="150"/>
        <v>0</v>
      </c>
      <c r="Y457" s="21">
        <f t="shared" si="134"/>
        <v>0</v>
      </c>
      <c r="Z457" s="21">
        <f t="shared" si="135"/>
        <v>2.275332952499491</v>
      </c>
      <c r="AA457" s="22">
        <f t="shared" si="136"/>
        <v>3.2702693691114963</v>
      </c>
      <c r="AB457" s="22">
        <f t="shared" si="137"/>
        <v>1.0555209614235892</v>
      </c>
      <c r="AC457" s="23"/>
      <c r="AD457" s="22">
        <f t="shared" si="138"/>
        <v>6.6011232830345765</v>
      </c>
      <c r="AE457" s="32">
        <v>145802.58302583024</v>
      </c>
      <c r="AF457" s="25">
        <f t="shared" si="139"/>
        <v>9624.6082553839</v>
      </c>
      <c r="AG457" s="25"/>
      <c r="AH457" s="25">
        <f t="shared" si="140"/>
        <v>9624.6082553839</v>
      </c>
      <c r="AI457" s="26"/>
      <c r="AJ457" s="27">
        <v>263383295</v>
      </c>
      <c r="AK457" s="21">
        <f t="shared" si="141"/>
        <v>0.7177866804346874</v>
      </c>
      <c r="AL457" s="21">
        <f t="shared" si="142"/>
        <v>2.2238836369633845</v>
      </c>
      <c r="AM457" s="21">
        <f t="shared" si="143"/>
        <v>1.547296308218788</v>
      </c>
      <c r="AN457" s="21">
        <f t="shared" si="144"/>
        <v>1.547296308218788</v>
      </c>
      <c r="AO457" s="21">
        <f t="shared" si="151"/>
        <v>4.489</v>
      </c>
    </row>
    <row r="458" spans="1:41" ht="12.75">
      <c r="A458" s="12" t="s">
        <v>957</v>
      </c>
      <c r="B458" s="13" t="s">
        <v>958</v>
      </c>
      <c r="C458" s="14" t="s">
        <v>938</v>
      </c>
      <c r="D458" s="15"/>
      <c r="E458" s="15"/>
      <c r="F458" s="33">
        <v>1461359600</v>
      </c>
      <c r="G458" s="31">
        <v>89.7</v>
      </c>
      <c r="H458" s="18">
        <f t="shared" si="145"/>
        <v>0.897</v>
      </c>
      <c r="I458" s="16">
        <v>11344091.21</v>
      </c>
      <c r="L458" s="16">
        <v>163113.49</v>
      </c>
      <c r="M458" s="19">
        <f t="shared" si="146"/>
        <v>11507204.700000001</v>
      </c>
      <c r="N458" s="16">
        <v>17884484</v>
      </c>
      <c r="O458" s="16">
        <v>9232809</v>
      </c>
      <c r="Q458" s="19">
        <f t="shared" si="147"/>
        <v>27117293</v>
      </c>
      <c r="R458" s="16">
        <v>10868617.71</v>
      </c>
      <c r="S458" s="16">
        <v>146136</v>
      </c>
      <c r="U458" s="20">
        <f t="shared" si="148"/>
        <v>11014753.71</v>
      </c>
      <c r="V458" s="19">
        <f t="shared" si="149"/>
        <v>49639251.410000004</v>
      </c>
      <c r="W458" s="21">
        <f t="shared" si="133"/>
        <v>0.7437332816645541</v>
      </c>
      <c r="X458" s="21">
        <f t="shared" si="150"/>
        <v>0</v>
      </c>
      <c r="Y458" s="21">
        <f t="shared" si="134"/>
        <v>0.010000002737177077</v>
      </c>
      <c r="Z458" s="21">
        <f t="shared" si="135"/>
        <v>0.7537332844017312</v>
      </c>
      <c r="AA458" s="22">
        <f t="shared" si="136"/>
        <v>1.855620820501675</v>
      </c>
      <c r="AB458" s="22">
        <f t="shared" si="137"/>
        <v>0.7874314234497793</v>
      </c>
      <c r="AC458" s="23"/>
      <c r="AD458" s="22">
        <f t="shared" si="138"/>
        <v>3.3967855283531856</v>
      </c>
      <c r="AE458" s="32">
        <v>301346.51109057304</v>
      </c>
      <c r="AF458" s="25">
        <f t="shared" si="139"/>
        <v>10236.094678921812</v>
      </c>
      <c r="AG458" s="25"/>
      <c r="AH458" s="25">
        <f t="shared" si="140"/>
        <v>10236.094678921812</v>
      </c>
      <c r="AI458" s="26"/>
      <c r="AJ458" s="27">
        <v>1629163434</v>
      </c>
      <c r="AK458" s="21">
        <f t="shared" si="141"/>
        <v>0.7063259866904182</v>
      </c>
      <c r="AL458" s="21">
        <f t="shared" si="142"/>
        <v>1.66449187565058</v>
      </c>
      <c r="AM458" s="21">
        <f t="shared" si="143"/>
        <v>0.6671287535170644</v>
      </c>
      <c r="AN458" s="21">
        <f t="shared" si="144"/>
        <v>0.676098755970483</v>
      </c>
      <c r="AO458" s="21">
        <f t="shared" si="151"/>
        <v>3.0460000000000003</v>
      </c>
    </row>
    <row r="459" spans="1:41" ht="12.75">
      <c r="A459" s="12" t="s">
        <v>959</v>
      </c>
      <c r="B459" s="13" t="s">
        <v>960</v>
      </c>
      <c r="C459" s="14" t="s">
        <v>938</v>
      </c>
      <c r="D459" s="15"/>
      <c r="E459" s="15"/>
      <c r="F459" s="33">
        <v>2299478936</v>
      </c>
      <c r="G459" s="31">
        <v>107.04</v>
      </c>
      <c r="H459" s="18">
        <f t="shared" si="145"/>
        <v>1.0704</v>
      </c>
      <c r="I459" s="16">
        <v>13376659.85</v>
      </c>
      <c r="L459" s="16">
        <v>198370.01</v>
      </c>
      <c r="M459" s="19">
        <f t="shared" si="146"/>
        <v>13575029.86</v>
      </c>
      <c r="N459" s="16">
        <v>14015703</v>
      </c>
      <c r="O459" s="16">
        <v>9119991</v>
      </c>
      <c r="Q459" s="19">
        <f t="shared" si="147"/>
        <v>23135694</v>
      </c>
      <c r="R459" s="16">
        <v>11403002</v>
      </c>
      <c r="T459" s="16">
        <v>669252</v>
      </c>
      <c r="U459" s="20">
        <f t="shared" si="148"/>
        <v>12072254</v>
      </c>
      <c r="V459" s="19">
        <f t="shared" si="149"/>
        <v>48782977.86</v>
      </c>
      <c r="W459" s="21">
        <f t="shared" si="133"/>
        <v>0.49589504045798316</v>
      </c>
      <c r="X459" s="21">
        <f t="shared" si="150"/>
        <v>0.029104506656807225</v>
      </c>
      <c r="Y459" s="21">
        <f t="shared" si="134"/>
        <v>0</v>
      </c>
      <c r="Z459" s="21">
        <f t="shared" si="135"/>
        <v>0.5249995471147904</v>
      </c>
      <c r="AA459" s="22">
        <f t="shared" si="136"/>
        <v>1.0061276769181937</v>
      </c>
      <c r="AB459" s="22">
        <f t="shared" si="137"/>
        <v>0.5903524336523863</v>
      </c>
      <c r="AC459" s="23"/>
      <c r="AD459" s="22">
        <f t="shared" si="138"/>
        <v>2.1214796576853705</v>
      </c>
      <c r="AE459" s="32">
        <v>397231.08581436076</v>
      </c>
      <c r="AF459" s="25">
        <f t="shared" si="139"/>
        <v>8427.17667955438</v>
      </c>
      <c r="AG459" s="25"/>
      <c r="AH459" s="25">
        <f t="shared" si="140"/>
        <v>8427.17667955438</v>
      </c>
      <c r="AI459" s="26"/>
      <c r="AJ459" s="27">
        <v>2148368315</v>
      </c>
      <c r="AK459" s="21">
        <f t="shared" si="141"/>
        <v>0.6318762832805974</v>
      </c>
      <c r="AL459" s="21">
        <f t="shared" si="142"/>
        <v>1.0768960721709397</v>
      </c>
      <c r="AM459" s="21">
        <f t="shared" si="143"/>
        <v>0.5307750035403032</v>
      </c>
      <c r="AN459" s="21">
        <f t="shared" si="144"/>
        <v>0.5619266452456501</v>
      </c>
      <c r="AO459" s="21">
        <f t="shared" si="151"/>
        <v>2.271</v>
      </c>
    </row>
    <row r="460" spans="1:41" ht="12.75">
      <c r="A460" s="12" t="s">
        <v>961</v>
      </c>
      <c r="B460" s="13" t="s">
        <v>962</v>
      </c>
      <c r="C460" s="14" t="s">
        <v>938</v>
      </c>
      <c r="D460" s="15"/>
      <c r="E460" s="15"/>
      <c r="F460" s="33">
        <v>1125319500</v>
      </c>
      <c r="G460" s="31">
        <v>89.45</v>
      </c>
      <c r="H460" s="18">
        <f t="shared" si="145"/>
        <v>0.8945000000000001</v>
      </c>
      <c r="I460" s="16">
        <v>8976959.100000001</v>
      </c>
      <c r="L460" s="16">
        <v>128932.63</v>
      </c>
      <c r="M460" s="19">
        <f t="shared" si="146"/>
        <v>9105891.730000002</v>
      </c>
      <c r="N460" s="16">
        <v>13600242</v>
      </c>
      <c r="O460" s="16">
        <v>7102516</v>
      </c>
      <c r="Q460" s="19">
        <f t="shared" si="147"/>
        <v>20702758</v>
      </c>
      <c r="R460" s="16">
        <v>9313171.35</v>
      </c>
      <c r="S460" s="16">
        <v>112531</v>
      </c>
      <c r="T460" s="16">
        <v>426463</v>
      </c>
      <c r="U460" s="20">
        <f t="shared" si="148"/>
        <v>9852165.35</v>
      </c>
      <c r="V460" s="19">
        <f t="shared" si="149"/>
        <v>39660815.08</v>
      </c>
      <c r="W460" s="21">
        <f t="shared" si="133"/>
        <v>0.8276024142476869</v>
      </c>
      <c r="X460" s="21">
        <f t="shared" si="150"/>
        <v>0.03789705945733634</v>
      </c>
      <c r="Y460" s="21">
        <f t="shared" si="134"/>
        <v>0.00999991557953097</v>
      </c>
      <c r="Z460" s="21">
        <f t="shared" si="135"/>
        <v>0.8754993892845543</v>
      </c>
      <c r="AA460" s="22">
        <f t="shared" si="136"/>
        <v>1.8397226743160497</v>
      </c>
      <c r="AB460" s="22">
        <f t="shared" si="137"/>
        <v>0.8091827903097746</v>
      </c>
      <c r="AC460" s="23"/>
      <c r="AD460" s="22">
        <f t="shared" si="138"/>
        <v>3.524404853910378</v>
      </c>
      <c r="AE460" s="32">
        <v>247893.3945422086</v>
      </c>
      <c r="AF460" s="25">
        <f t="shared" si="139"/>
        <v>8736.766829768805</v>
      </c>
      <c r="AG460" s="25"/>
      <c r="AH460" s="25">
        <f t="shared" si="140"/>
        <v>8736.766829768805</v>
      </c>
      <c r="AI460" s="26"/>
      <c r="AJ460" s="27">
        <v>1258043041</v>
      </c>
      <c r="AK460" s="21">
        <f t="shared" si="141"/>
        <v>0.7238140058198536</v>
      </c>
      <c r="AL460" s="21">
        <f t="shared" si="142"/>
        <v>1.6456319319205233</v>
      </c>
      <c r="AM460" s="21">
        <f t="shared" si="143"/>
        <v>0.7402903594297614</v>
      </c>
      <c r="AN460" s="21">
        <f t="shared" si="144"/>
        <v>0.7831342035935955</v>
      </c>
      <c r="AO460" s="21">
        <f t="shared" si="151"/>
        <v>3.153</v>
      </c>
    </row>
    <row r="461" spans="1:41" ht="12.75">
      <c r="A461" s="12" t="s">
        <v>963</v>
      </c>
      <c r="B461" s="13" t="s">
        <v>964</v>
      </c>
      <c r="C461" s="14" t="s">
        <v>938</v>
      </c>
      <c r="D461" s="15"/>
      <c r="E461" s="15"/>
      <c r="F461" s="33">
        <v>5144748048</v>
      </c>
      <c r="G461" s="31">
        <v>55.42</v>
      </c>
      <c r="H461" s="18">
        <f t="shared" si="145"/>
        <v>0.5542</v>
      </c>
      <c r="I461" s="16">
        <v>65162628.45</v>
      </c>
      <c r="L461" s="16">
        <v>945096.64</v>
      </c>
      <c r="M461" s="19">
        <f t="shared" si="146"/>
        <v>66107725.09</v>
      </c>
      <c r="N461" s="16">
        <v>135491612</v>
      </c>
      <c r="Q461" s="19">
        <f t="shared" si="147"/>
        <v>135491612</v>
      </c>
      <c r="R461" s="16">
        <v>57881794</v>
      </c>
      <c r="S461" s="16">
        <v>1065000</v>
      </c>
      <c r="T461" s="16">
        <v>3166425</v>
      </c>
      <c r="U461" s="20">
        <f t="shared" si="148"/>
        <v>62113219</v>
      </c>
      <c r="V461" s="19">
        <f t="shared" si="149"/>
        <v>263712556.08999997</v>
      </c>
      <c r="W461" s="21">
        <f t="shared" si="133"/>
        <v>1.1250656681331812</v>
      </c>
      <c r="X461" s="21">
        <f t="shared" si="150"/>
        <v>0.06154674573871377</v>
      </c>
      <c r="Y461" s="21">
        <f t="shared" si="134"/>
        <v>0.020700722174607063</v>
      </c>
      <c r="Z461" s="21">
        <f t="shared" si="135"/>
        <v>1.2073131360465021</v>
      </c>
      <c r="AA461" s="22">
        <f t="shared" si="136"/>
        <v>2.6335908140860624</v>
      </c>
      <c r="AB461" s="22">
        <f t="shared" si="137"/>
        <v>1.2849555405477848</v>
      </c>
      <c r="AC461" s="23"/>
      <c r="AD461" s="22">
        <f t="shared" si="138"/>
        <v>5.125859490680348</v>
      </c>
      <c r="AE461" s="32">
        <v>228175.0015095707</v>
      </c>
      <c r="AF461" s="25">
        <f t="shared" si="139"/>
        <v>11695.929970238358</v>
      </c>
      <c r="AG461" s="25"/>
      <c r="AH461" s="25">
        <f t="shared" si="140"/>
        <v>11695.929970238358</v>
      </c>
      <c r="AI461" s="26"/>
      <c r="AJ461" s="27">
        <v>9283197047</v>
      </c>
      <c r="AK461" s="21">
        <f t="shared" si="141"/>
        <v>0.7121223944219053</v>
      </c>
      <c r="AL461" s="21">
        <f t="shared" si="142"/>
        <v>1.4595360985446937</v>
      </c>
      <c r="AM461" s="21">
        <f t="shared" si="143"/>
        <v>0.6235114229176612</v>
      </c>
      <c r="AN461" s="21">
        <f t="shared" si="144"/>
        <v>0.6690929718019158</v>
      </c>
      <c r="AO461" s="21">
        <f t="shared" si="151"/>
        <v>2.8409999999999997</v>
      </c>
    </row>
    <row r="462" spans="1:41" ht="12.75">
      <c r="A462" s="12" t="s">
        <v>965</v>
      </c>
      <c r="B462" s="13" t="s">
        <v>966</v>
      </c>
      <c r="C462" s="14" t="s">
        <v>938</v>
      </c>
      <c r="D462" s="15"/>
      <c r="E462" s="15"/>
      <c r="F462" s="33">
        <v>2766559500</v>
      </c>
      <c r="G462" s="31">
        <v>95.27</v>
      </c>
      <c r="H462" s="18">
        <f t="shared" si="145"/>
        <v>0.9527</v>
      </c>
      <c r="I462" s="16">
        <v>20678580.18</v>
      </c>
      <c r="L462" s="16">
        <v>298139.08</v>
      </c>
      <c r="M462" s="19">
        <f t="shared" si="146"/>
        <v>20976719.259999998</v>
      </c>
      <c r="N462" s="16">
        <v>53540227</v>
      </c>
      <c r="Q462" s="19">
        <f t="shared" si="147"/>
        <v>53540227</v>
      </c>
      <c r="R462" s="16">
        <v>23274466.94</v>
      </c>
      <c r="S462" s="16">
        <v>150490</v>
      </c>
      <c r="T462" s="16">
        <v>999618</v>
      </c>
      <c r="U462" s="20">
        <f t="shared" si="148"/>
        <v>24424574.94</v>
      </c>
      <c r="V462" s="19">
        <f t="shared" si="149"/>
        <v>98941521.19999999</v>
      </c>
      <c r="W462" s="21">
        <f t="shared" si="133"/>
        <v>0.8412783798794135</v>
      </c>
      <c r="X462" s="21">
        <f t="shared" si="150"/>
        <v>0.036132170661791294</v>
      </c>
      <c r="Y462" s="21">
        <f t="shared" si="134"/>
        <v>0.005439608293260997</v>
      </c>
      <c r="Z462" s="21">
        <f t="shared" si="135"/>
        <v>0.8828501588344657</v>
      </c>
      <c r="AA462" s="22">
        <f t="shared" si="136"/>
        <v>1.9352638900410417</v>
      </c>
      <c r="AB462" s="22">
        <f t="shared" si="137"/>
        <v>0.7582240418107761</v>
      </c>
      <c r="AC462" s="23"/>
      <c r="AD462" s="22">
        <f t="shared" si="138"/>
        <v>3.576338090686283</v>
      </c>
      <c r="AE462" s="32">
        <v>245950.6359539309</v>
      </c>
      <c r="AF462" s="25">
        <f t="shared" si="139"/>
        <v>8796.026277905583</v>
      </c>
      <c r="AG462" s="25"/>
      <c r="AH462" s="25">
        <f t="shared" si="140"/>
        <v>8796.026277905583</v>
      </c>
      <c r="AI462" s="26"/>
      <c r="AJ462" s="27">
        <v>2903914654</v>
      </c>
      <c r="AK462" s="21">
        <f t="shared" si="141"/>
        <v>0.7223600470181035</v>
      </c>
      <c r="AL462" s="21">
        <f t="shared" si="142"/>
        <v>1.843725914129431</v>
      </c>
      <c r="AM462" s="21">
        <f t="shared" si="143"/>
        <v>0.8014859151573399</v>
      </c>
      <c r="AN462" s="21">
        <f t="shared" si="144"/>
        <v>0.8410913490985814</v>
      </c>
      <c r="AO462" s="21">
        <f t="shared" si="151"/>
        <v>3.407</v>
      </c>
    </row>
    <row r="463" spans="1:41" ht="12.75">
      <c r="A463" s="12" t="s">
        <v>967</v>
      </c>
      <c r="B463" s="13" t="s">
        <v>968</v>
      </c>
      <c r="C463" s="14" t="s">
        <v>938</v>
      </c>
      <c r="D463" s="15"/>
      <c r="E463" s="15"/>
      <c r="F463" s="33">
        <v>1691394907</v>
      </c>
      <c r="G463" s="31">
        <v>98.71</v>
      </c>
      <c r="H463" s="18">
        <f t="shared" si="145"/>
        <v>0.9871</v>
      </c>
      <c r="I463" s="16">
        <v>11311526.48</v>
      </c>
      <c r="L463" s="16">
        <v>164849.68</v>
      </c>
      <c r="M463" s="19">
        <f t="shared" si="146"/>
        <v>11476376.16</v>
      </c>
      <c r="N463" s="16">
        <v>14912072</v>
      </c>
      <c r="O463" s="16">
        <v>7371867</v>
      </c>
      <c r="Q463" s="19">
        <f t="shared" si="147"/>
        <v>22283939</v>
      </c>
      <c r="R463" s="16">
        <v>11236349</v>
      </c>
      <c r="S463" s="16">
        <v>169139</v>
      </c>
      <c r="T463" s="16">
        <v>542879</v>
      </c>
      <c r="U463" s="20">
        <f t="shared" si="148"/>
        <v>11948367</v>
      </c>
      <c r="V463" s="19">
        <f t="shared" si="149"/>
        <v>45708682.16</v>
      </c>
      <c r="W463" s="21">
        <f t="shared" si="133"/>
        <v>0.6643243960057638</v>
      </c>
      <c r="X463" s="21">
        <f t="shared" si="150"/>
        <v>0.032096525640064495</v>
      </c>
      <c r="Y463" s="21">
        <f t="shared" si="134"/>
        <v>0.009999970988442854</v>
      </c>
      <c r="Z463" s="21">
        <f t="shared" si="135"/>
        <v>0.7064208926342711</v>
      </c>
      <c r="AA463" s="22">
        <f t="shared" si="136"/>
        <v>1.3174888317196523</v>
      </c>
      <c r="AB463" s="22">
        <f t="shared" si="137"/>
        <v>0.678515473382586</v>
      </c>
      <c r="AC463" s="23"/>
      <c r="AD463" s="22">
        <f t="shared" si="138"/>
        <v>2.7024251977365092</v>
      </c>
      <c r="AE463" s="32">
        <v>367197.21496953873</v>
      </c>
      <c r="AF463" s="25">
        <f t="shared" si="139"/>
        <v>9923.230062723513</v>
      </c>
      <c r="AG463" s="25"/>
      <c r="AH463" s="25">
        <f t="shared" si="140"/>
        <v>9923.230062723513</v>
      </c>
      <c r="AI463" s="26"/>
      <c r="AJ463" s="27">
        <v>1713484050</v>
      </c>
      <c r="AK463" s="21">
        <f t="shared" si="141"/>
        <v>0.6697684848598386</v>
      </c>
      <c r="AL463" s="21">
        <f t="shared" si="142"/>
        <v>1.3005046063895371</v>
      </c>
      <c r="AM463" s="21">
        <f t="shared" si="143"/>
        <v>0.6557603497972451</v>
      </c>
      <c r="AN463" s="21">
        <f t="shared" si="144"/>
        <v>0.6973141652529535</v>
      </c>
      <c r="AO463" s="21">
        <f t="shared" si="151"/>
        <v>2.668</v>
      </c>
    </row>
    <row r="464" spans="1:41" ht="12.75">
      <c r="A464" s="12" t="s">
        <v>969</v>
      </c>
      <c r="B464" s="13" t="s">
        <v>970</v>
      </c>
      <c r="C464" s="14" t="s">
        <v>971</v>
      </c>
      <c r="D464" s="15"/>
      <c r="E464" s="15"/>
      <c r="F464" s="33">
        <v>281193375</v>
      </c>
      <c r="G464" s="31">
        <v>94.88</v>
      </c>
      <c r="H464" s="18">
        <f t="shared" si="145"/>
        <v>0.9488</v>
      </c>
      <c r="I464" s="16">
        <v>2708616.81</v>
      </c>
      <c r="L464" s="16">
        <v>57188.06</v>
      </c>
      <c r="M464" s="19">
        <f t="shared" si="146"/>
        <v>2765804.87</v>
      </c>
      <c r="N464" s="16">
        <v>3870742</v>
      </c>
      <c r="Q464" s="19">
        <f t="shared" si="147"/>
        <v>3870742</v>
      </c>
      <c r="R464" s="16">
        <v>636000</v>
      </c>
      <c r="S464" s="16">
        <v>14059.5</v>
      </c>
      <c r="U464" s="20">
        <f t="shared" si="148"/>
        <v>650059.5</v>
      </c>
      <c r="V464" s="19">
        <f t="shared" si="149"/>
        <v>7286606.369999999</v>
      </c>
      <c r="W464" s="21">
        <f t="shared" si="133"/>
        <v>0.22617887067929676</v>
      </c>
      <c r="X464" s="21">
        <f t="shared" si="150"/>
        <v>0</v>
      </c>
      <c r="Y464" s="21">
        <f t="shared" si="134"/>
        <v>0.004999939987917567</v>
      </c>
      <c r="Z464" s="21">
        <f t="shared" si="135"/>
        <v>0.23117881066721432</v>
      </c>
      <c r="AA464" s="22">
        <f t="shared" si="136"/>
        <v>1.3765409658033374</v>
      </c>
      <c r="AB464" s="22">
        <f t="shared" si="137"/>
        <v>0.9835953176350616</v>
      </c>
      <c r="AC464" s="23"/>
      <c r="AD464" s="22">
        <f t="shared" si="138"/>
        <v>2.591315094105613</v>
      </c>
      <c r="AE464" s="32">
        <v>194939.7841171935</v>
      </c>
      <c r="AF464" s="25">
        <f t="shared" si="139"/>
        <v>5051.504050245731</v>
      </c>
      <c r="AG464" s="25"/>
      <c r="AH464" s="25">
        <f t="shared" si="140"/>
        <v>5051.504050245731</v>
      </c>
      <c r="AI464" s="26"/>
      <c r="AJ464" s="27">
        <v>296345013</v>
      </c>
      <c r="AK464" s="21">
        <f t="shared" si="141"/>
        <v>0.9333056905533281</v>
      </c>
      <c r="AL464" s="21">
        <f t="shared" si="142"/>
        <v>1.306160667532475</v>
      </c>
      <c r="AM464" s="21">
        <f t="shared" si="143"/>
        <v>0.21461471329028234</v>
      </c>
      <c r="AN464" s="21">
        <f t="shared" si="144"/>
        <v>0.21935901448761683</v>
      </c>
      <c r="AO464" s="21">
        <f t="shared" si="151"/>
        <v>2.4579999999999997</v>
      </c>
    </row>
    <row r="465" spans="1:41" ht="12.75">
      <c r="A465" s="12" t="s">
        <v>972</v>
      </c>
      <c r="B465" s="13" t="s">
        <v>973</v>
      </c>
      <c r="C465" s="14" t="s">
        <v>971</v>
      </c>
      <c r="D465" s="15"/>
      <c r="E465" s="15"/>
      <c r="F465" s="33">
        <v>105963385</v>
      </c>
      <c r="G465" s="31">
        <v>105.65</v>
      </c>
      <c r="H465" s="18">
        <f t="shared" si="145"/>
        <v>1.0565</v>
      </c>
      <c r="I465" s="16">
        <v>1012739.44</v>
      </c>
      <c r="L465" s="16">
        <v>21385.06</v>
      </c>
      <c r="M465" s="19">
        <f t="shared" si="146"/>
        <v>1034124.5</v>
      </c>
      <c r="N465" s="16">
        <v>1310641</v>
      </c>
      <c r="Q465" s="19">
        <f t="shared" si="147"/>
        <v>1310641</v>
      </c>
      <c r="R465" s="16">
        <v>585903</v>
      </c>
      <c r="U465" s="20">
        <f t="shared" si="148"/>
        <v>585903</v>
      </c>
      <c r="V465" s="19">
        <f t="shared" si="149"/>
        <v>2930668.5</v>
      </c>
      <c r="W465" s="21">
        <f t="shared" si="133"/>
        <v>0.5529296747173564</v>
      </c>
      <c r="X465" s="21">
        <f t="shared" si="150"/>
        <v>0</v>
      </c>
      <c r="Y465" s="21">
        <f t="shared" si="134"/>
        <v>0</v>
      </c>
      <c r="Z465" s="21">
        <f t="shared" si="135"/>
        <v>0.5529296747173564</v>
      </c>
      <c r="AA465" s="22">
        <f t="shared" si="136"/>
        <v>1.2368810226287128</v>
      </c>
      <c r="AB465" s="22">
        <f t="shared" si="137"/>
        <v>0.9759262598113491</v>
      </c>
      <c r="AC465" s="23"/>
      <c r="AD465" s="22">
        <f t="shared" si="138"/>
        <v>2.765736957157418</v>
      </c>
      <c r="AE465" s="32">
        <v>168078.125</v>
      </c>
      <c r="AF465" s="25">
        <f t="shared" si="139"/>
        <v>4648.598820022242</v>
      </c>
      <c r="AG465" s="25"/>
      <c r="AH465" s="25">
        <f t="shared" si="140"/>
        <v>4648.598820022242</v>
      </c>
      <c r="AI465" s="26"/>
      <c r="AJ465" s="27">
        <v>100346322</v>
      </c>
      <c r="AK465" s="21">
        <f t="shared" si="141"/>
        <v>1.0305554597207858</v>
      </c>
      <c r="AL465" s="21">
        <f t="shared" si="142"/>
        <v>1.3061176273107449</v>
      </c>
      <c r="AM465" s="21">
        <f t="shared" si="143"/>
        <v>0.5838808920171483</v>
      </c>
      <c r="AN465" s="21">
        <f t="shared" si="144"/>
        <v>0.5838808920171483</v>
      </c>
      <c r="AO465" s="21">
        <f t="shared" si="151"/>
        <v>2.921</v>
      </c>
    </row>
    <row r="466" spans="1:41" ht="12.75">
      <c r="A466" s="12" t="s">
        <v>974</v>
      </c>
      <c r="B466" s="13" t="s">
        <v>975</v>
      </c>
      <c r="C466" s="14" t="s">
        <v>971</v>
      </c>
      <c r="D466" s="15"/>
      <c r="E466" s="15"/>
      <c r="F466" s="33">
        <v>121338252</v>
      </c>
      <c r="G466" s="31">
        <v>112.34</v>
      </c>
      <c r="H466" s="18">
        <f t="shared" si="145"/>
        <v>1.1234</v>
      </c>
      <c r="I466" s="16">
        <v>1010780.01</v>
      </c>
      <c r="L466" s="16">
        <v>21342.17</v>
      </c>
      <c r="M466" s="19">
        <f t="shared" si="146"/>
        <v>1032122.18</v>
      </c>
      <c r="N466" s="16">
        <v>1407960</v>
      </c>
      <c r="Q466" s="19">
        <f t="shared" si="147"/>
        <v>1407960</v>
      </c>
      <c r="R466" s="16">
        <v>402811.11</v>
      </c>
      <c r="U466" s="20">
        <f t="shared" si="148"/>
        <v>402811.11</v>
      </c>
      <c r="V466" s="19">
        <f t="shared" si="149"/>
        <v>2842893.29</v>
      </c>
      <c r="W466" s="21">
        <f t="shared" si="133"/>
        <v>0.33197372086751337</v>
      </c>
      <c r="X466" s="21">
        <f t="shared" si="150"/>
        <v>0</v>
      </c>
      <c r="Y466" s="21">
        <f t="shared" si="134"/>
        <v>0</v>
      </c>
      <c r="Z466" s="21">
        <f t="shared" si="135"/>
        <v>0.33197372086751337</v>
      </c>
      <c r="AA466" s="22">
        <f t="shared" si="136"/>
        <v>1.160359554215434</v>
      </c>
      <c r="AB466" s="22">
        <f t="shared" si="137"/>
        <v>0.8506156657012003</v>
      </c>
      <c r="AC466" s="23"/>
      <c r="AD466" s="22">
        <f t="shared" si="138"/>
        <v>2.3429489407841477</v>
      </c>
      <c r="AE466" s="32">
        <v>190911.73469387754</v>
      </c>
      <c r="AF466" s="25">
        <f t="shared" si="139"/>
        <v>4472.964465842846</v>
      </c>
      <c r="AG466" s="25"/>
      <c r="AH466" s="25">
        <f t="shared" si="140"/>
        <v>4472.964465842846</v>
      </c>
      <c r="AI466" s="26"/>
      <c r="AJ466" s="27">
        <v>108038184</v>
      </c>
      <c r="AK466" s="21">
        <f t="shared" si="141"/>
        <v>0.9553309226300953</v>
      </c>
      <c r="AL466" s="21">
        <f t="shared" si="142"/>
        <v>1.303205910976808</v>
      </c>
      <c r="AM466" s="21">
        <f t="shared" si="143"/>
        <v>0.3728414298411384</v>
      </c>
      <c r="AN466" s="21">
        <f t="shared" si="144"/>
        <v>0.3728414298411384</v>
      </c>
      <c r="AO466" s="21">
        <f t="shared" si="151"/>
        <v>2.6310000000000002</v>
      </c>
    </row>
    <row r="467" spans="1:41" ht="12.75">
      <c r="A467" s="12" t="s">
        <v>976</v>
      </c>
      <c r="B467" s="13" t="s">
        <v>977</v>
      </c>
      <c r="C467" s="14" t="s">
        <v>971</v>
      </c>
      <c r="D467" s="15"/>
      <c r="E467" s="15"/>
      <c r="F467" s="33">
        <v>212214373</v>
      </c>
      <c r="G467" s="31">
        <v>69.76</v>
      </c>
      <c r="H467" s="18">
        <f t="shared" si="145"/>
        <v>0.6976</v>
      </c>
      <c r="I467" s="16">
        <v>2859146.82</v>
      </c>
      <c r="L467" s="16">
        <v>60377.89</v>
      </c>
      <c r="M467" s="19">
        <f t="shared" si="146"/>
        <v>2919524.71</v>
      </c>
      <c r="Q467" s="19">
        <f t="shared" si="147"/>
        <v>0</v>
      </c>
      <c r="U467" s="20">
        <f t="shared" si="148"/>
        <v>0</v>
      </c>
      <c r="V467" s="19">
        <f t="shared" si="149"/>
        <v>2919524.71</v>
      </c>
      <c r="W467" s="21">
        <f t="shared" si="133"/>
        <v>0</v>
      </c>
      <c r="X467" s="21">
        <f t="shared" si="150"/>
        <v>0</v>
      </c>
      <c r="Y467" s="21">
        <f t="shared" si="134"/>
        <v>0</v>
      </c>
      <c r="Z467" s="21">
        <f t="shared" si="135"/>
        <v>0</v>
      </c>
      <c r="AA467" s="22">
        <f t="shared" si="136"/>
        <v>0</v>
      </c>
      <c r="AB467" s="22">
        <f t="shared" si="137"/>
        <v>1.3757431547767973</v>
      </c>
      <c r="AC467" s="23"/>
      <c r="AD467" s="22">
        <f t="shared" si="138"/>
        <v>1.3757431547767973</v>
      </c>
      <c r="AE467" s="32">
        <v>129027.79369627507</v>
      </c>
      <c r="AF467" s="25">
        <f t="shared" si="139"/>
        <v>1775.091039536032</v>
      </c>
      <c r="AG467" s="25"/>
      <c r="AH467" s="25">
        <f t="shared" si="140"/>
        <v>1775.091039536032</v>
      </c>
      <c r="AI467" s="26"/>
      <c r="AJ467" s="27">
        <v>304099107</v>
      </c>
      <c r="AK467" s="21">
        <f t="shared" si="141"/>
        <v>0.9600569823442462</v>
      </c>
      <c r="AL467" s="21">
        <f t="shared" si="142"/>
        <v>0</v>
      </c>
      <c r="AM467" s="21">
        <f t="shared" si="143"/>
        <v>0</v>
      </c>
      <c r="AN467" s="21">
        <f t="shared" si="144"/>
        <v>0</v>
      </c>
      <c r="AO467" s="21">
        <f t="shared" si="151"/>
        <v>0.96</v>
      </c>
    </row>
    <row r="468" spans="1:41" ht="12.75">
      <c r="A468" s="12" t="s">
        <v>978</v>
      </c>
      <c r="B468" s="13" t="s">
        <v>979</v>
      </c>
      <c r="C468" s="14" t="s">
        <v>971</v>
      </c>
      <c r="D468" s="15"/>
      <c r="E468" s="15"/>
      <c r="F468" s="33">
        <v>216690431</v>
      </c>
      <c r="G468" s="31">
        <v>107.33</v>
      </c>
      <c r="H468" s="18">
        <f t="shared" si="145"/>
        <v>1.0733</v>
      </c>
      <c r="I468" s="16">
        <v>1904092.99</v>
      </c>
      <c r="L468" s="16">
        <v>40207.14</v>
      </c>
      <c r="M468" s="19">
        <f t="shared" si="146"/>
        <v>1944300.13</v>
      </c>
      <c r="N468" s="16">
        <v>2706642</v>
      </c>
      <c r="Q468" s="19">
        <f t="shared" si="147"/>
        <v>2706642</v>
      </c>
      <c r="R468" s="16">
        <v>602111.75</v>
      </c>
      <c r="S468" s="16">
        <v>43338</v>
      </c>
      <c r="U468" s="20">
        <f t="shared" si="148"/>
        <v>645449.75</v>
      </c>
      <c r="V468" s="19">
        <f t="shared" si="149"/>
        <v>5296391.88</v>
      </c>
      <c r="W468" s="21">
        <f t="shared" si="133"/>
        <v>0.27786725386133915</v>
      </c>
      <c r="X468" s="21">
        <f t="shared" si="150"/>
        <v>0</v>
      </c>
      <c r="Y468" s="21">
        <f t="shared" si="134"/>
        <v>0.019999960219747776</v>
      </c>
      <c r="Z468" s="21">
        <f t="shared" si="135"/>
        <v>0.29786721408108696</v>
      </c>
      <c r="AA468" s="22">
        <f t="shared" si="136"/>
        <v>1.2490823833379148</v>
      </c>
      <c r="AB468" s="22">
        <f t="shared" si="137"/>
        <v>0.8972708767190554</v>
      </c>
      <c r="AC468" s="35">
        <v>0.044</v>
      </c>
      <c r="AD468" s="22">
        <f t="shared" si="138"/>
        <v>2.4002204741380573</v>
      </c>
      <c r="AE468" s="32">
        <v>200585.97972972973</v>
      </c>
      <c r="AF468" s="25">
        <f t="shared" si="139"/>
        <v>4814.505753723386</v>
      </c>
      <c r="AG468" s="25"/>
      <c r="AH468" s="25">
        <f t="shared" si="140"/>
        <v>4814.505753723386</v>
      </c>
      <c r="AI468" s="26"/>
      <c r="AJ468" s="27">
        <v>201924241</v>
      </c>
      <c r="AK468" s="21">
        <f t="shared" si="141"/>
        <v>0.9628859419607773</v>
      </c>
      <c r="AL468" s="21">
        <f t="shared" si="142"/>
        <v>1.3404245010880096</v>
      </c>
      <c r="AM468" s="21">
        <f t="shared" si="143"/>
        <v>0.29818695715686755</v>
      </c>
      <c r="AN468" s="21">
        <f t="shared" si="144"/>
        <v>0.3196494619979777</v>
      </c>
      <c r="AO468" s="21">
        <f t="shared" si="151"/>
        <v>2.6229999999999998</v>
      </c>
    </row>
    <row r="469" spans="1:41" ht="12.75">
      <c r="A469" s="12" t="s">
        <v>980</v>
      </c>
      <c r="B469" s="13" t="s">
        <v>981</v>
      </c>
      <c r="C469" s="14" t="s">
        <v>971</v>
      </c>
      <c r="D469" s="15"/>
      <c r="E469" s="15"/>
      <c r="F469" s="33">
        <v>221994779</v>
      </c>
      <c r="G469" s="31">
        <v>96.49</v>
      </c>
      <c r="H469" s="18">
        <f t="shared" si="145"/>
        <v>0.9649</v>
      </c>
      <c r="I469" s="16">
        <v>2275508.8</v>
      </c>
      <c r="L469" s="16">
        <v>48048.19</v>
      </c>
      <c r="M469" s="19">
        <f t="shared" si="146"/>
        <v>2323556.9899999998</v>
      </c>
      <c r="N469" s="16">
        <v>2606630</v>
      </c>
      <c r="Q469" s="19">
        <f t="shared" si="147"/>
        <v>2606630</v>
      </c>
      <c r="R469" s="16">
        <v>426741.17</v>
      </c>
      <c r="U469" s="20">
        <f t="shared" si="148"/>
        <v>426741.17</v>
      </c>
      <c r="V469" s="19">
        <f t="shared" si="149"/>
        <v>5356928.16</v>
      </c>
      <c r="W469" s="21">
        <f t="shared" si="133"/>
        <v>0.19223027312727925</v>
      </c>
      <c r="X469" s="21">
        <f t="shared" si="150"/>
        <v>0</v>
      </c>
      <c r="Y469" s="21">
        <f t="shared" si="134"/>
        <v>0</v>
      </c>
      <c r="Z469" s="21">
        <f t="shared" si="135"/>
        <v>0.19223027312727925</v>
      </c>
      <c r="AA469" s="22">
        <f t="shared" si="136"/>
        <v>1.174185272168045</v>
      </c>
      <c r="AB469" s="22">
        <f t="shared" si="137"/>
        <v>1.0466719084415943</v>
      </c>
      <c r="AC469" s="23"/>
      <c r="AD469" s="22">
        <f t="shared" si="138"/>
        <v>2.4130874537369187</v>
      </c>
      <c r="AE469" s="32">
        <v>193202.1505376344</v>
      </c>
      <c r="AF469" s="25">
        <f t="shared" si="139"/>
        <v>4662.136854973571</v>
      </c>
      <c r="AG469" s="25"/>
      <c r="AH469" s="25">
        <f t="shared" si="140"/>
        <v>4662.136854973571</v>
      </c>
      <c r="AI469" s="26"/>
      <c r="AJ469" s="27">
        <v>230051762</v>
      </c>
      <c r="AK469" s="21">
        <f t="shared" si="141"/>
        <v>1.0100148635244965</v>
      </c>
      <c r="AL469" s="21">
        <f t="shared" si="142"/>
        <v>1.1330623931495905</v>
      </c>
      <c r="AM469" s="21">
        <f t="shared" si="143"/>
        <v>0.1854978924264879</v>
      </c>
      <c r="AN469" s="21">
        <f t="shared" si="144"/>
        <v>0.1854978924264879</v>
      </c>
      <c r="AO469" s="21">
        <f t="shared" si="151"/>
        <v>2.328</v>
      </c>
    </row>
    <row r="470" spans="1:41" ht="12.75">
      <c r="A470" s="12" t="s">
        <v>982</v>
      </c>
      <c r="B470" s="13" t="s">
        <v>983</v>
      </c>
      <c r="C470" s="14" t="s">
        <v>971</v>
      </c>
      <c r="D470" s="15"/>
      <c r="E470" s="15"/>
      <c r="F470" s="33">
        <v>175602000</v>
      </c>
      <c r="G470" s="31">
        <v>116.01</v>
      </c>
      <c r="H470" s="18">
        <f t="shared" si="145"/>
        <v>1.1601000000000001</v>
      </c>
      <c r="I470" s="16">
        <v>1485520.99</v>
      </c>
      <c r="L470" s="16">
        <v>31366.84</v>
      </c>
      <c r="M470" s="19">
        <f t="shared" si="146"/>
        <v>1516887.83</v>
      </c>
      <c r="O470" s="16">
        <v>2151701</v>
      </c>
      <c r="Q470" s="19">
        <f t="shared" si="147"/>
        <v>2151701</v>
      </c>
      <c r="R470" s="16">
        <v>2809414.76</v>
      </c>
      <c r="U470" s="20">
        <f t="shared" si="148"/>
        <v>2809414.76</v>
      </c>
      <c r="V470" s="19">
        <f t="shared" si="149"/>
        <v>6478003.59</v>
      </c>
      <c r="W470" s="21">
        <f t="shared" si="133"/>
        <v>1.5998762884249607</v>
      </c>
      <c r="X470" s="21">
        <f t="shared" si="150"/>
        <v>0</v>
      </c>
      <c r="Y470" s="21">
        <f t="shared" si="134"/>
        <v>0</v>
      </c>
      <c r="Z470" s="21">
        <f t="shared" si="135"/>
        <v>1.5998762884249607</v>
      </c>
      <c r="AA470" s="22">
        <f t="shared" si="136"/>
        <v>1.2253282992221046</v>
      </c>
      <c r="AB470" s="22">
        <f t="shared" si="137"/>
        <v>0.8638214997551281</v>
      </c>
      <c r="AC470" s="23"/>
      <c r="AD470" s="22">
        <f t="shared" si="138"/>
        <v>3.689026087402193</v>
      </c>
      <c r="AE470" s="32">
        <v>109997.21767594108</v>
      </c>
      <c r="AF470" s="25">
        <f t="shared" si="139"/>
        <v>4057.8260554820426</v>
      </c>
      <c r="AG470" s="25"/>
      <c r="AH470" s="25">
        <f t="shared" si="140"/>
        <v>4057.8260554820426</v>
      </c>
      <c r="AI470" s="26"/>
      <c r="AJ470" s="27">
        <v>151367986</v>
      </c>
      <c r="AK470" s="21">
        <f t="shared" si="141"/>
        <v>1.0021193186781252</v>
      </c>
      <c r="AL470" s="21">
        <f t="shared" si="142"/>
        <v>1.42150335540568</v>
      </c>
      <c r="AM470" s="21">
        <f t="shared" si="143"/>
        <v>1.8560164762977025</v>
      </c>
      <c r="AN470" s="21">
        <f t="shared" si="144"/>
        <v>1.8560164762977025</v>
      </c>
      <c r="AO470" s="21">
        <f t="shared" si="151"/>
        <v>4.28</v>
      </c>
    </row>
    <row r="471" spans="1:41" ht="12.75">
      <c r="A471" s="12" t="s">
        <v>984</v>
      </c>
      <c r="B471" s="13" t="s">
        <v>985</v>
      </c>
      <c r="C471" s="14" t="s">
        <v>971</v>
      </c>
      <c r="D471" s="15"/>
      <c r="E471" s="15"/>
      <c r="F471" s="33">
        <v>1093747013</v>
      </c>
      <c r="G471" s="31">
        <v>101.78</v>
      </c>
      <c r="H471" s="18">
        <f t="shared" si="145"/>
        <v>1.0178</v>
      </c>
      <c r="I471" s="16">
        <v>11099870.92</v>
      </c>
      <c r="L471" s="16">
        <v>234338.16</v>
      </c>
      <c r="M471" s="19">
        <f t="shared" si="146"/>
        <v>11334209.08</v>
      </c>
      <c r="N471" s="16">
        <v>18886124</v>
      </c>
      <c r="Q471" s="19">
        <f t="shared" si="147"/>
        <v>18886124</v>
      </c>
      <c r="R471" s="16">
        <v>6817765.73</v>
      </c>
      <c r="U471" s="20">
        <f t="shared" si="148"/>
        <v>6817765.73</v>
      </c>
      <c r="V471" s="19">
        <f t="shared" si="149"/>
        <v>37038098.81</v>
      </c>
      <c r="W471" s="21">
        <f t="shared" si="133"/>
        <v>0.6233402833530756</v>
      </c>
      <c r="X471" s="21">
        <f t="shared" si="150"/>
        <v>0</v>
      </c>
      <c r="Y471" s="21">
        <f t="shared" si="134"/>
        <v>0</v>
      </c>
      <c r="Z471" s="21">
        <f t="shared" si="135"/>
        <v>0.6233402833530756</v>
      </c>
      <c r="AA471" s="22">
        <f t="shared" si="136"/>
        <v>1.7267360528096822</v>
      </c>
      <c r="AB471" s="22">
        <f t="shared" si="137"/>
        <v>1.0362733744901207</v>
      </c>
      <c r="AC471" s="23"/>
      <c r="AD471" s="22">
        <f t="shared" si="138"/>
        <v>3.3863497106528784</v>
      </c>
      <c r="AE471" s="32">
        <v>157255.09930129154</v>
      </c>
      <c r="AF471" s="25">
        <f t="shared" si="139"/>
        <v>5325.2076001761825</v>
      </c>
      <c r="AG471" s="25"/>
      <c r="AH471" s="25">
        <f t="shared" si="140"/>
        <v>5325.2076001761825</v>
      </c>
      <c r="AI471" s="26"/>
      <c r="AJ471" s="27">
        <v>1074644192</v>
      </c>
      <c r="AK471" s="21">
        <f t="shared" si="141"/>
        <v>1.0546941177717732</v>
      </c>
      <c r="AL471" s="21">
        <f t="shared" si="142"/>
        <v>1.757430425865085</v>
      </c>
      <c r="AM471" s="21">
        <f t="shared" si="143"/>
        <v>0.6344207488165534</v>
      </c>
      <c r="AN471" s="21">
        <f t="shared" si="144"/>
        <v>0.6344207488165534</v>
      </c>
      <c r="AO471" s="21">
        <f t="shared" si="151"/>
        <v>3.4459999999999997</v>
      </c>
    </row>
    <row r="472" spans="1:41" ht="12.75">
      <c r="A472" s="12" t="s">
        <v>986</v>
      </c>
      <c r="B472" s="13" t="s">
        <v>987</v>
      </c>
      <c r="C472" s="14" t="s">
        <v>971</v>
      </c>
      <c r="D472" s="15"/>
      <c r="E472" s="15"/>
      <c r="F472" s="33">
        <v>481080200</v>
      </c>
      <c r="G472" s="31">
        <v>109.65</v>
      </c>
      <c r="H472" s="18">
        <f t="shared" si="145"/>
        <v>1.0965</v>
      </c>
      <c r="I472" s="16">
        <v>4131424.22</v>
      </c>
      <c r="L472" s="16">
        <v>87211.15</v>
      </c>
      <c r="M472" s="19">
        <f t="shared" si="146"/>
        <v>4218635.37</v>
      </c>
      <c r="O472" s="16">
        <v>6513850</v>
      </c>
      <c r="Q472" s="19">
        <f t="shared" si="147"/>
        <v>6513850</v>
      </c>
      <c r="R472" s="16">
        <v>1169025</v>
      </c>
      <c r="S472" s="16">
        <v>144324</v>
      </c>
      <c r="U472" s="20">
        <f t="shared" si="148"/>
        <v>1313349</v>
      </c>
      <c r="V472" s="19">
        <f t="shared" si="149"/>
        <v>12045834.370000001</v>
      </c>
      <c r="W472" s="21">
        <f t="shared" si="133"/>
        <v>0.24300002369667262</v>
      </c>
      <c r="X472" s="21">
        <f t="shared" si="150"/>
        <v>0</v>
      </c>
      <c r="Y472" s="21">
        <f t="shared" si="134"/>
        <v>0.029999987528067044</v>
      </c>
      <c r="Z472" s="21">
        <f t="shared" si="135"/>
        <v>0.27300001122473966</v>
      </c>
      <c r="AA472" s="22">
        <f t="shared" si="136"/>
        <v>1.3540050078968122</v>
      </c>
      <c r="AB472" s="22">
        <f t="shared" si="137"/>
        <v>0.876908958215283</v>
      </c>
      <c r="AC472" s="23"/>
      <c r="AD472" s="22">
        <f t="shared" si="138"/>
        <v>2.503913977336835</v>
      </c>
      <c r="AE472" s="32">
        <v>283021.2631578947</v>
      </c>
      <c r="AF472" s="25">
        <f t="shared" si="139"/>
        <v>7086.608967045792</v>
      </c>
      <c r="AG472" s="25"/>
      <c r="AH472" s="25">
        <f t="shared" si="140"/>
        <v>7086.608967045792</v>
      </c>
      <c r="AI472" s="26"/>
      <c r="AJ472" s="27">
        <v>438741632</v>
      </c>
      <c r="AK472" s="21">
        <f t="shared" si="141"/>
        <v>0.9615306737063876</v>
      </c>
      <c r="AL472" s="21">
        <f t="shared" si="142"/>
        <v>1.484666492738943</v>
      </c>
      <c r="AM472" s="21">
        <f t="shared" si="143"/>
        <v>0.2664495262669762</v>
      </c>
      <c r="AN472" s="21">
        <f t="shared" si="144"/>
        <v>0.2993445126265109</v>
      </c>
      <c r="AO472" s="21">
        <f t="shared" si="151"/>
        <v>2.746</v>
      </c>
    </row>
    <row r="473" spans="1:41" ht="12.75">
      <c r="A473" s="12" t="s">
        <v>988</v>
      </c>
      <c r="B473" s="13" t="s">
        <v>989</v>
      </c>
      <c r="C473" s="14" t="s">
        <v>971</v>
      </c>
      <c r="D473" s="15"/>
      <c r="E473" s="15"/>
      <c r="F473" s="33">
        <v>606559270</v>
      </c>
      <c r="G473" s="36">
        <v>94.66</v>
      </c>
      <c r="H473" s="18">
        <f t="shared" si="145"/>
        <v>0.9466</v>
      </c>
      <c r="I473" s="16">
        <v>6007967.23</v>
      </c>
      <c r="L473" s="16">
        <v>126870.43</v>
      </c>
      <c r="M473" s="19">
        <f t="shared" si="146"/>
        <v>6134837.66</v>
      </c>
      <c r="N473" s="16">
        <v>9672617</v>
      </c>
      <c r="Q473" s="19">
        <f t="shared" si="147"/>
        <v>9672617</v>
      </c>
      <c r="R473" s="16">
        <v>1706477.64</v>
      </c>
      <c r="S473" s="16">
        <v>60742</v>
      </c>
      <c r="U473" s="20">
        <f t="shared" si="148"/>
        <v>1767219.64</v>
      </c>
      <c r="V473" s="19">
        <f t="shared" si="149"/>
        <v>17574674.3</v>
      </c>
      <c r="W473" s="21">
        <f t="shared" si="133"/>
        <v>0.2813373275129403</v>
      </c>
      <c r="X473" s="21">
        <f t="shared" si="150"/>
        <v>0</v>
      </c>
      <c r="Y473" s="21">
        <f t="shared" si="134"/>
        <v>0.010014190369228055</v>
      </c>
      <c r="Z473" s="21">
        <f t="shared" si="135"/>
        <v>0.2913515178821684</v>
      </c>
      <c r="AA473" s="22">
        <f t="shared" si="136"/>
        <v>1.5946697179320992</v>
      </c>
      <c r="AB473" s="22">
        <f t="shared" si="137"/>
        <v>1.0114160253457178</v>
      </c>
      <c r="AC473" s="23"/>
      <c r="AD473" s="22">
        <f t="shared" si="138"/>
        <v>2.8974372611599852</v>
      </c>
      <c r="AE473" s="32">
        <v>187067.53246753247</v>
      </c>
      <c r="AF473" s="25">
        <f t="shared" si="139"/>
        <v>5420.164389246839</v>
      </c>
      <c r="AG473" s="25"/>
      <c r="AH473" s="25">
        <f t="shared" si="140"/>
        <v>5420.164389246839</v>
      </c>
      <c r="AI473" s="26"/>
      <c r="AJ473" s="27">
        <v>640716761</v>
      </c>
      <c r="AK473" s="21">
        <f t="shared" si="141"/>
        <v>0.9574960471496079</v>
      </c>
      <c r="AL473" s="21">
        <f t="shared" si="142"/>
        <v>1.509655683878699</v>
      </c>
      <c r="AM473" s="21">
        <f t="shared" si="143"/>
        <v>0.2663388479702968</v>
      </c>
      <c r="AN473" s="21">
        <f t="shared" si="144"/>
        <v>0.2758191680894703</v>
      </c>
      <c r="AO473" s="21">
        <f t="shared" si="151"/>
        <v>2.7430000000000003</v>
      </c>
    </row>
    <row r="474" spans="1:41" ht="12.75">
      <c r="A474" s="12" t="s">
        <v>990</v>
      </c>
      <c r="B474" s="13" t="s">
        <v>991</v>
      </c>
      <c r="C474" s="14" t="s">
        <v>971</v>
      </c>
      <c r="D474" s="15"/>
      <c r="E474" s="15"/>
      <c r="F474" s="33">
        <v>190257141</v>
      </c>
      <c r="G474" s="31">
        <v>98.65</v>
      </c>
      <c r="H474" s="18">
        <f t="shared" si="145"/>
        <v>0.9865</v>
      </c>
      <c r="I474" s="16">
        <v>1846478.15</v>
      </c>
      <c r="L474" s="16">
        <v>38989.34</v>
      </c>
      <c r="M474" s="19">
        <f t="shared" si="146"/>
        <v>1885467.49</v>
      </c>
      <c r="N474" s="16">
        <v>2526650</v>
      </c>
      <c r="Q474" s="19">
        <f t="shared" si="147"/>
        <v>2526650</v>
      </c>
      <c r="R474" s="16">
        <v>459954.25</v>
      </c>
      <c r="U474" s="20">
        <f t="shared" si="148"/>
        <v>459954.25</v>
      </c>
      <c r="V474" s="19">
        <f t="shared" si="149"/>
        <v>4872071.74</v>
      </c>
      <c r="W474" s="21">
        <f t="shared" si="133"/>
        <v>0.24175400070791558</v>
      </c>
      <c r="X474" s="21">
        <f t="shared" si="150"/>
        <v>0</v>
      </c>
      <c r="Y474" s="21">
        <f t="shared" si="134"/>
        <v>0</v>
      </c>
      <c r="Z474" s="21">
        <f t="shared" si="135"/>
        <v>0.24175400070791558</v>
      </c>
      <c r="AA474" s="22">
        <f t="shared" si="136"/>
        <v>1.328018484205016</v>
      </c>
      <c r="AB474" s="22">
        <f t="shared" si="137"/>
        <v>0.9910101035314096</v>
      </c>
      <c r="AC474" s="23"/>
      <c r="AD474" s="22">
        <f t="shared" si="138"/>
        <v>2.5607825884443414</v>
      </c>
      <c r="AE474" s="32">
        <v>163458.78243512975</v>
      </c>
      <c r="AF474" s="25">
        <f t="shared" si="139"/>
        <v>4185.82403988192</v>
      </c>
      <c r="AG474" s="25"/>
      <c r="AH474" s="25">
        <f t="shared" si="140"/>
        <v>4185.82403988192</v>
      </c>
      <c r="AI474" s="26"/>
      <c r="AJ474" s="27">
        <v>192851525</v>
      </c>
      <c r="AK474" s="21">
        <f t="shared" si="141"/>
        <v>0.9776782890360861</v>
      </c>
      <c r="AL474" s="21">
        <f t="shared" si="142"/>
        <v>1.3101529790858537</v>
      </c>
      <c r="AM474" s="21">
        <f t="shared" si="143"/>
        <v>0.23850174376375816</v>
      </c>
      <c r="AN474" s="21">
        <f t="shared" si="144"/>
        <v>0.23850174376375816</v>
      </c>
      <c r="AO474" s="21">
        <f t="shared" si="151"/>
        <v>2.527</v>
      </c>
    </row>
    <row r="475" spans="1:41" ht="12.75">
      <c r="A475" s="12" t="s">
        <v>992</v>
      </c>
      <c r="B475" s="13" t="s">
        <v>993</v>
      </c>
      <c r="C475" s="14" t="s">
        <v>971</v>
      </c>
      <c r="D475" s="15"/>
      <c r="E475" s="15"/>
      <c r="F475" s="33">
        <v>231225330</v>
      </c>
      <c r="G475" s="31">
        <v>126.86</v>
      </c>
      <c r="H475" s="18">
        <f t="shared" si="145"/>
        <v>1.2686</v>
      </c>
      <c r="I475" s="16">
        <v>2074982.82</v>
      </c>
      <c r="L475" s="16">
        <v>43808.53</v>
      </c>
      <c r="M475" s="19">
        <f t="shared" si="146"/>
        <v>2118791.35</v>
      </c>
      <c r="N475" s="16">
        <v>2492394</v>
      </c>
      <c r="Q475" s="19">
        <f t="shared" si="147"/>
        <v>2492394</v>
      </c>
      <c r="R475" s="16">
        <v>4209145.4</v>
      </c>
      <c r="T475" s="16">
        <v>71353.4</v>
      </c>
      <c r="U475" s="20">
        <f t="shared" si="148"/>
        <v>4280498.800000001</v>
      </c>
      <c r="V475" s="19">
        <f t="shared" si="149"/>
        <v>8891684.15</v>
      </c>
      <c r="W475" s="21">
        <f t="shared" si="133"/>
        <v>1.8203651823093951</v>
      </c>
      <c r="X475" s="21">
        <f t="shared" si="150"/>
        <v>0.03085881637621622</v>
      </c>
      <c r="Y475" s="21">
        <f t="shared" si="134"/>
        <v>0</v>
      </c>
      <c r="Z475" s="21">
        <f t="shared" si="135"/>
        <v>1.8512239986856114</v>
      </c>
      <c r="AA475" s="22">
        <f t="shared" si="136"/>
        <v>1.0779069922832416</v>
      </c>
      <c r="AB475" s="22">
        <f t="shared" si="137"/>
        <v>0.9163318525699584</v>
      </c>
      <c r="AC475" s="23"/>
      <c r="AD475" s="22">
        <f t="shared" si="138"/>
        <v>3.845462843538811</v>
      </c>
      <c r="AE475" s="32">
        <v>97726.814911707</v>
      </c>
      <c r="AF475" s="25">
        <f t="shared" si="139"/>
        <v>3758.0483556036393</v>
      </c>
      <c r="AG475" s="25"/>
      <c r="AH475" s="25">
        <f t="shared" si="140"/>
        <v>3758.0483556036393</v>
      </c>
      <c r="AI475" s="26"/>
      <c r="AJ475" s="27">
        <v>182725436</v>
      </c>
      <c r="AK475" s="21">
        <f t="shared" si="141"/>
        <v>1.1595492102150464</v>
      </c>
      <c r="AL475" s="21">
        <f t="shared" si="142"/>
        <v>1.3640104270978453</v>
      </c>
      <c r="AM475" s="21">
        <f t="shared" si="143"/>
        <v>2.303535562503734</v>
      </c>
      <c r="AN475" s="21">
        <f t="shared" si="144"/>
        <v>2.3425850793974847</v>
      </c>
      <c r="AO475" s="21">
        <f t="shared" si="151"/>
        <v>4.867</v>
      </c>
    </row>
    <row r="476" spans="1:41" ht="12.75">
      <c r="A476" s="12" t="s">
        <v>994</v>
      </c>
      <c r="B476" s="13" t="s">
        <v>995</v>
      </c>
      <c r="C476" s="14" t="s">
        <v>971</v>
      </c>
      <c r="D476" s="15"/>
      <c r="E476" s="15"/>
      <c r="F476" s="33">
        <v>728341231</v>
      </c>
      <c r="G476" s="31">
        <v>105.33</v>
      </c>
      <c r="H476" s="18">
        <f t="shared" si="145"/>
        <v>1.0533</v>
      </c>
      <c r="I476" s="16">
        <v>6461981.130000001</v>
      </c>
      <c r="L476" s="16">
        <v>136434.18</v>
      </c>
      <c r="M476" s="19">
        <f t="shared" si="146"/>
        <v>6598415.3100000005</v>
      </c>
      <c r="O476" s="16">
        <v>8975955</v>
      </c>
      <c r="Q476" s="19">
        <f t="shared" si="147"/>
        <v>8975955</v>
      </c>
      <c r="R476" s="16">
        <v>3007293.95</v>
      </c>
      <c r="S476" s="16">
        <v>7283</v>
      </c>
      <c r="U476" s="20">
        <f t="shared" si="148"/>
        <v>3014576.95</v>
      </c>
      <c r="V476" s="19">
        <f t="shared" si="149"/>
        <v>18588947.259999998</v>
      </c>
      <c r="W476" s="21">
        <f t="shared" si="133"/>
        <v>0.4128962939350608</v>
      </c>
      <c r="X476" s="21">
        <f t="shared" si="150"/>
        <v>0</v>
      </c>
      <c r="Y476" s="21">
        <f t="shared" si="134"/>
        <v>0.0009999433905451935</v>
      </c>
      <c r="Z476" s="21">
        <f t="shared" si="135"/>
        <v>0.413896237325606</v>
      </c>
      <c r="AA476" s="22">
        <f t="shared" si="136"/>
        <v>1.2323832041852372</v>
      </c>
      <c r="AB476" s="22">
        <f t="shared" si="137"/>
        <v>0.9059510884672134</v>
      </c>
      <c r="AC476" s="23"/>
      <c r="AD476" s="22">
        <f t="shared" si="138"/>
        <v>2.552230529978056</v>
      </c>
      <c r="AE476" s="32">
        <v>170830.55342044582</v>
      </c>
      <c r="AF476" s="25">
        <f t="shared" si="139"/>
        <v>4359.98953892709</v>
      </c>
      <c r="AG476" s="25"/>
      <c r="AH476" s="25">
        <f t="shared" si="140"/>
        <v>4359.98953892709</v>
      </c>
      <c r="AI476" s="26"/>
      <c r="AJ476" s="27">
        <v>691525358</v>
      </c>
      <c r="AK476" s="21">
        <f t="shared" si="141"/>
        <v>0.954182696797071</v>
      </c>
      <c r="AL476" s="21">
        <f t="shared" si="142"/>
        <v>1.2979936160200793</v>
      </c>
      <c r="AM476" s="21">
        <f t="shared" si="143"/>
        <v>0.43487833312397495</v>
      </c>
      <c r="AN476" s="21">
        <f t="shared" si="144"/>
        <v>0.4359315121456471</v>
      </c>
      <c r="AO476" s="21">
        <f t="shared" si="151"/>
        <v>2.6879999999999997</v>
      </c>
    </row>
    <row r="477" spans="1:41" ht="12.75">
      <c r="A477" s="12" t="s">
        <v>996</v>
      </c>
      <c r="B477" s="13" t="s">
        <v>997</v>
      </c>
      <c r="C477" s="14" t="s">
        <v>971</v>
      </c>
      <c r="D477" s="15"/>
      <c r="E477" s="15"/>
      <c r="F477" s="33">
        <v>341053069</v>
      </c>
      <c r="G477" s="31">
        <v>113.03</v>
      </c>
      <c r="H477" s="18">
        <f t="shared" si="145"/>
        <v>1.1303</v>
      </c>
      <c r="I477" s="16">
        <v>2843382.78</v>
      </c>
      <c r="L477" s="16">
        <v>60043.25</v>
      </c>
      <c r="M477" s="19">
        <f t="shared" si="146"/>
        <v>2903426.03</v>
      </c>
      <c r="N477" s="16">
        <v>4035944</v>
      </c>
      <c r="Q477" s="19">
        <f t="shared" si="147"/>
        <v>4035944</v>
      </c>
      <c r="R477" s="16">
        <v>485332.95</v>
      </c>
      <c r="S477" s="16">
        <v>34105</v>
      </c>
      <c r="U477" s="20">
        <f t="shared" si="148"/>
        <v>519437.95</v>
      </c>
      <c r="V477" s="19">
        <f t="shared" si="149"/>
        <v>7458807.98</v>
      </c>
      <c r="W477" s="21">
        <f t="shared" si="133"/>
        <v>0.14230423183789032</v>
      </c>
      <c r="X477" s="21">
        <f t="shared" si="150"/>
        <v>0</v>
      </c>
      <c r="Y477" s="21">
        <f t="shared" si="134"/>
        <v>0.009999910014004302</v>
      </c>
      <c r="Z477" s="21">
        <f t="shared" si="135"/>
        <v>0.15230414185189461</v>
      </c>
      <c r="AA477" s="22">
        <f t="shared" si="136"/>
        <v>1.1833771242210989</v>
      </c>
      <c r="AB477" s="22">
        <f t="shared" si="137"/>
        <v>0.8513120959483287</v>
      </c>
      <c r="AC477" s="23"/>
      <c r="AD477" s="22">
        <f t="shared" si="138"/>
        <v>2.1869933620213224</v>
      </c>
      <c r="AE477" s="32">
        <v>245270.81260364843</v>
      </c>
      <c r="AF477" s="25">
        <f t="shared" si="139"/>
        <v>5364.0563906175485</v>
      </c>
      <c r="AG477" s="25"/>
      <c r="AH477" s="25">
        <f t="shared" si="140"/>
        <v>5364.0563906175485</v>
      </c>
      <c r="AI477" s="26"/>
      <c r="AJ477" s="27">
        <v>301839144</v>
      </c>
      <c r="AK477" s="21">
        <f t="shared" si="141"/>
        <v>0.9619116962510336</v>
      </c>
      <c r="AL477" s="21">
        <f t="shared" si="142"/>
        <v>1.3371174946083202</v>
      </c>
      <c r="AM477" s="21">
        <f t="shared" si="143"/>
        <v>0.16079191836033038</v>
      </c>
      <c r="AN477" s="21">
        <f t="shared" si="144"/>
        <v>0.1720909830038479</v>
      </c>
      <c r="AO477" s="21">
        <f t="shared" si="151"/>
        <v>2.471</v>
      </c>
    </row>
    <row r="478" spans="1:41" ht="12.75">
      <c r="A478" s="12" t="s">
        <v>998</v>
      </c>
      <c r="B478" s="13" t="s">
        <v>999</v>
      </c>
      <c r="C478" s="14" t="s">
        <v>971</v>
      </c>
      <c r="D478" s="15"/>
      <c r="E478" s="15"/>
      <c r="F478" s="33">
        <v>291719375</v>
      </c>
      <c r="G478" s="31">
        <v>105.49</v>
      </c>
      <c r="H478" s="18">
        <f t="shared" si="145"/>
        <v>1.0549</v>
      </c>
      <c r="I478" s="16">
        <v>2588383.75</v>
      </c>
      <c r="L478" s="16">
        <v>54640.1</v>
      </c>
      <c r="M478" s="19">
        <f t="shared" si="146"/>
        <v>2643023.85</v>
      </c>
      <c r="O478" s="16">
        <v>4054227</v>
      </c>
      <c r="Q478" s="19">
        <f t="shared" si="147"/>
        <v>4054227</v>
      </c>
      <c r="R478" s="16">
        <v>1738775</v>
      </c>
      <c r="S478" s="16">
        <v>29172</v>
      </c>
      <c r="U478" s="20">
        <f t="shared" si="148"/>
        <v>1767947</v>
      </c>
      <c r="V478" s="19">
        <f t="shared" si="149"/>
        <v>8465197.85</v>
      </c>
      <c r="W478" s="21">
        <f t="shared" si="133"/>
        <v>0.5960437149572255</v>
      </c>
      <c r="X478" s="21">
        <f t="shared" si="150"/>
        <v>0</v>
      </c>
      <c r="Y478" s="21">
        <f t="shared" si="134"/>
        <v>0.01000002142469968</v>
      </c>
      <c r="Z478" s="21">
        <f t="shared" si="135"/>
        <v>0.6060437363819252</v>
      </c>
      <c r="AA478" s="22">
        <f t="shared" si="136"/>
        <v>1.38976953450555</v>
      </c>
      <c r="AB478" s="22">
        <f t="shared" si="137"/>
        <v>0.9060158757024624</v>
      </c>
      <c r="AC478" s="23"/>
      <c r="AD478" s="22">
        <f t="shared" si="138"/>
        <v>2.9018291465899377</v>
      </c>
      <c r="AE478" s="32">
        <v>216514.86854034453</v>
      </c>
      <c r="AF478" s="25">
        <f t="shared" si="139"/>
        <v>6282.891562004605</v>
      </c>
      <c r="AG478" s="25"/>
      <c r="AH478" s="25">
        <f t="shared" si="140"/>
        <v>6282.891562004605</v>
      </c>
      <c r="AI478" s="26"/>
      <c r="AJ478" s="27">
        <v>276596520</v>
      </c>
      <c r="AK478" s="21">
        <f t="shared" si="141"/>
        <v>0.9555520980524267</v>
      </c>
      <c r="AL478" s="21">
        <f t="shared" si="142"/>
        <v>1.4657548836840029</v>
      </c>
      <c r="AM478" s="21">
        <f t="shared" si="143"/>
        <v>0.6286322763569114</v>
      </c>
      <c r="AN478" s="21">
        <f t="shared" si="144"/>
        <v>0.6391790467935027</v>
      </c>
      <c r="AO478" s="21">
        <f t="shared" si="151"/>
        <v>3.061</v>
      </c>
    </row>
    <row r="479" spans="1:41" ht="12.75">
      <c r="A479" s="12" t="s">
        <v>1000</v>
      </c>
      <c r="B479" s="13" t="s">
        <v>1001</v>
      </c>
      <c r="C479" s="14" t="s">
        <v>1002</v>
      </c>
      <c r="D479" s="15"/>
      <c r="E479" s="15"/>
      <c r="F479" s="33">
        <v>2344997627</v>
      </c>
      <c r="G479" s="31">
        <v>94.96</v>
      </c>
      <c r="H479" s="18">
        <f t="shared" si="145"/>
        <v>0.9495999999999999</v>
      </c>
      <c r="I479" s="16">
        <v>7734973.04</v>
      </c>
      <c r="L479" s="16">
        <v>734321.79</v>
      </c>
      <c r="M479" s="19">
        <f t="shared" si="146"/>
        <v>8469294.83</v>
      </c>
      <c r="N479" s="16">
        <v>16003151</v>
      </c>
      <c r="Q479" s="19">
        <f t="shared" si="147"/>
        <v>16003151</v>
      </c>
      <c r="R479" s="16">
        <v>6412561.89</v>
      </c>
      <c r="S479" s="16">
        <v>351750</v>
      </c>
      <c r="T479" s="16">
        <v>838446</v>
      </c>
      <c r="U479" s="20">
        <f t="shared" si="148"/>
        <v>7602757.89</v>
      </c>
      <c r="V479" s="19">
        <f t="shared" si="149"/>
        <v>32075203.72</v>
      </c>
      <c r="W479" s="21">
        <f t="shared" si="133"/>
        <v>0.27345707373715816</v>
      </c>
      <c r="X479" s="21">
        <f t="shared" si="150"/>
        <v>0.03575466304725604</v>
      </c>
      <c r="Y479" s="21">
        <f t="shared" si="134"/>
        <v>0.015000015179119839</v>
      </c>
      <c r="Z479" s="21">
        <f t="shared" si="135"/>
        <v>0.324211751963534</v>
      </c>
      <c r="AA479" s="22">
        <f t="shared" si="136"/>
        <v>0.6824378334434877</v>
      </c>
      <c r="AB479" s="22">
        <f t="shared" si="137"/>
        <v>0.36116432411212845</v>
      </c>
      <c r="AC479" s="23"/>
      <c r="AD479" s="22">
        <f t="shared" si="138"/>
        <v>1.3678139095191502</v>
      </c>
      <c r="AE479" s="32">
        <v>428394.0018744143</v>
      </c>
      <c r="AF479" s="25">
        <f t="shared" si="139"/>
        <v>5859.632745183967</v>
      </c>
      <c r="AG479" s="25"/>
      <c r="AH479" s="25">
        <f t="shared" si="140"/>
        <v>5859.632745183967</v>
      </c>
      <c r="AI479" s="26"/>
      <c r="AJ479" s="27">
        <v>2469160659</v>
      </c>
      <c r="AK479" s="21">
        <f t="shared" si="141"/>
        <v>0.34300298763993875</v>
      </c>
      <c r="AL479" s="21">
        <f t="shared" si="142"/>
        <v>0.6481210909330303</v>
      </c>
      <c r="AM479" s="21">
        <f t="shared" si="143"/>
        <v>0.2597061421105365</v>
      </c>
      <c r="AN479" s="21">
        <f t="shared" si="144"/>
        <v>0.3079085948615059</v>
      </c>
      <c r="AO479" s="21">
        <f t="shared" si="151"/>
        <v>1.2990000000000002</v>
      </c>
    </row>
    <row r="480" spans="1:41" ht="12.75">
      <c r="A480" s="12" t="s">
        <v>1003</v>
      </c>
      <c r="B480" s="13" t="s">
        <v>1004</v>
      </c>
      <c r="C480" s="14" t="s">
        <v>1002</v>
      </c>
      <c r="D480" s="15"/>
      <c r="E480" s="15"/>
      <c r="F480" s="33">
        <v>6597114873</v>
      </c>
      <c r="G480" s="31">
        <v>94.92</v>
      </c>
      <c r="H480" s="18">
        <f t="shared" si="145"/>
        <v>0.9492</v>
      </c>
      <c r="I480" s="16">
        <v>21175339.580000002</v>
      </c>
      <c r="L480" s="16">
        <v>2009937.63</v>
      </c>
      <c r="M480" s="19">
        <f t="shared" si="146"/>
        <v>23185277.21</v>
      </c>
      <c r="N480" s="16">
        <v>83442340</v>
      </c>
      <c r="Q480" s="19">
        <f t="shared" si="147"/>
        <v>83442340</v>
      </c>
      <c r="R480" s="16">
        <v>16047078.47</v>
      </c>
      <c r="S480" s="16">
        <v>2638845.95</v>
      </c>
      <c r="T480" s="16">
        <v>2246423</v>
      </c>
      <c r="U480" s="20">
        <f t="shared" si="148"/>
        <v>20932347.42</v>
      </c>
      <c r="V480" s="19">
        <f t="shared" si="149"/>
        <v>127559964.63</v>
      </c>
      <c r="W480" s="21">
        <f t="shared" si="133"/>
        <v>0.24324388431791372</v>
      </c>
      <c r="X480" s="21">
        <f t="shared" si="150"/>
        <v>0.03405159745200029</v>
      </c>
      <c r="Y480" s="21">
        <f t="shared" si="134"/>
        <v>0.040000000012126516</v>
      </c>
      <c r="Z480" s="21">
        <f t="shared" si="135"/>
        <v>0.31729548178204053</v>
      </c>
      <c r="AA480" s="22">
        <f t="shared" si="136"/>
        <v>1.2648307874932465</v>
      </c>
      <c r="AB480" s="22">
        <f t="shared" si="137"/>
        <v>0.351445710076845</v>
      </c>
      <c r="AC480" s="23"/>
      <c r="AD480" s="22">
        <f t="shared" si="138"/>
        <v>1.933571979352132</v>
      </c>
      <c r="AE480" s="32">
        <v>611082.9201966322</v>
      </c>
      <c r="AF480" s="25">
        <f t="shared" si="139"/>
        <v>11815.72811552883</v>
      </c>
      <c r="AG480" s="25"/>
      <c r="AH480" s="25">
        <f t="shared" si="140"/>
        <v>11815.72811552883</v>
      </c>
      <c r="AI480" s="26"/>
      <c r="AJ480" s="27">
        <v>6949763405</v>
      </c>
      <c r="AK480" s="21">
        <f t="shared" si="141"/>
        <v>0.3336124679196903</v>
      </c>
      <c r="AL480" s="21">
        <f t="shared" si="142"/>
        <v>1.2006500816987165</v>
      </c>
      <c r="AM480" s="21">
        <f t="shared" si="143"/>
        <v>0.2309010758330988</v>
      </c>
      <c r="AN480" s="21">
        <f t="shared" si="144"/>
        <v>0.3011951083822544</v>
      </c>
      <c r="AO480" s="21">
        <f t="shared" si="151"/>
        <v>1.836</v>
      </c>
    </row>
    <row r="481" spans="1:41" ht="12.75">
      <c r="A481" s="12" t="s">
        <v>1005</v>
      </c>
      <c r="B481" s="13" t="s">
        <v>1006</v>
      </c>
      <c r="C481" s="14" t="s">
        <v>1002</v>
      </c>
      <c r="D481" s="15"/>
      <c r="E481" s="15"/>
      <c r="F481" s="33">
        <v>2266051368</v>
      </c>
      <c r="G481" s="31">
        <v>95.6</v>
      </c>
      <c r="H481" s="18">
        <f t="shared" si="145"/>
        <v>0.956</v>
      </c>
      <c r="I481" s="16">
        <v>7355430.5</v>
      </c>
      <c r="L481" s="16">
        <v>698286.99</v>
      </c>
      <c r="M481" s="19">
        <f t="shared" si="146"/>
        <v>8053717.49</v>
      </c>
      <c r="O481" s="16">
        <v>23554373</v>
      </c>
      <c r="Q481" s="19">
        <f t="shared" si="147"/>
        <v>23554373</v>
      </c>
      <c r="R481" s="16">
        <v>8589508.64</v>
      </c>
      <c r="S481" s="16">
        <v>453210</v>
      </c>
      <c r="T481" s="16">
        <v>785344</v>
      </c>
      <c r="U481" s="20">
        <f t="shared" si="148"/>
        <v>9828062.64</v>
      </c>
      <c r="V481" s="19">
        <f t="shared" si="149"/>
        <v>41436153.13</v>
      </c>
      <c r="W481" s="21">
        <f t="shared" si="133"/>
        <v>0.3790518062077753</v>
      </c>
      <c r="X481" s="21">
        <f t="shared" si="150"/>
        <v>0.03465693722085121</v>
      </c>
      <c r="Y481" s="21">
        <f t="shared" si="134"/>
        <v>0.01999998792613425</v>
      </c>
      <c r="Z481" s="21">
        <f t="shared" si="135"/>
        <v>0.4337087313547607</v>
      </c>
      <c r="AA481" s="22">
        <f t="shared" si="136"/>
        <v>1.039445677738052</v>
      </c>
      <c r="AB481" s="22">
        <f t="shared" si="137"/>
        <v>0.3554075429944093</v>
      </c>
      <c r="AC481" s="23"/>
      <c r="AD481" s="22">
        <f t="shared" si="138"/>
        <v>1.8285619520872223</v>
      </c>
      <c r="AE481" s="32">
        <v>790407.3945025165</v>
      </c>
      <c r="AF481" s="25">
        <f t="shared" si="139"/>
        <v>14453.088882356968</v>
      </c>
      <c r="AG481" s="25"/>
      <c r="AH481" s="25">
        <f t="shared" si="140"/>
        <v>14453.088882356968</v>
      </c>
      <c r="AI481" s="26"/>
      <c r="AJ481" s="27">
        <v>2370148243</v>
      </c>
      <c r="AK481" s="21">
        <f t="shared" si="141"/>
        <v>0.3397980490792449</v>
      </c>
      <c r="AL481" s="21">
        <f t="shared" si="142"/>
        <v>0.9937932392864255</v>
      </c>
      <c r="AM481" s="21">
        <f t="shared" si="143"/>
        <v>0.3624038566097404</v>
      </c>
      <c r="AN481" s="21">
        <f t="shared" si="144"/>
        <v>0.4146602504305888</v>
      </c>
      <c r="AO481" s="21">
        <f t="shared" si="151"/>
        <v>1.749</v>
      </c>
    </row>
    <row r="482" spans="1:41" ht="12.75">
      <c r="A482" s="12" t="s">
        <v>1007</v>
      </c>
      <c r="B482" s="13" t="s">
        <v>1008</v>
      </c>
      <c r="C482" s="14" t="s">
        <v>1002</v>
      </c>
      <c r="D482" s="15"/>
      <c r="E482" s="15"/>
      <c r="F482" s="33">
        <v>681010252</v>
      </c>
      <c r="G482" s="31">
        <v>92.72</v>
      </c>
      <c r="H482" s="18">
        <f t="shared" si="145"/>
        <v>0.9272</v>
      </c>
      <c r="I482" s="16">
        <v>2235109.07</v>
      </c>
      <c r="J482" s="16">
        <v>323313.28</v>
      </c>
      <c r="L482" s="16">
        <v>212146.75</v>
      </c>
      <c r="M482" s="19">
        <f t="shared" si="146"/>
        <v>2770569.0999999996</v>
      </c>
      <c r="N482" s="16">
        <v>13191580</v>
      </c>
      <c r="Q482" s="19">
        <f t="shared" si="147"/>
        <v>13191580</v>
      </c>
      <c r="R482" s="16">
        <v>7380683.92</v>
      </c>
      <c r="U482" s="20">
        <f t="shared" si="148"/>
        <v>7380683.92</v>
      </c>
      <c r="V482" s="19">
        <f t="shared" si="149"/>
        <v>23342833.020000003</v>
      </c>
      <c r="W482" s="21">
        <f t="shared" si="133"/>
        <v>1.0837845536574975</v>
      </c>
      <c r="X482" s="21">
        <f t="shared" si="150"/>
        <v>0</v>
      </c>
      <c r="Y482" s="21">
        <f t="shared" si="134"/>
        <v>0</v>
      </c>
      <c r="Z482" s="21">
        <f t="shared" si="135"/>
        <v>1.0837845536574975</v>
      </c>
      <c r="AA482" s="22">
        <f t="shared" si="136"/>
        <v>1.9370604130053537</v>
      </c>
      <c r="AB482" s="22">
        <f t="shared" si="137"/>
        <v>0.4068322160882829</v>
      </c>
      <c r="AC482" s="23"/>
      <c r="AD482" s="22">
        <f t="shared" si="138"/>
        <v>3.4276771827511348</v>
      </c>
      <c r="AE482" s="32">
        <v>227458.25285338017</v>
      </c>
      <c r="AF482" s="25">
        <f t="shared" si="139"/>
        <v>7796.534633339693</v>
      </c>
      <c r="AG482" s="25"/>
      <c r="AH482" s="25">
        <f t="shared" si="140"/>
        <v>7796.534633339693</v>
      </c>
      <c r="AI482" s="26"/>
      <c r="AJ482" s="27">
        <v>733998715</v>
      </c>
      <c r="AK482" s="21">
        <f t="shared" si="141"/>
        <v>0.3774623910615429</v>
      </c>
      <c r="AL482" s="21">
        <f t="shared" si="142"/>
        <v>1.7972211300124687</v>
      </c>
      <c r="AM482" s="21">
        <f t="shared" si="143"/>
        <v>1.0055445287802718</v>
      </c>
      <c r="AN482" s="21">
        <f t="shared" si="144"/>
        <v>1.0055445287802718</v>
      </c>
      <c r="AO482" s="21">
        <f t="shared" si="151"/>
        <v>3.1799999999999997</v>
      </c>
    </row>
    <row r="483" spans="1:41" ht="12.75">
      <c r="A483" s="12" t="s">
        <v>1009</v>
      </c>
      <c r="B483" s="13" t="s">
        <v>1010</v>
      </c>
      <c r="C483" s="14" t="s">
        <v>1002</v>
      </c>
      <c r="D483" s="15"/>
      <c r="E483" s="15"/>
      <c r="F483" s="33">
        <v>2834601239</v>
      </c>
      <c r="G483" s="50">
        <v>95.86</v>
      </c>
      <c r="H483" s="18">
        <f t="shared" si="145"/>
        <v>0.9586</v>
      </c>
      <c r="I483" s="16">
        <v>9123283.22</v>
      </c>
      <c r="J483" s="16">
        <v>1319731.66</v>
      </c>
      <c r="L483" s="16">
        <v>865932</v>
      </c>
      <c r="M483" s="19">
        <f t="shared" si="146"/>
        <v>11308946.88</v>
      </c>
      <c r="N483" s="16">
        <v>39323243</v>
      </c>
      <c r="Q483" s="19">
        <f t="shared" si="147"/>
        <v>39323243</v>
      </c>
      <c r="R483" s="16">
        <v>9175379</v>
      </c>
      <c r="S483" s="16">
        <v>1417300.62</v>
      </c>
      <c r="U483" s="20">
        <f t="shared" si="148"/>
        <v>10592679.620000001</v>
      </c>
      <c r="V483" s="19">
        <f t="shared" si="149"/>
        <v>61224869.5</v>
      </c>
      <c r="W483" s="21">
        <f t="shared" si="133"/>
        <v>0.3236920549444521</v>
      </c>
      <c r="X483" s="21">
        <f t="shared" si="150"/>
        <v>0</v>
      </c>
      <c r="Y483" s="21">
        <f t="shared" si="134"/>
        <v>0.05000000001763917</v>
      </c>
      <c r="Z483" s="21">
        <f t="shared" si="135"/>
        <v>0.3736920549620913</v>
      </c>
      <c r="AA483" s="22">
        <f t="shared" si="136"/>
        <v>1.3872583719702523</v>
      </c>
      <c r="AB483" s="22">
        <f t="shared" si="137"/>
        <v>0.39896076825217247</v>
      </c>
      <c r="AC483" s="23"/>
      <c r="AD483" s="22">
        <f t="shared" si="138"/>
        <v>2.159911195184516</v>
      </c>
      <c r="AE483" s="32">
        <v>411605.54875560995</v>
      </c>
      <c r="AF483" s="25">
        <f t="shared" si="139"/>
        <v>8890.31432757308</v>
      </c>
      <c r="AG483" s="25"/>
      <c r="AH483" s="25">
        <f t="shared" si="140"/>
        <v>8890.31432757308</v>
      </c>
      <c r="AJ483" s="27">
        <v>2956845756</v>
      </c>
      <c r="AK483" s="21">
        <f t="shared" si="141"/>
        <v>0.3824665813917417</v>
      </c>
      <c r="AL483" s="21">
        <f t="shared" si="142"/>
        <v>1.329905116633348</v>
      </c>
      <c r="AM483" s="21">
        <f t="shared" si="143"/>
        <v>0.3103096934083024</v>
      </c>
      <c r="AN483" s="21">
        <f t="shared" si="144"/>
        <v>0.3582425494635778</v>
      </c>
      <c r="AO483" s="21">
        <f t="shared" si="151"/>
        <v>2.0700000000000003</v>
      </c>
    </row>
    <row r="484" spans="1:41" ht="12.75">
      <c r="A484" s="12" t="s">
        <v>1011</v>
      </c>
      <c r="B484" s="13" t="s">
        <v>1012</v>
      </c>
      <c r="C484" s="14" t="s">
        <v>1002</v>
      </c>
      <c r="D484" s="15"/>
      <c r="E484" s="15"/>
      <c r="F484" s="33">
        <v>8119354294</v>
      </c>
      <c r="G484" s="50">
        <v>89.21</v>
      </c>
      <c r="H484" s="18">
        <f t="shared" si="145"/>
        <v>0.8920999999999999</v>
      </c>
      <c r="I484" s="16">
        <v>27455040.91</v>
      </c>
      <c r="J484" s="16">
        <v>3971324.04</v>
      </c>
      <c r="L484" s="16">
        <v>2606396.69</v>
      </c>
      <c r="M484" s="19">
        <f t="shared" si="146"/>
        <v>34032761.64</v>
      </c>
      <c r="O484" s="16">
        <v>114536739</v>
      </c>
      <c r="Q484" s="19">
        <f t="shared" si="147"/>
        <v>114536739</v>
      </c>
      <c r="R484" s="16">
        <v>21330747.34</v>
      </c>
      <c r="U484" s="20">
        <f t="shared" si="148"/>
        <v>21330747.34</v>
      </c>
      <c r="V484" s="19">
        <f t="shared" si="149"/>
        <v>169900247.98</v>
      </c>
      <c r="W484" s="21">
        <f t="shared" si="133"/>
        <v>0.26271482395789636</v>
      </c>
      <c r="X484" s="21">
        <f t="shared" si="150"/>
        <v>0</v>
      </c>
      <c r="Y484" s="21">
        <f t="shared" si="134"/>
        <v>0</v>
      </c>
      <c r="Z484" s="21">
        <f t="shared" si="135"/>
        <v>0.26271482395789636</v>
      </c>
      <c r="AA484" s="22">
        <f t="shared" si="136"/>
        <v>1.4106631494654667</v>
      </c>
      <c r="AB484" s="22">
        <f t="shared" si="137"/>
        <v>0.41915601176745493</v>
      </c>
      <c r="AC484" s="23"/>
      <c r="AD484" s="22">
        <f t="shared" si="138"/>
        <v>2.092533985190818</v>
      </c>
      <c r="AE484" s="52">
        <v>400156.0998586905</v>
      </c>
      <c r="AF484" s="25">
        <f t="shared" si="139"/>
        <v>8373.402383357205</v>
      </c>
      <c r="AG484" s="25"/>
      <c r="AH484" s="25">
        <f t="shared" si="140"/>
        <v>8373.402383357205</v>
      </c>
      <c r="AI484" s="26"/>
      <c r="AJ484" s="27">
        <v>9100392294</v>
      </c>
      <c r="AK484" s="21">
        <f t="shared" si="141"/>
        <v>0.373970270077678</v>
      </c>
      <c r="AL484" s="21">
        <f t="shared" si="142"/>
        <v>1.2585912266168513</v>
      </c>
      <c r="AM484" s="21">
        <f t="shared" si="143"/>
        <v>0.23439371239043863</v>
      </c>
      <c r="AN484" s="21">
        <f t="shared" si="144"/>
        <v>0.23439371239043863</v>
      </c>
      <c r="AO484" s="21">
        <f t="shared" si="151"/>
        <v>1.867</v>
      </c>
    </row>
    <row r="485" spans="1:41" ht="12.75">
      <c r="A485" s="12" t="s">
        <v>1013</v>
      </c>
      <c r="B485" s="13" t="s">
        <v>1014</v>
      </c>
      <c r="C485" s="14" t="s">
        <v>1002</v>
      </c>
      <c r="D485" s="15"/>
      <c r="E485" s="15"/>
      <c r="F485" s="33">
        <v>434868656</v>
      </c>
      <c r="G485" s="50">
        <v>98.78</v>
      </c>
      <c r="H485" s="18">
        <f t="shared" si="145"/>
        <v>0.9878</v>
      </c>
      <c r="I485" s="16">
        <v>1392514.11</v>
      </c>
      <c r="L485" s="16">
        <v>132195.1</v>
      </c>
      <c r="M485" s="19">
        <f t="shared" si="146"/>
        <v>1524709.2100000002</v>
      </c>
      <c r="O485" s="16">
        <v>1832482</v>
      </c>
      <c r="Q485" s="19">
        <f t="shared" si="147"/>
        <v>1832482</v>
      </c>
      <c r="R485" s="16">
        <v>2158285.69</v>
      </c>
      <c r="T485" s="16">
        <v>146786.21</v>
      </c>
      <c r="U485" s="20">
        <f t="shared" si="148"/>
        <v>2305071.9</v>
      </c>
      <c r="V485" s="19">
        <f t="shared" si="149"/>
        <v>5662263.11</v>
      </c>
      <c r="W485" s="21">
        <f t="shared" si="133"/>
        <v>0.49630748508119654</v>
      </c>
      <c r="X485" s="21">
        <f t="shared" si="150"/>
        <v>0.033754148057063005</v>
      </c>
      <c r="Y485" s="21">
        <f t="shared" si="134"/>
        <v>0</v>
      </c>
      <c r="Z485" s="21">
        <f t="shared" si="135"/>
        <v>0.5300616331382595</v>
      </c>
      <c r="AA485" s="22">
        <f t="shared" si="136"/>
        <v>0.42138746371272157</v>
      </c>
      <c r="AB485" s="22">
        <f t="shared" si="137"/>
        <v>0.3506137287576781</v>
      </c>
      <c r="AC485" s="23"/>
      <c r="AD485" s="22">
        <f t="shared" si="138"/>
        <v>1.3020628256086593</v>
      </c>
      <c r="AE485" s="52">
        <v>1123201.4164305949</v>
      </c>
      <c r="AF485" s="25">
        <f t="shared" si="139"/>
        <v>14624.788100052687</v>
      </c>
      <c r="AG485" s="25"/>
      <c r="AH485" s="25">
        <f t="shared" si="140"/>
        <v>14624.788100052687</v>
      </c>
      <c r="AI485" s="26"/>
      <c r="AJ485" s="27">
        <v>440234691</v>
      </c>
      <c r="AK485" s="21">
        <f t="shared" si="141"/>
        <v>0.3463400865880422</v>
      </c>
      <c r="AL485" s="21">
        <f t="shared" si="142"/>
        <v>0.4162511581805351</v>
      </c>
      <c r="AM485" s="21">
        <f t="shared" si="143"/>
        <v>0.4902579769661996</v>
      </c>
      <c r="AN485" s="21">
        <f t="shared" si="144"/>
        <v>0.5236006946122289</v>
      </c>
      <c r="AO485" s="21">
        <f t="shared" si="151"/>
        <v>1.286</v>
      </c>
    </row>
    <row r="486" spans="1:41" ht="12.75">
      <c r="A486" s="12" t="s">
        <v>1015</v>
      </c>
      <c r="B486" s="13" t="s">
        <v>499</v>
      </c>
      <c r="C486" s="14" t="s">
        <v>1002</v>
      </c>
      <c r="D486" s="15"/>
      <c r="E486" s="15"/>
      <c r="F486" s="33">
        <v>8951061702</v>
      </c>
      <c r="G486" s="50">
        <v>98.98</v>
      </c>
      <c r="H486" s="18">
        <f t="shared" si="145"/>
        <v>0.9898</v>
      </c>
      <c r="I486" s="16">
        <v>27925897.41</v>
      </c>
      <c r="L486" s="16">
        <v>2645835.23</v>
      </c>
      <c r="M486" s="19">
        <f t="shared" si="146"/>
        <v>30571732.64</v>
      </c>
      <c r="N486" s="16">
        <v>128277241</v>
      </c>
      <c r="Q486" s="19">
        <f t="shared" si="147"/>
        <v>128277241</v>
      </c>
      <c r="R486" s="16">
        <v>33359598</v>
      </c>
      <c r="S486" s="16">
        <v>4475531</v>
      </c>
      <c r="T486" s="16">
        <v>2939530.98</v>
      </c>
      <c r="U486" s="20">
        <f t="shared" si="148"/>
        <v>40774659.98</v>
      </c>
      <c r="V486" s="19">
        <f t="shared" si="149"/>
        <v>199623633.62</v>
      </c>
      <c r="W486" s="21">
        <f t="shared" si="133"/>
        <v>0.3726887280035867</v>
      </c>
      <c r="X486" s="21">
        <f t="shared" si="150"/>
        <v>0.03284002588590356</v>
      </c>
      <c r="Y486" s="21">
        <f t="shared" si="134"/>
        <v>0.050000001664607004</v>
      </c>
      <c r="Z486" s="21">
        <f t="shared" si="135"/>
        <v>0.4555287555540972</v>
      </c>
      <c r="AA486" s="22">
        <f t="shared" si="136"/>
        <v>1.433095260323567</v>
      </c>
      <c r="AB486" s="22">
        <f t="shared" si="137"/>
        <v>0.3415430890524321</v>
      </c>
      <c r="AC486" s="23"/>
      <c r="AD486" s="22">
        <f t="shared" si="138"/>
        <v>2.2301671049300964</v>
      </c>
      <c r="AE486" s="52">
        <v>306959.19654207985</v>
      </c>
      <c r="AF486" s="25">
        <f t="shared" si="139"/>
        <v>6845.703026839187</v>
      </c>
      <c r="AG486" s="25"/>
      <c r="AH486" s="25">
        <f t="shared" si="140"/>
        <v>6845.703026839187</v>
      </c>
      <c r="AI486" s="26"/>
      <c r="AJ486" s="27">
        <v>9043170683</v>
      </c>
      <c r="AK486" s="21">
        <f t="shared" si="141"/>
        <v>0.33806431075630294</v>
      </c>
      <c r="AL486" s="21">
        <f t="shared" si="142"/>
        <v>1.4184985056308264</v>
      </c>
      <c r="AM486" s="21">
        <f t="shared" si="143"/>
        <v>0.3688927166078128</v>
      </c>
      <c r="AN486" s="21">
        <f t="shared" si="144"/>
        <v>0.45088897920119014</v>
      </c>
      <c r="AO486" s="21">
        <f t="shared" si="151"/>
        <v>2.207</v>
      </c>
    </row>
    <row r="487" spans="1:41" ht="12.75">
      <c r="A487" s="12" t="s">
        <v>1016</v>
      </c>
      <c r="B487" s="13" t="s">
        <v>1017</v>
      </c>
      <c r="C487" s="14" t="s">
        <v>1002</v>
      </c>
      <c r="D487" s="15"/>
      <c r="E487" s="15"/>
      <c r="F487" s="33">
        <v>1289191636</v>
      </c>
      <c r="G487" s="50">
        <v>91.89</v>
      </c>
      <c r="H487" s="18">
        <f t="shared" si="145"/>
        <v>0.9189</v>
      </c>
      <c r="I487" s="16">
        <v>4287230.09</v>
      </c>
      <c r="J487" s="16">
        <v>620141.51</v>
      </c>
      <c r="L487" s="16">
        <v>406658.22</v>
      </c>
      <c r="M487" s="19">
        <f t="shared" si="146"/>
        <v>5314029.819999999</v>
      </c>
      <c r="N487" s="16">
        <v>21442998</v>
      </c>
      <c r="Q487" s="19">
        <f t="shared" si="147"/>
        <v>21442998</v>
      </c>
      <c r="R487" s="16">
        <v>6004726.32</v>
      </c>
      <c r="S487" s="16">
        <v>64459</v>
      </c>
      <c r="U487" s="20">
        <f t="shared" si="148"/>
        <v>6069185.32</v>
      </c>
      <c r="V487" s="19">
        <f t="shared" si="149"/>
        <v>32826213.14</v>
      </c>
      <c r="W487" s="21">
        <f t="shared" si="133"/>
        <v>0.4657745328406708</v>
      </c>
      <c r="X487" s="21">
        <f t="shared" si="150"/>
        <v>0</v>
      </c>
      <c r="Y487" s="21">
        <f t="shared" si="134"/>
        <v>0.004999954870945191</v>
      </c>
      <c r="Z487" s="21">
        <f t="shared" si="135"/>
        <v>0.4707744877116159</v>
      </c>
      <c r="AA487" s="22">
        <f t="shared" si="136"/>
        <v>1.6632901890778324</v>
      </c>
      <c r="AB487" s="22">
        <f t="shared" si="137"/>
        <v>0.41219859574081186</v>
      </c>
      <c r="AC487" s="23"/>
      <c r="AD487" s="22">
        <f t="shared" si="138"/>
        <v>2.5462632725302603</v>
      </c>
      <c r="AE487" s="53">
        <v>445430.8867204073</v>
      </c>
      <c r="AF487" s="25">
        <f t="shared" si="139"/>
        <v>11341.8430730676</v>
      </c>
      <c r="AG487" s="25"/>
      <c r="AH487" s="25">
        <f t="shared" si="140"/>
        <v>11341.8430730676</v>
      </c>
      <c r="AI487" s="54"/>
      <c r="AJ487" s="27">
        <v>1402922822</v>
      </c>
      <c r="AK487" s="21">
        <f t="shared" si="141"/>
        <v>0.3787827624348105</v>
      </c>
      <c r="AL487" s="21">
        <f t="shared" si="142"/>
        <v>1.5284517197767846</v>
      </c>
      <c r="AM487" s="21">
        <f t="shared" si="143"/>
        <v>0.42801544217804455</v>
      </c>
      <c r="AN487" s="21">
        <f t="shared" si="144"/>
        <v>0.43261006413366343</v>
      </c>
      <c r="AO487" s="21">
        <f t="shared" si="151"/>
        <v>2.34</v>
      </c>
    </row>
    <row r="488" spans="1:41" ht="12.75">
      <c r="A488" s="12" t="s">
        <v>1018</v>
      </c>
      <c r="B488" s="13" t="s">
        <v>1019</v>
      </c>
      <c r="C488" s="14" t="s">
        <v>1002</v>
      </c>
      <c r="D488" s="15"/>
      <c r="E488" s="15"/>
      <c r="F488" s="33">
        <v>5460241157</v>
      </c>
      <c r="G488" s="31">
        <v>93.78</v>
      </c>
      <c r="H488" s="18">
        <f t="shared" si="145"/>
        <v>0.9378</v>
      </c>
      <c r="I488" s="16">
        <v>18005031.34</v>
      </c>
      <c r="J488" s="16">
        <v>2604383.88</v>
      </c>
      <c r="L488" s="16">
        <v>1709237.79</v>
      </c>
      <c r="M488" s="19">
        <f t="shared" si="146"/>
        <v>22318653.009999998</v>
      </c>
      <c r="O488" s="16">
        <v>83883390</v>
      </c>
      <c r="Q488" s="19">
        <f t="shared" si="147"/>
        <v>83883390</v>
      </c>
      <c r="R488" s="16">
        <v>17858564</v>
      </c>
      <c r="S488" s="16">
        <v>1528867.52</v>
      </c>
      <c r="U488" s="20">
        <f t="shared" si="148"/>
        <v>19387431.52</v>
      </c>
      <c r="V488" s="19">
        <f t="shared" si="149"/>
        <v>125589474.53</v>
      </c>
      <c r="W488" s="21">
        <f t="shared" si="133"/>
        <v>0.32706548092853766</v>
      </c>
      <c r="X488" s="21">
        <f t="shared" si="150"/>
        <v>0</v>
      </c>
      <c r="Y488" s="21">
        <f t="shared" si="134"/>
        <v>0.02799999992747573</v>
      </c>
      <c r="Z488" s="21">
        <f t="shared" si="135"/>
        <v>0.3550654808560134</v>
      </c>
      <c r="AA488" s="22">
        <f t="shared" si="136"/>
        <v>1.5362579708125517</v>
      </c>
      <c r="AB488" s="22">
        <f t="shared" si="137"/>
        <v>0.40874848506256184</v>
      </c>
      <c r="AC488" s="23"/>
      <c r="AD488" s="22">
        <f t="shared" si="138"/>
        <v>2.3000719367311273</v>
      </c>
      <c r="AE488" s="55">
        <v>366179.12208076235</v>
      </c>
      <c r="AF488" s="25">
        <f t="shared" si="139"/>
        <v>8422.38322514803</v>
      </c>
      <c r="AG488" s="25"/>
      <c r="AH488" s="25">
        <f t="shared" si="140"/>
        <v>8422.38322514803</v>
      </c>
      <c r="AJ488" s="27">
        <v>5822192713</v>
      </c>
      <c r="AK488" s="21">
        <f t="shared" si="141"/>
        <v>0.3833375862012625</v>
      </c>
      <c r="AL488" s="21">
        <f t="shared" si="142"/>
        <v>1.4407525503699348</v>
      </c>
      <c r="AM488" s="21">
        <f t="shared" si="143"/>
        <v>0.3067326157055015</v>
      </c>
      <c r="AN488" s="21">
        <f t="shared" si="144"/>
        <v>0.33299192375942915</v>
      </c>
      <c r="AO488" s="21">
        <f t="shared" si="151"/>
        <v>2.157</v>
      </c>
    </row>
    <row r="489" spans="1:41" ht="12.75">
      <c r="A489" s="12" t="s">
        <v>1020</v>
      </c>
      <c r="B489" s="13" t="s">
        <v>1021</v>
      </c>
      <c r="C489" s="14" t="s">
        <v>1002</v>
      </c>
      <c r="D489" s="15"/>
      <c r="E489" s="15"/>
      <c r="F489" s="33">
        <v>1110058314</v>
      </c>
      <c r="G489" s="31">
        <v>127.18</v>
      </c>
      <c r="H489" s="18">
        <f t="shared" si="145"/>
        <v>1.2718</v>
      </c>
      <c r="I489" s="16">
        <v>2878170.9</v>
      </c>
      <c r="J489" s="16">
        <v>416227.41</v>
      </c>
      <c r="L489" s="16">
        <v>273102.95</v>
      </c>
      <c r="M489" s="19">
        <f t="shared" si="146"/>
        <v>3567501.2600000002</v>
      </c>
      <c r="N489" s="16">
        <v>13813845</v>
      </c>
      <c r="Q489" s="19">
        <f t="shared" si="147"/>
        <v>13813845</v>
      </c>
      <c r="R489" s="16">
        <v>8907610.84</v>
      </c>
      <c r="U489" s="20">
        <f t="shared" si="148"/>
        <v>8907610.84</v>
      </c>
      <c r="V489" s="19">
        <f t="shared" si="149"/>
        <v>26288957.099999998</v>
      </c>
      <c r="W489" s="21">
        <f t="shared" si="133"/>
        <v>0.802445306490448</v>
      </c>
      <c r="X489" s="21">
        <f t="shared" si="150"/>
        <v>0</v>
      </c>
      <c r="Y489" s="21">
        <f t="shared" si="134"/>
        <v>0</v>
      </c>
      <c r="Z489" s="21">
        <f t="shared" si="135"/>
        <v>0.802445306490448</v>
      </c>
      <c r="AA489" s="22">
        <f t="shared" si="136"/>
        <v>1.2444251644963582</v>
      </c>
      <c r="AB489" s="22">
        <f t="shared" si="137"/>
        <v>0.32137962618781846</v>
      </c>
      <c r="AC489" s="23"/>
      <c r="AD489" s="22">
        <f t="shared" si="138"/>
        <v>2.3682500971746245</v>
      </c>
      <c r="AE489" s="32">
        <v>291998.44519704435</v>
      </c>
      <c r="AF489" s="25">
        <f t="shared" si="139"/>
        <v>6915.253462127395</v>
      </c>
      <c r="AG489" s="25"/>
      <c r="AH489" s="25">
        <f t="shared" si="140"/>
        <v>6915.253462127395</v>
      </c>
      <c r="AJ489" s="27">
        <v>873247816</v>
      </c>
      <c r="AK489" s="21">
        <f t="shared" si="141"/>
        <v>0.40853251444032246</v>
      </c>
      <c r="AL489" s="21">
        <f t="shared" si="142"/>
        <v>1.5818928770157954</v>
      </c>
      <c r="AM489" s="21">
        <f t="shared" si="143"/>
        <v>1.0200553241349302</v>
      </c>
      <c r="AN489" s="21">
        <f t="shared" si="144"/>
        <v>1.0200553241349302</v>
      </c>
      <c r="AO489" s="21">
        <f t="shared" si="151"/>
        <v>3.011</v>
      </c>
    </row>
    <row r="490" spans="1:41" ht="12.75">
      <c r="A490" s="12" t="s">
        <v>1022</v>
      </c>
      <c r="B490" s="13" t="s">
        <v>1023</v>
      </c>
      <c r="C490" s="14" t="s">
        <v>1002</v>
      </c>
      <c r="D490" s="15"/>
      <c r="E490" s="15"/>
      <c r="F490" s="33">
        <v>52741600</v>
      </c>
      <c r="G490" s="31">
        <v>99.33</v>
      </c>
      <c r="H490" s="18">
        <f t="shared" si="145"/>
        <v>0.9933</v>
      </c>
      <c r="I490" s="16">
        <v>172105.44</v>
      </c>
      <c r="J490" s="16">
        <v>24894.83</v>
      </c>
      <c r="L490" s="16">
        <v>16338.8</v>
      </c>
      <c r="M490" s="19">
        <f t="shared" si="146"/>
        <v>213339.07</v>
      </c>
      <c r="O490" s="16">
        <v>830368</v>
      </c>
      <c r="Q490" s="19">
        <f t="shared" si="147"/>
        <v>830368</v>
      </c>
      <c r="R490" s="16">
        <v>311824.76</v>
      </c>
      <c r="U490" s="20">
        <f t="shared" si="148"/>
        <v>311824.76</v>
      </c>
      <c r="V490" s="19">
        <f t="shared" si="149"/>
        <v>1355531.83</v>
      </c>
      <c r="W490" s="21">
        <f t="shared" si="133"/>
        <v>0.5912311344365738</v>
      </c>
      <c r="X490" s="21">
        <f t="shared" si="150"/>
        <v>0</v>
      </c>
      <c r="Y490" s="21">
        <f t="shared" si="134"/>
        <v>0</v>
      </c>
      <c r="Z490" s="21">
        <f t="shared" si="135"/>
        <v>0.5912311344365738</v>
      </c>
      <c r="AA490" s="22">
        <f t="shared" si="136"/>
        <v>1.5744080573968176</v>
      </c>
      <c r="AB490" s="22">
        <f t="shared" si="137"/>
        <v>0.40449866898235926</v>
      </c>
      <c r="AC490" s="23"/>
      <c r="AD490" s="22">
        <f t="shared" si="138"/>
        <v>2.5701378608157506</v>
      </c>
      <c r="AE490" s="32">
        <v>318437.5</v>
      </c>
      <c r="AF490" s="25">
        <f t="shared" si="139"/>
        <v>8184.282750535156</v>
      </c>
      <c r="AG490" s="25"/>
      <c r="AH490" s="25">
        <f t="shared" si="140"/>
        <v>8184.282750535156</v>
      </c>
      <c r="AJ490" s="27">
        <v>53097352</v>
      </c>
      <c r="AK490" s="21">
        <f t="shared" si="141"/>
        <v>0.40178852986868346</v>
      </c>
      <c r="AL490" s="21">
        <f t="shared" si="142"/>
        <v>1.5638595310741674</v>
      </c>
      <c r="AM490" s="21">
        <f t="shared" si="143"/>
        <v>0.5872698887130944</v>
      </c>
      <c r="AN490" s="21">
        <f t="shared" si="144"/>
        <v>0.5872698887130944</v>
      </c>
      <c r="AO490" s="21">
        <f t="shared" si="151"/>
        <v>2.553</v>
      </c>
    </row>
    <row r="491" spans="1:41" ht="12.75">
      <c r="A491" s="12" t="s">
        <v>1024</v>
      </c>
      <c r="B491" s="13" t="s">
        <v>1025</v>
      </c>
      <c r="C491" s="14" t="s">
        <v>1002</v>
      </c>
      <c r="D491" s="30"/>
      <c r="E491" s="15"/>
      <c r="F491" s="33">
        <v>3707251067</v>
      </c>
      <c r="G491" s="31">
        <v>84.22</v>
      </c>
      <c r="H491" s="18">
        <f t="shared" si="145"/>
        <v>0.8422</v>
      </c>
      <c r="I491" s="16">
        <v>14041094.729999999</v>
      </c>
      <c r="J491" s="16">
        <v>2031149.66</v>
      </c>
      <c r="L491" s="16">
        <v>1332338.04</v>
      </c>
      <c r="M491" s="19">
        <f t="shared" si="146"/>
        <v>17404582.43</v>
      </c>
      <c r="O491" s="16">
        <v>73483112</v>
      </c>
      <c r="Q491" s="19">
        <f t="shared" si="147"/>
        <v>73483112</v>
      </c>
      <c r="R491" s="16">
        <v>12348992.28</v>
      </c>
      <c r="S491" s="16">
        <v>1482900.43</v>
      </c>
      <c r="U491" s="20">
        <f t="shared" si="148"/>
        <v>13831892.709999999</v>
      </c>
      <c r="V491" s="19">
        <f t="shared" si="149"/>
        <v>104719587.14</v>
      </c>
      <c r="W491" s="21">
        <f t="shared" si="133"/>
        <v>0.33310374875670645</v>
      </c>
      <c r="X491" s="21">
        <f t="shared" si="150"/>
        <v>0</v>
      </c>
      <c r="Y491" s="21">
        <f t="shared" si="134"/>
        <v>0.04000000008631733</v>
      </c>
      <c r="Z491" s="21">
        <f t="shared" si="135"/>
        <v>0.3731037488430238</v>
      </c>
      <c r="AA491" s="22">
        <f t="shared" si="136"/>
        <v>1.9821455486009036</v>
      </c>
      <c r="AB491" s="22">
        <f t="shared" si="137"/>
        <v>0.46947406893820715</v>
      </c>
      <c r="AC491" s="23"/>
      <c r="AD491" s="22">
        <f t="shared" si="138"/>
        <v>2.8247233663821345</v>
      </c>
      <c r="AE491" s="32">
        <v>499153.4926470588</v>
      </c>
      <c r="AF491" s="25">
        <f t="shared" si="139"/>
        <v>14099.705340914</v>
      </c>
      <c r="AG491" s="25"/>
      <c r="AH491" s="25">
        <f t="shared" si="140"/>
        <v>14099.705340914</v>
      </c>
      <c r="AJ491" s="27">
        <v>4401475735</v>
      </c>
      <c r="AK491" s="21">
        <f t="shared" si="141"/>
        <v>0.39542606793446283</v>
      </c>
      <c r="AL491" s="21">
        <f t="shared" si="142"/>
        <v>1.6695107828420188</v>
      </c>
      <c r="AM491" s="21">
        <f t="shared" si="143"/>
        <v>0.28056481560950824</v>
      </c>
      <c r="AN491" s="21">
        <f t="shared" si="144"/>
        <v>0.3142557983453247</v>
      </c>
      <c r="AO491" s="21">
        <f t="shared" si="151"/>
        <v>2.379</v>
      </c>
    </row>
    <row r="492" spans="1:41" ht="12.75">
      <c r="A492" s="12" t="s">
        <v>1026</v>
      </c>
      <c r="B492" s="13" t="s">
        <v>1027</v>
      </c>
      <c r="C492" s="14" t="s">
        <v>1002</v>
      </c>
      <c r="D492" s="15"/>
      <c r="E492" s="15"/>
      <c r="F492" s="33">
        <v>1600850735</v>
      </c>
      <c r="G492" s="31">
        <v>106.93</v>
      </c>
      <c r="H492" s="18">
        <f t="shared" si="145"/>
        <v>1.0693000000000001</v>
      </c>
      <c r="I492" s="16">
        <v>4591471.79</v>
      </c>
      <c r="J492" s="16">
        <v>664141.66</v>
      </c>
      <c r="L492" s="16">
        <v>435676.71</v>
      </c>
      <c r="M492" s="19">
        <f t="shared" si="146"/>
        <v>5691290.16</v>
      </c>
      <c r="N492" s="16">
        <v>29611447</v>
      </c>
      <c r="Q492" s="19">
        <f t="shared" si="147"/>
        <v>29611447</v>
      </c>
      <c r="R492" s="16">
        <v>17187608</v>
      </c>
      <c r="U492" s="20">
        <f t="shared" si="148"/>
        <v>17187608</v>
      </c>
      <c r="V492" s="19">
        <f t="shared" si="149"/>
        <v>52490345.16</v>
      </c>
      <c r="W492" s="21">
        <f t="shared" si="133"/>
        <v>1.0736546277689032</v>
      </c>
      <c r="X492" s="21">
        <f t="shared" si="150"/>
        <v>0</v>
      </c>
      <c r="Y492" s="21">
        <f t="shared" si="134"/>
        <v>0</v>
      </c>
      <c r="Z492" s="21">
        <f t="shared" si="135"/>
        <v>1.0736546277689032</v>
      </c>
      <c r="AA492" s="22">
        <f t="shared" si="136"/>
        <v>1.8497319176981233</v>
      </c>
      <c r="AB492" s="22">
        <f t="shared" si="137"/>
        <v>0.35551660348895675</v>
      </c>
      <c r="AC492" s="23"/>
      <c r="AD492" s="22">
        <f t="shared" si="138"/>
        <v>3.278903148955983</v>
      </c>
      <c r="AE492" s="32">
        <v>244034.70623864324</v>
      </c>
      <c r="AF492" s="25">
        <f t="shared" si="139"/>
        <v>8001.661667404355</v>
      </c>
      <c r="AG492" s="25"/>
      <c r="AH492" s="25">
        <f t="shared" si="140"/>
        <v>8001.661667404355</v>
      </c>
      <c r="AJ492" s="27">
        <v>1497196545</v>
      </c>
      <c r="AK492" s="21">
        <f t="shared" si="141"/>
        <v>0.38012979518330375</v>
      </c>
      <c r="AL492" s="21">
        <f t="shared" si="142"/>
        <v>1.977792902267217</v>
      </c>
      <c r="AM492" s="21">
        <f t="shared" si="143"/>
        <v>1.1479860848864034</v>
      </c>
      <c r="AN492" s="21">
        <f t="shared" si="144"/>
        <v>1.1479860848864034</v>
      </c>
      <c r="AO492" s="21">
        <f t="shared" si="151"/>
        <v>3.5060000000000002</v>
      </c>
    </row>
    <row r="493" spans="1:41" ht="12.75">
      <c r="A493" s="12" t="s">
        <v>1028</v>
      </c>
      <c r="B493" s="13" t="s">
        <v>1029</v>
      </c>
      <c r="C493" s="14" t="s">
        <v>1002</v>
      </c>
      <c r="D493" s="15"/>
      <c r="E493" s="15"/>
      <c r="F493" s="33">
        <v>685552087</v>
      </c>
      <c r="G493" s="31">
        <v>95.58</v>
      </c>
      <c r="H493" s="18">
        <f t="shared" si="145"/>
        <v>0.9558</v>
      </c>
      <c r="I493" s="16">
        <v>2222121.31</v>
      </c>
      <c r="J493" s="16">
        <v>321425.77</v>
      </c>
      <c r="L493" s="16">
        <v>210952.47</v>
      </c>
      <c r="M493" s="19">
        <f t="shared" si="146"/>
        <v>2754499.5500000003</v>
      </c>
      <c r="O493" s="16">
        <v>6381832</v>
      </c>
      <c r="Q493" s="19">
        <f t="shared" si="147"/>
        <v>6381832</v>
      </c>
      <c r="R493" s="16">
        <v>3680362.01</v>
      </c>
      <c r="S493" s="16">
        <v>205665.63</v>
      </c>
      <c r="U493" s="20">
        <f t="shared" si="148"/>
        <v>3886027.6399999997</v>
      </c>
      <c r="V493" s="19">
        <f t="shared" si="149"/>
        <v>13022359.190000001</v>
      </c>
      <c r="W493" s="21">
        <f t="shared" si="133"/>
        <v>0.536846445338004</v>
      </c>
      <c r="X493" s="21">
        <f t="shared" si="150"/>
        <v>0</v>
      </c>
      <c r="Y493" s="21">
        <f t="shared" si="134"/>
        <v>0.030000000568884563</v>
      </c>
      <c r="Z493" s="21">
        <f t="shared" si="135"/>
        <v>0.5668464459068884</v>
      </c>
      <c r="AA493" s="22">
        <f t="shared" si="136"/>
        <v>0.9309040291784568</v>
      </c>
      <c r="AB493" s="22">
        <f t="shared" si="137"/>
        <v>0.40179289104840843</v>
      </c>
      <c r="AC493" s="23"/>
      <c r="AD493" s="22">
        <f t="shared" si="138"/>
        <v>1.899543366133754</v>
      </c>
      <c r="AE493" s="32">
        <v>695615.5440414508</v>
      </c>
      <c r="AF493" s="25">
        <f t="shared" si="139"/>
        <v>13213.5189206346</v>
      </c>
      <c r="AG493" s="25"/>
      <c r="AH493" s="25">
        <f t="shared" si="140"/>
        <v>13213.5189206346</v>
      </c>
      <c r="AJ493" s="27">
        <v>717254747</v>
      </c>
      <c r="AK493" s="21">
        <f t="shared" si="141"/>
        <v>0.3840336451617796</v>
      </c>
      <c r="AL493" s="21">
        <f t="shared" si="142"/>
        <v>0.8897580708517778</v>
      </c>
      <c r="AM493" s="21">
        <f t="shared" si="143"/>
        <v>0.5131178323173928</v>
      </c>
      <c r="AN493" s="21">
        <f t="shared" si="144"/>
        <v>0.5417918328534952</v>
      </c>
      <c r="AO493" s="21">
        <f t="shared" si="151"/>
        <v>1.816</v>
      </c>
    </row>
    <row r="494" spans="1:41" ht="12.75">
      <c r="A494" s="12" t="s">
        <v>1030</v>
      </c>
      <c r="B494" s="13" t="s">
        <v>1031</v>
      </c>
      <c r="C494" s="14" t="s">
        <v>1002</v>
      </c>
      <c r="D494" s="15"/>
      <c r="E494" s="15"/>
      <c r="F494" s="33">
        <v>1159353170</v>
      </c>
      <c r="G494" s="31">
        <v>99.76</v>
      </c>
      <c r="H494" s="18">
        <f t="shared" si="145"/>
        <v>0.9976</v>
      </c>
      <c r="I494" s="16">
        <v>3591245.89</v>
      </c>
      <c r="L494" s="16">
        <v>340926.21</v>
      </c>
      <c r="M494" s="19">
        <f t="shared" si="146"/>
        <v>3932172.1</v>
      </c>
      <c r="O494" s="16">
        <v>14594663</v>
      </c>
      <c r="Q494" s="19">
        <f t="shared" si="147"/>
        <v>14594663</v>
      </c>
      <c r="R494" s="16">
        <v>7160556</v>
      </c>
      <c r="T494" s="16">
        <v>367027</v>
      </c>
      <c r="U494" s="20">
        <f t="shared" si="148"/>
        <v>7527583</v>
      </c>
      <c r="V494" s="19">
        <f t="shared" si="149"/>
        <v>26054418.1</v>
      </c>
      <c r="W494" s="21">
        <f t="shared" si="133"/>
        <v>0.617633710355922</v>
      </c>
      <c r="X494" s="21">
        <f t="shared" si="150"/>
        <v>0.031657911454194755</v>
      </c>
      <c r="Y494" s="21">
        <f t="shared" si="134"/>
        <v>0</v>
      </c>
      <c r="Z494" s="21">
        <f t="shared" si="135"/>
        <v>0.6492916218101168</v>
      </c>
      <c r="AA494" s="22">
        <f t="shared" si="136"/>
        <v>1.2588625604051267</v>
      </c>
      <c r="AB494" s="22">
        <f t="shared" si="137"/>
        <v>0.33916947844288037</v>
      </c>
      <c r="AC494" s="23"/>
      <c r="AD494" s="22">
        <f t="shared" si="138"/>
        <v>2.2473236606581235</v>
      </c>
      <c r="AE494" s="32">
        <v>319545.60839895013</v>
      </c>
      <c r="AF494" s="25">
        <f t="shared" si="139"/>
        <v>7181.224064143558</v>
      </c>
      <c r="AG494" s="25"/>
      <c r="AH494" s="25">
        <f t="shared" si="140"/>
        <v>7181.224064143558</v>
      </c>
      <c r="AJ494" s="27">
        <v>1162138926</v>
      </c>
      <c r="AK494" s="21">
        <f t="shared" si="141"/>
        <v>0.33835645739311554</v>
      </c>
      <c r="AL494" s="21">
        <f t="shared" si="142"/>
        <v>1.255844948781967</v>
      </c>
      <c r="AM494" s="21">
        <f t="shared" si="143"/>
        <v>0.6161531844257319</v>
      </c>
      <c r="AN494" s="21">
        <f t="shared" si="144"/>
        <v>0.6477352088970472</v>
      </c>
      <c r="AO494" s="21">
        <f t="shared" si="151"/>
        <v>2.242</v>
      </c>
    </row>
    <row r="495" spans="1:41" ht="12.75">
      <c r="A495" s="12" t="s">
        <v>1032</v>
      </c>
      <c r="B495" s="13" t="s">
        <v>1033</v>
      </c>
      <c r="C495" s="14" t="s">
        <v>1002</v>
      </c>
      <c r="D495" s="15"/>
      <c r="E495" s="15"/>
      <c r="F495" s="33">
        <v>121012024</v>
      </c>
      <c r="G495" s="31">
        <v>98.09</v>
      </c>
      <c r="H495" s="18">
        <f t="shared" si="145"/>
        <v>0.9809</v>
      </c>
      <c r="I495" s="16">
        <v>410279.88</v>
      </c>
      <c r="J495" s="16">
        <v>59346.1</v>
      </c>
      <c r="L495" s="16">
        <v>38950.63</v>
      </c>
      <c r="M495" s="19">
        <f t="shared" si="146"/>
        <v>508576.61</v>
      </c>
      <c r="O495" s="16">
        <v>1615856</v>
      </c>
      <c r="Q495" s="19">
        <f t="shared" si="147"/>
        <v>1615856</v>
      </c>
      <c r="R495" s="16">
        <v>439260.31</v>
      </c>
      <c r="S495" s="16">
        <v>12500</v>
      </c>
      <c r="U495" s="20">
        <f t="shared" si="148"/>
        <v>451760.31</v>
      </c>
      <c r="V495" s="19">
        <f t="shared" si="149"/>
        <v>2576192.92</v>
      </c>
      <c r="W495" s="21">
        <f t="shared" si="133"/>
        <v>0.36298897868198615</v>
      </c>
      <c r="X495" s="21">
        <f t="shared" si="150"/>
        <v>0</v>
      </c>
      <c r="Y495" s="21">
        <f t="shared" si="134"/>
        <v>0.01032955204517528</v>
      </c>
      <c r="Z495" s="21">
        <f t="shared" si="135"/>
        <v>0.3733185307271614</v>
      </c>
      <c r="AA495" s="22">
        <f t="shared" si="136"/>
        <v>1.3352854919606998</v>
      </c>
      <c r="AB495" s="22">
        <f t="shared" si="137"/>
        <v>0.42026948495630484</v>
      </c>
      <c r="AC495" s="23"/>
      <c r="AD495" s="22">
        <f t="shared" si="138"/>
        <v>2.128873507644166</v>
      </c>
      <c r="AE495" s="32">
        <v>413296.8253968254</v>
      </c>
      <c r="AF495" s="25">
        <f t="shared" si="139"/>
        <v>8798.566623807379</v>
      </c>
      <c r="AG495" s="25"/>
      <c r="AH495" s="25">
        <f t="shared" si="140"/>
        <v>8798.566623807379</v>
      </c>
      <c r="AJ495" s="27">
        <v>123361692</v>
      </c>
      <c r="AK495" s="21">
        <f t="shared" si="141"/>
        <v>0.41226461939254205</v>
      </c>
      <c r="AL495" s="21">
        <f t="shared" si="142"/>
        <v>1.3098523324404467</v>
      </c>
      <c r="AM495" s="21">
        <f t="shared" si="143"/>
        <v>0.35607513392407103</v>
      </c>
      <c r="AN495" s="21">
        <f t="shared" si="144"/>
        <v>0.3662079391712623</v>
      </c>
      <c r="AO495" s="21">
        <f t="shared" si="151"/>
        <v>2.088</v>
      </c>
    </row>
    <row r="496" spans="1:41" ht="12.75">
      <c r="A496" s="12" t="s">
        <v>1034</v>
      </c>
      <c r="B496" s="13" t="s">
        <v>1035</v>
      </c>
      <c r="C496" s="14" t="s">
        <v>1002</v>
      </c>
      <c r="D496" s="15"/>
      <c r="E496" s="15"/>
      <c r="F496" s="33">
        <v>1170269047</v>
      </c>
      <c r="G496" s="31">
        <v>96.93</v>
      </c>
      <c r="H496" s="18">
        <f t="shared" si="145"/>
        <v>0.9693</v>
      </c>
      <c r="I496" s="16">
        <v>3811225.02</v>
      </c>
      <c r="J496" s="16">
        <v>551289.01</v>
      </c>
      <c r="L496" s="16">
        <v>361820.24</v>
      </c>
      <c r="M496" s="19">
        <f t="shared" si="146"/>
        <v>4724334.2700000005</v>
      </c>
      <c r="N496" s="16">
        <v>22174779</v>
      </c>
      <c r="Q496" s="19">
        <f t="shared" si="147"/>
        <v>22174779</v>
      </c>
      <c r="R496" s="16">
        <v>11496800.47</v>
      </c>
      <c r="U496" s="20">
        <f t="shared" si="148"/>
        <v>11496800.47</v>
      </c>
      <c r="V496" s="19">
        <f t="shared" si="149"/>
        <v>38395913.74</v>
      </c>
      <c r="W496" s="21">
        <f t="shared" si="133"/>
        <v>0.982406609785348</v>
      </c>
      <c r="X496" s="21">
        <f t="shared" si="150"/>
        <v>0</v>
      </c>
      <c r="Y496" s="21">
        <f t="shared" si="134"/>
        <v>0</v>
      </c>
      <c r="Z496" s="21">
        <f t="shared" si="135"/>
        <v>0.982406609785348</v>
      </c>
      <c r="AA496" s="22">
        <f t="shared" si="136"/>
        <v>1.894844528003653</v>
      </c>
      <c r="AB496" s="22">
        <f t="shared" si="137"/>
        <v>0.40369642195620686</v>
      </c>
      <c r="AC496" s="23"/>
      <c r="AD496" s="22">
        <f t="shared" si="138"/>
        <v>3.280947559745208</v>
      </c>
      <c r="AE496" s="32">
        <v>271169.337848006</v>
      </c>
      <c r="AF496" s="25">
        <f t="shared" si="139"/>
        <v>8896.923772901391</v>
      </c>
      <c r="AG496" s="25"/>
      <c r="AH496" s="25">
        <f t="shared" si="140"/>
        <v>8896.923772901391</v>
      </c>
      <c r="AJ496" s="27">
        <v>1207088324</v>
      </c>
      <c r="AK496" s="21">
        <f t="shared" si="141"/>
        <v>0.39138264997417044</v>
      </c>
      <c r="AL496" s="21">
        <f t="shared" si="142"/>
        <v>1.8370469301300274</v>
      </c>
      <c r="AM496" s="21">
        <f t="shared" si="143"/>
        <v>0.9524406989459042</v>
      </c>
      <c r="AN496" s="21">
        <f t="shared" si="144"/>
        <v>0.9524406989459042</v>
      </c>
      <c r="AO496" s="21">
        <f t="shared" si="151"/>
        <v>3.1799999999999997</v>
      </c>
    </row>
    <row r="497" spans="1:41" ht="12.75">
      <c r="A497" s="12" t="s">
        <v>1036</v>
      </c>
      <c r="B497" s="13" t="s">
        <v>1037</v>
      </c>
      <c r="C497" s="14" t="s">
        <v>1002</v>
      </c>
      <c r="D497" s="15"/>
      <c r="E497" s="15"/>
      <c r="F497" s="33">
        <v>324142086</v>
      </c>
      <c r="G497" s="31">
        <v>107.6</v>
      </c>
      <c r="H497" s="18">
        <f t="shared" si="145"/>
        <v>1.0759999999999998</v>
      </c>
      <c r="I497" s="16">
        <v>950980.39</v>
      </c>
      <c r="J497" s="16">
        <v>137547.24</v>
      </c>
      <c r="L497" s="16">
        <v>90233.84</v>
      </c>
      <c r="M497" s="19">
        <f t="shared" si="146"/>
        <v>1178761.47</v>
      </c>
      <c r="N497" s="16">
        <v>6046957</v>
      </c>
      <c r="Q497" s="19">
        <f t="shared" si="147"/>
        <v>6046957</v>
      </c>
      <c r="R497" s="16">
        <v>2925554.83</v>
      </c>
      <c r="U497" s="20">
        <f t="shared" si="148"/>
        <v>2925554.83</v>
      </c>
      <c r="V497" s="19">
        <f t="shared" si="149"/>
        <v>10151273.3</v>
      </c>
      <c r="W497" s="21">
        <f t="shared" si="133"/>
        <v>0.9025532185906894</v>
      </c>
      <c r="X497" s="21">
        <f t="shared" si="150"/>
        <v>0</v>
      </c>
      <c r="Y497" s="21">
        <f t="shared" si="134"/>
        <v>0</v>
      </c>
      <c r="Z497" s="21">
        <f t="shared" si="135"/>
        <v>0.9025532185906894</v>
      </c>
      <c r="AA497" s="22">
        <f t="shared" si="136"/>
        <v>1.865526650556571</v>
      </c>
      <c r="AB497" s="22">
        <f t="shared" si="137"/>
        <v>0.36365579198500003</v>
      </c>
      <c r="AC497" s="23"/>
      <c r="AD497" s="22">
        <f t="shared" si="138"/>
        <v>3.131735661132261</v>
      </c>
      <c r="AE497" s="32">
        <v>245055.3659839715</v>
      </c>
      <c r="AF497" s="25">
        <f t="shared" si="139"/>
        <v>7674.486286038212</v>
      </c>
      <c r="AG497" s="25"/>
      <c r="AH497" s="25">
        <f t="shared" si="140"/>
        <v>7674.486286038212</v>
      </c>
      <c r="AJ497" s="27">
        <v>301319139</v>
      </c>
      <c r="AK497" s="21">
        <f t="shared" si="141"/>
        <v>0.3912003312872867</v>
      </c>
      <c r="AL497" s="21">
        <f t="shared" si="142"/>
        <v>2.0068280495119826</v>
      </c>
      <c r="AM497" s="21">
        <f t="shared" si="143"/>
        <v>0.9709157007779715</v>
      </c>
      <c r="AN497" s="21">
        <f t="shared" si="144"/>
        <v>0.9709157007779715</v>
      </c>
      <c r="AO497" s="21">
        <f t="shared" si="151"/>
        <v>3.369</v>
      </c>
    </row>
    <row r="498" spans="1:41" ht="12.75">
      <c r="A498" s="12" t="s">
        <v>1038</v>
      </c>
      <c r="B498" s="13" t="s">
        <v>1039</v>
      </c>
      <c r="C498" s="14" t="s">
        <v>1002</v>
      </c>
      <c r="D498" s="15"/>
      <c r="E498" s="15"/>
      <c r="F498" s="33">
        <v>4239621316</v>
      </c>
      <c r="G498" s="31">
        <v>93.89</v>
      </c>
      <c r="H498" s="18">
        <f t="shared" si="145"/>
        <v>0.9389</v>
      </c>
      <c r="I498" s="16">
        <v>13639413.97</v>
      </c>
      <c r="J498" s="16">
        <v>1972904.44</v>
      </c>
      <c r="L498" s="16">
        <v>1294802.23</v>
      </c>
      <c r="M498" s="19">
        <f t="shared" si="146"/>
        <v>16907120.64</v>
      </c>
      <c r="N498" s="16">
        <v>38713942</v>
      </c>
      <c r="O498" s="16">
        <v>17136006</v>
      </c>
      <c r="Q498" s="19">
        <f t="shared" si="147"/>
        <v>55849948</v>
      </c>
      <c r="R498" s="16">
        <v>12716624</v>
      </c>
      <c r="S498" s="16">
        <v>847924.26</v>
      </c>
      <c r="U498" s="20">
        <f t="shared" si="148"/>
        <v>13564548.26</v>
      </c>
      <c r="V498" s="19">
        <f t="shared" si="149"/>
        <v>86321616.89999999</v>
      </c>
      <c r="W498" s="21">
        <f t="shared" si="133"/>
        <v>0.29994716631904017</v>
      </c>
      <c r="X498" s="21">
        <f t="shared" si="150"/>
        <v>0</v>
      </c>
      <c r="Y498" s="21">
        <f t="shared" si="134"/>
        <v>0.01999999992452156</v>
      </c>
      <c r="Z498" s="21">
        <f t="shared" si="135"/>
        <v>0.31994716624356173</v>
      </c>
      <c r="AA498" s="22">
        <f t="shared" si="136"/>
        <v>1.317333408746358</v>
      </c>
      <c r="AB498" s="22">
        <f t="shared" si="137"/>
        <v>0.3987884619834759</v>
      </c>
      <c r="AC498" s="23"/>
      <c r="AD498" s="22">
        <f t="shared" si="138"/>
        <v>2.0360690369733954</v>
      </c>
      <c r="AE498" s="32">
        <v>661811.4999054284</v>
      </c>
      <c r="AF498" s="25">
        <f t="shared" si="139"/>
        <v>13474.939032703638</v>
      </c>
      <c r="AG498" s="25"/>
      <c r="AH498" s="25">
        <f t="shared" si="140"/>
        <v>13474.939032703638</v>
      </c>
      <c r="AJ498" s="27">
        <v>4515157216</v>
      </c>
      <c r="AK498" s="21">
        <f t="shared" si="141"/>
        <v>0.37445253467780915</v>
      </c>
      <c r="AL498" s="21">
        <f t="shared" si="142"/>
        <v>1.2369435952770154</v>
      </c>
      <c r="AM498" s="21">
        <f t="shared" si="143"/>
        <v>0.28164299473199117</v>
      </c>
      <c r="AN498" s="21">
        <f t="shared" si="144"/>
        <v>0.3004225016115142</v>
      </c>
      <c r="AO498" s="21">
        <f t="shared" si="151"/>
        <v>1.9110000000000003</v>
      </c>
    </row>
    <row r="499" spans="1:41" ht="12.75">
      <c r="A499" s="12" t="s">
        <v>1040</v>
      </c>
      <c r="B499" s="13" t="s">
        <v>1041</v>
      </c>
      <c r="C499" s="14" t="s">
        <v>1002</v>
      </c>
      <c r="D499" s="15"/>
      <c r="E499" s="15"/>
      <c r="F499" s="33">
        <v>1629459655</v>
      </c>
      <c r="G499" s="31">
        <v>96.73</v>
      </c>
      <c r="H499" s="18">
        <f t="shared" si="145"/>
        <v>0.9673</v>
      </c>
      <c r="I499" s="16">
        <v>5206052.41</v>
      </c>
      <c r="J499" s="16">
        <v>753041.51</v>
      </c>
      <c r="L499" s="16">
        <v>494085.69</v>
      </c>
      <c r="M499" s="19">
        <f t="shared" si="146"/>
        <v>6453179.61</v>
      </c>
      <c r="N499" s="16">
        <v>12196938</v>
      </c>
      <c r="O499" s="16">
        <v>6132523</v>
      </c>
      <c r="Q499" s="19">
        <f t="shared" si="147"/>
        <v>18329461</v>
      </c>
      <c r="R499" s="16">
        <v>9009372.76</v>
      </c>
      <c r="S499" s="16">
        <v>325891.93</v>
      </c>
      <c r="U499" s="20">
        <f t="shared" si="148"/>
        <v>9335264.69</v>
      </c>
      <c r="V499" s="19">
        <f t="shared" si="149"/>
        <v>34117905.3</v>
      </c>
      <c r="W499" s="21">
        <f t="shared" si="133"/>
        <v>0.5529055434023618</v>
      </c>
      <c r="X499" s="21">
        <f t="shared" si="150"/>
        <v>0</v>
      </c>
      <c r="Y499" s="21">
        <f t="shared" si="134"/>
        <v>0.019999999938629963</v>
      </c>
      <c r="Z499" s="21">
        <f t="shared" si="135"/>
        <v>0.5729055433409918</v>
      </c>
      <c r="AA499" s="22">
        <f t="shared" si="136"/>
        <v>1.124879707438967</v>
      </c>
      <c r="AB499" s="22">
        <f t="shared" si="137"/>
        <v>0.39603187413682855</v>
      </c>
      <c r="AC499" s="23"/>
      <c r="AD499" s="22">
        <f t="shared" si="138"/>
        <v>2.0938171249167867</v>
      </c>
      <c r="AE499" s="32">
        <v>644240.3409090909</v>
      </c>
      <c r="AF499" s="25">
        <f t="shared" si="139"/>
        <v>13489.214583576833</v>
      </c>
      <c r="AG499" s="25"/>
      <c r="AH499" s="25">
        <f t="shared" si="140"/>
        <v>13489.214583576833</v>
      </c>
      <c r="AJ499" s="27">
        <v>1684505323</v>
      </c>
      <c r="AK499" s="21">
        <f t="shared" si="141"/>
        <v>0.3830904848972092</v>
      </c>
      <c r="AL499" s="21">
        <f t="shared" si="142"/>
        <v>1.0881212869874677</v>
      </c>
      <c r="AM499" s="21">
        <f t="shared" si="143"/>
        <v>0.5348378919904427</v>
      </c>
      <c r="AN499" s="21">
        <f t="shared" si="144"/>
        <v>0.5541843390185595</v>
      </c>
      <c r="AO499" s="21">
        <f t="shared" si="151"/>
        <v>2.0250000000000004</v>
      </c>
    </row>
    <row r="500" spans="1:41" ht="12.75">
      <c r="A500" s="12" t="s">
        <v>1042</v>
      </c>
      <c r="B500" s="13" t="s">
        <v>1043</v>
      </c>
      <c r="C500" s="14" t="s">
        <v>1044</v>
      </c>
      <c r="D500" s="15"/>
      <c r="E500" s="15"/>
      <c r="F500" s="33">
        <v>46413079</v>
      </c>
      <c r="G500" s="31">
        <v>65.33</v>
      </c>
      <c r="H500" s="18">
        <f t="shared" si="145"/>
        <v>0.6533</v>
      </c>
      <c r="I500" s="16">
        <v>356858.73</v>
      </c>
      <c r="J500" s="16">
        <v>26808.89</v>
      </c>
      <c r="K500" s="16">
        <v>12146.11</v>
      </c>
      <c r="L500" s="16">
        <v>1750.59</v>
      </c>
      <c r="M500" s="19">
        <f t="shared" si="146"/>
        <v>397564.32</v>
      </c>
      <c r="O500" s="16">
        <v>1230640</v>
      </c>
      <c r="Q500" s="19">
        <f t="shared" si="147"/>
        <v>1230640</v>
      </c>
      <c r="R500" s="16">
        <v>315081</v>
      </c>
      <c r="S500" s="16">
        <v>18566</v>
      </c>
      <c r="U500" s="20">
        <f t="shared" si="148"/>
        <v>333647</v>
      </c>
      <c r="V500" s="19">
        <f t="shared" si="149"/>
        <v>1961851.32</v>
      </c>
      <c r="W500" s="21">
        <f t="shared" si="133"/>
        <v>0.6788625249361284</v>
      </c>
      <c r="X500" s="21">
        <f t="shared" si="150"/>
        <v>0</v>
      </c>
      <c r="Y500" s="21">
        <f t="shared" si="134"/>
        <v>0.04000165556781958</v>
      </c>
      <c r="Z500" s="21">
        <f t="shared" si="135"/>
        <v>0.7188641805039481</v>
      </c>
      <c r="AA500" s="22">
        <f t="shared" si="136"/>
        <v>2.651493989442071</v>
      </c>
      <c r="AB500" s="22">
        <f t="shared" si="137"/>
        <v>0.856578207190262</v>
      </c>
      <c r="AC500" s="23"/>
      <c r="AD500" s="22">
        <f t="shared" si="138"/>
        <v>4.226936377136282</v>
      </c>
      <c r="AE500" s="32">
        <v>153518.8775510204</v>
      </c>
      <c r="AF500" s="25">
        <f t="shared" si="139"/>
        <v>6489.145280975386</v>
      </c>
      <c r="AG500" s="25"/>
      <c r="AH500" s="25">
        <f t="shared" si="140"/>
        <v>6489.145280975386</v>
      </c>
      <c r="AJ500" s="27">
        <v>70893559</v>
      </c>
      <c r="AK500" s="21">
        <f t="shared" si="141"/>
        <v>0.5607904661691481</v>
      </c>
      <c r="AL500" s="21">
        <f t="shared" si="142"/>
        <v>1.7358981794100645</v>
      </c>
      <c r="AM500" s="21">
        <f t="shared" si="143"/>
        <v>0.4444423505385024</v>
      </c>
      <c r="AN500" s="21">
        <f t="shared" si="144"/>
        <v>0.47063090738609975</v>
      </c>
      <c r="AO500" s="21">
        <f t="shared" si="151"/>
        <v>2.7680000000000002</v>
      </c>
    </row>
    <row r="501" spans="1:41" ht="12.75">
      <c r="A501" s="12" t="s">
        <v>1045</v>
      </c>
      <c r="B501" s="13" t="s">
        <v>1046</v>
      </c>
      <c r="C501" s="14" t="s">
        <v>1044</v>
      </c>
      <c r="D501" s="15"/>
      <c r="E501" s="15"/>
      <c r="F501" s="33">
        <v>608984933</v>
      </c>
      <c r="G501" s="31">
        <v>88.92</v>
      </c>
      <c r="H501" s="18">
        <f t="shared" si="145"/>
        <v>0.8892</v>
      </c>
      <c r="I501" s="16">
        <v>3310123.42</v>
      </c>
      <c r="J501" s="16">
        <v>248732.27</v>
      </c>
      <c r="K501" s="16">
        <v>112710.89</v>
      </c>
      <c r="L501" s="16">
        <v>16232.26</v>
      </c>
      <c r="M501" s="19">
        <f t="shared" si="146"/>
        <v>3687798.84</v>
      </c>
      <c r="O501" s="16">
        <v>11619381</v>
      </c>
      <c r="Q501" s="19">
        <f t="shared" si="147"/>
        <v>11619381</v>
      </c>
      <c r="R501" s="16">
        <v>5851915.13</v>
      </c>
      <c r="S501" s="16">
        <v>60894</v>
      </c>
      <c r="U501" s="20">
        <f t="shared" si="148"/>
        <v>5912809.13</v>
      </c>
      <c r="V501" s="19">
        <f t="shared" si="149"/>
        <v>21219988.97</v>
      </c>
      <c r="W501" s="21">
        <f t="shared" si="133"/>
        <v>0.9609293781985899</v>
      </c>
      <c r="X501" s="21">
        <f t="shared" si="150"/>
        <v>0</v>
      </c>
      <c r="Y501" s="21">
        <f t="shared" si="134"/>
        <v>0.009999262165653612</v>
      </c>
      <c r="Z501" s="21">
        <f t="shared" si="135"/>
        <v>0.9709286403642436</v>
      </c>
      <c r="AA501" s="22">
        <f t="shared" si="136"/>
        <v>1.9079915397512799</v>
      </c>
      <c r="AB501" s="22">
        <f t="shared" si="137"/>
        <v>0.6055648736386717</v>
      </c>
      <c r="AC501" s="23"/>
      <c r="AD501" s="22">
        <f t="shared" si="138"/>
        <v>3.484485053754195</v>
      </c>
      <c r="AE501" s="32">
        <v>245744.6592556791</v>
      </c>
      <c r="AF501" s="25">
        <f t="shared" si="139"/>
        <v>8562.935922163313</v>
      </c>
      <c r="AG501" s="25"/>
      <c r="AH501" s="25">
        <f t="shared" si="140"/>
        <v>8562.935922163313</v>
      </c>
      <c r="AJ501" s="27">
        <v>684777001</v>
      </c>
      <c r="AK501" s="21">
        <f t="shared" si="141"/>
        <v>0.5385401137325871</v>
      </c>
      <c r="AL501" s="21">
        <f t="shared" si="142"/>
        <v>1.6968123904616943</v>
      </c>
      <c r="AM501" s="21">
        <f t="shared" si="143"/>
        <v>0.8545723821702943</v>
      </c>
      <c r="AN501" s="21">
        <f t="shared" si="144"/>
        <v>0.8634649121342205</v>
      </c>
      <c r="AO501" s="21">
        <f t="shared" si="151"/>
        <v>3.099</v>
      </c>
    </row>
    <row r="502" spans="1:41" ht="12.75">
      <c r="A502" s="12" t="s">
        <v>1047</v>
      </c>
      <c r="B502" s="13" t="s">
        <v>1048</v>
      </c>
      <c r="C502" s="14" t="s">
        <v>1044</v>
      </c>
      <c r="D502" s="15"/>
      <c r="E502" s="15"/>
      <c r="F502" s="33">
        <v>133002697</v>
      </c>
      <c r="G502" s="31">
        <v>106.21</v>
      </c>
      <c r="H502" s="18">
        <f t="shared" si="145"/>
        <v>1.0621</v>
      </c>
      <c r="I502" s="16">
        <v>654466.16</v>
      </c>
      <c r="J502" s="16">
        <v>49175.02</v>
      </c>
      <c r="K502" s="16">
        <v>22280.32</v>
      </c>
      <c r="L502" s="16">
        <v>3211.6</v>
      </c>
      <c r="M502" s="19">
        <f t="shared" si="146"/>
        <v>729133.1</v>
      </c>
      <c r="O502" s="16">
        <v>2042101</v>
      </c>
      <c r="Q502" s="19">
        <f t="shared" si="147"/>
        <v>2042101</v>
      </c>
      <c r="U502" s="20">
        <f t="shared" si="148"/>
        <v>0</v>
      </c>
      <c r="V502" s="19">
        <f t="shared" si="149"/>
        <v>2771234.1</v>
      </c>
      <c r="W502" s="21">
        <f t="shared" si="133"/>
        <v>0</v>
      </c>
      <c r="X502" s="21">
        <f t="shared" si="150"/>
        <v>0</v>
      </c>
      <c r="Y502" s="21">
        <f t="shared" si="134"/>
        <v>0</v>
      </c>
      <c r="Z502" s="21">
        <f t="shared" si="135"/>
        <v>0</v>
      </c>
      <c r="AA502" s="22">
        <f t="shared" si="136"/>
        <v>1.5353831509146014</v>
      </c>
      <c r="AB502" s="22">
        <f t="shared" si="137"/>
        <v>0.5482092592453219</v>
      </c>
      <c r="AC502" s="23"/>
      <c r="AD502" s="22">
        <f t="shared" si="138"/>
        <v>2.0835924101599232</v>
      </c>
      <c r="AE502" s="32">
        <v>254528.01418439715</v>
      </c>
      <c r="AF502" s="25">
        <f t="shared" si="139"/>
        <v>5303.326385276872</v>
      </c>
      <c r="AG502" s="25"/>
      <c r="AH502" s="25">
        <f t="shared" si="140"/>
        <v>5303.326385276872</v>
      </c>
      <c r="AJ502" s="27">
        <v>125238662</v>
      </c>
      <c r="AK502" s="21">
        <f t="shared" si="141"/>
        <v>0.5821948976107714</v>
      </c>
      <c r="AL502" s="21">
        <f t="shared" si="142"/>
        <v>1.6305675638725683</v>
      </c>
      <c r="AM502" s="21">
        <f t="shared" si="143"/>
        <v>0</v>
      </c>
      <c r="AN502" s="21">
        <f t="shared" si="144"/>
        <v>0</v>
      </c>
      <c r="AO502" s="21">
        <f t="shared" si="151"/>
        <v>2.213</v>
      </c>
    </row>
    <row r="503" spans="1:41" ht="12.75">
      <c r="A503" s="12" t="s">
        <v>1049</v>
      </c>
      <c r="B503" s="13" t="s">
        <v>1050</v>
      </c>
      <c r="C503" s="14" t="s">
        <v>1044</v>
      </c>
      <c r="D503" s="15"/>
      <c r="E503" s="15"/>
      <c r="F503" s="33">
        <v>930010451</v>
      </c>
      <c r="G503" s="31">
        <v>96.51</v>
      </c>
      <c r="H503" s="18">
        <f t="shared" si="145"/>
        <v>0.9651000000000001</v>
      </c>
      <c r="I503" s="16">
        <v>4611291.649999999</v>
      </c>
      <c r="J503" s="16">
        <v>346442.97</v>
      </c>
      <c r="K503" s="16">
        <v>156968.21</v>
      </c>
      <c r="L503" s="16">
        <v>22616.98</v>
      </c>
      <c r="M503" s="19">
        <f t="shared" si="146"/>
        <v>5137319.81</v>
      </c>
      <c r="N503" s="16">
        <v>11412420</v>
      </c>
      <c r="O503" s="16">
        <v>6184150</v>
      </c>
      <c r="Q503" s="19">
        <f t="shared" si="147"/>
        <v>17596570</v>
      </c>
      <c r="R503" s="16">
        <v>8036815</v>
      </c>
      <c r="S503" s="16">
        <v>110430</v>
      </c>
      <c r="U503" s="20">
        <f t="shared" si="148"/>
        <v>8147245</v>
      </c>
      <c r="V503" s="19">
        <f t="shared" si="149"/>
        <v>30881134.81</v>
      </c>
      <c r="W503" s="21">
        <f t="shared" si="133"/>
        <v>0.8641639447554982</v>
      </c>
      <c r="X503" s="21">
        <f t="shared" si="150"/>
        <v>0</v>
      </c>
      <c r="Y503" s="21">
        <f t="shared" si="134"/>
        <v>0.011874060112040612</v>
      </c>
      <c r="Z503" s="21">
        <f t="shared" si="135"/>
        <v>0.8760380048675388</v>
      </c>
      <c r="AA503" s="22">
        <f t="shared" si="136"/>
        <v>1.8920830385378111</v>
      </c>
      <c r="AB503" s="22">
        <f t="shared" si="137"/>
        <v>0.5523937719706334</v>
      </c>
      <c r="AC503" s="23"/>
      <c r="AD503" s="22">
        <f t="shared" si="138"/>
        <v>3.3205148153759834</v>
      </c>
      <c r="AE503" s="32">
        <v>255214.2549923195</v>
      </c>
      <c r="AF503" s="25">
        <f t="shared" si="139"/>
        <v>8474.42714797141</v>
      </c>
      <c r="AG503" s="25"/>
      <c r="AH503" s="25">
        <f t="shared" si="140"/>
        <v>8474.42714797141</v>
      </c>
      <c r="AJ503" s="27">
        <v>963635359</v>
      </c>
      <c r="AK503" s="21">
        <f t="shared" si="141"/>
        <v>0.533118649291905</v>
      </c>
      <c r="AL503" s="21">
        <f t="shared" si="142"/>
        <v>1.8260610546981808</v>
      </c>
      <c r="AM503" s="21">
        <f t="shared" si="143"/>
        <v>0.8340099732683222</v>
      </c>
      <c r="AN503" s="21">
        <f t="shared" si="144"/>
        <v>0.8454697021967621</v>
      </c>
      <c r="AO503" s="21">
        <f t="shared" si="151"/>
        <v>3.2039999999999997</v>
      </c>
    </row>
    <row r="504" spans="1:41" ht="12.75">
      <c r="A504" s="12" t="s">
        <v>1051</v>
      </c>
      <c r="B504" s="13" t="s">
        <v>1052</v>
      </c>
      <c r="C504" s="14" t="s">
        <v>1044</v>
      </c>
      <c r="D504" s="15"/>
      <c r="E504" s="15"/>
      <c r="F504" s="33">
        <v>724860215</v>
      </c>
      <c r="G504" s="31">
        <v>88.55</v>
      </c>
      <c r="H504" s="18">
        <f t="shared" si="145"/>
        <v>0.8855</v>
      </c>
      <c r="I504" s="16">
        <v>3965941.5900000003</v>
      </c>
      <c r="J504" s="16">
        <v>297946.61</v>
      </c>
      <c r="K504" s="16">
        <v>134990.18</v>
      </c>
      <c r="L504" s="16">
        <v>19454.11</v>
      </c>
      <c r="M504" s="19">
        <f t="shared" si="146"/>
        <v>4418332.49</v>
      </c>
      <c r="O504" s="16">
        <v>12321341</v>
      </c>
      <c r="Q504" s="19">
        <f t="shared" si="147"/>
        <v>12321341</v>
      </c>
      <c r="R504" s="16">
        <v>2263031.5</v>
      </c>
      <c r="U504" s="20">
        <f t="shared" si="148"/>
        <v>2263031.5</v>
      </c>
      <c r="V504" s="19">
        <f t="shared" si="149"/>
        <v>19002704.99</v>
      </c>
      <c r="W504" s="21">
        <f t="shared" si="133"/>
        <v>0.31220247065153106</v>
      </c>
      <c r="X504" s="21">
        <f t="shared" si="150"/>
        <v>0</v>
      </c>
      <c r="Y504" s="21">
        <f t="shared" si="134"/>
        <v>0</v>
      </c>
      <c r="Z504" s="21">
        <f t="shared" si="135"/>
        <v>0.31220247065153106</v>
      </c>
      <c r="AA504" s="22">
        <f t="shared" si="136"/>
        <v>1.69982304795139</v>
      </c>
      <c r="AB504" s="22">
        <f t="shared" si="137"/>
        <v>0.609542695069835</v>
      </c>
      <c r="AC504" s="23"/>
      <c r="AD504" s="22">
        <f t="shared" si="138"/>
        <v>2.621568213672756</v>
      </c>
      <c r="AE504" s="32">
        <v>262920.10757136944</v>
      </c>
      <c r="AF504" s="25">
        <f t="shared" si="139"/>
        <v>6892.629967445238</v>
      </c>
      <c r="AG504" s="25"/>
      <c r="AH504" s="25">
        <f t="shared" si="140"/>
        <v>6892.629967445238</v>
      </c>
      <c r="AJ504" s="27">
        <v>818354411</v>
      </c>
      <c r="AK504" s="21">
        <f t="shared" si="141"/>
        <v>0.5399045243247305</v>
      </c>
      <c r="AL504" s="21">
        <f t="shared" si="142"/>
        <v>1.5056240712314068</v>
      </c>
      <c r="AM504" s="21">
        <f t="shared" si="143"/>
        <v>0.2765344048472417</v>
      </c>
      <c r="AN504" s="21">
        <f t="shared" si="144"/>
        <v>0.2765344048472417</v>
      </c>
      <c r="AO504" s="21">
        <f t="shared" si="151"/>
        <v>2.3230000000000004</v>
      </c>
    </row>
    <row r="505" spans="1:41" ht="12.75">
      <c r="A505" s="12" t="s">
        <v>1053</v>
      </c>
      <c r="B505" s="13" t="s">
        <v>1054</v>
      </c>
      <c r="C505" s="14" t="s">
        <v>1044</v>
      </c>
      <c r="D505" s="15"/>
      <c r="E505" s="15"/>
      <c r="F505" s="33">
        <v>392370021</v>
      </c>
      <c r="G505" s="31">
        <v>94.06</v>
      </c>
      <c r="H505" s="18">
        <f t="shared" si="145"/>
        <v>0.9406</v>
      </c>
      <c r="I505" s="16">
        <v>1887939.08</v>
      </c>
      <c r="J505" s="16">
        <v>141890.49</v>
      </c>
      <c r="K505" s="16">
        <v>64287.64</v>
      </c>
      <c r="L505" s="16">
        <v>9263.51</v>
      </c>
      <c r="M505" s="19">
        <f t="shared" si="146"/>
        <v>2103380.7199999997</v>
      </c>
      <c r="N505" s="16">
        <v>4696438</v>
      </c>
      <c r="O505" s="16">
        <v>2218228</v>
      </c>
      <c r="Q505" s="19">
        <f t="shared" si="147"/>
        <v>6914666</v>
      </c>
      <c r="R505" s="16">
        <v>4640247.24</v>
      </c>
      <c r="U505" s="20">
        <f t="shared" si="148"/>
        <v>4640247.24</v>
      </c>
      <c r="V505" s="19">
        <f t="shared" si="149"/>
        <v>13658293.96</v>
      </c>
      <c r="W505" s="21">
        <f t="shared" si="133"/>
        <v>1.1826202287763468</v>
      </c>
      <c r="X505" s="21">
        <f t="shared" si="150"/>
        <v>0</v>
      </c>
      <c r="Y505" s="21">
        <f t="shared" si="134"/>
        <v>0</v>
      </c>
      <c r="Z505" s="21">
        <f t="shared" si="135"/>
        <v>1.1826202287763468</v>
      </c>
      <c r="AA505" s="22">
        <f t="shared" si="136"/>
        <v>1.7622819353979136</v>
      </c>
      <c r="AB505" s="22">
        <f t="shared" si="137"/>
        <v>0.5360707004677098</v>
      </c>
      <c r="AC505" s="23"/>
      <c r="AD505" s="22">
        <f t="shared" si="138"/>
        <v>3.480972864641971</v>
      </c>
      <c r="AE505" s="32">
        <v>174104.8309178744</v>
      </c>
      <c r="AF505" s="25">
        <f t="shared" si="139"/>
        <v>6060.541920281993</v>
      </c>
      <c r="AG505" s="25"/>
      <c r="AH505" s="25">
        <f t="shared" si="140"/>
        <v>6060.541920281993</v>
      </c>
      <c r="AJ505" s="27">
        <v>417048163</v>
      </c>
      <c r="AK505" s="21">
        <f t="shared" si="141"/>
        <v>0.5043495947493238</v>
      </c>
      <c r="AL505" s="21">
        <f t="shared" si="142"/>
        <v>1.6580017881531826</v>
      </c>
      <c r="AM505" s="21">
        <f t="shared" si="143"/>
        <v>1.1126406136453837</v>
      </c>
      <c r="AN505" s="21">
        <f t="shared" si="144"/>
        <v>1.1126406136453837</v>
      </c>
      <c r="AO505" s="21">
        <f t="shared" si="151"/>
        <v>3.275</v>
      </c>
    </row>
    <row r="506" spans="1:41" ht="12.75">
      <c r="A506" s="12" t="s">
        <v>1055</v>
      </c>
      <c r="B506" s="13" t="s">
        <v>1056</v>
      </c>
      <c r="C506" s="14" t="s">
        <v>1044</v>
      </c>
      <c r="D506" s="15"/>
      <c r="E506" s="15"/>
      <c r="F506" s="33">
        <v>441097762</v>
      </c>
      <c r="G506" s="31">
        <v>99.9</v>
      </c>
      <c r="H506" s="18">
        <f t="shared" si="145"/>
        <v>0.9990000000000001</v>
      </c>
      <c r="I506" s="16">
        <v>2114909.67</v>
      </c>
      <c r="J506" s="16">
        <v>158894.86</v>
      </c>
      <c r="K506" s="16">
        <v>71991.05</v>
      </c>
      <c r="L506" s="16">
        <v>10372.52</v>
      </c>
      <c r="M506" s="19">
        <f t="shared" si="146"/>
        <v>2356168.0999999996</v>
      </c>
      <c r="N506" s="16">
        <v>4606061</v>
      </c>
      <c r="O506" s="16">
        <v>3412410</v>
      </c>
      <c r="Q506" s="19">
        <f t="shared" si="147"/>
        <v>8018471</v>
      </c>
      <c r="R506" s="16">
        <v>1669272</v>
      </c>
      <c r="S506" s="16">
        <v>22038</v>
      </c>
      <c r="U506" s="20">
        <f t="shared" si="148"/>
        <v>1691310</v>
      </c>
      <c r="V506" s="19">
        <f t="shared" si="149"/>
        <v>12065949.1</v>
      </c>
      <c r="W506" s="21">
        <f t="shared" si="133"/>
        <v>0.37843583527408603</v>
      </c>
      <c r="X506" s="21">
        <f t="shared" si="150"/>
        <v>0</v>
      </c>
      <c r="Y506" s="21">
        <f t="shared" si="134"/>
        <v>0.004996171347611598</v>
      </c>
      <c r="Z506" s="21">
        <f t="shared" si="135"/>
        <v>0.38343200662169763</v>
      </c>
      <c r="AA506" s="22">
        <f t="shared" si="136"/>
        <v>1.8178444079251528</v>
      </c>
      <c r="AB506" s="22">
        <f t="shared" si="137"/>
        <v>0.5341600667654259</v>
      </c>
      <c r="AC506" s="23"/>
      <c r="AD506" s="22">
        <f t="shared" si="138"/>
        <v>2.7354364813122767</v>
      </c>
      <c r="AE506" s="32">
        <v>340393.43308395677</v>
      </c>
      <c r="AF506" s="25">
        <f t="shared" si="139"/>
        <v>9311.246148569846</v>
      </c>
      <c r="AG506" s="25"/>
      <c r="AH506" s="25">
        <f t="shared" si="140"/>
        <v>9311.246148569846</v>
      </c>
      <c r="AJ506" s="27">
        <v>441538977</v>
      </c>
      <c r="AK506" s="21">
        <f t="shared" si="141"/>
        <v>0.5336262986359185</v>
      </c>
      <c r="AL506" s="21">
        <f t="shared" si="142"/>
        <v>1.8160278973514041</v>
      </c>
      <c r="AM506" s="21">
        <f t="shared" si="143"/>
        <v>0.37805767711419963</v>
      </c>
      <c r="AN506" s="21">
        <f t="shared" si="144"/>
        <v>0.38304885595637916</v>
      </c>
      <c r="AO506" s="21">
        <f t="shared" si="151"/>
        <v>2.733</v>
      </c>
    </row>
    <row r="507" spans="1:41" ht="12.75">
      <c r="A507" s="12" t="s">
        <v>1057</v>
      </c>
      <c r="B507" s="13" t="s">
        <v>1058</v>
      </c>
      <c r="C507" s="14" t="s">
        <v>1044</v>
      </c>
      <c r="D507" s="15"/>
      <c r="E507" s="15"/>
      <c r="F507" s="33">
        <v>418199949</v>
      </c>
      <c r="G507" s="31">
        <v>90</v>
      </c>
      <c r="H507" s="18">
        <f t="shared" si="145"/>
        <v>0.9</v>
      </c>
      <c r="I507" s="16">
        <v>2177189.28</v>
      </c>
      <c r="J507" s="16">
        <v>163570.95</v>
      </c>
      <c r="K507" s="16">
        <v>74109.29</v>
      </c>
      <c r="L507" s="16">
        <v>10681.27</v>
      </c>
      <c r="M507" s="19">
        <f t="shared" si="146"/>
        <v>2425550.79</v>
      </c>
      <c r="N507" s="16">
        <v>8621060</v>
      </c>
      <c r="Q507" s="19">
        <f t="shared" si="147"/>
        <v>8621060</v>
      </c>
      <c r="R507" s="16">
        <v>2497103.19</v>
      </c>
      <c r="S507" s="16">
        <v>62729.99</v>
      </c>
      <c r="U507" s="20">
        <f t="shared" si="148"/>
        <v>2559833.18</v>
      </c>
      <c r="V507" s="19">
        <f t="shared" si="149"/>
        <v>13606443.969999997</v>
      </c>
      <c r="W507" s="21">
        <f t="shared" si="133"/>
        <v>0.5971074831479714</v>
      </c>
      <c r="X507" s="21">
        <f t="shared" si="150"/>
        <v>0</v>
      </c>
      <c r="Y507" s="21">
        <f t="shared" si="134"/>
        <v>0.01499999943806784</v>
      </c>
      <c r="Z507" s="21">
        <f t="shared" si="135"/>
        <v>0.6121074825860393</v>
      </c>
      <c r="AA507" s="22">
        <f t="shared" si="136"/>
        <v>2.061468448433503</v>
      </c>
      <c r="AB507" s="22">
        <f t="shared" si="137"/>
        <v>0.5799978684358951</v>
      </c>
      <c r="AC507" s="23"/>
      <c r="AD507" s="22">
        <f t="shared" si="138"/>
        <v>3.2535737994554363</v>
      </c>
      <c r="AE507" s="32">
        <v>310934.0032154341</v>
      </c>
      <c r="AF507" s="25">
        <f t="shared" si="139"/>
        <v>10116.467262215287</v>
      </c>
      <c r="AG507" s="25"/>
      <c r="AH507" s="25">
        <f t="shared" si="140"/>
        <v>10116.467262215287</v>
      </c>
      <c r="AJ507" s="27">
        <v>464613660</v>
      </c>
      <c r="AK507" s="21">
        <f t="shared" si="141"/>
        <v>0.5220575714454887</v>
      </c>
      <c r="AL507" s="21">
        <f t="shared" si="142"/>
        <v>1.8555330465316064</v>
      </c>
      <c r="AM507" s="21">
        <f t="shared" si="143"/>
        <v>0.5374579796039574</v>
      </c>
      <c r="AN507" s="21">
        <f t="shared" si="144"/>
        <v>0.5509595176345009</v>
      </c>
      <c r="AO507" s="21">
        <f t="shared" si="151"/>
        <v>2.9290000000000003</v>
      </c>
    </row>
    <row r="508" spans="1:41" ht="12.75">
      <c r="A508" s="12" t="s">
        <v>1059</v>
      </c>
      <c r="B508" s="13" t="s">
        <v>1060</v>
      </c>
      <c r="C508" s="14" t="s">
        <v>1044</v>
      </c>
      <c r="D508" s="15"/>
      <c r="E508" s="15"/>
      <c r="F508" s="33">
        <v>244247275</v>
      </c>
      <c r="G508" s="31">
        <v>90.93</v>
      </c>
      <c r="H508" s="18">
        <f t="shared" si="145"/>
        <v>0.9093000000000001</v>
      </c>
      <c r="I508" s="16">
        <v>1215875.1600000001</v>
      </c>
      <c r="J508" s="16">
        <v>91393.61</v>
      </c>
      <c r="K508" s="16">
        <v>41424.63</v>
      </c>
      <c r="L508" s="16">
        <v>5965.63</v>
      </c>
      <c r="M508" s="19">
        <f t="shared" si="146"/>
        <v>1354659.03</v>
      </c>
      <c r="N508" s="16">
        <v>4007189</v>
      </c>
      <c r="O508" s="16">
        <v>1479517</v>
      </c>
      <c r="Q508" s="19">
        <f t="shared" si="147"/>
        <v>5486706</v>
      </c>
      <c r="R508" s="16">
        <v>2032511</v>
      </c>
      <c r="S508" s="16">
        <v>7327</v>
      </c>
      <c r="U508" s="20">
        <f t="shared" si="148"/>
        <v>2039838</v>
      </c>
      <c r="V508" s="19">
        <f t="shared" si="149"/>
        <v>8881203.030000001</v>
      </c>
      <c r="W508" s="21">
        <f t="shared" si="133"/>
        <v>0.8321529892196341</v>
      </c>
      <c r="X508" s="21">
        <f t="shared" si="150"/>
        <v>0</v>
      </c>
      <c r="Y508" s="21">
        <f t="shared" si="134"/>
        <v>0.0029998287596043807</v>
      </c>
      <c r="Z508" s="21">
        <f t="shared" si="135"/>
        <v>0.8351528179792385</v>
      </c>
      <c r="AA508" s="22">
        <f t="shared" si="136"/>
        <v>2.2463734754052016</v>
      </c>
      <c r="AB508" s="22">
        <f t="shared" si="137"/>
        <v>0.5546260567287803</v>
      </c>
      <c r="AC508" s="23"/>
      <c r="AD508" s="22">
        <f t="shared" si="138"/>
        <v>3.6361523501132207</v>
      </c>
      <c r="AE508" s="32">
        <v>151685.94795539032</v>
      </c>
      <c r="AF508" s="25">
        <f t="shared" si="139"/>
        <v>5515.532161371441</v>
      </c>
      <c r="AG508" s="25"/>
      <c r="AH508" s="25">
        <f t="shared" si="140"/>
        <v>5515.532161371441</v>
      </c>
      <c r="AJ508" s="27">
        <v>268555294</v>
      </c>
      <c r="AK508" s="21">
        <f t="shared" si="141"/>
        <v>0.5044246232584043</v>
      </c>
      <c r="AL508" s="21">
        <f t="shared" si="142"/>
        <v>2.0430451838346557</v>
      </c>
      <c r="AM508" s="21">
        <f t="shared" si="143"/>
        <v>0.7568314776918901</v>
      </c>
      <c r="AN508" s="21">
        <f t="shared" si="144"/>
        <v>0.7595597798939685</v>
      </c>
      <c r="AO508" s="21">
        <f t="shared" si="151"/>
        <v>3.3070000000000004</v>
      </c>
    </row>
    <row r="509" spans="1:41" ht="12.75">
      <c r="A509" s="12" t="s">
        <v>1061</v>
      </c>
      <c r="B509" s="13" t="s">
        <v>1062</v>
      </c>
      <c r="C509" s="14" t="s">
        <v>1044</v>
      </c>
      <c r="D509" s="15"/>
      <c r="E509" s="15"/>
      <c r="F509" s="33">
        <v>607193555</v>
      </c>
      <c r="G509" s="36">
        <v>96.3</v>
      </c>
      <c r="H509" s="18">
        <f t="shared" si="145"/>
        <v>0.963</v>
      </c>
      <c r="I509" s="16">
        <v>2867483.32</v>
      </c>
      <c r="J509" s="16">
        <v>215432.1</v>
      </c>
      <c r="K509" s="16">
        <v>97607.87</v>
      </c>
      <c r="L509" s="16">
        <v>14065.89</v>
      </c>
      <c r="M509" s="19">
        <f t="shared" si="146"/>
        <v>3194589.18</v>
      </c>
      <c r="N509" s="16">
        <v>4966321</v>
      </c>
      <c r="O509" s="16">
        <v>4885940</v>
      </c>
      <c r="Q509" s="19">
        <f t="shared" si="147"/>
        <v>9852261</v>
      </c>
      <c r="R509" s="16">
        <v>2487741</v>
      </c>
      <c r="U509" s="20">
        <f t="shared" si="148"/>
        <v>2487741</v>
      </c>
      <c r="V509" s="19">
        <f t="shared" si="149"/>
        <v>15534591.18</v>
      </c>
      <c r="W509" s="21">
        <f t="shared" si="133"/>
        <v>0.40971136460761676</v>
      </c>
      <c r="X509" s="21">
        <f t="shared" si="150"/>
        <v>0</v>
      </c>
      <c r="Y509" s="21">
        <f t="shared" si="134"/>
        <v>0</v>
      </c>
      <c r="Z509" s="21">
        <f t="shared" si="135"/>
        <v>0.40971136460761676</v>
      </c>
      <c r="AA509" s="22">
        <f t="shared" si="136"/>
        <v>1.6225898511060446</v>
      </c>
      <c r="AB509" s="22">
        <f t="shared" si="137"/>
        <v>0.5261236970804145</v>
      </c>
      <c r="AC509" s="23"/>
      <c r="AD509" s="22">
        <f t="shared" si="138"/>
        <v>2.558424912794076</v>
      </c>
      <c r="AE509" s="32">
        <v>230843.18181818182</v>
      </c>
      <c r="AF509" s="25">
        <f t="shared" si="139"/>
        <v>5905.949473122888</v>
      </c>
      <c r="AG509" s="25"/>
      <c r="AH509" s="25">
        <f t="shared" si="140"/>
        <v>5905.949473122888</v>
      </c>
      <c r="AJ509" s="27">
        <v>630485896</v>
      </c>
      <c r="AK509" s="21">
        <f t="shared" si="141"/>
        <v>0.506686858543145</v>
      </c>
      <c r="AL509" s="21">
        <f t="shared" si="142"/>
        <v>1.5626457407700678</v>
      </c>
      <c r="AM509" s="21">
        <f t="shared" si="143"/>
        <v>0.3945752023610692</v>
      </c>
      <c r="AN509" s="21">
        <f t="shared" si="144"/>
        <v>0.3945752023610692</v>
      </c>
      <c r="AO509" s="21">
        <f t="shared" si="151"/>
        <v>2.465</v>
      </c>
    </row>
    <row r="510" spans="1:41" ht="12.75">
      <c r="A510" s="12" t="s">
        <v>1063</v>
      </c>
      <c r="B510" s="13" t="s">
        <v>1064</v>
      </c>
      <c r="C510" s="14" t="s">
        <v>1044</v>
      </c>
      <c r="D510" s="15"/>
      <c r="E510" s="15"/>
      <c r="F510" s="33">
        <v>1076607273</v>
      </c>
      <c r="G510" s="31">
        <v>93.19</v>
      </c>
      <c r="H510" s="18">
        <f t="shared" si="145"/>
        <v>0.9319</v>
      </c>
      <c r="I510" s="16">
        <v>5319555.77</v>
      </c>
      <c r="J510" s="16">
        <v>399750.66</v>
      </c>
      <c r="K510" s="16">
        <v>181145.49</v>
      </c>
      <c r="L510" s="16">
        <v>26072.13</v>
      </c>
      <c r="M510" s="19">
        <f t="shared" si="146"/>
        <v>5926524.05</v>
      </c>
      <c r="N510" s="16">
        <v>9889591</v>
      </c>
      <c r="O510" s="16">
        <v>4912247</v>
      </c>
      <c r="Q510" s="19">
        <f t="shared" si="147"/>
        <v>14801838</v>
      </c>
      <c r="R510" s="16">
        <v>7128623.07</v>
      </c>
      <c r="U510" s="20">
        <f t="shared" si="148"/>
        <v>7128623.07</v>
      </c>
      <c r="V510" s="19">
        <f t="shared" si="149"/>
        <v>27856985.119999997</v>
      </c>
      <c r="W510" s="21">
        <f t="shared" si="133"/>
        <v>0.6621377403605929</v>
      </c>
      <c r="X510" s="21">
        <f t="shared" si="150"/>
        <v>0</v>
      </c>
      <c r="Y510" s="21">
        <f t="shared" si="134"/>
        <v>0</v>
      </c>
      <c r="Z510" s="21">
        <f t="shared" si="135"/>
        <v>0.6621377403605929</v>
      </c>
      <c r="AA510" s="22">
        <f t="shared" si="136"/>
        <v>1.374859558467798</v>
      </c>
      <c r="AB510" s="22">
        <f t="shared" si="137"/>
        <v>0.5504815171353575</v>
      </c>
      <c r="AC510" s="23"/>
      <c r="AD510" s="22">
        <f t="shared" si="138"/>
        <v>2.587478815963748</v>
      </c>
      <c r="AE510" s="32">
        <v>232150.32206119163</v>
      </c>
      <c r="AF510" s="25">
        <f t="shared" si="139"/>
        <v>6006.840404524949</v>
      </c>
      <c r="AG510" s="25"/>
      <c r="AH510" s="25">
        <f t="shared" si="140"/>
        <v>6006.840404524949</v>
      </c>
      <c r="AJ510" s="27">
        <v>1155119061</v>
      </c>
      <c r="AK510" s="21">
        <f t="shared" si="141"/>
        <v>0.5130660769175897</v>
      </c>
      <c r="AL510" s="21">
        <f t="shared" si="142"/>
        <v>1.2814123236080857</v>
      </c>
      <c r="AM510" s="21">
        <f t="shared" si="143"/>
        <v>0.6171331865849975</v>
      </c>
      <c r="AN510" s="21">
        <f t="shared" si="144"/>
        <v>0.6171331865849975</v>
      </c>
      <c r="AO510" s="21">
        <f t="shared" si="151"/>
        <v>2.411</v>
      </c>
    </row>
    <row r="511" spans="1:41" ht="12.75">
      <c r="A511" s="12" t="s">
        <v>1065</v>
      </c>
      <c r="B511" s="13" t="s">
        <v>1066</v>
      </c>
      <c r="C511" s="14" t="s">
        <v>1044</v>
      </c>
      <c r="D511" s="15"/>
      <c r="E511" s="15"/>
      <c r="F511" s="33">
        <v>1396668800</v>
      </c>
      <c r="G511" s="31">
        <v>87.22</v>
      </c>
      <c r="H511" s="18">
        <f t="shared" si="145"/>
        <v>0.8722</v>
      </c>
      <c r="I511" s="16">
        <v>7724884.38</v>
      </c>
      <c r="J511" s="16">
        <v>580355.8</v>
      </c>
      <c r="K511" s="16">
        <v>263000.66</v>
      </c>
      <c r="L511" s="16">
        <v>37784.95</v>
      </c>
      <c r="M511" s="19">
        <f t="shared" si="146"/>
        <v>8606025.79</v>
      </c>
      <c r="N511" s="16">
        <v>23835543</v>
      </c>
      <c r="Q511" s="19">
        <f t="shared" si="147"/>
        <v>23835543</v>
      </c>
      <c r="R511" s="16">
        <v>12683265</v>
      </c>
      <c r="S511" s="16">
        <v>10056</v>
      </c>
      <c r="U511" s="20">
        <f t="shared" si="148"/>
        <v>12693321</v>
      </c>
      <c r="V511" s="19">
        <f t="shared" si="149"/>
        <v>45134889.79</v>
      </c>
      <c r="W511" s="21">
        <f t="shared" si="133"/>
        <v>0.9081082787844906</v>
      </c>
      <c r="X511" s="21">
        <f t="shared" si="150"/>
        <v>0</v>
      </c>
      <c r="Y511" s="21">
        <f t="shared" si="134"/>
        <v>0.0007199989002403432</v>
      </c>
      <c r="Z511" s="21">
        <f t="shared" si="135"/>
        <v>0.908828277684731</v>
      </c>
      <c r="AA511" s="22">
        <f t="shared" si="136"/>
        <v>1.7065995173658925</v>
      </c>
      <c r="AB511" s="22">
        <f t="shared" si="137"/>
        <v>0.6161822896022305</v>
      </c>
      <c r="AC511" s="23"/>
      <c r="AD511" s="22">
        <f t="shared" si="138"/>
        <v>3.2316100846528544</v>
      </c>
      <c r="AE511" s="32">
        <v>214317.84600229847</v>
      </c>
      <c r="AF511" s="25">
        <f t="shared" si="139"/>
        <v>6925.917124621052</v>
      </c>
      <c r="AG511" s="25"/>
      <c r="AH511" s="25">
        <f t="shared" si="140"/>
        <v>6925.917124621052</v>
      </c>
      <c r="AJ511" s="27">
        <v>1601317129</v>
      </c>
      <c r="AK511" s="21">
        <f t="shared" si="141"/>
        <v>0.537434193024235</v>
      </c>
      <c r="AL511" s="21">
        <f t="shared" si="142"/>
        <v>1.4884960991383989</v>
      </c>
      <c r="AM511" s="21">
        <f t="shared" si="143"/>
        <v>0.7920520408047168</v>
      </c>
      <c r="AN511" s="21">
        <f t="shared" si="144"/>
        <v>0.7926800238455453</v>
      </c>
      <c r="AO511" s="21">
        <f t="shared" si="151"/>
        <v>2.818</v>
      </c>
    </row>
    <row r="512" spans="1:41" ht="12.75">
      <c r="A512" s="12" t="s">
        <v>1067</v>
      </c>
      <c r="B512" s="13" t="s">
        <v>1068</v>
      </c>
      <c r="C512" s="14" t="s">
        <v>1044</v>
      </c>
      <c r="D512" s="15"/>
      <c r="E512" s="15"/>
      <c r="F512" s="33">
        <v>332121230</v>
      </c>
      <c r="G512" s="31">
        <v>92.97</v>
      </c>
      <c r="H512" s="18">
        <f t="shared" si="145"/>
        <v>0.9297</v>
      </c>
      <c r="I512" s="16">
        <v>1746247.8599999999</v>
      </c>
      <c r="J512" s="16">
        <v>131249.99</v>
      </c>
      <c r="K512" s="16">
        <v>59474.26</v>
      </c>
      <c r="L512" s="16">
        <v>8549.34</v>
      </c>
      <c r="M512" s="19">
        <f t="shared" si="146"/>
        <v>1945521.45</v>
      </c>
      <c r="N512" s="16">
        <v>4021050</v>
      </c>
      <c r="O512" s="16">
        <v>2298867</v>
      </c>
      <c r="Q512" s="19">
        <f t="shared" si="147"/>
        <v>6319917</v>
      </c>
      <c r="R512" s="16">
        <v>862822.39</v>
      </c>
      <c r="S512" s="16">
        <v>33212.12</v>
      </c>
      <c r="U512" s="20">
        <f t="shared" si="148"/>
        <v>896034.51</v>
      </c>
      <c r="V512" s="19">
        <f t="shared" si="149"/>
        <v>9161472.959999999</v>
      </c>
      <c r="W512" s="21">
        <f t="shared" si="133"/>
        <v>0.25979139906232435</v>
      </c>
      <c r="X512" s="21">
        <f t="shared" si="150"/>
        <v>0</v>
      </c>
      <c r="Y512" s="21">
        <f t="shared" si="134"/>
        <v>0.009999999096715378</v>
      </c>
      <c r="Z512" s="21">
        <f t="shared" si="135"/>
        <v>0.26979139815903974</v>
      </c>
      <c r="AA512" s="22">
        <f t="shared" si="136"/>
        <v>1.9028946147164396</v>
      </c>
      <c r="AB512" s="22">
        <f t="shared" si="137"/>
        <v>0.5857865364403233</v>
      </c>
      <c r="AC512" s="23"/>
      <c r="AD512" s="22">
        <f t="shared" si="138"/>
        <v>2.7584725493158024</v>
      </c>
      <c r="AE512" s="32">
        <v>303308.66590649943</v>
      </c>
      <c r="AF512" s="25">
        <f t="shared" si="139"/>
        <v>8366.686288726765</v>
      </c>
      <c r="AG512" s="25"/>
      <c r="AH512" s="25">
        <f t="shared" si="140"/>
        <v>8366.686288726765</v>
      </c>
      <c r="AJ512" s="27">
        <v>357197422</v>
      </c>
      <c r="AK512" s="21">
        <f t="shared" si="141"/>
        <v>0.544662791547247</v>
      </c>
      <c r="AL512" s="21">
        <f t="shared" si="142"/>
        <v>1.76930644253082</v>
      </c>
      <c r="AM512" s="21">
        <f t="shared" si="143"/>
        <v>0.24155336429051832</v>
      </c>
      <c r="AN512" s="21">
        <f t="shared" si="144"/>
        <v>0.25085133733132037</v>
      </c>
      <c r="AO512" s="21">
        <f t="shared" si="151"/>
        <v>2.565</v>
      </c>
    </row>
    <row r="513" spans="1:41" ht="12.75">
      <c r="A513" s="12" t="s">
        <v>1069</v>
      </c>
      <c r="B513" s="13" t="s">
        <v>1070</v>
      </c>
      <c r="C513" s="14" t="s">
        <v>1044</v>
      </c>
      <c r="D513" s="15"/>
      <c r="E513" s="15"/>
      <c r="F513" s="33">
        <v>223187675</v>
      </c>
      <c r="G513" s="31">
        <v>69.9</v>
      </c>
      <c r="H513" s="18">
        <f t="shared" si="145"/>
        <v>0.6990000000000001</v>
      </c>
      <c r="I513" s="16">
        <v>1562376.4</v>
      </c>
      <c r="J513" s="16">
        <v>117385.04</v>
      </c>
      <c r="K513" s="16">
        <v>53184.57</v>
      </c>
      <c r="L513" s="16">
        <v>7665.13</v>
      </c>
      <c r="M513" s="19">
        <f t="shared" si="146"/>
        <v>1740611.14</v>
      </c>
      <c r="N513" s="16">
        <v>5795764</v>
      </c>
      <c r="Q513" s="19">
        <f t="shared" si="147"/>
        <v>5795764</v>
      </c>
      <c r="R513" s="16">
        <v>1221108.97</v>
      </c>
      <c r="U513" s="20">
        <f t="shared" si="148"/>
        <v>1221108.97</v>
      </c>
      <c r="V513" s="19">
        <f t="shared" si="149"/>
        <v>8757484.11</v>
      </c>
      <c r="W513" s="21">
        <f t="shared" si="133"/>
        <v>0.5471220442616287</v>
      </c>
      <c r="X513" s="21">
        <f t="shared" si="150"/>
        <v>0</v>
      </c>
      <c r="Y513" s="21">
        <f t="shared" si="134"/>
        <v>0</v>
      </c>
      <c r="Z513" s="21">
        <f t="shared" si="135"/>
        <v>0.5471220442616287</v>
      </c>
      <c r="AA513" s="22">
        <f t="shared" si="136"/>
        <v>2.5968118535219293</v>
      </c>
      <c r="AB513" s="22">
        <f t="shared" si="137"/>
        <v>0.7798867657006597</v>
      </c>
      <c r="AC513" s="23"/>
      <c r="AD513" s="22">
        <f t="shared" si="138"/>
        <v>3.923820663484218</v>
      </c>
      <c r="AE513" s="32">
        <v>107089.75338600451</v>
      </c>
      <c r="AF513" s="25">
        <f t="shared" si="139"/>
        <v>4202.009871834335</v>
      </c>
      <c r="AG513" s="25"/>
      <c r="AH513" s="25">
        <f t="shared" si="140"/>
        <v>4202.009871834335</v>
      </c>
      <c r="AJ513" s="27">
        <v>319295672</v>
      </c>
      <c r="AK513" s="21">
        <f t="shared" si="141"/>
        <v>0.5451408498891271</v>
      </c>
      <c r="AL513" s="21">
        <f t="shared" si="142"/>
        <v>1.815171487823988</v>
      </c>
      <c r="AM513" s="21">
        <f t="shared" si="143"/>
        <v>0.38243830940495804</v>
      </c>
      <c r="AN513" s="21">
        <f t="shared" si="144"/>
        <v>0.38243830940495804</v>
      </c>
      <c r="AO513" s="21">
        <f t="shared" si="151"/>
        <v>2.742</v>
      </c>
    </row>
    <row r="514" spans="1:41" ht="12.75">
      <c r="A514" s="12" t="s">
        <v>1071</v>
      </c>
      <c r="B514" s="13" t="s">
        <v>1072</v>
      </c>
      <c r="C514" s="14" t="s">
        <v>1044</v>
      </c>
      <c r="D514" s="15"/>
      <c r="E514" s="15"/>
      <c r="F514" s="33">
        <v>603870714</v>
      </c>
      <c r="G514" s="31">
        <v>96.54</v>
      </c>
      <c r="H514" s="18">
        <f t="shared" si="145"/>
        <v>0.9654</v>
      </c>
      <c r="I514" s="16">
        <v>2930211.02</v>
      </c>
      <c r="J514" s="16">
        <v>220222.15</v>
      </c>
      <c r="K514" s="16">
        <v>99794.69</v>
      </c>
      <c r="L514" s="16">
        <v>14349.76</v>
      </c>
      <c r="M514" s="19">
        <f t="shared" si="146"/>
        <v>3264577.6199999996</v>
      </c>
      <c r="N514" s="16">
        <v>12555058</v>
      </c>
      <c r="Q514" s="19">
        <f t="shared" si="147"/>
        <v>12555058</v>
      </c>
      <c r="R514" s="16">
        <v>8189330.77</v>
      </c>
      <c r="U514" s="20">
        <f t="shared" si="148"/>
        <v>8189330.77</v>
      </c>
      <c r="V514" s="19">
        <f t="shared" si="149"/>
        <v>24008966.39</v>
      </c>
      <c r="W514" s="21">
        <f aca="true" t="shared" si="152" ref="W514:X567">(R514/$F514)*100</f>
        <v>1.3561397464954725</v>
      </c>
      <c r="X514" s="21">
        <f t="shared" si="150"/>
        <v>0</v>
      </c>
      <c r="Y514" s="21">
        <f aca="true" t="shared" si="153" ref="Y514:Y567">(S514/$F514)*100</f>
        <v>0</v>
      </c>
      <c r="Z514" s="21">
        <f aca="true" t="shared" si="154" ref="Z514:Z567">(U514/$F514)*100</f>
        <v>1.3561397464954725</v>
      </c>
      <c r="AA514" s="22">
        <f aca="true" t="shared" si="155" ref="AA514:AA567">(Q514/F514)*100</f>
        <v>2.0790970167829665</v>
      </c>
      <c r="AB514" s="22">
        <f aca="true" t="shared" si="156" ref="AB514:AB567">(M514/F514)*100</f>
        <v>0.5406087005570533</v>
      </c>
      <c r="AC514" s="23"/>
      <c r="AD514" s="22">
        <f aca="true" t="shared" si="157" ref="AD514:AD567">((V514/F514)*100)-AC514</f>
        <v>3.9758454638354923</v>
      </c>
      <c r="AE514" s="32">
        <v>188765.39245667687</v>
      </c>
      <c r="AF514" s="25">
        <f aca="true" t="shared" si="158" ref="AF514:AF567">AE514/100*AD514</f>
        <v>7505.020293280052</v>
      </c>
      <c r="AG514" s="25"/>
      <c r="AH514" s="25">
        <f aca="true" t="shared" si="159" ref="AH514:AH567">AF514-AG514</f>
        <v>7505.020293280052</v>
      </c>
      <c r="AJ514" s="27">
        <v>625431184</v>
      </c>
      <c r="AK514" s="21">
        <f aca="true" t="shared" si="160" ref="AK514:AK567">(M514/AJ514)*100</f>
        <v>0.5219723134240137</v>
      </c>
      <c r="AL514" s="21">
        <f aca="true" t="shared" si="161" ref="AL514:AL567">(Q514/AJ514)*100</f>
        <v>2.0074243691692866</v>
      </c>
      <c r="AM514" s="21">
        <f aca="true" t="shared" si="162" ref="AM514:AM567">(R514/AJ514)*100</f>
        <v>1.3093895826595048</v>
      </c>
      <c r="AN514" s="21">
        <f aca="true" t="shared" si="163" ref="AN514:AN566">(U514/AJ514)*100</f>
        <v>1.3093895826595048</v>
      </c>
      <c r="AO514" s="21">
        <f t="shared" si="151"/>
        <v>3.838</v>
      </c>
    </row>
    <row r="515" spans="1:41" ht="12.75">
      <c r="A515" s="12" t="s">
        <v>1073</v>
      </c>
      <c r="B515" s="13" t="s">
        <v>1074</v>
      </c>
      <c r="C515" s="14" t="s">
        <v>1044</v>
      </c>
      <c r="D515" s="15"/>
      <c r="E515" s="15"/>
      <c r="F515" s="33">
        <v>197776052</v>
      </c>
      <c r="G515" s="31">
        <v>101.96</v>
      </c>
      <c r="H515" s="18">
        <f aca="true" t="shared" si="164" ref="H515:H567">G515/100</f>
        <v>1.0195999999999998</v>
      </c>
      <c r="I515" s="16">
        <v>936917.48</v>
      </c>
      <c r="J515" s="16">
        <v>70419.48</v>
      </c>
      <c r="K515" s="16">
        <v>31917.25</v>
      </c>
      <c r="L515" s="16">
        <v>4592.57</v>
      </c>
      <c r="M515" s="19">
        <f aca="true" t="shared" si="165" ref="M515:M566">SUM(I515:L515)</f>
        <v>1043846.7799999999</v>
      </c>
      <c r="N515" s="16">
        <v>2340197</v>
      </c>
      <c r="O515" s="16">
        <v>1098604</v>
      </c>
      <c r="Q515" s="19">
        <f aca="true" t="shared" si="166" ref="Q515:Q566">SUM(N515:P515)</f>
        <v>3438801</v>
      </c>
      <c r="R515" s="16">
        <v>2152788.68</v>
      </c>
      <c r="U515" s="20">
        <f aca="true" t="shared" si="167" ref="U515:U566">SUM(R515:T515)</f>
        <v>2152788.68</v>
      </c>
      <c r="V515" s="19">
        <f aca="true" t="shared" si="168" ref="V515:V566">T515+S515+R515+P515+O515+N515+L515+K515+J515+I515</f>
        <v>6635436.460000001</v>
      </c>
      <c r="W515" s="21">
        <f t="shared" si="152"/>
        <v>1.0884981564906555</v>
      </c>
      <c r="X515" s="21">
        <f aca="true" t="shared" si="169" ref="X515:X567">(T515/$F515)*100</f>
        <v>0</v>
      </c>
      <c r="Y515" s="21">
        <f t="shared" si="153"/>
        <v>0</v>
      </c>
      <c r="Z515" s="21">
        <f t="shared" si="154"/>
        <v>1.0884981564906555</v>
      </c>
      <c r="AA515" s="22">
        <f t="shared" si="155"/>
        <v>1.738734778667743</v>
      </c>
      <c r="AB515" s="22">
        <f t="shared" si="156"/>
        <v>0.527792303185423</v>
      </c>
      <c r="AC515" s="23"/>
      <c r="AD515" s="22">
        <f t="shared" si="157"/>
        <v>3.3550252383438215</v>
      </c>
      <c r="AE515" s="32">
        <v>221756.82382133996</v>
      </c>
      <c r="AF515" s="25">
        <f t="shared" si="158"/>
        <v>7439.997406955599</v>
      </c>
      <c r="AG515" s="25"/>
      <c r="AH515" s="25">
        <f t="shared" si="159"/>
        <v>7439.997406955599</v>
      </c>
      <c r="AJ515" s="27">
        <v>193981960</v>
      </c>
      <c r="AK515" s="21">
        <f t="shared" si="160"/>
        <v>0.5381153896991245</v>
      </c>
      <c r="AL515" s="21">
        <f t="shared" si="161"/>
        <v>1.7727426818452603</v>
      </c>
      <c r="AM515" s="21">
        <f t="shared" si="162"/>
        <v>1.1097880854487707</v>
      </c>
      <c r="AN515" s="21">
        <f t="shared" si="163"/>
        <v>1.1097880854487707</v>
      </c>
      <c r="AO515" s="21">
        <f aca="true" t="shared" si="170" ref="AO515:AO566">ROUND(AK515,3)+ROUND(AL515,3)+ROUND(AN515,3)</f>
        <v>3.4210000000000003</v>
      </c>
    </row>
    <row r="516" spans="1:41" ht="12.75">
      <c r="A516" s="12" t="s">
        <v>1075</v>
      </c>
      <c r="B516" s="13" t="s">
        <v>1076</v>
      </c>
      <c r="C516" s="14" t="s">
        <v>1044</v>
      </c>
      <c r="D516" s="15"/>
      <c r="E516" s="15"/>
      <c r="F516" s="33">
        <v>271797509</v>
      </c>
      <c r="G516" s="31">
        <v>107.84</v>
      </c>
      <c r="H516" s="18">
        <f t="shared" si="164"/>
        <v>1.0784</v>
      </c>
      <c r="I516" s="16">
        <v>1191343.32</v>
      </c>
      <c r="J516" s="16">
        <v>89536.2</v>
      </c>
      <c r="K516" s="16">
        <v>40568.47</v>
      </c>
      <c r="L516" s="16">
        <v>5843.6</v>
      </c>
      <c r="M516" s="19">
        <f t="shared" si="165"/>
        <v>1327291.59</v>
      </c>
      <c r="O516" s="16">
        <v>3703812</v>
      </c>
      <c r="Q516" s="19">
        <f t="shared" si="166"/>
        <v>3703812</v>
      </c>
      <c r="R516" s="16">
        <v>547147</v>
      </c>
      <c r="U516" s="20">
        <f t="shared" si="167"/>
        <v>547147</v>
      </c>
      <c r="V516" s="19">
        <f t="shared" si="168"/>
        <v>5578250.59</v>
      </c>
      <c r="W516" s="21">
        <f t="shared" si="152"/>
        <v>0.20130684862163326</v>
      </c>
      <c r="X516" s="21">
        <f t="shared" si="169"/>
        <v>0</v>
      </c>
      <c r="Y516" s="21">
        <f t="shared" si="153"/>
        <v>0</v>
      </c>
      <c r="Z516" s="21">
        <f t="shared" si="154"/>
        <v>0.20130684862163326</v>
      </c>
      <c r="AA516" s="22">
        <f t="shared" si="155"/>
        <v>1.3627100607459945</v>
      </c>
      <c r="AB516" s="22">
        <f t="shared" si="156"/>
        <v>0.4883383938592315</v>
      </c>
      <c r="AC516" s="23"/>
      <c r="AD516" s="22">
        <f t="shared" si="157"/>
        <v>2.052355303226859</v>
      </c>
      <c r="AE516" s="32">
        <v>260132.23684210525</v>
      </c>
      <c r="AF516" s="25">
        <f t="shared" si="158"/>
        <v>5338.837758231601</v>
      </c>
      <c r="AG516" s="25"/>
      <c r="AH516" s="25">
        <f t="shared" si="159"/>
        <v>5338.837758231601</v>
      </c>
      <c r="AJ516" s="27">
        <v>252090996</v>
      </c>
      <c r="AK516" s="21">
        <f t="shared" si="160"/>
        <v>0.526512890607168</v>
      </c>
      <c r="AL516" s="21">
        <f t="shared" si="161"/>
        <v>1.469236132495585</v>
      </c>
      <c r="AM516" s="21">
        <f t="shared" si="162"/>
        <v>0.21704345203983405</v>
      </c>
      <c r="AN516" s="21">
        <f t="shared" si="163"/>
        <v>0.21704345203983405</v>
      </c>
      <c r="AO516" s="21">
        <f t="shared" si="170"/>
        <v>2.213</v>
      </c>
    </row>
    <row r="517" spans="1:41" ht="12.75">
      <c r="A517" s="12" t="s">
        <v>1077</v>
      </c>
      <c r="B517" s="13" t="s">
        <v>1078</v>
      </c>
      <c r="C517" s="14" t="s">
        <v>1044</v>
      </c>
      <c r="D517" s="15"/>
      <c r="E517" s="15"/>
      <c r="F517" s="33">
        <v>2338354165</v>
      </c>
      <c r="G517" s="31">
        <v>74.65</v>
      </c>
      <c r="H517" s="18">
        <f t="shared" si="164"/>
        <v>0.7465</v>
      </c>
      <c r="I517" s="16">
        <v>14651983.989999998</v>
      </c>
      <c r="K517" s="16">
        <v>499232.59</v>
      </c>
      <c r="L517" s="16">
        <v>71723.33</v>
      </c>
      <c r="M517" s="19">
        <f t="shared" si="165"/>
        <v>15222939.909999998</v>
      </c>
      <c r="N517" s="16">
        <v>56642256</v>
      </c>
      <c r="Q517" s="19">
        <f t="shared" si="166"/>
        <v>56642256</v>
      </c>
      <c r="R517" s="16">
        <v>16268899</v>
      </c>
      <c r="S517" s="16">
        <v>257218.96</v>
      </c>
      <c r="T517" s="16">
        <v>1053592</v>
      </c>
      <c r="U517" s="20">
        <f t="shared" si="167"/>
        <v>17579709.96</v>
      </c>
      <c r="V517" s="19">
        <f t="shared" si="168"/>
        <v>89444905.87</v>
      </c>
      <c r="W517" s="21">
        <f t="shared" si="152"/>
        <v>0.695741442571425</v>
      </c>
      <c r="X517" s="21">
        <f t="shared" si="169"/>
        <v>0.04505698990212631</v>
      </c>
      <c r="Y517" s="21">
        <f t="shared" si="153"/>
        <v>0.011000000079115474</v>
      </c>
      <c r="Z517" s="21">
        <f t="shared" si="154"/>
        <v>0.7517984325526669</v>
      </c>
      <c r="AA517" s="22">
        <f t="shared" si="155"/>
        <v>2.422312960449257</v>
      </c>
      <c r="AB517" s="22">
        <f t="shared" si="156"/>
        <v>0.6510108749929246</v>
      </c>
      <c r="AC517" s="23"/>
      <c r="AD517" s="22">
        <f t="shared" si="157"/>
        <v>3.825122267994849</v>
      </c>
      <c r="AE517" s="32">
        <v>294158.5404170237</v>
      </c>
      <c r="AF517" s="25">
        <f t="shared" si="158"/>
        <v>11251.9238327002</v>
      </c>
      <c r="AG517" s="25"/>
      <c r="AH517" s="25">
        <f t="shared" si="159"/>
        <v>11251.9238327002</v>
      </c>
      <c r="AJ517" s="27">
        <v>3130815540</v>
      </c>
      <c r="AK517" s="21">
        <f t="shared" si="160"/>
        <v>0.48622921777116257</v>
      </c>
      <c r="AL517" s="21">
        <f t="shared" si="161"/>
        <v>1.8091853472785562</v>
      </c>
      <c r="AM517" s="21">
        <f t="shared" si="162"/>
        <v>0.5196377363068794</v>
      </c>
      <c r="AN517" s="21">
        <f t="shared" si="163"/>
        <v>0.5615057717517271</v>
      </c>
      <c r="AO517" s="21">
        <f t="shared" si="170"/>
        <v>2.857</v>
      </c>
    </row>
    <row r="518" spans="1:41" ht="12.75">
      <c r="A518" s="12" t="s">
        <v>1079</v>
      </c>
      <c r="B518" s="13" t="s">
        <v>1080</v>
      </c>
      <c r="C518" s="14" t="s">
        <v>1044</v>
      </c>
      <c r="D518" s="15"/>
      <c r="E518" s="15"/>
      <c r="F518" s="33">
        <v>293931458</v>
      </c>
      <c r="G518" s="31">
        <v>89.39</v>
      </c>
      <c r="H518" s="18">
        <f t="shared" si="164"/>
        <v>0.8939</v>
      </c>
      <c r="I518" s="16">
        <v>1542336.65</v>
      </c>
      <c r="J518" s="16">
        <v>115877.88</v>
      </c>
      <c r="K518" s="16">
        <v>52506.75</v>
      </c>
      <c r="L518" s="16">
        <v>7563.19</v>
      </c>
      <c r="M518" s="19">
        <f t="shared" si="165"/>
        <v>1718284.4699999997</v>
      </c>
      <c r="N518" s="16">
        <v>4051065</v>
      </c>
      <c r="O518" s="16">
        <v>2033395</v>
      </c>
      <c r="Q518" s="19">
        <f t="shared" si="166"/>
        <v>6084460</v>
      </c>
      <c r="R518" s="16">
        <v>3242618.54</v>
      </c>
      <c r="U518" s="20">
        <f t="shared" si="167"/>
        <v>3242618.54</v>
      </c>
      <c r="V518" s="19">
        <f t="shared" si="168"/>
        <v>11045363.01</v>
      </c>
      <c r="W518" s="21">
        <f t="shared" si="152"/>
        <v>1.1031886692441066</v>
      </c>
      <c r="X518" s="21">
        <f t="shared" si="169"/>
        <v>0</v>
      </c>
      <c r="Y518" s="21">
        <f t="shared" si="153"/>
        <v>0</v>
      </c>
      <c r="Z518" s="21">
        <f t="shared" si="154"/>
        <v>1.1031886692441066</v>
      </c>
      <c r="AA518" s="22">
        <f t="shared" si="155"/>
        <v>2.070026815571404</v>
      </c>
      <c r="AB518" s="22">
        <f t="shared" si="156"/>
        <v>0.5845867882572813</v>
      </c>
      <c r="AC518" s="23"/>
      <c r="AD518" s="22">
        <f t="shared" si="157"/>
        <v>3.7578022730727927</v>
      </c>
      <c r="AE518" s="32">
        <v>191528.3724340176</v>
      </c>
      <c r="AF518" s="25">
        <f t="shared" si="158"/>
        <v>7197.257532904837</v>
      </c>
      <c r="AG518" s="25"/>
      <c r="AH518" s="25">
        <f t="shared" si="159"/>
        <v>7197.257532904837</v>
      </c>
      <c r="AJ518" s="27">
        <v>328819082</v>
      </c>
      <c r="AK518" s="21">
        <f t="shared" si="160"/>
        <v>0.5225622733172157</v>
      </c>
      <c r="AL518" s="21">
        <f t="shared" si="161"/>
        <v>1.850397477844671</v>
      </c>
      <c r="AM518" s="21">
        <f t="shared" si="162"/>
        <v>0.986140621851137</v>
      </c>
      <c r="AN518" s="21">
        <f t="shared" si="163"/>
        <v>0.986140621851137</v>
      </c>
      <c r="AO518" s="21">
        <f t="shared" si="170"/>
        <v>3.359</v>
      </c>
    </row>
    <row r="519" spans="1:41" ht="12.75">
      <c r="A519" s="12" t="s">
        <v>1081</v>
      </c>
      <c r="B519" s="13" t="s">
        <v>1082</v>
      </c>
      <c r="C519" s="14" t="s">
        <v>1044</v>
      </c>
      <c r="D519" s="15"/>
      <c r="E519" s="15"/>
      <c r="F519" s="33">
        <v>405678306</v>
      </c>
      <c r="G519" s="31">
        <v>90.53</v>
      </c>
      <c r="H519" s="18">
        <f t="shared" si="164"/>
        <v>0.9053</v>
      </c>
      <c r="I519" s="16">
        <v>2042612.76</v>
      </c>
      <c r="J519" s="16">
        <v>153462.17</v>
      </c>
      <c r="K519" s="16">
        <v>69531.1</v>
      </c>
      <c r="L519" s="16">
        <v>10018.74</v>
      </c>
      <c r="M519" s="19">
        <f t="shared" si="165"/>
        <v>2275624.7700000005</v>
      </c>
      <c r="N519" s="16">
        <v>3998320</v>
      </c>
      <c r="O519" s="16">
        <v>3471080</v>
      </c>
      <c r="Q519" s="19">
        <f t="shared" si="166"/>
        <v>7469400</v>
      </c>
      <c r="R519" s="16">
        <v>2071927.12</v>
      </c>
      <c r="S519" s="16">
        <v>12470</v>
      </c>
      <c r="U519" s="20">
        <f t="shared" si="167"/>
        <v>2084397.12</v>
      </c>
      <c r="V519" s="19">
        <f t="shared" si="168"/>
        <v>11829421.89</v>
      </c>
      <c r="W519" s="21">
        <f t="shared" si="152"/>
        <v>0.5107315548689951</v>
      </c>
      <c r="X519" s="21">
        <f t="shared" si="169"/>
        <v>0</v>
      </c>
      <c r="Y519" s="21">
        <f t="shared" si="153"/>
        <v>0.0030738641469282807</v>
      </c>
      <c r="Z519" s="21">
        <f t="shared" si="154"/>
        <v>0.5138054190159235</v>
      </c>
      <c r="AA519" s="22">
        <f t="shared" si="155"/>
        <v>1.8412125789146834</v>
      </c>
      <c r="AB519" s="22">
        <f t="shared" si="156"/>
        <v>0.5609431750092154</v>
      </c>
      <c r="AC519" s="23"/>
      <c r="AD519" s="22">
        <f t="shared" si="157"/>
        <v>2.9159611729398223</v>
      </c>
      <c r="AE519" s="32">
        <v>209388.28680897647</v>
      </c>
      <c r="AF519" s="25">
        <f t="shared" si="158"/>
        <v>6105.681144033629</v>
      </c>
      <c r="AG519" s="25"/>
      <c r="AH519" s="25">
        <f t="shared" si="159"/>
        <v>6105.681144033629</v>
      </c>
      <c r="AJ519" s="27">
        <v>448058455</v>
      </c>
      <c r="AK519" s="21">
        <f t="shared" si="160"/>
        <v>0.5078856887099699</v>
      </c>
      <c r="AL519" s="21">
        <f t="shared" si="161"/>
        <v>1.6670592679698455</v>
      </c>
      <c r="AM519" s="21">
        <f t="shared" si="162"/>
        <v>0.46242339517954195</v>
      </c>
      <c r="AN519" s="21">
        <f t="shared" si="163"/>
        <v>0.46520651418128023</v>
      </c>
      <c r="AO519" s="21">
        <f t="shared" si="170"/>
        <v>2.6399999999999997</v>
      </c>
    </row>
    <row r="520" spans="1:41" ht="12.75">
      <c r="A520" s="12" t="s">
        <v>1083</v>
      </c>
      <c r="B520" s="13" t="s">
        <v>1084</v>
      </c>
      <c r="C520" s="14" t="s">
        <v>1044</v>
      </c>
      <c r="D520" s="15"/>
      <c r="E520" s="15"/>
      <c r="F520" s="33">
        <v>126440798</v>
      </c>
      <c r="G520" s="31">
        <v>102.29</v>
      </c>
      <c r="H520" s="18">
        <f t="shared" si="164"/>
        <v>1.0229000000000001</v>
      </c>
      <c r="I520" s="16">
        <v>566142.34</v>
      </c>
      <c r="J520" s="16">
        <v>42555.22</v>
      </c>
      <c r="K520" s="16">
        <v>19294.02</v>
      </c>
      <c r="L520" s="16">
        <v>2772.91</v>
      </c>
      <c r="M520" s="19">
        <f t="shared" si="165"/>
        <v>630764.49</v>
      </c>
      <c r="O520" s="16">
        <v>2203807</v>
      </c>
      <c r="Q520" s="19">
        <f t="shared" si="166"/>
        <v>2203807</v>
      </c>
      <c r="R520" s="16">
        <v>851274</v>
      </c>
      <c r="U520" s="20">
        <f t="shared" si="167"/>
        <v>851274</v>
      </c>
      <c r="V520" s="19">
        <f t="shared" si="168"/>
        <v>3685845.49</v>
      </c>
      <c r="W520" s="21">
        <f t="shared" si="152"/>
        <v>0.673258958710463</v>
      </c>
      <c r="X520" s="21">
        <f t="shared" si="169"/>
        <v>0</v>
      </c>
      <c r="Y520" s="21">
        <f t="shared" si="153"/>
        <v>0</v>
      </c>
      <c r="Z520" s="21">
        <f t="shared" si="154"/>
        <v>0.673258958710463</v>
      </c>
      <c r="AA520" s="22">
        <f t="shared" si="155"/>
        <v>1.7429556241807334</v>
      </c>
      <c r="AB520" s="22">
        <f t="shared" si="156"/>
        <v>0.4988615225285117</v>
      </c>
      <c r="AC520" s="23"/>
      <c r="AD520" s="22">
        <f t="shared" si="157"/>
        <v>2.915076105419708</v>
      </c>
      <c r="AE520" s="32">
        <v>180115.70796460178</v>
      </c>
      <c r="AF520" s="25">
        <f t="shared" si="158"/>
        <v>5250.509964983648</v>
      </c>
      <c r="AG520" s="25"/>
      <c r="AH520" s="25">
        <f t="shared" si="159"/>
        <v>5250.509964983648</v>
      </c>
      <c r="AJ520" s="27">
        <v>123628837</v>
      </c>
      <c r="AK520" s="21">
        <f t="shared" si="160"/>
        <v>0.5102082210803294</v>
      </c>
      <c r="AL520" s="21">
        <f t="shared" si="161"/>
        <v>1.7825994755576322</v>
      </c>
      <c r="AM520" s="21">
        <f t="shared" si="162"/>
        <v>0.6885723595377671</v>
      </c>
      <c r="AN520" s="21">
        <f t="shared" si="163"/>
        <v>0.6885723595377671</v>
      </c>
      <c r="AO520" s="21">
        <f t="shared" si="170"/>
        <v>2.982</v>
      </c>
    </row>
    <row r="521" spans="1:41" ht="12.75">
      <c r="A521" s="12" t="s">
        <v>1085</v>
      </c>
      <c r="B521" s="13" t="s">
        <v>1086</v>
      </c>
      <c r="C521" s="14" t="s">
        <v>1044</v>
      </c>
      <c r="D521" s="15"/>
      <c r="E521" s="15"/>
      <c r="F521" s="33">
        <v>2656047407</v>
      </c>
      <c r="G521" s="31">
        <v>108.46</v>
      </c>
      <c r="H521" s="18">
        <f t="shared" si="164"/>
        <v>1.0846</v>
      </c>
      <c r="I521" s="16">
        <v>11788342.78</v>
      </c>
      <c r="J521" s="16">
        <v>886009.2</v>
      </c>
      <c r="K521" s="16">
        <v>401894.97</v>
      </c>
      <c r="L521" s="16">
        <v>56830.59</v>
      </c>
      <c r="M521" s="19">
        <f t="shared" si="165"/>
        <v>13133077.54</v>
      </c>
      <c r="N521" s="16">
        <v>41632441</v>
      </c>
      <c r="Q521" s="19">
        <f t="shared" si="166"/>
        <v>41632441</v>
      </c>
      <c r="R521" s="16">
        <v>15135306</v>
      </c>
      <c r="U521" s="20">
        <f t="shared" si="167"/>
        <v>15135306</v>
      </c>
      <c r="V521" s="19">
        <f t="shared" si="168"/>
        <v>69900824.54</v>
      </c>
      <c r="W521" s="21">
        <f t="shared" si="152"/>
        <v>0.5698432174106145</v>
      </c>
      <c r="X521" s="21">
        <f t="shared" si="169"/>
        <v>0</v>
      </c>
      <c r="Y521" s="21">
        <f t="shared" si="153"/>
        <v>0</v>
      </c>
      <c r="Z521" s="21">
        <f t="shared" si="154"/>
        <v>0.5698432174106145</v>
      </c>
      <c r="AA521" s="22">
        <f t="shared" si="155"/>
        <v>1.5674585058338155</v>
      </c>
      <c r="AB521" s="22">
        <f t="shared" si="156"/>
        <v>0.49445945525625173</v>
      </c>
      <c r="AC521" s="23"/>
      <c r="AD521" s="22">
        <f t="shared" si="157"/>
        <v>2.6317611785006823</v>
      </c>
      <c r="AE521" s="32">
        <v>220519.55897340868</v>
      </c>
      <c r="AF521" s="25">
        <f t="shared" si="158"/>
        <v>5803.548144063087</v>
      </c>
      <c r="AG521" s="25"/>
      <c r="AH521" s="25">
        <f t="shared" si="159"/>
        <v>5803.548144063087</v>
      </c>
      <c r="AJ521" s="27">
        <v>2449316543</v>
      </c>
      <c r="AK521" s="21">
        <f t="shared" si="160"/>
        <v>0.5361935588739458</v>
      </c>
      <c r="AL521" s="21">
        <f t="shared" si="161"/>
        <v>1.699757473936271</v>
      </c>
      <c r="AM521" s="21">
        <f t="shared" si="162"/>
        <v>0.6179399736328813</v>
      </c>
      <c r="AN521" s="21">
        <f t="shared" si="163"/>
        <v>0.6179399736328813</v>
      </c>
      <c r="AO521" s="21">
        <f t="shared" si="170"/>
        <v>2.8539999999999996</v>
      </c>
    </row>
    <row r="522" spans="1:41" ht="12.75">
      <c r="A522" s="12" t="s">
        <v>1087</v>
      </c>
      <c r="B522" s="13" t="s">
        <v>1088</v>
      </c>
      <c r="C522" s="14" t="s">
        <v>1044</v>
      </c>
      <c r="D522" s="15"/>
      <c r="E522" s="15"/>
      <c r="F522" s="33">
        <v>2997953</v>
      </c>
      <c r="G522" s="31">
        <v>100.41</v>
      </c>
      <c r="H522" s="18">
        <f t="shared" si="164"/>
        <v>1.0041</v>
      </c>
      <c r="I522" s="16">
        <v>16163.22</v>
      </c>
      <c r="J522" s="16">
        <v>1229.28</v>
      </c>
      <c r="K522" s="16">
        <v>556.94</v>
      </c>
      <c r="L522" s="16">
        <v>80.27</v>
      </c>
      <c r="M522" s="19">
        <f t="shared" si="165"/>
        <v>18029.71</v>
      </c>
      <c r="Q522" s="19">
        <f t="shared" si="166"/>
        <v>0</v>
      </c>
      <c r="U522" s="20">
        <f t="shared" si="167"/>
        <v>0</v>
      </c>
      <c r="V522" s="19">
        <f t="shared" si="168"/>
        <v>18029.71</v>
      </c>
      <c r="W522" s="21">
        <f t="shared" si="152"/>
        <v>0</v>
      </c>
      <c r="X522" s="21">
        <f t="shared" si="169"/>
        <v>0</v>
      </c>
      <c r="Y522" s="21">
        <f t="shared" si="153"/>
        <v>0</v>
      </c>
      <c r="Z522" s="21">
        <f t="shared" si="154"/>
        <v>0</v>
      </c>
      <c r="AA522" s="22">
        <f t="shared" si="155"/>
        <v>0</v>
      </c>
      <c r="AB522" s="22">
        <f t="shared" si="156"/>
        <v>0.6014006890701755</v>
      </c>
      <c r="AC522" s="23"/>
      <c r="AD522" s="22">
        <f t="shared" si="157"/>
        <v>0.6014006890701755</v>
      </c>
      <c r="AE522" s="32">
        <v>72965.38461538461</v>
      </c>
      <c r="AF522" s="25">
        <f t="shared" si="158"/>
        <v>438.8143258596269</v>
      </c>
      <c r="AG522" s="25"/>
      <c r="AH522" s="25">
        <f t="shared" si="159"/>
        <v>438.8143258596269</v>
      </c>
      <c r="AJ522" s="27">
        <v>2986019</v>
      </c>
      <c r="AK522" s="21">
        <f t="shared" si="160"/>
        <v>0.6038042624645054</v>
      </c>
      <c r="AL522" s="21">
        <f t="shared" si="161"/>
        <v>0</v>
      </c>
      <c r="AM522" s="21">
        <f t="shared" si="162"/>
        <v>0</v>
      </c>
      <c r="AN522" s="21">
        <f t="shared" si="163"/>
        <v>0</v>
      </c>
      <c r="AO522" s="21">
        <f t="shared" si="170"/>
        <v>0.604</v>
      </c>
    </row>
    <row r="523" spans="1:41" ht="12.75">
      <c r="A523" s="12" t="s">
        <v>1089</v>
      </c>
      <c r="B523" s="13" t="s">
        <v>1090</v>
      </c>
      <c r="C523" s="14" t="s">
        <v>1044</v>
      </c>
      <c r="D523" s="15"/>
      <c r="E523" s="15"/>
      <c r="F523" s="33">
        <v>1205045104</v>
      </c>
      <c r="G523" s="31">
        <v>100.79</v>
      </c>
      <c r="H523" s="18">
        <f t="shared" si="164"/>
        <v>1.0079</v>
      </c>
      <c r="I523" s="16">
        <v>5615021.970000001</v>
      </c>
      <c r="J523" s="16">
        <v>421921.16</v>
      </c>
      <c r="K523" s="16">
        <v>191204.05</v>
      </c>
      <c r="L523" s="16">
        <v>27541.92</v>
      </c>
      <c r="M523" s="19">
        <f t="shared" si="165"/>
        <v>6255689.100000001</v>
      </c>
      <c r="O523" s="16">
        <v>20739413</v>
      </c>
      <c r="Q523" s="19">
        <f t="shared" si="166"/>
        <v>20739413</v>
      </c>
      <c r="R523" s="16">
        <v>3309478</v>
      </c>
      <c r="S523" s="16">
        <v>60252</v>
      </c>
      <c r="U523" s="20">
        <f t="shared" si="167"/>
        <v>3369730</v>
      </c>
      <c r="V523" s="19">
        <f t="shared" si="168"/>
        <v>30364832.1</v>
      </c>
      <c r="W523" s="21">
        <f t="shared" si="152"/>
        <v>0.27463519738925884</v>
      </c>
      <c r="X523" s="21">
        <f t="shared" si="169"/>
        <v>0</v>
      </c>
      <c r="Y523" s="21">
        <f t="shared" si="153"/>
        <v>0.004999978822369458</v>
      </c>
      <c r="Z523" s="21">
        <f t="shared" si="154"/>
        <v>0.27963517621162837</v>
      </c>
      <c r="AA523" s="22">
        <f t="shared" si="155"/>
        <v>1.7210486919666368</v>
      </c>
      <c r="AB523" s="22">
        <f t="shared" si="156"/>
        <v>0.5191248924405406</v>
      </c>
      <c r="AC523" s="23"/>
      <c r="AD523" s="22">
        <f t="shared" si="157"/>
        <v>2.519808760618806</v>
      </c>
      <c r="AE523" s="32">
        <v>261116.0702374937</v>
      </c>
      <c r="AF523" s="25">
        <f t="shared" si="158"/>
        <v>6579.625613227921</v>
      </c>
      <c r="AG523" s="25"/>
      <c r="AH523" s="25">
        <f t="shared" si="159"/>
        <v>6579.625613227921</v>
      </c>
      <c r="AJ523" s="27">
        <v>1195626385</v>
      </c>
      <c r="AK523" s="21">
        <f t="shared" si="160"/>
        <v>0.5232143735268941</v>
      </c>
      <c r="AL523" s="21">
        <f t="shared" si="161"/>
        <v>1.7346065008426523</v>
      </c>
      <c r="AM523" s="21">
        <f t="shared" si="162"/>
        <v>0.2767986757000181</v>
      </c>
      <c r="AN523" s="21">
        <f t="shared" si="163"/>
        <v>0.2818380425754823</v>
      </c>
      <c r="AO523" s="21">
        <f t="shared" si="170"/>
        <v>2.54</v>
      </c>
    </row>
    <row r="524" spans="1:41" ht="12.75">
      <c r="A524" s="12" t="s">
        <v>1091</v>
      </c>
      <c r="B524" s="13" t="s">
        <v>1092</v>
      </c>
      <c r="C524" s="14" t="s">
        <v>1093</v>
      </c>
      <c r="D524" s="15"/>
      <c r="E524" s="15"/>
      <c r="F524" s="33">
        <v>1763905287</v>
      </c>
      <c r="G524" s="31">
        <v>56.36</v>
      </c>
      <c r="H524" s="18">
        <f t="shared" si="164"/>
        <v>0.5636</v>
      </c>
      <c r="I524" s="16">
        <v>16212379.850000001</v>
      </c>
      <c r="L524" s="16">
        <v>478620.94</v>
      </c>
      <c r="M524" s="19">
        <f t="shared" si="165"/>
        <v>16691000.790000001</v>
      </c>
      <c r="N524" s="16">
        <v>38450839</v>
      </c>
      <c r="Q524" s="19">
        <f t="shared" si="166"/>
        <v>38450839</v>
      </c>
      <c r="R524" s="16">
        <v>11595813.35</v>
      </c>
      <c r="T524" s="16">
        <v>1059797</v>
      </c>
      <c r="U524" s="20">
        <f t="shared" si="167"/>
        <v>12655610.35</v>
      </c>
      <c r="V524" s="19">
        <f t="shared" si="168"/>
        <v>67797450.14</v>
      </c>
      <c r="W524" s="21">
        <f t="shared" si="152"/>
        <v>0.6573943303793726</v>
      </c>
      <c r="X524" s="21">
        <f t="shared" si="169"/>
        <v>0.06008242096731126</v>
      </c>
      <c r="Y524" s="21">
        <f t="shared" si="153"/>
        <v>0</v>
      </c>
      <c r="Z524" s="21">
        <f t="shared" si="154"/>
        <v>0.7174767513466838</v>
      </c>
      <c r="AA524" s="22">
        <f t="shared" si="155"/>
        <v>2.179869819733694</v>
      </c>
      <c r="AB524" s="22">
        <f t="shared" si="156"/>
        <v>0.9462526652090023</v>
      </c>
      <c r="AC524" s="23"/>
      <c r="AD524" s="22">
        <f t="shared" si="157"/>
        <v>3.8435992362893803</v>
      </c>
      <c r="AE524" s="32">
        <v>308011.61604714417</v>
      </c>
      <c r="AF524" s="25">
        <f t="shared" si="158"/>
        <v>11838.73212207061</v>
      </c>
      <c r="AG524" s="25"/>
      <c r="AH524" s="25">
        <f t="shared" si="159"/>
        <v>11838.73212207061</v>
      </c>
      <c r="AJ524" s="27">
        <v>3128959624</v>
      </c>
      <c r="AK524" s="21">
        <f t="shared" si="160"/>
        <v>0.5334361192127675</v>
      </c>
      <c r="AL524" s="21">
        <f t="shared" si="161"/>
        <v>1.2288697720824282</v>
      </c>
      <c r="AM524" s="21">
        <f t="shared" si="162"/>
        <v>0.3705964519662335</v>
      </c>
      <c r="AN524" s="21">
        <f t="shared" si="163"/>
        <v>0.40446703923335764</v>
      </c>
      <c r="AO524" s="21">
        <f t="shared" si="170"/>
        <v>2.166</v>
      </c>
    </row>
    <row r="525" spans="1:41" ht="12.75">
      <c r="A525" s="12" t="s">
        <v>1094</v>
      </c>
      <c r="B525" s="13" t="s">
        <v>1095</v>
      </c>
      <c r="C525" s="14" t="s">
        <v>1093</v>
      </c>
      <c r="D525" s="15"/>
      <c r="E525" s="15"/>
      <c r="F525" s="33">
        <v>729800398</v>
      </c>
      <c r="G525" s="31">
        <v>30.84</v>
      </c>
      <c r="H525" s="18">
        <f t="shared" si="164"/>
        <v>0.3084</v>
      </c>
      <c r="I525" s="16">
        <v>12071892.81</v>
      </c>
      <c r="L525" s="16">
        <v>356734.92</v>
      </c>
      <c r="M525" s="19">
        <f t="shared" si="165"/>
        <v>12428627.73</v>
      </c>
      <c r="N525" s="16">
        <v>29400105</v>
      </c>
      <c r="Q525" s="19">
        <f t="shared" si="166"/>
        <v>29400105</v>
      </c>
      <c r="R525" s="16">
        <v>14710879.92</v>
      </c>
      <c r="T525" s="16">
        <v>783546.08</v>
      </c>
      <c r="U525" s="20">
        <f t="shared" si="167"/>
        <v>15494426</v>
      </c>
      <c r="V525" s="19">
        <f t="shared" si="168"/>
        <v>57323158.730000004</v>
      </c>
      <c r="W525" s="21">
        <f t="shared" si="152"/>
        <v>2.015740188730344</v>
      </c>
      <c r="X525" s="21">
        <f t="shared" si="169"/>
        <v>0.1073644358303022</v>
      </c>
      <c r="Y525" s="21">
        <f t="shared" si="153"/>
        <v>0</v>
      </c>
      <c r="Z525" s="21">
        <f t="shared" si="154"/>
        <v>2.123104624560646</v>
      </c>
      <c r="AA525" s="22">
        <f t="shared" si="155"/>
        <v>4.028513149700967</v>
      </c>
      <c r="AB525" s="22">
        <f t="shared" si="156"/>
        <v>1.7030173954495433</v>
      </c>
      <c r="AC525" s="23"/>
      <c r="AD525" s="22">
        <f t="shared" si="157"/>
        <v>7.854635169711158</v>
      </c>
      <c r="AE525" s="32">
        <v>121176.91831683168</v>
      </c>
      <c r="AF525" s="25">
        <f t="shared" si="158"/>
        <v>9518.004843686023</v>
      </c>
      <c r="AG525" s="25"/>
      <c r="AH525" s="25">
        <f t="shared" si="159"/>
        <v>9518.004843686023</v>
      </c>
      <c r="AJ525" s="27">
        <v>2365767864</v>
      </c>
      <c r="AK525" s="21">
        <f t="shared" si="160"/>
        <v>0.525352800633021</v>
      </c>
      <c r="AL525" s="21">
        <f t="shared" si="161"/>
        <v>1.2427299164631818</v>
      </c>
      <c r="AM525" s="21">
        <f t="shared" si="162"/>
        <v>0.6218226286634521</v>
      </c>
      <c r="AN525" s="21">
        <f t="shared" si="163"/>
        <v>0.6549427877425932</v>
      </c>
      <c r="AO525" s="21">
        <f t="shared" si="170"/>
        <v>2.423</v>
      </c>
    </row>
    <row r="526" spans="1:41" ht="12.75">
      <c r="A526" s="12" t="s">
        <v>1096</v>
      </c>
      <c r="B526" s="13" t="s">
        <v>1097</v>
      </c>
      <c r="C526" s="14" t="s">
        <v>1093</v>
      </c>
      <c r="D526" s="15"/>
      <c r="E526" s="15"/>
      <c r="F526" s="33">
        <v>1635584905</v>
      </c>
      <c r="G526" s="31">
        <v>42.73</v>
      </c>
      <c r="H526" s="18">
        <f t="shared" si="164"/>
        <v>0.42729999999999996</v>
      </c>
      <c r="I526" s="16">
        <v>19164086.89</v>
      </c>
      <c r="L526" s="16">
        <v>567255.02</v>
      </c>
      <c r="M526" s="19">
        <f t="shared" si="165"/>
        <v>19731341.91</v>
      </c>
      <c r="N526" s="16">
        <v>50411243</v>
      </c>
      <c r="Q526" s="19">
        <f t="shared" si="166"/>
        <v>50411243</v>
      </c>
      <c r="R526" s="16">
        <v>21526422.38</v>
      </c>
      <c r="T526" s="16">
        <v>1253094.1</v>
      </c>
      <c r="U526" s="20">
        <f t="shared" si="167"/>
        <v>22779516.48</v>
      </c>
      <c r="V526" s="19">
        <f t="shared" si="168"/>
        <v>92922101.39</v>
      </c>
      <c r="W526" s="21">
        <f t="shared" si="152"/>
        <v>1.316129924786754</v>
      </c>
      <c r="X526" s="21">
        <f t="shared" si="169"/>
        <v>0.0766144329266722</v>
      </c>
      <c r="Y526" s="21">
        <f t="shared" si="153"/>
        <v>0</v>
      </c>
      <c r="Z526" s="21">
        <f t="shared" si="154"/>
        <v>1.3927443577134262</v>
      </c>
      <c r="AA526" s="22">
        <f t="shared" si="155"/>
        <v>3.0821538426951918</v>
      </c>
      <c r="AB526" s="22">
        <f t="shared" si="156"/>
        <v>1.2063783328936994</v>
      </c>
      <c r="AC526" s="23"/>
      <c r="AD526" s="22">
        <f t="shared" si="157"/>
        <v>5.681276533302317</v>
      </c>
      <c r="AE526" s="32">
        <v>182349.22584089695</v>
      </c>
      <c r="AF526" s="25">
        <f t="shared" si="158"/>
        <v>10359.763776357324</v>
      </c>
      <c r="AG526" s="25"/>
      <c r="AH526" s="25">
        <f t="shared" si="159"/>
        <v>10359.763776357324</v>
      </c>
      <c r="AJ526" s="27">
        <v>3823999869</v>
      </c>
      <c r="AK526" s="21">
        <f t="shared" si="160"/>
        <v>0.5159869923102239</v>
      </c>
      <c r="AL526" s="21">
        <f t="shared" si="161"/>
        <v>1.318285688466377</v>
      </c>
      <c r="AM526" s="21">
        <f t="shared" si="162"/>
        <v>0.5629294748283894</v>
      </c>
      <c r="AN526" s="21">
        <f t="shared" si="163"/>
        <v>0.5956986731267067</v>
      </c>
      <c r="AO526" s="21">
        <f t="shared" si="170"/>
        <v>2.43</v>
      </c>
    </row>
    <row r="527" spans="1:41" ht="12.75">
      <c r="A527" s="12" t="s">
        <v>1098</v>
      </c>
      <c r="B527" s="13" t="s">
        <v>1099</v>
      </c>
      <c r="C527" s="14" t="s">
        <v>1093</v>
      </c>
      <c r="D527" s="15"/>
      <c r="E527" s="15"/>
      <c r="F527" s="33">
        <v>900763476</v>
      </c>
      <c r="G527" s="31">
        <v>13.21</v>
      </c>
      <c r="H527" s="18">
        <f t="shared" si="164"/>
        <v>0.1321</v>
      </c>
      <c r="I527" s="16">
        <v>33012915.880000003</v>
      </c>
      <c r="L527" s="16">
        <v>985438.01</v>
      </c>
      <c r="M527" s="19">
        <f t="shared" si="165"/>
        <v>33998353.89</v>
      </c>
      <c r="N527" s="16">
        <v>52313124</v>
      </c>
      <c r="Q527" s="19">
        <f t="shared" si="166"/>
        <v>52313124</v>
      </c>
      <c r="R527" s="16">
        <v>139569948.94</v>
      </c>
      <c r="T527" s="16">
        <v>2151666.68</v>
      </c>
      <c r="U527" s="20">
        <f t="shared" si="167"/>
        <v>141721615.62</v>
      </c>
      <c r="V527" s="19">
        <f t="shared" si="168"/>
        <v>228033093.51</v>
      </c>
      <c r="W527" s="21">
        <f t="shared" si="152"/>
        <v>15.49462790829232</v>
      </c>
      <c r="X527" s="21">
        <f t="shared" si="169"/>
        <v>0.2388714393211032</v>
      </c>
      <c r="Y527" s="21">
        <f t="shared" si="153"/>
        <v>0</v>
      </c>
      <c r="Z527" s="21">
        <f t="shared" si="154"/>
        <v>15.733499347613424</v>
      </c>
      <c r="AA527" s="22">
        <f t="shared" si="155"/>
        <v>5.80764267133762</v>
      </c>
      <c r="AB527" s="22">
        <f t="shared" si="156"/>
        <v>3.7743930338933946</v>
      </c>
      <c r="AC527" s="23"/>
      <c r="AD527" s="22">
        <f t="shared" si="157"/>
        <v>25.31553505284444</v>
      </c>
      <c r="AE527" s="32">
        <v>34797.47153825788</v>
      </c>
      <c r="AF527" s="25">
        <f t="shared" si="158"/>
        <v>8809.16610477124</v>
      </c>
      <c r="AG527" s="25"/>
      <c r="AH527" s="25">
        <f t="shared" si="159"/>
        <v>8809.16610477124</v>
      </c>
      <c r="AJ527" s="27">
        <v>6808276265</v>
      </c>
      <c r="AK527" s="21">
        <f t="shared" si="160"/>
        <v>0.49936801279317655</v>
      </c>
      <c r="AL527" s="21">
        <f t="shared" si="161"/>
        <v>0.7683754589826416</v>
      </c>
      <c r="AM527" s="21">
        <f t="shared" si="162"/>
        <v>2.050004193535763</v>
      </c>
      <c r="AN527" s="21">
        <f t="shared" si="163"/>
        <v>2.081607885810433</v>
      </c>
      <c r="AO527" s="21">
        <f t="shared" si="170"/>
        <v>3.3489999999999998</v>
      </c>
    </row>
    <row r="528" spans="1:41" ht="12.75">
      <c r="A528" s="12" t="s">
        <v>1100</v>
      </c>
      <c r="B528" s="13" t="s">
        <v>1101</v>
      </c>
      <c r="C528" s="14" t="s">
        <v>1093</v>
      </c>
      <c r="D528" s="15"/>
      <c r="E528" s="15"/>
      <c r="F528" s="33">
        <v>228374604</v>
      </c>
      <c r="G528" s="31">
        <v>20.93</v>
      </c>
      <c r="H528" s="18">
        <f t="shared" si="164"/>
        <v>0.20929999999999999</v>
      </c>
      <c r="I528" s="16">
        <v>5574231.760000001</v>
      </c>
      <c r="L528" s="16">
        <v>163689.04</v>
      </c>
      <c r="M528" s="19">
        <f t="shared" si="165"/>
        <v>5737920.800000001</v>
      </c>
      <c r="O528" s="16">
        <v>17887677</v>
      </c>
      <c r="Q528" s="19">
        <f t="shared" si="166"/>
        <v>17887677</v>
      </c>
      <c r="R528" s="16">
        <v>5920217.04</v>
      </c>
      <c r="T528" s="16">
        <v>363136.81</v>
      </c>
      <c r="U528" s="20">
        <f t="shared" si="167"/>
        <v>6283353.85</v>
      </c>
      <c r="V528" s="19">
        <f t="shared" si="168"/>
        <v>29908951.650000002</v>
      </c>
      <c r="W528" s="21">
        <f t="shared" si="152"/>
        <v>2.592327227417984</v>
      </c>
      <c r="X528" s="21">
        <f t="shared" si="169"/>
        <v>0.1590092784572491</v>
      </c>
      <c r="Y528" s="21">
        <f t="shared" si="153"/>
        <v>0</v>
      </c>
      <c r="Z528" s="21">
        <f t="shared" si="154"/>
        <v>2.7513365058752326</v>
      </c>
      <c r="AA528" s="22">
        <f t="shared" si="155"/>
        <v>7.832603401033156</v>
      </c>
      <c r="AB528" s="22">
        <f t="shared" si="156"/>
        <v>2.5125038859399624</v>
      </c>
      <c r="AC528" s="23"/>
      <c r="AD528" s="22">
        <f t="shared" si="157"/>
        <v>13.09644379284835</v>
      </c>
      <c r="AE528" s="32">
        <v>84628.19685356999</v>
      </c>
      <c r="AF528" s="25">
        <f t="shared" si="158"/>
        <v>11083.284233828848</v>
      </c>
      <c r="AG528" s="25"/>
      <c r="AH528" s="25">
        <f t="shared" si="159"/>
        <v>11083.284233828848</v>
      </c>
      <c r="AJ528" s="27">
        <v>1090777078</v>
      </c>
      <c r="AK528" s="21">
        <f t="shared" si="160"/>
        <v>0.5260397303655111</v>
      </c>
      <c r="AL528" s="21">
        <f t="shared" si="161"/>
        <v>1.6399021725683898</v>
      </c>
      <c r="AM528" s="21">
        <f t="shared" si="162"/>
        <v>0.542752241443783</v>
      </c>
      <c r="AN528" s="21">
        <f t="shared" si="163"/>
        <v>0.5760438110343202</v>
      </c>
      <c r="AO528" s="21">
        <f t="shared" si="170"/>
        <v>2.742</v>
      </c>
    </row>
    <row r="529" spans="1:41" ht="12.75">
      <c r="A529" s="12" t="s">
        <v>1102</v>
      </c>
      <c r="B529" s="13" t="s">
        <v>1103</v>
      </c>
      <c r="C529" s="14" t="s">
        <v>1093</v>
      </c>
      <c r="D529" s="15"/>
      <c r="E529" s="15"/>
      <c r="F529" s="33">
        <v>187134985</v>
      </c>
      <c r="G529" s="31">
        <v>29.21</v>
      </c>
      <c r="H529" s="18">
        <f t="shared" si="164"/>
        <v>0.2921</v>
      </c>
      <c r="I529" s="16">
        <v>3306489.21</v>
      </c>
      <c r="L529" s="16">
        <v>97193.12</v>
      </c>
      <c r="M529" s="19">
        <f t="shared" si="165"/>
        <v>3403682.33</v>
      </c>
      <c r="N529" s="16">
        <v>7514083</v>
      </c>
      <c r="Q529" s="19">
        <f t="shared" si="166"/>
        <v>7514083</v>
      </c>
      <c r="R529" s="16">
        <v>5637896.6</v>
      </c>
      <c r="T529" s="16">
        <v>213557.11</v>
      </c>
      <c r="U529" s="20">
        <f t="shared" si="167"/>
        <v>5851453.71</v>
      </c>
      <c r="V529" s="19">
        <f t="shared" si="168"/>
        <v>16769219.04</v>
      </c>
      <c r="W529" s="21">
        <f t="shared" si="152"/>
        <v>3.012743234515983</v>
      </c>
      <c r="X529" s="21">
        <f t="shared" si="169"/>
        <v>0.11411928667426884</v>
      </c>
      <c r="Y529" s="21">
        <f t="shared" si="153"/>
        <v>0</v>
      </c>
      <c r="Z529" s="21">
        <f t="shared" si="154"/>
        <v>3.126862521190252</v>
      </c>
      <c r="AA529" s="22">
        <f t="shared" si="155"/>
        <v>4.015327759264255</v>
      </c>
      <c r="AB529" s="22">
        <f t="shared" si="156"/>
        <v>1.8188380595963924</v>
      </c>
      <c r="AC529" s="23"/>
      <c r="AD529" s="22">
        <f t="shared" si="157"/>
        <v>8.961028340050898</v>
      </c>
      <c r="AE529" s="32">
        <v>102335.57251908397</v>
      </c>
      <c r="AF529" s="25">
        <f t="shared" si="158"/>
        <v>9170.319655388454</v>
      </c>
      <c r="AG529" s="25"/>
      <c r="AH529" s="25">
        <f t="shared" si="159"/>
        <v>9170.319655388454</v>
      </c>
      <c r="AJ529" s="27">
        <v>640334213</v>
      </c>
      <c r="AK529" s="21">
        <f t="shared" si="160"/>
        <v>0.5315477856561134</v>
      </c>
      <c r="AL529" s="21">
        <f t="shared" si="161"/>
        <v>1.173462677372199</v>
      </c>
      <c r="AM529" s="21">
        <f t="shared" si="162"/>
        <v>0.880461559844843</v>
      </c>
      <c r="AN529" s="21">
        <f t="shared" si="163"/>
        <v>0.9138124421910282</v>
      </c>
      <c r="AO529" s="21">
        <f t="shared" si="170"/>
        <v>2.619</v>
      </c>
    </row>
    <row r="530" spans="1:41" ht="12.75">
      <c r="A530" s="12" t="s">
        <v>1104</v>
      </c>
      <c r="B530" s="13" t="s">
        <v>1105</v>
      </c>
      <c r="C530" s="14" t="s">
        <v>1093</v>
      </c>
      <c r="D530" s="15"/>
      <c r="E530" s="15"/>
      <c r="F530" s="33">
        <v>890387292</v>
      </c>
      <c r="G530" s="31">
        <v>55.11</v>
      </c>
      <c r="H530" s="18">
        <f t="shared" si="164"/>
        <v>0.5511</v>
      </c>
      <c r="I530" s="16">
        <v>8553299.09</v>
      </c>
      <c r="L530" s="16">
        <v>252912.59</v>
      </c>
      <c r="M530" s="19">
        <f t="shared" si="165"/>
        <v>8806211.68</v>
      </c>
      <c r="N530" s="16">
        <v>27387005</v>
      </c>
      <c r="Q530" s="19">
        <f t="shared" si="166"/>
        <v>27387005</v>
      </c>
      <c r="R530" s="16">
        <v>28885601.54</v>
      </c>
      <c r="T530" s="16">
        <v>556665.46</v>
      </c>
      <c r="U530" s="20">
        <f t="shared" si="167"/>
        <v>29442267</v>
      </c>
      <c r="V530" s="19">
        <f t="shared" si="168"/>
        <v>65635483.68000001</v>
      </c>
      <c r="W530" s="21">
        <f t="shared" si="152"/>
        <v>3.244161478890469</v>
      </c>
      <c r="X530" s="21">
        <f t="shared" si="169"/>
        <v>0.06251947495225482</v>
      </c>
      <c r="Y530" s="21">
        <f t="shared" si="153"/>
        <v>0</v>
      </c>
      <c r="Z530" s="21">
        <f t="shared" si="154"/>
        <v>3.3066809538427244</v>
      </c>
      <c r="AA530" s="22">
        <f t="shared" si="155"/>
        <v>3.0758530861871285</v>
      </c>
      <c r="AB530" s="22">
        <f t="shared" si="156"/>
        <v>0.9890315999703194</v>
      </c>
      <c r="AC530" s="23"/>
      <c r="AD530" s="22">
        <f t="shared" si="157"/>
        <v>7.371565640000173</v>
      </c>
      <c r="AE530" s="32">
        <v>121617.56326313927</v>
      </c>
      <c r="AF530" s="25">
        <f t="shared" si="158"/>
        <v>8965.118505711047</v>
      </c>
      <c r="AG530" s="25"/>
      <c r="AH530" s="25">
        <f t="shared" si="159"/>
        <v>8965.118505711047</v>
      </c>
      <c r="AJ530" s="27">
        <v>1615220322</v>
      </c>
      <c r="AK530" s="21">
        <f t="shared" si="160"/>
        <v>0.5452018873249417</v>
      </c>
      <c r="AL530" s="21">
        <f t="shared" si="161"/>
        <v>1.6955584713105165</v>
      </c>
      <c r="AM530" s="21">
        <f t="shared" si="162"/>
        <v>1.7883381695094842</v>
      </c>
      <c r="AN530" s="21">
        <f t="shared" si="163"/>
        <v>1.8228019174216408</v>
      </c>
      <c r="AO530" s="21">
        <f t="shared" si="170"/>
        <v>4.064</v>
      </c>
    </row>
    <row r="531" spans="1:41" ht="12.75">
      <c r="A531" s="12" t="s">
        <v>1106</v>
      </c>
      <c r="B531" s="13" t="s">
        <v>1107</v>
      </c>
      <c r="C531" s="14" t="s">
        <v>1093</v>
      </c>
      <c r="D531" s="15"/>
      <c r="E531" s="15"/>
      <c r="F531" s="33">
        <v>816387022</v>
      </c>
      <c r="G531" s="31">
        <v>57.29</v>
      </c>
      <c r="H531" s="18">
        <f t="shared" si="164"/>
        <v>0.5729</v>
      </c>
      <c r="I531" s="16">
        <v>7129318.8</v>
      </c>
      <c r="L531" s="16">
        <v>208923.23</v>
      </c>
      <c r="M531" s="19">
        <f t="shared" si="165"/>
        <v>7338242.03</v>
      </c>
      <c r="N531" s="16">
        <v>17870624</v>
      </c>
      <c r="Q531" s="19">
        <f t="shared" si="166"/>
        <v>17870624</v>
      </c>
      <c r="R531" s="16">
        <v>10861687</v>
      </c>
      <c r="T531" s="16">
        <v>455761</v>
      </c>
      <c r="U531" s="20">
        <f t="shared" si="167"/>
        <v>11317448</v>
      </c>
      <c r="V531" s="19">
        <f t="shared" si="168"/>
        <v>36526314.03</v>
      </c>
      <c r="W531" s="21">
        <f t="shared" si="152"/>
        <v>1.3304580679627707</v>
      </c>
      <c r="X531" s="21">
        <f t="shared" si="169"/>
        <v>0.055826585641142144</v>
      </c>
      <c r="Y531" s="21">
        <f t="shared" si="153"/>
        <v>0</v>
      </c>
      <c r="Z531" s="21">
        <f t="shared" si="154"/>
        <v>1.386284653603913</v>
      </c>
      <c r="AA531" s="22">
        <f t="shared" si="155"/>
        <v>2.188989231629407</v>
      </c>
      <c r="AB531" s="22">
        <f t="shared" si="156"/>
        <v>0.898868040800384</v>
      </c>
      <c r="AC531" s="23"/>
      <c r="AD531" s="22">
        <f t="shared" si="157"/>
        <v>4.474141926033704</v>
      </c>
      <c r="AE531" s="32">
        <v>178042.0198019802</v>
      </c>
      <c r="AF531" s="25">
        <f t="shared" si="158"/>
        <v>7965.852653917626</v>
      </c>
      <c r="AG531" s="25"/>
      <c r="AH531" s="25">
        <f t="shared" si="159"/>
        <v>7965.852653917626</v>
      </c>
      <c r="AJ531" s="27">
        <v>1424543576</v>
      </c>
      <c r="AK531" s="21">
        <f t="shared" si="160"/>
        <v>0.5151293476472776</v>
      </c>
      <c r="AL531" s="21">
        <f t="shared" si="161"/>
        <v>1.254480684274975</v>
      </c>
      <c r="AM531" s="21">
        <f t="shared" si="162"/>
        <v>0.762467865707465</v>
      </c>
      <c r="AN531" s="21">
        <f t="shared" si="163"/>
        <v>0.7944613412092633</v>
      </c>
      <c r="AO531" s="21">
        <f t="shared" si="170"/>
        <v>2.563</v>
      </c>
    </row>
    <row r="532" spans="1:41" ht="12.75">
      <c r="A532" s="12" t="s">
        <v>1108</v>
      </c>
      <c r="B532" s="13" t="s">
        <v>1109</v>
      </c>
      <c r="C532" s="14" t="s">
        <v>1093</v>
      </c>
      <c r="D532" s="15"/>
      <c r="E532" s="15"/>
      <c r="F532" s="33">
        <v>2724313074</v>
      </c>
      <c r="G532" s="31">
        <v>56.35</v>
      </c>
      <c r="H532" s="18">
        <f t="shared" si="164"/>
        <v>0.5635</v>
      </c>
      <c r="I532" s="16">
        <v>26810707.330000002</v>
      </c>
      <c r="L532" s="16">
        <v>789165.28</v>
      </c>
      <c r="M532" s="19">
        <f t="shared" si="165"/>
        <v>27599872.610000003</v>
      </c>
      <c r="N532" s="16">
        <v>82686313</v>
      </c>
      <c r="Q532" s="19">
        <f t="shared" si="166"/>
        <v>82686313</v>
      </c>
      <c r="R532" s="16">
        <v>55661382.81</v>
      </c>
      <c r="T532" s="16">
        <v>1731202.17</v>
      </c>
      <c r="U532" s="20">
        <f t="shared" si="167"/>
        <v>57392584.980000004</v>
      </c>
      <c r="V532" s="19">
        <f t="shared" si="168"/>
        <v>167678770.59000003</v>
      </c>
      <c r="W532" s="21">
        <f t="shared" si="152"/>
        <v>2.0431345920267017</v>
      </c>
      <c r="X532" s="21">
        <f t="shared" si="169"/>
        <v>0.06354637381885574</v>
      </c>
      <c r="Y532" s="21">
        <f t="shared" si="153"/>
        <v>0</v>
      </c>
      <c r="Z532" s="21">
        <f t="shared" si="154"/>
        <v>2.1066809658455576</v>
      </c>
      <c r="AA532" s="22">
        <f t="shared" si="155"/>
        <v>3.035125213365988</v>
      </c>
      <c r="AB532" s="22">
        <f t="shared" si="156"/>
        <v>1.0130947457325898</v>
      </c>
      <c r="AC532" s="23"/>
      <c r="AD532" s="22">
        <f t="shared" si="157"/>
        <v>6.154900924944137</v>
      </c>
      <c r="AE532" s="32">
        <v>134163.34618045262</v>
      </c>
      <c r="AF532" s="25">
        <f t="shared" si="158"/>
        <v>8257.621034996682</v>
      </c>
      <c r="AG532" s="25"/>
      <c r="AH532" s="25">
        <f t="shared" si="159"/>
        <v>8257.621034996682</v>
      </c>
      <c r="AJ532" s="27">
        <v>4831451252</v>
      </c>
      <c r="AK532" s="21">
        <f t="shared" si="160"/>
        <v>0.5712542913182641</v>
      </c>
      <c r="AL532" s="21">
        <f t="shared" si="161"/>
        <v>1.7114177228999599</v>
      </c>
      <c r="AM532" s="21">
        <f t="shared" si="162"/>
        <v>1.1520634258072817</v>
      </c>
      <c r="AN532" s="21">
        <f t="shared" si="163"/>
        <v>1.1878953545529845</v>
      </c>
      <c r="AO532" s="21">
        <f t="shared" si="170"/>
        <v>3.4699999999999998</v>
      </c>
    </row>
    <row r="533" spans="1:41" ht="12.75">
      <c r="A533" s="12" t="s">
        <v>1110</v>
      </c>
      <c r="B533" s="13" t="s">
        <v>1111</v>
      </c>
      <c r="C533" s="14" t="s">
        <v>1093</v>
      </c>
      <c r="D533" s="15"/>
      <c r="E533" s="15"/>
      <c r="F533" s="33">
        <v>477644869</v>
      </c>
      <c r="G533" s="31">
        <v>27.96</v>
      </c>
      <c r="H533" s="18">
        <f t="shared" si="164"/>
        <v>0.2796</v>
      </c>
      <c r="I533" s="16">
        <v>8531026.88</v>
      </c>
      <c r="L533" s="16">
        <v>251602.07</v>
      </c>
      <c r="M533" s="19">
        <f t="shared" si="165"/>
        <v>8782628.950000001</v>
      </c>
      <c r="N533" s="16">
        <v>14611649</v>
      </c>
      <c r="Q533" s="19">
        <f t="shared" si="166"/>
        <v>14611649</v>
      </c>
      <c r="R533" s="16">
        <v>8216557.64</v>
      </c>
      <c r="T533" s="16">
        <v>560907</v>
      </c>
      <c r="U533" s="20">
        <f t="shared" si="167"/>
        <v>8777464.64</v>
      </c>
      <c r="V533" s="19">
        <f t="shared" si="168"/>
        <v>32171742.590000004</v>
      </c>
      <c r="W533" s="21">
        <f t="shared" si="152"/>
        <v>1.7202231560033778</v>
      </c>
      <c r="X533" s="21">
        <f t="shared" si="169"/>
        <v>0.11743180685146228</v>
      </c>
      <c r="Y533" s="21">
        <f t="shared" si="153"/>
        <v>0</v>
      </c>
      <c r="Z533" s="21">
        <f t="shared" si="154"/>
        <v>1.8376549628548404</v>
      </c>
      <c r="AA533" s="22">
        <f t="shared" si="155"/>
        <v>3.0591031011368406</v>
      </c>
      <c r="AB533" s="22">
        <f t="shared" si="156"/>
        <v>1.8387361657181336</v>
      </c>
      <c r="AC533" s="23"/>
      <c r="AD533" s="22">
        <f t="shared" si="157"/>
        <v>6.735494229709815</v>
      </c>
      <c r="AE533" s="32">
        <v>164258.23309829945</v>
      </c>
      <c r="AF533" s="25">
        <f t="shared" si="158"/>
        <v>11063.603812159257</v>
      </c>
      <c r="AG533" s="25"/>
      <c r="AH533" s="25">
        <f t="shared" si="159"/>
        <v>11063.603812159257</v>
      </c>
      <c r="AJ533" s="27">
        <v>1707183189</v>
      </c>
      <c r="AK533" s="21">
        <f t="shared" si="160"/>
        <v>0.5144514664032344</v>
      </c>
      <c r="AL533" s="21">
        <f t="shared" si="161"/>
        <v>0.8558922729645038</v>
      </c>
      <c r="AM533" s="21">
        <f t="shared" si="162"/>
        <v>0.481293260907339</v>
      </c>
      <c r="AN533" s="21">
        <f t="shared" si="163"/>
        <v>0.5141489616671712</v>
      </c>
      <c r="AO533" s="21">
        <f t="shared" si="170"/>
        <v>1.8840000000000001</v>
      </c>
    </row>
    <row r="534" spans="1:41" ht="12.75">
      <c r="A534" s="12" t="s">
        <v>1112</v>
      </c>
      <c r="B534" s="13" t="s">
        <v>1113</v>
      </c>
      <c r="C534" s="14" t="s">
        <v>1093</v>
      </c>
      <c r="D534" s="15"/>
      <c r="E534" s="15"/>
      <c r="F534" s="33">
        <v>1288630095</v>
      </c>
      <c r="G534" s="31">
        <v>53.5</v>
      </c>
      <c r="H534" s="18">
        <f t="shared" si="164"/>
        <v>0.535</v>
      </c>
      <c r="I534" s="16">
        <v>12673898.14</v>
      </c>
      <c r="L534" s="16">
        <v>373962.33</v>
      </c>
      <c r="M534" s="19">
        <f t="shared" si="165"/>
        <v>13047860.47</v>
      </c>
      <c r="N534" s="16">
        <v>33179087</v>
      </c>
      <c r="Q534" s="19">
        <f t="shared" si="166"/>
        <v>33179087</v>
      </c>
      <c r="R534" s="16">
        <v>11712385.33</v>
      </c>
      <c r="S534" s="16">
        <v>32216</v>
      </c>
      <c r="T534" s="16">
        <v>829188</v>
      </c>
      <c r="U534" s="20">
        <f t="shared" si="167"/>
        <v>12573789.33</v>
      </c>
      <c r="V534" s="19">
        <f t="shared" si="168"/>
        <v>58800736.8</v>
      </c>
      <c r="W534" s="21">
        <f t="shared" si="152"/>
        <v>0.9089020484191005</v>
      </c>
      <c r="X534" s="21">
        <f t="shared" si="169"/>
        <v>0.06434647174680488</v>
      </c>
      <c r="Y534" s="21">
        <f t="shared" si="153"/>
        <v>0.0025000192161428606</v>
      </c>
      <c r="Z534" s="21">
        <f t="shared" si="154"/>
        <v>0.9757485393820481</v>
      </c>
      <c r="AA534" s="22">
        <f t="shared" si="155"/>
        <v>2.574756489758995</v>
      </c>
      <c r="AB534" s="22">
        <f t="shared" si="156"/>
        <v>1.0125373076903037</v>
      </c>
      <c r="AC534" s="23"/>
      <c r="AD534" s="22">
        <f t="shared" si="157"/>
        <v>4.563042336831346</v>
      </c>
      <c r="AE534" s="32">
        <v>286886.24151967437</v>
      </c>
      <c r="AF534" s="25">
        <f t="shared" si="158"/>
        <v>13090.740659086969</v>
      </c>
      <c r="AG534" s="25"/>
      <c r="AH534" s="25">
        <f t="shared" si="159"/>
        <v>13090.740659086969</v>
      </c>
      <c r="AJ534" s="27">
        <v>2406709197</v>
      </c>
      <c r="AK534" s="21">
        <f t="shared" si="160"/>
        <v>0.5421452864460883</v>
      </c>
      <c r="AL534" s="21">
        <f t="shared" si="161"/>
        <v>1.3786080612214489</v>
      </c>
      <c r="AM534" s="21">
        <f t="shared" si="162"/>
        <v>0.4866556102664862</v>
      </c>
      <c r="AN534" s="21">
        <f t="shared" si="163"/>
        <v>0.5224473877306581</v>
      </c>
      <c r="AO534" s="21">
        <f t="shared" si="170"/>
        <v>2.443</v>
      </c>
    </row>
    <row r="535" spans="1:41" ht="12.75">
      <c r="A535" s="12" t="s">
        <v>1114</v>
      </c>
      <c r="B535" s="13" t="s">
        <v>1115</v>
      </c>
      <c r="C535" s="14" t="s">
        <v>1093</v>
      </c>
      <c r="D535" s="15"/>
      <c r="E535" s="15"/>
      <c r="F535" s="33">
        <v>1229241685</v>
      </c>
      <c r="G535" s="31">
        <v>48.07</v>
      </c>
      <c r="H535" s="18">
        <f t="shared" si="164"/>
        <v>0.4807</v>
      </c>
      <c r="I535" s="16">
        <v>13222292</v>
      </c>
      <c r="L535" s="16">
        <v>389701.37</v>
      </c>
      <c r="M535" s="19">
        <f t="shared" si="165"/>
        <v>13611993.37</v>
      </c>
      <c r="N535" s="16">
        <v>23959990</v>
      </c>
      <c r="Q535" s="19">
        <f t="shared" si="166"/>
        <v>23959990</v>
      </c>
      <c r="R535" s="16">
        <v>52354447.63</v>
      </c>
      <c r="T535" s="16">
        <v>862488.93</v>
      </c>
      <c r="U535" s="20">
        <f t="shared" si="167"/>
        <v>53216936.56</v>
      </c>
      <c r="V535" s="19">
        <f t="shared" si="168"/>
        <v>90788919.93</v>
      </c>
      <c r="W535" s="21">
        <f t="shared" si="152"/>
        <v>4.259084952036914</v>
      </c>
      <c r="X535" s="21">
        <f t="shared" si="169"/>
        <v>0.07016430865668212</v>
      </c>
      <c r="Y535" s="21">
        <f t="shared" si="153"/>
        <v>0</v>
      </c>
      <c r="Z535" s="21">
        <f t="shared" si="154"/>
        <v>4.329249260693596</v>
      </c>
      <c r="AA535" s="22">
        <f t="shared" si="155"/>
        <v>1.9491683606548047</v>
      </c>
      <c r="AB535" s="22">
        <f t="shared" si="156"/>
        <v>1.1073488261993</v>
      </c>
      <c r="AC535" s="23"/>
      <c r="AD535" s="22">
        <f t="shared" si="157"/>
        <v>7.3857664475477005</v>
      </c>
      <c r="AE535" s="32">
        <v>110158.82706112682</v>
      </c>
      <c r="AF535" s="25">
        <f t="shared" si="158"/>
        <v>8136.073688092801</v>
      </c>
      <c r="AG535" s="25"/>
      <c r="AH535" s="25">
        <f t="shared" si="159"/>
        <v>8136.073688092801</v>
      </c>
      <c r="AJ535" s="27">
        <v>2551739069</v>
      </c>
      <c r="AK535" s="21">
        <f t="shared" si="160"/>
        <v>0.5334398620676525</v>
      </c>
      <c r="AL535" s="21">
        <f t="shared" si="161"/>
        <v>0.9389670868420599</v>
      </c>
      <c r="AM535" s="21">
        <f t="shared" si="162"/>
        <v>2.051716347726618</v>
      </c>
      <c r="AN535" s="21">
        <f t="shared" si="163"/>
        <v>2.085516391801579</v>
      </c>
      <c r="AO535" s="21">
        <f t="shared" si="170"/>
        <v>3.558</v>
      </c>
    </row>
    <row r="536" spans="1:41" ht="12.75">
      <c r="A536" s="12" t="s">
        <v>1116</v>
      </c>
      <c r="B536" s="13" t="s">
        <v>1117</v>
      </c>
      <c r="C536" s="14" t="s">
        <v>1093</v>
      </c>
      <c r="D536" s="15"/>
      <c r="E536" s="15"/>
      <c r="F536" s="33">
        <v>1449812047</v>
      </c>
      <c r="G536" s="31">
        <v>57.89</v>
      </c>
      <c r="H536" s="18">
        <f t="shared" si="164"/>
        <v>0.5789</v>
      </c>
      <c r="I536" s="16">
        <v>13825556.600000001</v>
      </c>
      <c r="L536" s="16">
        <v>407982.49</v>
      </c>
      <c r="M536" s="19">
        <f t="shared" si="165"/>
        <v>14233539.090000002</v>
      </c>
      <c r="N536" s="16">
        <v>40924076</v>
      </c>
      <c r="Q536" s="19">
        <f t="shared" si="166"/>
        <v>40924076</v>
      </c>
      <c r="R536" s="16">
        <v>33880983</v>
      </c>
      <c r="T536" s="16">
        <v>900977</v>
      </c>
      <c r="U536" s="20">
        <f t="shared" si="167"/>
        <v>34781960</v>
      </c>
      <c r="V536" s="19">
        <f t="shared" si="168"/>
        <v>89939575.09</v>
      </c>
      <c r="W536" s="21">
        <f t="shared" si="152"/>
        <v>2.336922435574161</v>
      </c>
      <c r="X536" s="21">
        <f t="shared" si="169"/>
        <v>0.062144400156167276</v>
      </c>
      <c r="Y536" s="21">
        <f t="shared" si="153"/>
        <v>0</v>
      </c>
      <c r="Z536" s="21">
        <f t="shared" si="154"/>
        <v>2.3990668357303284</v>
      </c>
      <c r="AA536" s="22">
        <f t="shared" si="155"/>
        <v>2.8227159571946916</v>
      </c>
      <c r="AB536" s="22">
        <f t="shared" si="156"/>
        <v>0.9817506427438316</v>
      </c>
      <c r="AC536" s="23"/>
      <c r="AD536" s="22">
        <f t="shared" si="157"/>
        <v>6.203533435668851</v>
      </c>
      <c r="AE536" s="32">
        <v>131965.63690800217</v>
      </c>
      <c r="AF536" s="25">
        <f t="shared" si="158"/>
        <v>8186.532409181269</v>
      </c>
      <c r="AG536" s="25"/>
      <c r="AH536" s="25">
        <f t="shared" si="159"/>
        <v>8186.532409181269</v>
      </c>
      <c r="AJ536" s="27">
        <v>2502172299</v>
      </c>
      <c r="AK536" s="21">
        <f t="shared" si="160"/>
        <v>0.5688472810480907</v>
      </c>
      <c r="AL536" s="21">
        <f t="shared" si="161"/>
        <v>1.635541885598982</v>
      </c>
      <c r="AM536" s="21">
        <f t="shared" si="162"/>
        <v>1.354062748338339</v>
      </c>
      <c r="AN536" s="21">
        <f t="shared" si="163"/>
        <v>1.39007054046201</v>
      </c>
      <c r="AO536" s="21">
        <f t="shared" si="170"/>
        <v>3.5949999999999998</v>
      </c>
    </row>
    <row r="537" spans="1:41" ht="12.75">
      <c r="A537" s="12" t="s">
        <v>1118</v>
      </c>
      <c r="B537" s="13" t="s">
        <v>1119</v>
      </c>
      <c r="C537" s="14" t="s">
        <v>1093</v>
      </c>
      <c r="D537" s="15"/>
      <c r="E537" s="15"/>
      <c r="F537" s="33">
        <v>771937195</v>
      </c>
      <c r="G537" s="31">
        <v>57.49</v>
      </c>
      <c r="H537" s="18">
        <f t="shared" si="164"/>
        <v>0.5749</v>
      </c>
      <c r="I537" s="16">
        <v>6555860.31</v>
      </c>
      <c r="L537" s="16">
        <v>194199.31</v>
      </c>
      <c r="M537" s="19">
        <f t="shared" si="165"/>
        <v>6750059.619999999</v>
      </c>
      <c r="N537" s="16">
        <v>23438800</v>
      </c>
      <c r="Q537" s="19">
        <f t="shared" si="166"/>
        <v>23438800</v>
      </c>
      <c r="R537" s="16">
        <v>29991930</v>
      </c>
      <c r="T537" s="16">
        <v>430800.31</v>
      </c>
      <c r="U537" s="20">
        <f t="shared" si="167"/>
        <v>30422730.31</v>
      </c>
      <c r="V537" s="19">
        <f t="shared" si="168"/>
        <v>60611589.93000001</v>
      </c>
      <c r="W537" s="21">
        <f t="shared" si="152"/>
        <v>3.885281107616533</v>
      </c>
      <c r="X537" s="21">
        <f t="shared" si="169"/>
        <v>0.05580768912165192</v>
      </c>
      <c r="Y537" s="21">
        <f t="shared" si="153"/>
        <v>0</v>
      </c>
      <c r="Z537" s="21">
        <f t="shared" si="154"/>
        <v>3.9410887967381854</v>
      </c>
      <c r="AA537" s="22">
        <f t="shared" si="155"/>
        <v>3.0363610086180652</v>
      </c>
      <c r="AB537" s="22">
        <f t="shared" si="156"/>
        <v>0.8744311925531714</v>
      </c>
      <c r="AC537" s="23"/>
      <c r="AD537" s="22">
        <f t="shared" si="157"/>
        <v>7.851880997909423</v>
      </c>
      <c r="AE537" s="32">
        <v>118355.88575839445</v>
      </c>
      <c r="AF537" s="25">
        <f t="shared" si="158"/>
        <v>9293.163303770758</v>
      </c>
      <c r="AG537" s="25"/>
      <c r="AH537" s="25">
        <f t="shared" si="159"/>
        <v>9293.163303770758</v>
      </c>
      <c r="AJ537" s="27">
        <v>1340651266</v>
      </c>
      <c r="AK537" s="21">
        <f t="shared" si="160"/>
        <v>0.5034910861002386</v>
      </c>
      <c r="AL537" s="21">
        <f t="shared" si="161"/>
        <v>1.7483144643522828</v>
      </c>
      <c r="AM537" s="21">
        <f t="shared" si="162"/>
        <v>2.2371164493421665</v>
      </c>
      <c r="AN537" s="21">
        <f t="shared" si="163"/>
        <v>2.2692501086259367</v>
      </c>
      <c r="AO537" s="21">
        <f t="shared" si="170"/>
        <v>4.52</v>
      </c>
    </row>
    <row r="538" spans="1:41" ht="12.75">
      <c r="A538" s="12" t="s">
        <v>1120</v>
      </c>
      <c r="B538" s="13" t="s">
        <v>1121</v>
      </c>
      <c r="C538" s="14" t="s">
        <v>1093</v>
      </c>
      <c r="D538" s="15"/>
      <c r="E538" s="15"/>
      <c r="F538" s="33">
        <v>283829128</v>
      </c>
      <c r="G538" s="31">
        <v>27.5</v>
      </c>
      <c r="H538" s="18">
        <f t="shared" si="164"/>
        <v>0.275</v>
      </c>
      <c r="I538" s="16">
        <v>5183050.49</v>
      </c>
      <c r="L538" s="16">
        <v>152660.98</v>
      </c>
      <c r="M538" s="19">
        <f t="shared" si="165"/>
        <v>5335711.470000001</v>
      </c>
      <c r="N538" s="16">
        <v>19171275</v>
      </c>
      <c r="Q538" s="19">
        <f t="shared" si="166"/>
        <v>19171275</v>
      </c>
      <c r="R538" s="16">
        <v>11785811.2</v>
      </c>
      <c r="T538" s="16">
        <v>339991.01</v>
      </c>
      <c r="U538" s="20">
        <f t="shared" si="167"/>
        <v>12125802.209999999</v>
      </c>
      <c r="V538" s="19">
        <f t="shared" si="168"/>
        <v>36632788.68</v>
      </c>
      <c r="W538" s="21">
        <f t="shared" si="152"/>
        <v>4.1524318814804655</v>
      </c>
      <c r="X538" s="21">
        <f t="shared" si="169"/>
        <v>0.11978721577864271</v>
      </c>
      <c r="Y538" s="21">
        <f t="shared" si="153"/>
        <v>0</v>
      </c>
      <c r="Z538" s="21">
        <f t="shared" si="154"/>
        <v>4.272219097259108</v>
      </c>
      <c r="AA538" s="22">
        <f t="shared" si="155"/>
        <v>6.754512877198425</v>
      </c>
      <c r="AB538" s="22">
        <f t="shared" si="156"/>
        <v>1.8799027103377497</v>
      </c>
      <c r="AC538" s="23"/>
      <c r="AD538" s="22">
        <f t="shared" si="157"/>
        <v>12.906634684795282</v>
      </c>
      <c r="AE538" s="32">
        <v>70170.5921450151</v>
      </c>
      <c r="AF538" s="25">
        <f t="shared" si="158"/>
        <v>9056.661984314755</v>
      </c>
      <c r="AG538" s="25"/>
      <c r="AH538" s="25">
        <f t="shared" si="159"/>
        <v>9056.661984314755</v>
      </c>
      <c r="AJ538" s="27">
        <v>1031628295</v>
      </c>
      <c r="AK538" s="21">
        <f t="shared" si="160"/>
        <v>0.5172125944839464</v>
      </c>
      <c r="AL538" s="21">
        <f t="shared" si="161"/>
        <v>1.858351025550341</v>
      </c>
      <c r="AM538" s="21">
        <f t="shared" si="162"/>
        <v>1.1424474548752077</v>
      </c>
      <c r="AN538" s="21">
        <f t="shared" si="163"/>
        <v>1.1754041905180586</v>
      </c>
      <c r="AO538" s="21">
        <f t="shared" si="170"/>
        <v>3.55</v>
      </c>
    </row>
    <row r="539" spans="1:41" ht="12.75">
      <c r="A539" s="12" t="s">
        <v>1122</v>
      </c>
      <c r="B539" s="13" t="s">
        <v>1123</v>
      </c>
      <c r="C539" s="14" t="s">
        <v>1093</v>
      </c>
      <c r="D539" s="15"/>
      <c r="E539" s="15"/>
      <c r="F539" s="33">
        <v>988821039</v>
      </c>
      <c r="G539" s="31">
        <v>24.94</v>
      </c>
      <c r="H539" s="18">
        <f t="shared" si="164"/>
        <v>0.2494</v>
      </c>
      <c r="I539" s="16">
        <v>19719206.6</v>
      </c>
      <c r="L539" s="16">
        <v>578912.51</v>
      </c>
      <c r="M539" s="19">
        <f t="shared" si="165"/>
        <v>20298119.110000003</v>
      </c>
      <c r="O539" s="16">
        <v>62196256</v>
      </c>
      <c r="Q539" s="19">
        <f t="shared" si="166"/>
        <v>62196256</v>
      </c>
      <c r="R539" s="16">
        <v>14712132.99</v>
      </c>
      <c r="S539" s="16">
        <v>197764.21</v>
      </c>
      <c r="T539" s="16">
        <v>1284881</v>
      </c>
      <c r="U539" s="20">
        <f t="shared" si="167"/>
        <v>16194778.200000001</v>
      </c>
      <c r="V539" s="19">
        <f t="shared" si="168"/>
        <v>98689153.31</v>
      </c>
      <c r="W539" s="21">
        <f t="shared" si="152"/>
        <v>1.4878458699542294</v>
      </c>
      <c r="X539" s="21">
        <f t="shared" si="169"/>
        <v>0.1299407020404225</v>
      </c>
      <c r="Y539" s="21">
        <f t="shared" si="153"/>
        <v>0.020000000222487175</v>
      </c>
      <c r="Z539" s="21">
        <f t="shared" si="154"/>
        <v>1.637786572217139</v>
      </c>
      <c r="AA539" s="22">
        <f t="shared" si="155"/>
        <v>6.289940600667175</v>
      </c>
      <c r="AB539" s="22">
        <f t="shared" si="156"/>
        <v>2.052759630855711</v>
      </c>
      <c r="AC539" s="23"/>
      <c r="AD539" s="22">
        <f t="shared" si="157"/>
        <v>9.980486803740025</v>
      </c>
      <c r="AE539" s="32">
        <v>121716.65074382421</v>
      </c>
      <c r="AF539" s="25">
        <f t="shared" si="158"/>
        <v>12147.91426544171</v>
      </c>
      <c r="AG539" s="25"/>
      <c r="AH539" s="25">
        <f t="shared" si="159"/>
        <v>12147.91426544171</v>
      </c>
      <c r="AJ539" s="27">
        <v>3962154701</v>
      </c>
      <c r="AK539" s="21">
        <f t="shared" si="160"/>
        <v>0.512300014557155</v>
      </c>
      <c r="AL539" s="21">
        <f t="shared" si="161"/>
        <v>1.569758393944144</v>
      </c>
      <c r="AM539" s="21">
        <f t="shared" si="162"/>
        <v>0.3713164704620654</v>
      </c>
      <c r="AN539" s="21">
        <f t="shared" si="163"/>
        <v>0.4087366451368655</v>
      </c>
      <c r="AO539" s="21">
        <f t="shared" si="170"/>
        <v>2.4909999999999997</v>
      </c>
    </row>
    <row r="540" spans="1:41" ht="12.75">
      <c r="A540" s="12" t="s">
        <v>1124</v>
      </c>
      <c r="B540" s="13" t="s">
        <v>296</v>
      </c>
      <c r="C540" s="14" t="s">
        <v>1093</v>
      </c>
      <c r="D540" s="15"/>
      <c r="E540" s="15"/>
      <c r="F540" s="33">
        <v>1111606018</v>
      </c>
      <c r="G540" s="31">
        <v>44.82</v>
      </c>
      <c r="H540" s="18">
        <f t="shared" si="164"/>
        <v>0.4482</v>
      </c>
      <c r="I540" s="16">
        <v>12860832.870000001</v>
      </c>
      <c r="L540" s="16">
        <v>379357.32</v>
      </c>
      <c r="M540" s="19">
        <f t="shared" si="165"/>
        <v>13240190.190000001</v>
      </c>
      <c r="N540" s="16">
        <v>36925088</v>
      </c>
      <c r="Q540" s="19">
        <f t="shared" si="166"/>
        <v>36925088</v>
      </c>
      <c r="R540" s="16">
        <v>21982362.27</v>
      </c>
      <c r="T540" s="16">
        <v>834492.73</v>
      </c>
      <c r="U540" s="20">
        <f t="shared" si="167"/>
        <v>22816855</v>
      </c>
      <c r="V540" s="19">
        <f t="shared" si="168"/>
        <v>72982133.19</v>
      </c>
      <c r="W540" s="21">
        <f t="shared" si="152"/>
        <v>1.9775317796093472</v>
      </c>
      <c r="X540" s="21">
        <f t="shared" si="169"/>
        <v>0.07507090790147199</v>
      </c>
      <c r="Y540" s="21">
        <f t="shared" si="153"/>
        <v>0</v>
      </c>
      <c r="Z540" s="21">
        <f t="shared" si="154"/>
        <v>2.052602687510819</v>
      </c>
      <c r="AA540" s="22">
        <f t="shared" si="155"/>
        <v>3.3217783461118326</v>
      </c>
      <c r="AB540" s="22">
        <f t="shared" si="156"/>
        <v>1.1910865878381742</v>
      </c>
      <c r="AC540" s="23"/>
      <c r="AD540" s="22">
        <f t="shared" si="157"/>
        <v>6.565467621460826</v>
      </c>
      <c r="AE540" s="32">
        <v>159188.5738115096</v>
      </c>
      <c r="AF540" s="25">
        <f t="shared" si="158"/>
        <v>10451.47427065993</v>
      </c>
      <c r="AG540" s="25"/>
      <c r="AH540" s="25">
        <f t="shared" si="159"/>
        <v>10451.47427065993</v>
      </c>
      <c r="AJ540" s="27">
        <v>2478795781</v>
      </c>
      <c r="AK540" s="21">
        <f t="shared" si="160"/>
        <v>0.5341379992448843</v>
      </c>
      <c r="AL540" s="21">
        <f t="shared" si="161"/>
        <v>1.489638165557294</v>
      </c>
      <c r="AM540" s="21">
        <f t="shared" si="162"/>
        <v>0.8868161886709294</v>
      </c>
      <c r="AN540" s="21">
        <f t="shared" si="163"/>
        <v>0.9204814359815954</v>
      </c>
      <c r="AO540" s="21">
        <f t="shared" si="170"/>
        <v>2.944</v>
      </c>
    </row>
    <row r="541" spans="1:41" ht="12.75">
      <c r="A541" s="12" t="s">
        <v>1125</v>
      </c>
      <c r="B541" s="13" t="s">
        <v>1126</v>
      </c>
      <c r="C541" s="14" t="s">
        <v>1093</v>
      </c>
      <c r="D541" s="15"/>
      <c r="E541" s="15"/>
      <c r="F541" s="33">
        <v>3126101936</v>
      </c>
      <c r="G541" s="31">
        <v>44.74</v>
      </c>
      <c r="H541" s="18">
        <f t="shared" si="164"/>
        <v>0.4474</v>
      </c>
      <c r="I541" s="16">
        <v>34500480.980000004</v>
      </c>
      <c r="L541" s="16">
        <v>1015173.46</v>
      </c>
      <c r="M541" s="19">
        <f t="shared" si="165"/>
        <v>35515654.440000005</v>
      </c>
      <c r="N541" s="16">
        <v>60596089</v>
      </c>
      <c r="P541" s="16">
        <v>4196880</v>
      </c>
      <c r="Q541" s="19">
        <f t="shared" si="166"/>
        <v>64792969</v>
      </c>
      <c r="R541" s="16">
        <v>25863525</v>
      </c>
      <c r="T541" s="16">
        <v>2247435</v>
      </c>
      <c r="U541" s="20">
        <f t="shared" si="167"/>
        <v>28110960</v>
      </c>
      <c r="V541" s="19">
        <f t="shared" si="168"/>
        <v>128419583.44</v>
      </c>
      <c r="W541" s="21">
        <f t="shared" si="152"/>
        <v>0.8273410633913507</v>
      </c>
      <c r="X541" s="21">
        <f t="shared" si="169"/>
        <v>0.07189256927673007</v>
      </c>
      <c r="Y541" s="21">
        <f t="shared" si="153"/>
        <v>0</v>
      </c>
      <c r="Z541" s="21">
        <f t="shared" si="154"/>
        <v>0.8992336326680808</v>
      </c>
      <c r="AA541" s="22">
        <f t="shared" si="155"/>
        <v>2.072644153213563</v>
      </c>
      <c r="AB541" s="22">
        <f t="shared" si="156"/>
        <v>1.1361003309266369</v>
      </c>
      <c r="AC541" s="23"/>
      <c r="AD541" s="22">
        <f t="shared" si="157"/>
        <v>4.1079781168082805</v>
      </c>
      <c r="AE541" s="32">
        <v>404652.2960822094</v>
      </c>
      <c r="AF541" s="25">
        <f t="shared" si="158"/>
        <v>16623.02777221941</v>
      </c>
      <c r="AG541" s="25"/>
      <c r="AH541" s="25">
        <f t="shared" si="159"/>
        <v>16623.02777221941</v>
      </c>
      <c r="AJ541" s="27">
        <v>6984101192</v>
      </c>
      <c r="AK541" s="21">
        <f t="shared" si="160"/>
        <v>0.5085214756149542</v>
      </c>
      <c r="AL541" s="21">
        <f t="shared" si="161"/>
        <v>0.9277209367215022</v>
      </c>
      <c r="AM541" s="21">
        <f t="shared" si="162"/>
        <v>0.37032002098746225</v>
      </c>
      <c r="AN541" s="21">
        <f t="shared" si="163"/>
        <v>0.402499322778999</v>
      </c>
      <c r="AO541" s="21">
        <f t="shared" si="170"/>
        <v>1.839</v>
      </c>
    </row>
    <row r="542" spans="1:41" ht="12.75">
      <c r="A542" s="12" t="s">
        <v>1127</v>
      </c>
      <c r="B542" s="13" t="s">
        <v>610</v>
      </c>
      <c r="C542" s="14" t="s">
        <v>1093</v>
      </c>
      <c r="D542" s="15"/>
      <c r="E542" s="15"/>
      <c r="F542" s="33">
        <v>1024608511</v>
      </c>
      <c r="G542" s="31">
        <v>16.99</v>
      </c>
      <c r="H542" s="18">
        <f t="shared" si="164"/>
        <v>0.1699</v>
      </c>
      <c r="I542" s="16">
        <v>31354989.4</v>
      </c>
      <c r="L542" s="16">
        <v>920690.63</v>
      </c>
      <c r="M542" s="19">
        <f t="shared" si="165"/>
        <v>32275680.029999997</v>
      </c>
      <c r="N542" s="16">
        <v>84490626</v>
      </c>
      <c r="Q542" s="19">
        <f t="shared" si="166"/>
        <v>84490626</v>
      </c>
      <c r="R542" s="16">
        <v>64847773.39</v>
      </c>
      <c r="T542" s="16">
        <v>2029920.28</v>
      </c>
      <c r="U542" s="20">
        <f t="shared" si="167"/>
        <v>66877693.67</v>
      </c>
      <c r="V542" s="19">
        <f t="shared" si="168"/>
        <v>183643999.70000002</v>
      </c>
      <c r="W542" s="21">
        <f t="shared" si="152"/>
        <v>6.329029350606283</v>
      </c>
      <c r="X542" s="21">
        <f t="shared" si="169"/>
        <v>0.19811667170506259</v>
      </c>
      <c r="Y542" s="21">
        <f t="shared" si="153"/>
        <v>0</v>
      </c>
      <c r="Z542" s="21">
        <f t="shared" si="154"/>
        <v>6.527146022311345</v>
      </c>
      <c r="AA542" s="22">
        <f t="shared" si="155"/>
        <v>8.24613743619391</v>
      </c>
      <c r="AB542" s="22">
        <f t="shared" si="156"/>
        <v>3.150049963814911</v>
      </c>
      <c r="AC542" s="23"/>
      <c r="AD542" s="22">
        <f t="shared" si="157"/>
        <v>17.923333422320166</v>
      </c>
      <c r="AE542" s="32">
        <v>45785.43893247668</v>
      </c>
      <c r="AF542" s="25">
        <f t="shared" si="158"/>
        <v>8206.276878740582</v>
      </c>
      <c r="AG542" s="25"/>
      <c r="AH542" s="25">
        <f t="shared" si="159"/>
        <v>8206.276878740582</v>
      </c>
      <c r="AJ542" s="27">
        <v>6023633409</v>
      </c>
      <c r="AK542" s="21">
        <f t="shared" si="160"/>
        <v>0.535817468270503</v>
      </c>
      <c r="AL542" s="21">
        <f t="shared" si="161"/>
        <v>1.4026521911801821</v>
      </c>
      <c r="AM542" s="21">
        <f t="shared" si="162"/>
        <v>1.076555776005724</v>
      </c>
      <c r="AN542" s="21">
        <f t="shared" si="163"/>
        <v>1.1102550425807296</v>
      </c>
      <c r="AO542" s="21">
        <f t="shared" si="170"/>
        <v>3.0490000000000004</v>
      </c>
    </row>
    <row r="543" spans="1:41" ht="12.75">
      <c r="A543" s="12" t="s">
        <v>1128</v>
      </c>
      <c r="B543" s="13" t="s">
        <v>1129</v>
      </c>
      <c r="C543" s="14" t="s">
        <v>1093</v>
      </c>
      <c r="D543" s="15"/>
      <c r="E543" s="15"/>
      <c r="F543" s="33">
        <v>1849048419</v>
      </c>
      <c r="G543" s="31">
        <v>25.15</v>
      </c>
      <c r="H543" s="18">
        <f t="shared" si="164"/>
        <v>0.2515</v>
      </c>
      <c r="I543" s="16">
        <v>36714542.42</v>
      </c>
      <c r="L543" s="16">
        <v>1085096.18</v>
      </c>
      <c r="M543" s="19">
        <f t="shared" si="165"/>
        <v>37799638.6</v>
      </c>
      <c r="N543" s="16">
        <v>91815746</v>
      </c>
      <c r="Q543" s="19">
        <f t="shared" si="166"/>
        <v>91815746</v>
      </c>
      <c r="R543" s="16">
        <v>26185518.24</v>
      </c>
      <c r="T543" s="16">
        <v>2417777</v>
      </c>
      <c r="U543" s="20">
        <f t="shared" si="167"/>
        <v>28603295.24</v>
      </c>
      <c r="V543" s="19">
        <f t="shared" si="168"/>
        <v>158218679.84</v>
      </c>
      <c r="W543" s="21">
        <f t="shared" si="152"/>
        <v>1.4161618468683268</v>
      </c>
      <c r="X543" s="21">
        <f t="shared" si="169"/>
        <v>0.13075790634555579</v>
      </c>
      <c r="Y543" s="21">
        <f t="shared" si="153"/>
        <v>0</v>
      </c>
      <c r="Z543" s="21">
        <f t="shared" si="154"/>
        <v>1.5469197532138828</v>
      </c>
      <c r="AA543" s="22">
        <f t="shared" si="155"/>
        <v>4.965567426820314</v>
      </c>
      <c r="AB543" s="22">
        <f t="shared" si="156"/>
        <v>2.0442752180844863</v>
      </c>
      <c r="AC543" s="23"/>
      <c r="AD543" s="22">
        <f t="shared" si="157"/>
        <v>8.556762398118684</v>
      </c>
      <c r="AE543" s="32">
        <v>179850.61553546137</v>
      </c>
      <c r="AF543" s="25">
        <f t="shared" si="158"/>
        <v>15389.38984292336</v>
      </c>
      <c r="AG543" s="25"/>
      <c r="AH543" s="25">
        <f t="shared" si="159"/>
        <v>15389.38984292336</v>
      </c>
      <c r="AJ543" s="27">
        <v>7347259780</v>
      </c>
      <c r="AK543" s="21">
        <f t="shared" si="160"/>
        <v>0.5144726024645886</v>
      </c>
      <c r="AL543" s="21">
        <f t="shared" si="161"/>
        <v>1.2496597200759383</v>
      </c>
      <c r="AM543" s="21">
        <f t="shared" si="162"/>
        <v>0.3563984264076205</v>
      </c>
      <c r="AN543" s="21">
        <f t="shared" si="163"/>
        <v>0.3893056200062658</v>
      </c>
      <c r="AO543" s="21">
        <f t="shared" si="170"/>
        <v>2.153</v>
      </c>
    </row>
    <row r="544" spans="1:41" ht="12.75">
      <c r="A544" s="12" t="s">
        <v>1130</v>
      </c>
      <c r="B544" s="13" t="s">
        <v>1131</v>
      </c>
      <c r="C544" s="14" t="s">
        <v>1093</v>
      </c>
      <c r="D544" s="15"/>
      <c r="E544" s="15"/>
      <c r="F544" s="33">
        <v>1386530</v>
      </c>
      <c r="G544" s="31">
        <v>8.36</v>
      </c>
      <c r="H544" s="18">
        <f t="shared" si="164"/>
        <v>0.0836</v>
      </c>
      <c r="I544" s="16">
        <v>84846.69</v>
      </c>
      <c r="L544" s="16">
        <v>2484.59</v>
      </c>
      <c r="M544" s="19">
        <f t="shared" si="165"/>
        <v>87331.28</v>
      </c>
      <c r="N544" s="16">
        <v>1526912</v>
      </c>
      <c r="Q544" s="19">
        <f t="shared" si="166"/>
        <v>1526912</v>
      </c>
      <c r="R544" s="16">
        <v>1407600.57</v>
      </c>
      <c r="U544" s="20">
        <f t="shared" si="167"/>
        <v>1407600.57</v>
      </c>
      <c r="V544" s="19">
        <f t="shared" si="168"/>
        <v>3021843.85</v>
      </c>
      <c r="W544" s="21">
        <f t="shared" si="152"/>
        <v>101.51966203399856</v>
      </c>
      <c r="X544" s="21">
        <f t="shared" si="169"/>
        <v>0</v>
      </c>
      <c r="Y544" s="21">
        <f t="shared" si="153"/>
        <v>0</v>
      </c>
      <c r="Z544" s="21">
        <f t="shared" si="154"/>
        <v>101.51966203399856</v>
      </c>
      <c r="AA544" s="22">
        <f t="shared" si="155"/>
        <v>110.12469979012354</v>
      </c>
      <c r="AB544" s="22">
        <f t="shared" si="156"/>
        <v>6.298549616668951</v>
      </c>
      <c r="AC544" s="23"/>
      <c r="AD544" s="22">
        <f t="shared" si="157"/>
        <v>217.94291144079105</v>
      </c>
      <c r="AE544" s="32">
        <v>1549.1329479768785</v>
      </c>
      <c r="AF544" s="25">
        <f t="shared" si="158"/>
        <v>3376.225448909364</v>
      </c>
      <c r="AG544" s="25"/>
      <c r="AH544" s="25">
        <f t="shared" si="159"/>
        <v>3376.225448909364</v>
      </c>
      <c r="AJ544" s="27">
        <v>16537823</v>
      </c>
      <c r="AK544" s="21">
        <f t="shared" si="160"/>
        <v>0.5280699884138317</v>
      </c>
      <c r="AL544" s="21">
        <f t="shared" si="161"/>
        <v>9.232847636596425</v>
      </c>
      <c r="AM544" s="21">
        <f t="shared" si="162"/>
        <v>8.511401833240082</v>
      </c>
      <c r="AN544" s="21">
        <f t="shared" si="163"/>
        <v>8.511401833240082</v>
      </c>
      <c r="AO544" s="21">
        <f t="shared" si="170"/>
        <v>18.272</v>
      </c>
    </row>
    <row r="545" spans="1:41" ht="12.75">
      <c r="A545" s="12" t="s">
        <v>1132</v>
      </c>
      <c r="B545" s="13" t="s">
        <v>1133</v>
      </c>
      <c r="C545" s="14" t="s">
        <v>1134</v>
      </c>
      <c r="D545" s="15"/>
      <c r="E545" s="15"/>
      <c r="F545" s="33">
        <v>536694075</v>
      </c>
      <c r="G545" s="31">
        <v>92.49</v>
      </c>
      <c r="H545" s="18">
        <f t="shared" si="164"/>
        <v>0.9248999999999999</v>
      </c>
      <c r="I545" s="16">
        <v>3880445.04</v>
      </c>
      <c r="J545" s="16">
        <v>308190.39</v>
      </c>
      <c r="L545" s="16">
        <v>259789.72</v>
      </c>
      <c r="M545" s="19">
        <f t="shared" si="165"/>
        <v>4448425.15</v>
      </c>
      <c r="N545" s="16">
        <v>8191735</v>
      </c>
      <c r="Q545" s="19">
        <f t="shared" si="166"/>
        <v>8191735</v>
      </c>
      <c r="R545" s="16">
        <v>2002909.65</v>
      </c>
      <c r="S545" s="16">
        <v>107338.82</v>
      </c>
      <c r="U545" s="20">
        <f t="shared" si="167"/>
        <v>2110248.4699999997</v>
      </c>
      <c r="V545" s="19">
        <f t="shared" si="168"/>
        <v>14750408.620000001</v>
      </c>
      <c r="W545" s="21">
        <f t="shared" si="152"/>
        <v>0.3731939187143066</v>
      </c>
      <c r="X545" s="21">
        <f t="shared" si="169"/>
        <v>0</v>
      </c>
      <c r="Y545" s="21">
        <f t="shared" si="153"/>
        <v>0.02000000093162944</v>
      </c>
      <c r="Z545" s="21">
        <f t="shared" si="154"/>
        <v>0.3931939196459361</v>
      </c>
      <c r="AA545" s="22">
        <f t="shared" si="155"/>
        <v>1.5263322964763493</v>
      </c>
      <c r="AB545" s="22">
        <f t="shared" si="156"/>
        <v>0.8288567653742033</v>
      </c>
      <c r="AC545" s="23"/>
      <c r="AD545" s="22">
        <f t="shared" si="157"/>
        <v>2.7483829814964884</v>
      </c>
      <c r="AE545" s="32">
        <v>228808.41720036598</v>
      </c>
      <c r="AF545" s="25">
        <f t="shared" si="158"/>
        <v>6288.531598566342</v>
      </c>
      <c r="AG545" s="25"/>
      <c r="AH545" s="25">
        <f t="shared" si="159"/>
        <v>6288.531598566342</v>
      </c>
      <c r="AJ545" s="27">
        <v>580198931</v>
      </c>
      <c r="AK545" s="21">
        <f t="shared" si="160"/>
        <v>0.7667068848839365</v>
      </c>
      <c r="AL545" s="21">
        <f t="shared" si="161"/>
        <v>1.411883849196544</v>
      </c>
      <c r="AM545" s="21">
        <f t="shared" si="162"/>
        <v>0.3452108480358438</v>
      </c>
      <c r="AN545" s="21">
        <f t="shared" si="163"/>
        <v>0.36371119580708083</v>
      </c>
      <c r="AO545" s="21">
        <f t="shared" si="170"/>
        <v>2.5429999999999997</v>
      </c>
    </row>
    <row r="546" spans="1:41" ht="12.75">
      <c r="A546" s="12" t="s">
        <v>1135</v>
      </c>
      <c r="B546" s="13" t="s">
        <v>1136</v>
      </c>
      <c r="C546" s="14" t="s">
        <v>1134</v>
      </c>
      <c r="D546" s="15"/>
      <c r="E546" s="15"/>
      <c r="F546" s="33">
        <v>212879955</v>
      </c>
      <c r="G546" s="31">
        <v>107.5</v>
      </c>
      <c r="H546" s="18">
        <f t="shared" si="164"/>
        <v>1.075</v>
      </c>
      <c r="I546" s="16">
        <v>1400202.04</v>
      </c>
      <c r="L546" s="16">
        <v>93766.23</v>
      </c>
      <c r="M546" s="19">
        <f t="shared" si="165"/>
        <v>1493968.27</v>
      </c>
      <c r="N546" s="16">
        <v>3048877</v>
      </c>
      <c r="Q546" s="19">
        <f t="shared" si="166"/>
        <v>3048877</v>
      </c>
      <c r="R546" s="16">
        <v>1754187.12</v>
      </c>
      <c r="S546" s="16">
        <v>85052.1</v>
      </c>
      <c r="T546" s="16">
        <v>69016.88</v>
      </c>
      <c r="U546" s="20">
        <f t="shared" si="167"/>
        <v>1908256.1</v>
      </c>
      <c r="V546" s="19">
        <f t="shared" si="168"/>
        <v>6451101.37</v>
      </c>
      <c r="W546" s="21">
        <f t="shared" si="152"/>
        <v>0.8240264425084082</v>
      </c>
      <c r="X546" s="21">
        <f t="shared" si="169"/>
        <v>0.03242056303516224</v>
      </c>
      <c r="Y546" s="21">
        <f t="shared" si="153"/>
        <v>0.039953080598875555</v>
      </c>
      <c r="Z546" s="21">
        <f t="shared" si="154"/>
        <v>0.8964000861424459</v>
      </c>
      <c r="AA546" s="22">
        <f t="shared" si="155"/>
        <v>1.4322048311218405</v>
      </c>
      <c r="AB546" s="22">
        <f t="shared" si="156"/>
        <v>0.7017890763834481</v>
      </c>
      <c r="AC546" s="23"/>
      <c r="AD546" s="22">
        <f t="shared" si="157"/>
        <v>3.0303939936477344</v>
      </c>
      <c r="AE546" s="32">
        <v>182070.80745341614</v>
      </c>
      <c r="AF546" s="25">
        <f t="shared" si="158"/>
        <v>5517.462813254254</v>
      </c>
      <c r="AG546" s="25"/>
      <c r="AH546" s="25">
        <f t="shared" si="159"/>
        <v>5517.462813254254</v>
      </c>
      <c r="AJ546" s="27">
        <v>198045954</v>
      </c>
      <c r="AK546" s="21">
        <f t="shared" si="160"/>
        <v>0.7543543505059437</v>
      </c>
      <c r="AL546" s="21">
        <f t="shared" si="161"/>
        <v>1.5394795694740626</v>
      </c>
      <c r="AM546" s="21">
        <f t="shared" si="162"/>
        <v>0.8857475169626541</v>
      </c>
      <c r="AN546" s="21">
        <f t="shared" si="163"/>
        <v>0.9635420777139432</v>
      </c>
      <c r="AO546" s="21">
        <f t="shared" si="170"/>
        <v>3.257</v>
      </c>
    </row>
    <row r="547" spans="1:41" ht="12.75">
      <c r="A547" s="12" t="s">
        <v>1137</v>
      </c>
      <c r="B547" s="13" t="s">
        <v>1138</v>
      </c>
      <c r="C547" s="14" t="s">
        <v>1134</v>
      </c>
      <c r="D547" s="15"/>
      <c r="E547" s="15"/>
      <c r="F547" s="33">
        <v>129141446</v>
      </c>
      <c r="G547" s="31">
        <v>74.07</v>
      </c>
      <c r="H547" s="18">
        <f t="shared" si="164"/>
        <v>0.7406999999999999</v>
      </c>
      <c r="I547" s="16">
        <v>1235297.13</v>
      </c>
      <c r="L547" s="16">
        <v>82629.53</v>
      </c>
      <c r="M547" s="19">
        <f t="shared" si="165"/>
        <v>1317926.66</v>
      </c>
      <c r="N547" s="16">
        <v>3554307</v>
      </c>
      <c r="Q547" s="19">
        <f t="shared" si="166"/>
        <v>3554307</v>
      </c>
      <c r="R547" s="16">
        <v>2067621.31</v>
      </c>
      <c r="T547" s="16">
        <v>60483.65</v>
      </c>
      <c r="U547" s="20">
        <f t="shared" si="167"/>
        <v>2128104.96</v>
      </c>
      <c r="V547" s="19">
        <f t="shared" si="168"/>
        <v>7000338.62</v>
      </c>
      <c r="W547" s="21">
        <f t="shared" si="152"/>
        <v>1.6010516948989406</v>
      </c>
      <c r="X547" s="21">
        <f t="shared" si="169"/>
        <v>0.04683519650229099</v>
      </c>
      <c r="Y547" s="21">
        <f t="shared" si="153"/>
        <v>0</v>
      </c>
      <c r="Z547" s="21">
        <f t="shared" si="154"/>
        <v>1.6478868914012315</v>
      </c>
      <c r="AA547" s="22">
        <f t="shared" si="155"/>
        <v>2.752258945590558</v>
      </c>
      <c r="AB547" s="22">
        <f t="shared" si="156"/>
        <v>1.0205295827336485</v>
      </c>
      <c r="AC547" s="23"/>
      <c r="AD547" s="22">
        <f t="shared" si="157"/>
        <v>5.4206754197254385</v>
      </c>
      <c r="AE547" s="32">
        <v>121444.1247002398</v>
      </c>
      <c r="AF547" s="25">
        <f t="shared" si="158"/>
        <v>6583.09181632661</v>
      </c>
      <c r="AG547" s="25"/>
      <c r="AH547" s="25">
        <f t="shared" si="159"/>
        <v>6583.09181632661</v>
      </c>
      <c r="AJ547" s="27">
        <v>174166263</v>
      </c>
      <c r="AK547" s="21">
        <f t="shared" si="160"/>
        <v>0.7567060562125053</v>
      </c>
      <c r="AL547" s="21">
        <f t="shared" si="161"/>
        <v>2.0407551604870804</v>
      </c>
      <c r="AM547" s="21">
        <f t="shared" si="162"/>
        <v>1.1871537428577656</v>
      </c>
      <c r="AN547" s="21">
        <f t="shared" si="163"/>
        <v>1.2218812778913446</v>
      </c>
      <c r="AO547" s="21">
        <f t="shared" si="170"/>
        <v>4.02</v>
      </c>
    </row>
    <row r="548" spans="1:41" ht="12.75">
      <c r="A548" s="12" t="s">
        <v>1139</v>
      </c>
      <c r="B548" s="13" t="s">
        <v>1140</v>
      </c>
      <c r="C548" s="14" t="s">
        <v>1134</v>
      </c>
      <c r="D548" s="15"/>
      <c r="E548" s="15"/>
      <c r="F548" s="33">
        <v>716830485</v>
      </c>
      <c r="G548" s="31">
        <v>99.57</v>
      </c>
      <c r="H548" s="18">
        <f t="shared" si="164"/>
        <v>0.9956999999999999</v>
      </c>
      <c r="I548" s="16">
        <v>4790781.96</v>
      </c>
      <c r="J548" s="16">
        <v>380419.66</v>
      </c>
      <c r="L548" s="16">
        <v>320675.53</v>
      </c>
      <c r="M548" s="19">
        <f t="shared" si="165"/>
        <v>5491877.15</v>
      </c>
      <c r="N548" s="16">
        <v>5316692</v>
      </c>
      <c r="O548" s="16">
        <v>5042611</v>
      </c>
      <c r="Q548" s="19">
        <f t="shared" si="166"/>
        <v>10359303</v>
      </c>
      <c r="S548" s="16">
        <v>143661</v>
      </c>
      <c r="U548" s="20">
        <f t="shared" si="167"/>
        <v>143661</v>
      </c>
      <c r="V548" s="19">
        <f t="shared" si="168"/>
        <v>15994841.149999999</v>
      </c>
      <c r="W548" s="21">
        <f t="shared" si="152"/>
        <v>0</v>
      </c>
      <c r="X548" s="21">
        <f t="shared" si="169"/>
        <v>0</v>
      </c>
      <c r="Y548" s="21">
        <f t="shared" si="153"/>
        <v>0.020041139851913525</v>
      </c>
      <c r="Z548" s="21">
        <f t="shared" si="154"/>
        <v>0.020041139851913525</v>
      </c>
      <c r="AA548" s="22">
        <f t="shared" si="155"/>
        <v>1.445153800901757</v>
      </c>
      <c r="AB548" s="22">
        <f t="shared" si="156"/>
        <v>0.7661333139312567</v>
      </c>
      <c r="AC548" s="23"/>
      <c r="AD548" s="22">
        <f t="shared" si="157"/>
        <v>2.231328254684927</v>
      </c>
      <c r="AE548" s="32">
        <v>301309.02544407104</v>
      </c>
      <c r="AF548" s="25">
        <f t="shared" si="158"/>
        <v>6723.193418649353</v>
      </c>
      <c r="AG548" s="25"/>
      <c r="AH548" s="25">
        <f t="shared" si="159"/>
        <v>6723.193418649353</v>
      </c>
      <c r="AJ548" s="27">
        <v>719917051</v>
      </c>
      <c r="AK548" s="21">
        <f t="shared" si="160"/>
        <v>0.7628486007341421</v>
      </c>
      <c r="AL548" s="21">
        <f t="shared" si="161"/>
        <v>1.4389578612717149</v>
      </c>
      <c r="AM548" s="21">
        <f t="shared" si="162"/>
        <v>0</v>
      </c>
      <c r="AN548" s="21">
        <f t="shared" si="163"/>
        <v>0.01995521564608698</v>
      </c>
      <c r="AO548" s="21">
        <f t="shared" si="170"/>
        <v>2.222</v>
      </c>
    </row>
    <row r="549" spans="1:41" ht="12.75">
      <c r="A549" s="12" t="s">
        <v>1141</v>
      </c>
      <c r="B549" s="13" t="s">
        <v>499</v>
      </c>
      <c r="C549" s="14" t="s">
        <v>1134</v>
      </c>
      <c r="D549" s="15"/>
      <c r="E549" s="15"/>
      <c r="F549" s="33">
        <v>413887023</v>
      </c>
      <c r="G549" s="31">
        <v>106.81</v>
      </c>
      <c r="H549" s="18">
        <f t="shared" si="164"/>
        <v>1.0681</v>
      </c>
      <c r="I549" s="16">
        <v>2581756.32</v>
      </c>
      <c r="J549" s="16">
        <v>204834.01</v>
      </c>
      <c r="L549" s="16">
        <v>172665.25</v>
      </c>
      <c r="M549" s="19">
        <f t="shared" si="165"/>
        <v>2959255.58</v>
      </c>
      <c r="N549" s="16">
        <v>3962960</v>
      </c>
      <c r="O549" s="16">
        <v>3872361</v>
      </c>
      <c r="Q549" s="19">
        <f t="shared" si="166"/>
        <v>7835321</v>
      </c>
      <c r="R549" s="16">
        <v>871953</v>
      </c>
      <c r="S549" s="16">
        <v>165555</v>
      </c>
      <c r="U549" s="20">
        <f t="shared" si="167"/>
        <v>1037508</v>
      </c>
      <c r="V549" s="19">
        <f t="shared" si="168"/>
        <v>11832084.58</v>
      </c>
      <c r="W549" s="21">
        <f t="shared" si="152"/>
        <v>0.2106741578123845</v>
      </c>
      <c r="X549" s="21">
        <f t="shared" si="169"/>
        <v>0</v>
      </c>
      <c r="Y549" s="21">
        <f t="shared" si="153"/>
        <v>0.04000004609953668</v>
      </c>
      <c r="Z549" s="21">
        <f t="shared" si="154"/>
        <v>0.25067420391192113</v>
      </c>
      <c r="AA549" s="22">
        <f t="shared" si="155"/>
        <v>1.893106225753785</v>
      </c>
      <c r="AB549" s="22">
        <f t="shared" si="156"/>
        <v>0.7149911486835865</v>
      </c>
      <c r="AC549" s="23"/>
      <c r="AD549" s="22">
        <f t="shared" si="157"/>
        <v>2.858771578349293</v>
      </c>
      <c r="AE549" s="32">
        <v>306922.18214607757</v>
      </c>
      <c r="AF549" s="25">
        <f t="shared" si="158"/>
        <v>8774.204110841512</v>
      </c>
      <c r="AG549" s="25"/>
      <c r="AH549" s="25">
        <f t="shared" si="159"/>
        <v>8774.204110841512</v>
      </c>
      <c r="AJ549" s="27">
        <v>387542525</v>
      </c>
      <c r="AK549" s="21">
        <f t="shared" si="160"/>
        <v>0.7635950609549237</v>
      </c>
      <c r="AL549" s="21">
        <f t="shared" si="161"/>
        <v>2.021796446725427</v>
      </c>
      <c r="AM549" s="21">
        <f t="shared" si="162"/>
        <v>0.22499543759746105</v>
      </c>
      <c r="AN549" s="21">
        <f t="shared" si="163"/>
        <v>0.26771462047939126</v>
      </c>
      <c r="AO549" s="21">
        <f t="shared" si="170"/>
        <v>3.0539999999999994</v>
      </c>
    </row>
    <row r="550" spans="1:41" ht="12.75">
      <c r="A550" s="12" t="s">
        <v>1142</v>
      </c>
      <c r="B550" s="13" t="s">
        <v>1143</v>
      </c>
      <c r="C550" s="14" t="s">
        <v>1134</v>
      </c>
      <c r="D550" s="15"/>
      <c r="E550" s="15"/>
      <c r="F550" s="33">
        <v>292609129</v>
      </c>
      <c r="G550" s="31">
        <v>100.4</v>
      </c>
      <c r="H550" s="18">
        <f t="shared" si="164"/>
        <v>1.004</v>
      </c>
      <c r="I550" s="16">
        <v>1986771.6800000002</v>
      </c>
      <c r="J550" s="16">
        <v>157772.85</v>
      </c>
      <c r="L550" s="16">
        <v>132994.95</v>
      </c>
      <c r="M550" s="19">
        <f t="shared" si="165"/>
        <v>2277539.4800000004</v>
      </c>
      <c r="N550" s="16">
        <v>1882520</v>
      </c>
      <c r="O550" s="16">
        <v>2163687</v>
      </c>
      <c r="Q550" s="19">
        <f t="shared" si="166"/>
        <v>4046207</v>
      </c>
      <c r="R550" s="16">
        <v>604207</v>
      </c>
      <c r="S550" s="16">
        <v>58751</v>
      </c>
      <c r="U550" s="20">
        <f t="shared" si="167"/>
        <v>662958</v>
      </c>
      <c r="V550" s="19">
        <f t="shared" si="168"/>
        <v>6986704.48</v>
      </c>
      <c r="W550" s="21">
        <f t="shared" si="152"/>
        <v>0.20648945645164746</v>
      </c>
      <c r="X550" s="21">
        <f t="shared" si="169"/>
        <v>0</v>
      </c>
      <c r="Y550" s="21">
        <f t="shared" si="153"/>
        <v>0.020078320933042387</v>
      </c>
      <c r="Z550" s="21">
        <f t="shared" si="154"/>
        <v>0.22656777738468986</v>
      </c>
      <c r="AA550" s="22">
        <f t="shared" si="155"/>
        <v>1.3828027217838443</v>
      </c>
      <c r="AB550" s="22">
        <f t="shared" si="156"/>
        <v>0.7783555789197543</v>
      </c>
      <c r="AC550" s="23"/>
      <c r="AD550" s="22">
        <f t="shared" si="157"/>
        <v>2.3877260780882885</v>
      </c>
      <c r="AE550" s="32">
        <v>327533.04455445544</v>
      </c>
      <c r="AF550" s="25">
        <f t="shared" si="158"/>
        <v>7820.591919183266</v>
      </c>
      <c r="AG550" s="25"/>
      <c r="AH550" s="25">
        <f t="shared" si="159"/>
        <v>7820.591919183266</v>
      </c>
      <c r="AJ550" s="27">
        <v>291445733</v>
      </c>
      <c r="AK550" s="21">
        <f t="shared" si="160"/>
        <v>0.7814626265260848</v>
      </c>
      <c r="AL550" s="21">
        <f t="shared" si="161"/>
        <v>1.3883226075572703</v>
      </c>
      <c r="AM550" s="21">
        <f t="shared" si="162"/>
        <v>0.20731372313486573</v>
      </c>
      <c r="AN550" s="21">
        <f t="shared" si="163"/>
        <v>0.2274721929107811</v>
      </c>
      <c r="AO550" s="21">
        <f t="shared" si="170"/>
        <v>2.396</v>
      </c>
    </row>
    <row r="551" spans="1:41" ht="12.75">
      <c r="A551" s="12" t="s">
        <v>1144</v>
      </c>
      <c r="B551" s="13" t="s">
        <v>428</v>
      </c>
      <c r="C551" s="14" t="s">
        <v>1134</v>
      </c>
      <c r="D551" s="15"/>
      <c r="E551" s="15"/>
      <c r="F551" s="33">
        <v>594923605</v>
      </c>
      <c r="G551" s="31">
        <v>86.07</v>
      </c>
      <c r="H551" s="18">
        <f t="shared" si="164"/>
        <v>0.8606999999999999</v>
      </c>
      <c r="I551" s="16">
        <v>4457253.05</v>
      </c>
      <c r="J551" s="16">
        <v>353405.33</v>
      </c>
      <c r="L551" s="16">
        <v>297903.75</v>
      </c>
      <c r="M551" s="19">
        <f t="shared" si="165"/>
        <v>5108562.13</v>
      </c>
      <c r="N551" s="16">
        <v>10853213</v>
      </c>
      <c r="Q551" s="19">
        <f t="shared" si="166"/>
        <v>10853213</v>
      </c>
      <c r="R551" s="16">
        <v>2631977.65</v>
      </c>
      <c r="S551" s="16">
        <v>237969.44</v>
      </c>
      <c r="U551" s="20">
        <f t="shared" si="167"/>
        <v>2869947.09</v>
      </c>
      <c r="V551" s="19">
        <f t="shared" si="168"/>
        <v>18831722.22</v>
      </c>
      <c r="W551" s="21">
        <f t="shared" si="152"/>
        <v>0.4424059875721354</v>
      </c>
      <c r="X551" s="21">
        <f t="shared" si="169"/>
        <v>0</v>
      </c>
      <c r="Y551" s="21">
        <f t="shared" si="153"/>
        <v>0.03999999966382238</v>
      </c>
      <c r="Z551" s="21">
        <f t="shared" si="154"/>
        <v>0.4824059872359578</v>
      </c>
      <c r="AA551" s="22">
        <f t="shared" si="155"/>
        <v>1.8243036431543174</v>
      </c>
      <c r="AB551" s="22">
        <f t="shared" si="156"/>
        <v>0.8586921223272019</v>
      </c>
      <c r="AC551" s="23"/>
      <c r="AD551" s="22">
        <f t="shared" si="157"/>
        <v>3.165401752717477</v>
      </c>
      <c r="AE551" s="32">
        <v>270798.10660744034</v>
      </c>
      <c r="AF551" s="25">
        <f t="shared" si="158"/>
        <v>8571.848012877657</v>
      </c>
      <c r="AG551" s="25"/>
      <c r="AH551" s="25">
        <f t="shared" si="159"/>
        <v>8571.848012877657</v>
      </c>
      <c r="AJ551" s="27">
        <v>690998265</v>
      </c>
      <c r="AK551" s="21">
        <f t="shared" si="160"/>
        <v>0.7393017303740987</v>
      </c>
      <c r="AL551" s="21">
        <f t="shared" si="161"/>
        <v>1.5706570551229968</v>
      </c>
      <c r="AM551" s="21">
        <f t="shared" si="162"/>
        <v>0.38089497229055996</v>
      </c>
      <c r="AN551" s="21">
        <f t="shared" si="163"/>
        <v>0.4153334726535095</v>
      </c>
      <c r="AO551" s="21">
        <f t="shared" si="170"/>
        <v>2.725</v>
      </c>
    </row>
    <row r="552" spans="1:41" ht="12.75">
      <c r="A552" s="12" t="s">
        <v>1145</v>
      </c>
      <c r="B552" s="13" t="s">
        <v>1146</v>
      </c>
      <c r="C552" s="14" t="s">
        <v>1134</v>
      </c>
      <c r="D552" s="30"/>
      <c r="E552" s="15"/>
      <c r="F552" s="33">
        <v>1046612708</v>
      </c>
      <c r="G552" s="31">
        <v>102.06</v>
      </c>
      <c r="H552" s="18">
        <f t="shared" si="164"/>
        <v>1.0206</v>
      </c>
      <c r="I552" s="16">
        <v>6342819.12</v>
      </c>
      <c r="L552" s="16">
        <v>427120.01</v>
      </c>
      <c r="M552" s="19">
        <f t="shared" si="165"/>
        <v>6769939.13</v>
      </c>
      <c r="N552" s="16">
        <v>15106129</v>
      </c>
      <c r="Q552" s="19">
        <f t="shared" si="166"/>
        <v>15106129</v>
      </c>
      <c r="R552" s="16">
        <v>6089058.97</v>
      </c>
      <c r="T552" s="16">
        <v>318634.31</v>
      </c>
      <c r="U552" s="20">
        <f t="shared" si="167"/>
        <v>6407693.279999999</v>
      </c>
      <c r="V552" s="19">
        <f t="shared" si="168"/>
        <v>28283761.410000004</v>
      </c>
      <c r="W552" s="21">
        <f t="shared" si="152"/>
        <v>0.5817872192318153</v>
      </c>
      <c r="X552" s="21">
        <f t="shared" si="169"/>
        <v>0.030444337964220476</v>
      </c>
      <c r="Y552" s="21">
        <f t="shared" si="153"/>
        <v>0</v>
      </c>
      <c r="Z552" s="21">
        <f t="shared" si="154"/>
        <v>0.6122315571960358</v>
      </c>
      <c r="AA552" s="22">
        <f t="shared" si="155"/>
        <v>1.4433351405475197</v>
      </c>
      <c r="AB552" s="22">
        <f t="shared" si="156"/>
        <v>0.6468428176203647</v>
      </c>
      <c r="AC552" s="23"/>
      <c r="AD552" s="22">
        <f t="shared" si="157"/>
        <v>2.7024095153639203</v>
      </c>
      <c r="AE552" s="32">
        <v>279185.42000844236</v>
      </c>
      <c r="AF552" s="25">
        <f t="shared" si="158"/>
        <v>7544.733355816872</v>
      </c>
      <c r="AG552" s="25"/>
      <c r="AH552" s="25">
        <f t="shared" si="159"/>
        <v>7544.733355816872</v>
      </c>
      <c r="AJ552" s="27">
        <v>1025553389</v>
      </c>
      <c r="AK552" s="21">
        <f t="shared" si="160"/>
        <v>0.6601254700743815</v>
      </c>
      <c r="AL552" s="21">
        <f t="shared" si="161"/>
        <v>1.4729734367832117</v>
      </c>
      <c r="AM552" s="21">
        <f t="shared" si="162"/>
        <v>0.5937339816055154</v>
      </c>
      <c r="AN552" s="21">
        <f t="shared" si="163"/>
        <v>0.6248034815864666</v>
      </c>
      <c r="AO552" s="21">
        <f t="shared" si="170"/>
        <v>2.758</v>
      </c>
    </row>
    <row r="553" spans="1:41" ht="12.75">
      <c r="A553" s="12" t="s">
        <v>1147</v>
      </c>
      <c r="B553" s="13" t="s">
        <v>1148</v>
      </c>
      <c r="C553" s="14" t="s">
        <v>1134</v>
      </c>
      <c r="D553" s="15"/>
      <c r="E553" s="15"/>
      <c r="F553" s="33">
        <v>158279199</v>
      </c>
      <c r="G553" s="31">
        <v>85.14</v>
      </c>
      <c r="H553" s="18">
        <f t="shared" si="164"/>
        <v>0.8514</v>
      </c>
      <c r="I553" s="16">
        <v>1249854.76</v>
      </c>
      <c r="J553" s="16">
        <v>99486.78</v>
      </c>
      <c r="L553" s="16">
        <v>83862.58</v>
      </c>
      <c r="M553" s="19">
        <f t="shared" si="165"/>
        <v>1433204.12</v>
      </c>
      <c r="N553" s="16">
        <v>1301308</v>
      </c>
      <c r="O553" s="16">
        <v>1442248</v>
      </c>
      <c r="Q553" s="19">
        <f t="shared" si="166"/>
        <v>2743556</v>
      </c>
      <c r="R553" s="16">
        <v>474563</v>
      </c>
      <c r="S553" s="16">
        <v>47310</v>
      </c>
      <c r="U553" s="20">
        <f t="shared" si="167"/>
        <v>521873</v>
      </c>
      <c r="V553" s="19">
        <f t="shared" si="168"/>
        <v>4698633.12</v>
      </c>
      <c r="W553" s="21">
        <f t="shared" si="152"/>
        <v>0.2998265109997177</v>
      </c>
      <c r="X553" s="21">
        <f t="shared" si="169"/>
        <v>0</v>
      </c>
      <c r="Y553" s="21">
        <f t="shared" si="153"/>
        <v>0.029890219497509588</v>
      </c>
      <c r="Z553" s="21">
        <f t="shared" si="154"/>
        <v>0.3297167304972272</v>
      </c>
      <c r="AA553" s="22">
        <f t="shared" si="155"/>
        <v>1.7333648497930547</v>
      </c>
      <c r="AB553" s="22">
        <f t="shared" si="156"/>
        <v>0.9054911378468626</v>
      </c>
      <c r="AC553" s="23"/>
      <c r="AD553" s="22">
        <f t="shared" si="157"/>
        <v>2.9685727181371444</v>
      </c>
      <c r="AE553" s="32">
        <v>253201.2668918919</v>
      </c>
      <c r="AF553" s="25">
        <f t="shared" si="158"/>
        <v>7516.46373093032</v>
      </c>
      <c r="AG553" s="25"/>
      <c r="AH553" s="25">
        <f t="shared" si="159"/>
        <v>7516.46373093032</v>
      </c>
      <c r="AJ553" s="27">
        <v>185819095</v>
      </c>
      <c r="AK553" s="21">
        <f t="shared" si="160"/>
        <v>0.7712900119333808</v>
      </c>
      <c r="AL553" s="21">
        <f t="shared" si="161"/>
        <v>1.4764661295977144</v>
      </c>
      <c r="AM553" s="21">
        <f t="shared" si="162"/>
        <v>0.2553897918833369</v>
      </c>
      <c r="AN553" s="21">
        <f t="shared" si="163"/>
        <v>0.28085003858187985</v>
      </c>
      <c r="AO553" s="21">
        <f t="shared" si="170"/>
        <v>2.528</v>
      </c>
    </row>
    <row r="554" spans="1:41" ht="12.75">
      <c r="A554" s="12" t="s">
        <v>1149</v>
      </c>
      <c r="B554" s="13" t="s">
        <v>1150</v>
      </c>
      <c r="C554" s="14" t="s">
        <v>1134</v>
      </c>
      <c r="D554" s="15"/>
      <c r="E554" s="15"/>
      <c r="F554" s="33">
        <v>478164287</v>
      </c>
      <c r="G554" s="31">
        <v>94.1</v>
      </c>
      <c r="H554" s="18">
        <f t="shared" si="164"/>
        <v>0.941</v>
      </c>
      <c r="I554" s="16">
        <v>3507846.08</v>
      </c>
      <c r="J554" s="16">
        <v>278308.66</v>
      </c>
      <c r="L554" s="16">
        <v>234600.85</v>
      </c>
      <c r="M554" s="19">
        <f t="shared" si="165"/>
        <v>4020755.5900000003</v>
      </c>
      <c r="N554" s="16">
        <v>6078717</v>
      </c>
      <c r="Q554" s="19">
        <f t="shared" si="166"/>
        <v>6078717</v>
      </c>
      <c r="R554" s="16">
        <v>1261666</v>
      </c>
      <c r="S554" s="16">
        <v>239085</v>
      </c>
      <c r="U554" s="20">
        <f t="shared" si="167"/>
        <v>1500751</v>
      </c>
      <c r="V554" s="19">
        <f t="shared" si="168"/>
        <v>11600223.59</v>
      </c>
      <c r="W554" s="21">
        <f t="shared" si="152"/>
        <v>0.2638561754403879</v>
      </c>
      <c r="X554" s="21">
        <f t="shared" si="169"/>
        <v>0</v>
      </c>
      <c r="Y554" s="21">
        <f t="shared" si="153"/>
        <v>0.050000597388821726</v>
      </c>
      <c r="Z554" s="21">
        <f t="shared" si="154"/>
        <v>0.31385677282920965</v>
      </c>
      <c r="AA554" s="22">
        <f t="shared" si="155"/>
        <v>1.2712611889394407</v>
      </c>
      <c r="AB554" s="22">
        <f t="shared" si="156"/>
        <v>0.8408732520001019</v>
      </c>
      <c r="AC554" s="23"/>
      <c r="AD554" s="22">
        <f t="shared" si="157"/>
        <v>2.4259912137687523</v>
      </c>
      <c r="AE554" s="32">
        <v>208346.24765478424</v>
      </c>
      <c r="AF554" s="25">
        <f t="shared" si="158"/>
        <v>5054.461662321951</v>
      </c>
      <c r="AG554" s="25"/>
      <c r="AH554" s="25">
        <f t="shared" si="159"/>
        <v>5054.461662321951</v>
      </c>
      <c r="AJ554" s="27">
        <v>508112022</v>
      </c>
      <c r="AK554" s="21">
        <f t="shared" si="160"/>
        <v>0.7913128239268467</v>
      </c>
      <c r="AL554" s="21">
        <f t="shared" si="161"/>
        <v>1.1963340241534375</v>
      </c>
      <c r="AM554" s="21">
        <f t="shared" si="162"/>
        <v>0.24830469372362143</v>
      </c>
      <c r="AN554" s="21">
        <f t="shared" si="163"/>
        <v>0.2953582940417025</v>
      </c>
      <c r="AO554" s="21">
        <f t="shared" si="170"/>
        <v>2.282</v>
      </c>
    </row>
    <row r="555" spans="1:41" ht="12.75">
      <c r="A555" s="12" t="s">
        <v>1151</v>
      </c>
      <c r="B555" s="13" t="s">
        <v>1152</v>
      </c>
      <c r="C555" s="14" t="s">
        <v>1134</v>
      </c>
      <c r="D555" s="15"/>
      <c r="E555" s="15"/>
      <c r="F555" s="33">
        <v>258562814</v>
      </c>
      <c r="G555" s="31">
        <v>111.58</v>
      </c>
      <c r="H555" s="18">
        <f t="shared" si="164"/>
        <v>1.1158</v>
      </c>
      <c r="I555" s="16">
        <v>1531064.64</v>
      </c>
      <c r="J555" s="16">
        <v>122395.28</v>
      </c>
      <c r="L555" s="16">
        <v>103173.35</v>
      </c>
      <c r="M555" s="19">
        <f t="shared" si="165"/>
        <v>1756633.27</v>
      </c>
      <c r="N555" s="16">
        <v>3732509</v>
      </c>
      <c r="Q555" s="19">
        <f t="shared" si="166"/>
        <v>3732509</v>
      </c>
      <c r="R555" s="16">
        <v>639203</v>
      </c>
      <c r="S555" s="16">
        <v>51557</v>
      </c>
      <c r="U555" s="20">
        <f t="shared" si="167"/>
        <v>690760</v>
      </c>
      <c r="V555" s="19">
        <f t="shared" si="168"/>
        <v>6179902.27</v>
      </c>
      <c r="W555" s="21">
        <f t="shared" si="152"/>
        <v>0.2472138162914641</v>
      </c>
      <c r="X555" s="21">
        <f t="shared" si="169"/>
        <v>0</v>
      </c>
      <c r="Y555" s="21">
        <f t="shared" si="153"/>
        <v>0.0199398355867213</v>
      </c>
      <c r="Z555" s="21">
        <f t="shared" si="154"/>
        <v>0.2671536518781854</v>
      </c>
      <c r="AA555" s="22">
        <f t="shared" si="155"/>
        <v>1.443559861628053</v>
      </c>
      <c r="AB555" s="22">
        <f t="shared" si="156"/>
        <v>0.6793835675071204</v>
      </c>
      <c r="AC555" s="23"/>
      <c r="AD555" s="22">
        <f t="shared" si="157"/>
        <v>2.3900970810133586</v>
      </c>
      <c r="AE555" s="32">
        <v>303975.2590673575</v>
      </c>
      <c r="AF555" s="25">
        <f t="shared" si="158"/>
        <v>7265.303793971706</v>
      </c>
      <c r="AG555" s="25"/>
      <c r="AH555" s="25">
        <f t="shared" si="159"/>
        <v>7265.303793971706</v>
      </c>
      <c r="AJ555" s="27">
        <v>231836759</v>
      </c>
      <c r="AK555" s="21">
        <f t="shared" si="160"/>
        <v>0.7577026514591675</v>
      </c>
      <c r="AL555" s="21">
        <f t="shared" si="161"/>
        <v>1.609972903391045</v>
      </c>
      <c r="AM555" s="21">
        <f t="shared" si="162"/>
        <v>0.2757125327135892</v>
      </c>
      <c r="AN555" s="21">
        <f t="shared" si="163"/>
        <v>0.2979510251003811</v>
      </c>
      <c r="AO555" s="21">
        <f t="shared" si="170"/>
        <v>2.6660000000000004</v>
      </c>
    </row>
    <row r="556" spans="1:41" ht="12.75">
      <c r="A556" s="12" t="s">
        <v>1153</v>
      </c>
      <c r="B556" s="13" t="s">
        <v>1154</v>
      </c>
      <c r="C556" s="14" t="s">
        <v>1134</v>
      </c>
      <c r="D556" s="15"/>
      <c r="E556" s="15"/>
      <c r="F556" s="33">
        <v>500981052</v>
      </c>
      <c r="G556" s="31">
        <v>89.56</v>
      </c>
      <c r="H556" s="18">
        <f t="shared" si="164"/>
        <v>0.8956000000000001</v>
      </c>
      <c r="I556" s="16">
        <v>3616448.77</v>
      </c>
      <c r="J556" s="16">
        <v>286707.41</v>
      </c>
      <c r="L556" s="16">
        <v>241680.59</v>
      </c>
      <c r="M556" s="19">
        <f t="shared" si="165"/>
        <v>4144836.77</v>
      </c>
      <c r="O556" s="16">
        <v>8520575</v>
      </c>
      <c r="Q556" s="19">
        <f t="shared" si="166"/>
        <v>8520575</v>
      </c>
      <c r="R556" s="16">
        <v>2497222</v>
      </c>
      <c r="U556" s="20">
        <f t="shared" si="167"/>
        <v>2497222</v>
      </c>
      <c r="V556" s="19">
        <f t="shared" si="168"/>
        <v>15162633.77</v>
      </c>
      <c r="W556" s="21">
        <f t="shared" si="152"/>
        <v>0.4984663571667377</v>
      </c>
      <c r="X556" s="21">
        <f t="shared" si="169"/>
        <v>0</v>
      </c>
      <c r="Y556" s="21">
        <f t="shared" si="153"/>
        <v>0</v>
      </c>
      <c r="Z556" s="21">
        <f t="shared" si="154"/>
        <v>0.4984663571667377</v>
      </c>
      <c r="AA556" s="22">
        <f t="shared" si="155"/>
        <v>1.7007778968854095</v>
      </c>
      <c r="AB556" s="22">
        <f t="shared" si="156"/>
        <v>0.8273440189909618</v>
      </c>
      <c r="AC556" s="23"/>
      <c r="AD556" s="22">
        <f t="shared" si="157"/>
        <v>3.026588273043109</v>
      </c>
      <c r="AE556" s="32">
        <v>227420.16210739614</v>
      </c>
      <c r="AF556" s="25">
        <f t="shared" si="158"/>
        <v>6883.0719568780805</v>
      </c>
      <c r="AG556" s="25"/>
      <c r="AH556" s="25">
        <f t="shared" si="159"/>
        <v>6883.0719568780805</v>
      </c>
      <c r="AJ556" s="27">
        <v>559332935</v>
      </c>
      <c r="AK556" s="21">
        <f t="shared" si="160"/>
        <v>0.7410321314263392</v>
      </c>
      <c r="AL556" s="21">
        <f t="shared" si="161"/>
        <v>1.5233458405234084</v>
      </c>
      <c r="AM556" s="21">
        <f t="shared" si="162"/>
        <v>0.4464643227204205</v>
      </c>
      <c r="AN556" s="21">
        <f t="shared" si="163"/>
        <v>0.4464643227204205</v>
      </c>
      <c r="AO556" s="21">
        <f t="shared" si="170"/>
        <v>2.71</v>
      </c>
    </row>
    <row r="557" spans="1:41" ht="12.75">
      <c r="A557" s="12" t="s">
        <v>1155</v>
      </c>
      <c r="B557" s="13" t="s">
        <v>1156</v>
      </c>
      <c r="C557" s="14" t="s">
        <v>1134</v>
      </c>
      <c r="D557" s="15"/>
      <c r="E557" s="15"/>
      <c r="F557" s="33">
        <v>259562412</v>
      </c>
      <c r="G557" s="31">
        <v>86.47</v>
      </c>
      <c r="H557" s="18">
        <f t="shared" si="164"/>
        <v>0.8647</v>
      </c>
      <c r="I557" s="16">
        <v>2064883.56</v>
      </c>
      <c r="J557" s="16">
        <v>163802.41</v>
      </c>
      <c r="L557" s="16">
        <v>138077.57</v>
      </c>
      <c r="M557" s="19">
        <f t="shared" si="165"/>
        <v>2366763.54</v>
      </c>
      <c r="N557" s="16">
        <v>2686000</v>
      </c>
      <c r="O557" s="16">
        <v>2107028</v>
      </c>
      <c r="Q557" s="19">
        <f t="shared" si="166"/>
        <v>4793028</v>
      </c>
      <c r="R557" s="16">
        <v>1061584</v>
      </c>
      <c r="S557" s="16">
        <v>51827</v>
      </c>
      <c r="U557" s="20">
        <f t="shared" si="167"/>
        <v>1113411</v>
      </c>
      <c r="V557" s="19">
        <f t="shared" si="168"/>
        <v>8273202.540000001</v>
      </c>
      <c r="W557" s="21">
        <f t="shared" si="152"/>
        <v>0.4089898810155917</v>
      </c>
      <c r="X557" s="21">
        <f t="shared" si="169"/>
        <v>0</v>
      </c>
      <c r="Y557" s="21">
        <f t="shared" si="153"/>
        <v>0.019967066726132906</v>
      </c>
      <c r="Z557" s="21">
        <f t="shared" si="154"/>
        <v>0.42895694774172466</v>
      </c>
      <c r="AA557" s="22">
        <f t="shared" si="155"/>
        <v>1.846580158917617</v>
      </c>
      <c r="AB557" s="22">
        <f t="shared" si="156"/>
        <v>0.9118283043232008</v>
      </c>
      <c r="AC557" s="23"/>
      <c r="AD557" s="22">
        <f t="shared" si="157"/>
        <v>3.187365410982543</v>
      </c>
      <c r="AE557" s="32">
        <v>209966.94214876034</v>
      </c>
      <c r="AF557" s="25">
        <f t="shared" si="158"/>
        <v>6692.413688547313</v>
      </c>
      <c r="AG557" s="25"/>
      <c r="AH557" s="25">
        <f t="shared" si="159"/>
        <v>6692.413688547313</v>
      </c>
      <c r="AJ557" s="27">
        <v>300054202</v>
      </c>
      <c r="AK557" s="21">
        <f t="shared" si="160"/>
        <v>0.7887786687286586</v>
      </c>
      <c r="AL557" s="21">
        <f t="shared" si="161"/>
        <v>1.5973873946947759</v>
      </c>
      <c r="AM557" s="21">
        <f t="shared" si="162"/>
        <v>0.35379741157565925</v>
      </c>
      <c r="AN557" s="21">
        <f t="shared" si="163"/>
        <v>0.3710699575538689</v>
      </c>
      <c r="AO557" s="21">
        <f t="shared" si="170"/>
        <v>2.757</v>
      </c>
    </row>
    <row r="558" spans="1:41" ht="12.75">
      <c r="A558" s="12" t="s">
        <v>1157</v>
      </c>
      <c r="B558" s="13" t="s">
        <v>1158</v>
      </c>
      <c r="C558" s="14" t="s">
        <v>1134</v>
      </c>
      <c r="D558" s="15"/>
      <c r="E558" s="15"/>
      <c r="F558" s="33">
        <v>269428800</v>
      </c>
      <c r="G558" s="31">
        <v>104.66</v>
      </c>
      <c r="H558" s="18">
        <f t="shared" si="164"/>
        <v>1.0466</v>
      </c>
      <c r="I558" s="16">
        <v>1785615.9700000002</v>
      </c>
      <c r="J558" s="16">
        <v>141626.85</v>
      </c>
      <c r="L558" s="16">
        <v>119384.65</v>
      </c>
      <c r="M558" s="19">
        <f t="shared" si="165"/>
        <v>2046627.4700000002</v>
      </c>
      <c r="O558" s="16">
        <v>4934695</v>
      </c>
      <c r="Q558" s="19">
        <f t="shared" si="166"/>
        <v>4934695</v>
      </c>
      <c r="R558" s="16">
        <v>849816</v>
      </c>
      <c r="S558" s="16">
        <v>53886</v>
      </c>
      <c r="U558" s="20">
        <f t="shared" si="167"/>
        <v>903702</v>
      </c>
      <c r="V558" s="19">
        <f t="shared" si="168"/>
        <v>7885024.470000001</v>
      </c>
      <c r="W558" s="21">
        <f t="shared" si="152"/>
        <v>0.3154139423847785</v>
      </c>
      <c r="X558" s="21">
        <f t="shared" si="169"/>
        <v>0</v>
      </c>
      <c r="Y558" s="21">
        <f t="shared" si="153"/>
        <v>0.020000089077336945</v>
      </c>
      <c r="Z558" s="21">
        <f t="shared" si="154"/>
        <v>0.3354140314621154</v>
      </c>
      <c r="AA558" s="22">
        <f t="shared" si="155"/>
        <v>1.8315395384606248</v>
      </c>
      <c r="AB558" s="22">
        <f t="shared" si="156"/>
        <v>0.7596171864329277</v>
      </c>
      <c r="AC558" s="23"/>
      <c r="AD558" s="22">
        <f t="shared" si="157"/>
        <v>2.926570756355668</v>
      </c>
      <c r="AE558" s="32">
        <v>230909.91884580703</v>
      </c>
      <c r="AF558" s="25">
        <f t="shared" si="158"/>
        <v>6757.742158465994</v>
      </c>
      <c r="AG558" s="25"/>
      <c r="AH558" s="25">
        <f t="shared" si="159"/>
        <v>6757.742158465994</v>
      </c>
      <c r="AJ558" s="27">
        <v>257432448</v>
      </c>
      <c r="AK558" s="21">
        <f t="shared" si="160"/>
        <v>0.7950153470940852</v>
      </c>
      <c r="AL558" s="21">
        <f t="shared" si="161"/>
        <v>1.9168892804064857</v>
      </c>
      <c r="AM558" s="21">
        <f t="shared" si="162"/>
        <v>0.33011223200581147</v>
      </c>
      <c r="AN558" s="21">
        <f t="shared" si="163"/>
        <v>0.3510443252281857</v>
      </c>
      <c r="AO558" s="21">
        <f t="shared" si="170"/>
        <v>3.063</v>
      </c>
    </row>
    <row r="559" spans="1:41" ht="12.75">
      <c r="A559" s="12" t="s">
        <v>1159</v>
      </c>
      <c r="B559" s="13" t="s">
        <v>1160</v>
      </c>
      <c r="C559" s="14" t="s">
        <v>1134</v>
      </c>
      <c r="D559" s="15"/>
      <c r="E559" s="15"/>
      <c r="F559" s="33">
        <v>866043745</v>
      </c>
      <c r="G559" s="31">
        <v>105.42</v>
      </c>
      <c r="H559" s="18">
        <f t="shared" si="164"/>
        <v>1.0542</v>
      </c>
      <c r="I559" s="16">
        <v>5571155.14</v>
      </c>
      <c r="J559" s="16">
        <v>450881.67</v>
      </c>
      <c r="L559" s="16">
        <v>380071.62</v>
      </c>
      <c r="M559" s="19">
        <f t="shared" si="165"/>
        <v>6402108.43</v>
      </c>
      <c r="N559" s="16">
        <v>13086852</v>
      </c>
      <c r="Q559" s="19">
        <f t="shared" si="166"/>
        <v>13086852</v>
      </c>
      <c r="R559" s="16">
        <v>4151546.88</v>
      </c>
      <c r="S559" s="16">
        <v>259813</v>
      </c>
      <c r="U559" s="20">
        <f t="shared" si="167"/>
        <v>4411359.88</v>
      </c>
      <c r="V559" s="19">
        <f t="shared" si="168"/>
        <v>23900320.310000002</v>
      </c>
      <c r="W559" s="21">
        <f t="shared" si="152"/>
        <v>0.4793691893704515</v>
      </c>
      <c r="X559" s="21">
        <f t="shared" si="169"/>
        <v>0</v>
      </c>
      <c r="Y559" s="21">
        <f t="shared" si="153"/>
        <v>0.029999985739750365</v>
      </c>
      <c r="Z559" s="21">
        <f t="shared" si="154"/>
        <v>0.5093691751102019</v>
      </c>
      <c r="AA559" s="22">
        <f t="shared" si="155"/>
        <v>1.5111075018502673</v>
      </c>
      <c r="AB559" s="22">
        <f t="shared" si="156"/>
        <v>0.7392361490931384</v>
      </c>
      <c r="AC559" s="23"/>
      <c r="AD559" s="22">
        <f t="shared" si="157"/>
        <v>2.759712826053608</v>
      </c>
      <c r="AE559" s="32">
        <v>231743.27760993622</v>
      </c>
      <c r="AF559" s="25">
        <f t="shared" si="158"/>
        <v>6395.44895571843</v>
      </c>
      <c r="AG559" s="25"/>
      <c r="AH559" s="25">
        <f t="shared" si="159"/>
        <v>6395.44895571843</v>
      </c>
      <c r="AJ559" s="27">
        <v>821565302</v>
      </c>
      <c r="AK559" s="21">
        <f t="shared" si="160"/>
        <v>0.7792574022314296</v>
      </c>
      <c r="AL559" s="21">
        <f t="shared" si="161"/>
        <v>1.5929168342603641</v>
      </c>
      <c r="AM559" s="21">
        <f t="shared" si="162"/>
        <v>0.5053215940222363</v>
      </c>
      <c r="AN559" s="21">
        <f t="shared" si="163"/>
        <v>0.5369457387332554</v>
      </c>
      <c r="AO559" s="21">
        <f t="shared" si="170"/>
        <v>2.909</v>
      </c>
    </row>
    <row r="560" spans="1:41" ht="12.75">
      <c r="A560" s="12" t="s">
        <v>1161</v>
      </c>
      <c r="B560" s="13" t="s">
        <v>264</v>
      </c>
      <c r="C560" s="14" t="s">
        <v>1134</v>
      </c>
      <c r="D560" s="15"/>
      <c r="E560" s="15"/>
      <c r="F560" s="33">
        <v>665227659</v>
      </c>
      <c r="G560" s="31">
        <v>96.21</v>
      </c>
      <c r="H560" s="18">
        <f t="shared" si="164"/>
        <v>0.9621</v>
      </c>
      <c r="I560" s="16">
        <v>4545778.22</v>
      </c>
      <c r="J560" s="16">
        <v>365666.55</v>
      </c>
      <c r="L560" s="16">
        <v>308239.37</v>
      </c>
      <c r="M560" s="19">
        <f t="shared" si="165"/>
        <v>5219684.14</v>
      </c>
      <c r="N560" s="16">
        <v>5270238</v>
      </c>
      <c r="O560" s="16">
        <v>5760359</v>
      </c>
      <c r="Q560" s="19">
        <f t="shared" si="166"/>
        <v>11030597</v>
      </c>
      <c r="R560" s="16">
        <v>3908612</v>
      </c>
      <c r="S560" s="16">
        <v>132842.1</v>
      </c>
      <c r="U560" s="20">
        <f t="shared" si="167"/>
        <v>4041454.1</v>
      </c>
      <c r="V560" s="19">
        <f t="shared" si="168"/>
        <v>20291735.24</v>
      </c>
      <c r="W560" s="21">
        <f t="shared" si="152"/>
        <v>0.5875600551359517</v>
      </c>
      <c r="X560" s="21">
        <f t="shared" si="169"/>
        <v>0</v>
      </c>
      <c r="Y560" s="21">
        <f t="shared" si="153"/>
        <v>0.01996941922103693</v>
      </c>
      <c r="Z560" s="21">
        <f t="shared" si="154"/>
        <v>0.6075294743569886</v>
      </c>
      <c r="AA560" s="22">
        <f t="shared" si="155"/>
        <v>1.6581687262645823</v>
      </c>
      <c r="AB560" s="22">
        <f t="shared" si="156"/>
        <v>0.7846462890383216</v>
      </c>
      <c r="AC560" s="23"/>
      <c r="AD560" s="22">
        <f t="shared" si="157"/>
        <v>3.050344489659892</v>
      </c>
      <c r="AE560" s="32">
        <v>231090.97782258064</v>
      </c>
      <c r="AF560" s="25">
        <f t="shared" si="158"/>
        <v>7049.070908112251</v>
      </c>
      <c r="AG560" s="25"/>
      <c r="AH560" s="25">
        <f t="shared" si="159"/>
        <v>7049.070908112251</v>
      </c>
      <c r="AJ560" s="27">
        <v>691392900</v>
      </c>
      <c r="AK560" s="21">
        <f t="shared" si="160"/>
        <v>0.7549519441116621</v>
      </c>
      <c r="AL560" s="21">
        <f t="shared" si="161"/>
        <v>1.595416585851547</v>
      </c>
      <c r="AM560" s="21">
        <f t="shared" si="162"/>
        <v>0.5653242895609718</v>
      </c>
      <c r="AN560" s="21">
        <f t="shared" si="163"/>
        <v>0.584537981226015</v>
      </c>
      <c r="AO560" s="21">
        <f t="shared" si="170"/>
        <v>2.935</v>
      </c>
    </row>
    <row r="561" spans="1:41" ht="12.75">
      <c r="A561" s="12" t="s">
        <v>1162</v>
      </c>
      <c r="B561" s="13" t="s">
        <v>1163</v>
      </c>
      <c r="C561" s="14" t="s">
        <v>1134</v>
      </c>
      <c r="D561" s="15"/>
      <c r="E561" s="15"/>
      <c r="F561" s="33">
        <v>205737900</v>
      </c>
      <c r="G561" s="31">
        <v>115.86</v>
      </c>
      <c r="H561" s="18">
        <f t="shared" si="164"/>
        <v>1.1586</v>
      </c>
      <c r="I561" s="16">
        <v>1254467.3</v>
      </c>
      <c r="J561" s="16">
        <v>100330.74</v>
      </c>
      <c r="L561" s="16">
        <v>84574</v>
      </c>
      <c r="M561" s="19">
        <f t="shared" si="165"/>
        <v>1439372.04</v>
      </c>
      <c r="N561" s="16">
        <v>3802108</v>
      </c>
      <c r="Q561" s="19">
        <f t="shared" si="166"/>
        <v>3802108</v>
      </c>
      <c r="R561" s="16">
        <v>746659</v>
      </c>
      <c r="U561" s="20">
        <f t="shared" si="167"/>
        <v>746659</v>
      </c>
      <c r="V561" s="19">
        <f t="shared" si="168"/>
        <v>5988139.04</v>
      </c>
      <c r="W561" s="21">
        <f t="shared" si="152"/>
        <v>0.36291757619767673</v>
      </c>
      <c r="X561" s="21">
        <f t="shared" si="169"/>
        <v>0</v>
      </c>
      <c r="Y561" s="21">
        <f t="shared" si="153"/>
        <v>0</v>
      </c>
      <c r="Z561" s="21">
        <f t="shared" si="154"/>
        <v>0.36291757619767673</v>
      </c>
      <c r="AA561" s="22">
        <f t="shared" si="155"/>
        <v>1.848034805449069</v>
      </c>
      <c r="AB561" s="22">
        <f t="shared" si="156"/>
        <v>0.6996144317600209</v>
      </c>
      <c r="AC561" s="23"/>
      <c r="AD561" s="22">
        <f t="shared" si="157"/>
        <v>2.9105668134067666</v>
      </c>
      <c r="AE561" s="32">
        <v>212903.2073310424</v>
      </c>
      <c r="AF561" s="25">
        <f t="shared" si="158"/>
        <v>6196.690097255922</v>
      </c>
      <c r="AG561" s="25"/>
      <c r="AH561" s="25">
        <f t="shared" si="159"/>
        <v>6196.690097255922</v>
      </c>
      <c r="AJ561" s="27">
        <v>177574573</v>
      </c>
      <c r="AK561" s="21">
        <f t="shared" si="160"/>
        <v>0.8105732795426741</v>
      </c>
      <c r="AL561" s="21">
        <f t="shared" si="161"/>
        <v>2.1411331227022012</v>
      </c>
      <c r="AM561" s="21">
        <f t="shared" si="162"/>
        <v>0.4204763032148753</v>
      </c>
      <c r="AN561" s="21">
        <f t="shared" si="163"/>
        <v>0.4204763032148753</v>
      </c>
      <c r="AO561" s="21">
        <f t="shared" si="170"/>
        <v>3.372</v>
      </c>
    </row>
    <row r="562" spans="1:41" ht="12.75">
      <c r="A562" s="12" t="s">
        <v>1164</v>
      </c>
      <c r="B562" s="13" t="s">
        <v>1165</v>
      </c>
      <c r="C562" s="14" t="s">
        <v>1134</v>
      </c>
      <c r="D562" s="30"/>
      <c r="E562" s="15"/>
      <c r="F562" s="33">
        <v>713380604</v>
      </c>
      <c r="G562" s="31">
        <v>88.43</v>
      </c>
      <c r="H562" s="18">
        <f t="shared" si="164"/>
        <v>0.8843000000000001</v>
      </c>
      <c r="I562" s="16">
        <v>5284856.37</v>
      </c>
      <c r="L562" s="16">
        <v>353555.44</v>
      </c>
      <c r="M562" s="19">
        <f t="shared" si="165"/>
        <v>5638411.8100000005</v>
      </c>
      <c r="N562" s="16">
        <v>10150345</v>
      </c>
      <c r="Q562" s="19">
        <f t="shared" si="166"/>
        <v>10150345</v>
      </c>
      <c r="R562" s="16">
        <v>10658169.6</v>
      </c>
      <c r="T562" s="16">
        <v>274696.36</v>
      </c>
      <c r="U562" s="20">
        <f t="shared" si="167"/>
        <v>10932865.959999999</v>
      </c>
      <c r="V562" s="19">
        <f t="shared" si="168"/>
        <v>26721622.770000003</v>
      </c>
      <c r="W562" s="21">
        <f t="shared" si="152"/>
        <v>1.4940369194562515</v>
      </c>
      <c r="X562" s="21">
        <f t="shared" si="169"/>
        <v>0.038506283806953624</v>
      </c>
      <c r="Y562" s="21">
        <f t="shared" si="153"/>
        <v>0</v>
      </c>
      <c r="Z562" s="21">
        <f t="shared" si="154"/>
        <v>1.532543203263205</v>
      </c>
      <c r="AA562" s="22">
        <f t="shared" si="155"/>
        <v>1.4228512722501774</v>
      </c>
      <c r="AB562" s="22">
        <f t="shared" si="156"/>
        <v>0.7903791858630348</v>
      </c>
      <c r="AC562" s="23"/>
      <c r="AD562" s="22">
        <f t="shared" si="157"/>
        <v>3.745773661376418</v>
      </c>
      <c r="AE562" s="32">
        <v>110262.22172751559</v>
      </c>
      <c r="AF562" s="25">
        <f t="shared" si="158"/>
        <v>4130.173259917745</v>
      </c>
      <c r="AG562" s="25"/>
      <c r="AH562" s="25">
        <f t="shared" si="159"/>
        <v>4130.173259917745</v>
      </c>
      <c r="AJ562" s="27">
        <v>806381046</v>
      </c>
      <c r="AK562" s="21">
        <f t="shared" si="160"/>
        <v>0.6992242486314592</v>
      </c>
      <c r="AL562" s="21">
        <f t="shared" si="161"/>
        <v>1.2587529246068117</v>
      </c>
      <c r="AM562" s="21">
        <f t="shared" si="162"/>
        <v>1.3217286855723045</v>
      </c>
      <c r="AN562" s="21">
        <f t="shared" si="163"/>
        <v>1.3557940150294652</v>
      </c>
      <c r="AO562" s="21">
        <f t="shared" si="170"/>
        <v>3.314</v>
      </c>
    </row>
    <row r="563" spans="1:41" ht="12.75">
      <c r="A563" s="12" t="s">
        <v>1166</v>
      </c>
      <c r="B563" s="13" t="s">
        <v>1167</v>
      </c>
      <c r="C563" s="14" t="s">
        <v>1134</v>
      </c>
      <c r="D563" s="15"/>
      <c r="E563" s="15"/>
      <c r="F563" s="33">
        <v>348609783</v>
      </c>
      <c r="G563" s="31">
        <v>95.26</v>
      </c>
      <c r="H563" s="18">
        <f t="shared" si="164"/>
        <v>0.9526</v>
      </c>
      <c r="I563" s="16">
        <v>2477054.8699999996</v>
      </c>
      <c r="J563" s="16">
        <v>196493.6</v>
      </c>
      <c r="L563" s="16">
        <v>165634.68</v>
      </c>
      <c r="M563" s="19">
        <f t="shared" si="165"/>
        <v>2839183.15</v>
      </c>
      <c r="N563" s="16">
        <v>6034296</v>
      </c>
      <c r="Q563" s="19">
        <f t="shared" si="166"/>
        <v>6034296</v>
      </c>
      <c r="R563" s="16">
        <v>3740812</v>
      </c>
      <c r="S563" s="16">
        <v>174305</v>
      </c>
      <c r="U563" s="20">
        <f t="shared" si="167"/>
        <v>3915117</v>
      </c>
      <c r="V563" s="19">
        <f t="shared" si="168"/>
        <v>12788596.149999999</v>
      </c>
      <c r="W563" s="21">
        <f t="shared" si="152"/>
        <v>1.0730656976427997</v>
      </c>
      <c r="X563" s="21">
        <f t="shared" si="169"/>
        <v>0</v>
      </c>
      <c r="Y563" s="21">
        <f t="shared" si="153"/>
        <v>0.05000003112362454</v>
      </c>
      <c r="Z563" s="21">
        <f t="shared" si="154"/>
        <v>1.1230657287664243</v>
      </c>
      <c r="AA563" s="22">
        <f t="shared" si="155"/>
        <v>1.7309600287379199</v>
      </c>
      <c r="AB563" s="22">
        <f t="shared" si="156"/>
        <v>0.814430141795533</v>
      </c>
      <c r="AC563" s="23"/>
      <c r="AD563" s="22">
        <f t="shared" si="157"/>
        <v>3.6684558992998766</v>
      </c>
      <c r="AE563" s="32">
        <v>176249.06924795234</v>
      </c>
      <c r="AF563" s="25">
        <f t="shared" si="158"/>
        <v>6465.619378287633</v>
      </c>
      <c r="AG563" s="25"/>
      <c r="AH563" s="25">
        <f t="shared" si="159"/>
        <v>6465.619378287633</v>
      </c>
      <c r="AJ563" s="27">
        <v>365920250</v>
      </c>
      <c r="AK563" s="21">
        <f t="shared" si="160"/>
        <v>0.7759021672071988</v>
      </c>
      <c r="AL563" s="21">
        <f t="shared" si="161"/>
        <v>1.649074081032684</v>
      </c>
      <c r="AM563" s="21">
        <f t="shared" si="162"/>
        <v>1.0223025372331813</v>
      </c>
      <c r="AN563" s="21">
        <f t="shared" si="163"/>
        <v>1.0699372335911992</v>
      </c>
      <c r="AO563" s="21">
        <f t="shared" si="170"/>
        <v>3.495</v>
      </c>
    </row>
    <row r="564" spans="1:41" ht="12.75">
      <c r="A564" s="12" t="s">
        <v>1168</v>
      </c>
      <c r="B564" s="13" t="s">
        <v>1169</v>
      </c>
      <c r="C564" s="14" t="s">
        <v>1134</v>
      </c>
      <c r="D564" s="15"/>
      <c r="E564" s="15"/>
      <c r="F564" s="33">
        <v>372490882</v>
      </c>
      <c r="G564" s="31">
        <v>84.27</v>
      </c>
      <c r="H564" s="18">
        <f t="shared" si="164"/>
        <v>0.8427</v>
      </c>
      <c r="I564" s="16">
        <v>3110946.17</v>
      </c>
      <c r="L564" s="16">
        <v>208637.95</v>
      </c>
      <c r="M564" s="19">
        <f t="shared" si="165"/>
        <v>3319584.12</v>
      </c>
      <c r="N564" s="16">
        <v>4569906</v>
      </c>
      <c r="O564" s="16">
        <v>4181857</v>
      </c>
      <c r="Q564" s="19">
        <f t="shared" si="166"/>
        <v>8751763</v>
      </c>
      <c r="R564" s="16">
        <v>5265457.46</v>
      </c>
      <c r="T564" s="16">
        <v>152764.8</v>
      </c>
      <c r="U564" s="20">
        <f t="shared" si="167"/>
        <v>5418222.26</v>
      </c>
      <c r="V564" s="19">
        <f t="shared" si="168"/>
        <v>17489569.38</v>
      </c>
      <c r="W564" s="21">
        <f t="shared" si="152"/>
        <v>1.4135802282537482</v>
      </c>
      <c r="X564" s="21">
        <f t="shared" si="169"/>
        <v>0.041011688441812646</v>
      </c>
      <c r="Y564" s="21">
        <f t="shared" si="153"/>
        <v>0</v>
      </c>
      <c r="Z564" s="21">
        <f t="shared" si="154"/>
        <v>1.4545919166955608</v>
      </c>
      <c r="AA564" s="22">
        <f t="shared" si="155"/>
        <v>2.3495240884849364</v>
      </c>
      <c r="AB564" s="22">
        <f t="shared" si="156"/>
        <v>0.8911853364507323</v>
      </c>
      <c r="AC564" s="23"/>
      <c r="AD564" s="22">
        <f t="shared" si="157"/>
        <v>4.695301341631229</v>
      </c>
      <c r="AE564" s="32">
        <v>142757.38653366585</v>
      </c>
      <c r="AF564" s="25">
        <f t="shared" si="158"/>
        <v>6702.889485192892</v>
      </c>
      <c r="AG564" s="25"/>
      <c r="AH564" s="25">
        <f t="shared" si="159"/>
        <v>6702.889485192892</v>
      </c>
      <c r="AJ564" s="27">
        <v>441683294</v>
      </c>
      <c r="AK564" s="21">
        <f t="shared" si="160"/>
        <v>0.7515756572853308</v>
      </c>
      <c r="AL564" s="21">
        <f t="shared" si="161"/>
        <v>1.9814566497957697</v>
      </c>
      <c r="AM564" s="21">
        <f t="shared" si="162"/>
        <v>1.1921341675195893</v>
      </c>
      <c r="AN564" s="21">
        <f t="shared" si="163"/>
        <v>1.2267211220354646</v>
      </c>
      <c r="AO564" s="21">
        <f t="shared" si="170"/>
        <v>3.96</v>
      </c>
    </row>
    <row r="565" spans="1:41" ht="12.75">
      <c r="A565" s="12" t="s">
        <v>1170</v>
      </c>
      <c r="B565" s="13" t="s">
        <v>219</v>
      </c>
      <c r="C565" s="14" t="s">
        <v>1134</v>
      </c>
      <c r="D565" s="15"/>
      <c r="E565" s="15"/>
      <c r="F565" s="33">
        <v>678864487</v>
      </c>
      <c r="G565" s="31">
        <v>93.3</v>
      </c>
      <c r="H565" s="18">
        <f t="shared" si="164"/>
        <v>0.9329999999999999</v>
      </c>
      <c r="I565" s="16">
        <v>4987809.24</v>
      </c>
      <c r="J565" s="16">
        <v>395643.52</v>
      </c>
      <c r="L565" s="16">
        <v>333508.51</v>
      </c>
      <c r="M565" s="19">
        <f t="shared" si="165"/>
        <v>5716961.27</v>
      </c>
      <c r="N565" s="16">
        <v>5732086</v>
      </c>
      <c r="O565" s="16">
        <v>7665892</v>
      </c>
      <c r="Q565" s="19">
        <f t="shared" si="166"/>
        <v>13397978</v>
      </c>
      <c r="R565" s="16">
        <v>3918569.63</v>
      </c>
      <c r="S565" s="16">
        <v>135772.9</v>
      </c>
      <c r="U565" s="20">
        <f t="shared" si="167"/>
        <v>4054342.53</v>
      </c>
      <c r="V565" s="19">
        <f t="shared" si="168"/>
        <v>23169281.800000004</v>
      </c>
      <c r="W565" s="21">
        <f t="shared" si="152"/>
        <v>0.5772241301525027</v>
      </c>
      <c r="X565" s="21">
        <f t="shared" si="169"/>
        <v>0</v>
      </c>
      <c r="Y565" s="21">
        <f t="shared" si="153"/>
        <v>0.02000000038299249</v>
      </c>
      <c r="Z565" s="21">
        <f t="shared" si="154"/>
        <v>0.5972241305354952</v>
      </c>
      <c r="AA565" s="22">
        <f t="shared" si="155"/>
        <v>1.9735865193372533</v>
      </c>
      <c r="AB565" s="22">
        <f t="shared" si="156"/>
        <v>0.8421358576678646</v>
      </c>
      <c r="AC565" s="23"/>
      <c r="AD565" s="22">
        <f t="shared" si="157"/>
        <v>3.412946507540614</v>
      </c>
      <c r="AE565" s="32">
        <v>245939.39436026936</v>
      </c>
      <c r="AF565" s="25">
        <f t="shared" si="158"/>
        <v>8393.77997048535</v>
      </c>
      <c r="AG565" s="25"/>
      <c r="AH565" s="25">
        <f t="shared" si="159"/>
        <v>8393.77997048535</v>
      </c>
      <c r="AJ565" s="27">
        <v>727543958</v>
      </c>
      <c r="AK565" s="21">
        <f t="shared" si="160"/>
        <v>0.7857891206623147</v>
      </c>
      <c r="AL565" s="21">
        <f t="shared" si="161"/>
        <v>1.8415351887232634</v>
      </c>
      <c r="AM565" s="21">
        <f t="shared" si="162"/>
        <v>0.5386024565130124</v>
      </c>
      <c r="AN565" s="21">
        <f t="shared" si="163"/>
        <v>0.557264270484121</v>
      </c>
      <c r="AO565" s="21">
        <f t="shared" si="170"/>
        <v>3.185</v>
      </c>
    </row>
    <row r="566" spans="1:41" ht="12.75">
      <c r="A566" s="12" t="s">
        <v>1171</v>
      </c>
      <c r="B566" s="13" t="s">
        <v>1172</v>
      </c>
      <c r="C566" s="14" t="s">
        <v>1134</v>
      </c>
      <c r="D566" s="15"/>
      <c r="E566" s="15"/>
      <c r="F566" s="33">
        <v>571110945</v>
      </c>
      <c r="G566" s="31">
        <v>109.86</v>
      </c>
      <c r="H566" s="18">
        <f t="shared" si="164"/>
        <v>1.0986</v>
      </c>
      <c r="I566" s="16">
        <v>3589886.5699999994</v>
      </c>
      <c r="J566" s="16">
        <v>286670.29</v>
      </c>
      <c r="L566" s="16">
        <v>241649.51</v>
      </c>
      <c r="M566" s="19">
        <f t="shared" si="165"/>
        <v>4118206.369999999</v>
      </c>
      <c r="N566" s="16">
        <v>7067893</v>
      </c>
      <c r="Q566" s="19">
        <f t="shared" si="166"/>
        <v>7067893</v>
      </c>
      <c r="R566" s="16">
        <v>561340.94</v>
      </c>
      <c r="S566" s="16">
        <v>114222.19</v>
      </c>
      <c r="U566" s="20">
        <f t="shared" si="167"/>
        <v>675563.1299999999</v>
      </c>
      <c r="V566" s="19">
        <f t="shared" si="168"/>
        <v>11861662.5</v>
      </c>
      <c r="W566" s="21">
        <f t="shared" si="152"/>
        <v>0.09828929823784062</v>
      </c>
      <c r="X566" s="21">
        <f t="shared" si="169"/>
        <v>0</v>
      </c>
      <c r="Y566" s="21">
        <f t="shared" si="153"/>
        <v>0.020000000175097326</v>
      </c>
      <c r="Z566" s="21">
        <f t="shared" si="154"/>
        <v>0.11828929841293793</v>
      </c>
      <c r="AA566" s="22">
        <f t="shared" si="155"/>
        <v>1.23756917318403</v>
      </c>
      <c r="AB566" s="22">
        <f t="shared" si="156"/>
        <v>0.7210869282149722</v>
      </c>
      <c r="AC566" s="23"/>
      <c r="AD566" s="22">
        <f t="shared" si="157"/>
        <v>2.0769453998119403</v>
      </c>
      <c r="AE566" s="32">
        <v>264217.40152851265</v>
      </c>
      <c r="AF566" s="25">
        <f t="shared" si="158"/>
        <v>5487.651166549087</v>
      </c>
      <c r="AG566" s="25"/>
      <c r="AH566" s="25">
        <f t="shared" si="159"/>
        <v>5487.651166549087</v>
      </c>
      <c r="AJ566" s="27">
        <v>520028355</v>
      </c>
      <c r="AK566" s="21">
        <f t="shared" si="160"/>
        <v>0.7919195810005396</v>
      </c>
      <c r="AL566" s="21">
        <f t="shared" si="161"/>
        <v>1.3591360801854737</v>
      </c>
      <c r="AM566" s="21">
        <f t="shared" si="162"/>
        <v>0.10794429469139234</v>
      </c>
      <c r="AN566" s="21">
        <f t="shared" si="163"/>
        <v>0.12990890275588912</v>
      </c>
      <c r="AO566" s="21">
        <f t="shared" si="170"/>
        <v>2.2809999999999997</v>
      </c>
    </row>
    <row r="567" spans="6:41" ht="12.75">
      <c r="F567" s="19">
        <f>SUM(F2:F566)</f>
        <v>983032022162</v>
      </c>
      <c r="G567" s="31">
        <v>84.29314351757901</v>
      </c>
      <c r="H567" s="18">
        <f t="shared" si="164"/>
        <v>0.8429314351757902</v>
      </c>
      <c r="I567" s="19">
        <f aca="true" t="shared" si="171" ref="I567:V567">SUM(I2:I566)</f>
        <v>4540550746.257</v>
      </c>
      <c r="J567" s="19">
        <f t="shared" si="171"/>
        <v>133947508.44999991</v>
      </c>
      <c r="K567" s="19">
        <f t="shared" si="171"/>
        <v>26848237.000000007</v>
      </c>
      <c r="L567" s="19">
        <f t="shared" si="171"/>
        <v>170341234.13999987</v>
      </c>
      <c r="M567" s="19">
        <f t="shared" si="171"/>
        <v>4871687725.847002</v>
      </c>
      <c r="N567" s="19">
        <f t="shared" si="171"/>
        <v>11446814102</v>
      </c>
      <c r="O567" s="19">
        <f t="shared" si="171"/>
        <v>2660816372.91</v>
      </c>
      <c r="P567" s="19">
        <f t="shared" si="171"/>
        <v>47060461</v>
      </c>
      <c r="Q567" s="19">
        <f t="shared" si="171"/>
        <v>14154690935.91</v>
      </c>
      <c r="R567" s="19">
        <f t="shared" si="171"/>
        <v>7754790366.940001</v>
      </c>
      <c r="S567" s="19">
        <f t="shared" si="171"/>
        <v>89304239.29999997</v>
      </c>
      <c r="T567" s="19">
        <f t="shared" si="171"/>
        <v>244280130.11</v>
      </c>
      <c r="U567" s="19">
        <f t="shared" si="171"/>
        <v>8088374736.349997</v>
      </c>
      <c r="V567" s="19">
        <f t="shared" si="171"/>
        <v>27114753398.106983</v>
      </c>
      <c r="W567" s="21">
        <f t="shared" si="152"/>
        <v>0.7888644715646953</v>
      </c>
      <c r="X567" s="21">
        <f t="shared" si="169"/>
        <v>0.02484966151690057</v>
      </c>
      <c r="Y567" s="21">
        <f t="shared" si="153"/>
        <v>0.009084570724724872</v>
      </c>
      <c r="Z567" s="21">
        <f t="shared" si="154"/>
        <v>0.8227987038063205</v>
      </c>
      <c r="AA567" s="22">
        <f t="shared" si="155"/>
        <v>1.4399013070580686</v>
      </c>
      <c r="AB567" s="22">
        <f t="shared" si="156"/>
        <v>0.4955777244298321</v>
      </c>
      <c r="AC567" s="23"/>
      <c r="AD567" s="22">
        <f t="shared" si="157"/>
        <v>2.7582777352942194</v>
      </c>
      <c r="AE567" s="32">
        <v>295869.40651137376</v>
      </c>
      <c r="AF567" s="25">
        <f t="shared" si="158"/>
        <v>8160.899965350367</v>
      </c>
      <c r="AG567" s="25"/>
      <c r="AH567" s="25">
        <f t="shared" si="159"/>
        <v>8160.899965350367</v>
      </c>
      <c r="AJ567" s="27">
        <f>SUM(AJ2:AJ566)</f>
        <v>1165964531500</v>
      </c>
      <c r="AK567" s="21">
        <f t="shared" si="160"/>
        <v>0.4178246931387897</v>
      </c>
      <c r="AL567" s="21">
        <f t="shared" si="161"/>
        <v>1.2139898387560857</v>
      </c>
      <c r="AM567" s="21">
        <f t="shared" si="162"/>
        <v>0.6650965923434696</v>
      </c>
      <c r="AN567" s="21">
        <f>(R567/AJ567)*100</f>
        <v>0.6650965923434696</v>
      </c>
      <c r="AO567" s="21">
        <f>(V567/AJ567)*100</f>
        <v>2.3255212886471055</v>
      </c>
    </row>
    <row r="568" spans="4:27" ht="12.75">
      <c r="D568" s="57"/>
      <c r="W568" s="21"/>
      <c r="X568" s="21"/>
      <c r="Y568" s="21"/>
      <c r="Z568" s="21"/>
      <c r="AA568" s="21"/>
    </row>
    <row r="570" spans="1:34" ht="12.75">
      <c r="A570" s="62" t="s">
        <v>1173</v>
      </c>
      <c r="B570" s="56" t="str">
        <f>C570&amp;" County"</f>
        <v>Atlantic County</v>
      </c>
      <c r="C570" s="40" t="s">
        <v>42</v>
      </c>
      <c r="F570" s="24">
        <f aca="true" t="shared" si="172" ref="F570:F590">SUMIF($C$2:$C$566,$C570,F$2:F$566)</f>
        <v>39021892854</v>
      </c>
      <c r="I570" s="24">
        <f aca="true" t="shared" si="173" ref="I570:V579">SUMIF($C$2:$C$566,$C570,I$2:I$566)</f>
        <v>156500165.18999997</v>
      </c>
      <c r="J570" s="24">
        <f t="shared" si="173"/>
        <v>8943179.999999998</v>
      </c>
      <c r="K570" s="24">
        <f t="shared" si="173"/>
        <v>9157134.999999998</v>
      </c>
      <c r="L570" s="24">
        <f t="shared" si="173"/>
        <v>2069075.2299999995</v>
      </c>
      <c r="M570" s="24">
        <f t="shared" si="173"/>
        <v>176669555.42</v>
      </c>
      <c r="N570" s="24">
        <f t="shared" si="173"/>
        <v>390240851</v>
      </c>
      <c r="O570" s="24">
        <f t="shared" si="173"/>
        <v>66070573</v>
      </c>
      <c r="P570" s="24">
        <f t="shared" si="173"/>
        <v>4441596</v>
      </c>
      <c r="Q570" s="24">
        <f t="shared" si="173"/>
        <v>460753020</v>
      </c>
      <c r="R570" s="24">
        <f t="shared" si="173"/>
        <v>402299363.00999993</v>
      </c>
      <c r="S570" s="24">
        <f t="shared" si="173"/>
        <v>842341</v>
      </c>
      <c r="T570" s="24">
        <f t="shared" si="173"/>
        <v>7226329.54</v>
      </c>
      <c r="U570" s="24">
        <f t="shared" si="173"/>
        <v>410368033.54999995</v>
      </c>
      <c r="V570" s="24">
        <f t="shared" si="173"/>
        <v>1047790608.9699997</v>
      </c>
      <c r="W570" s="21">
        <f aca="true" t="shared" si="174" ref="W570:W590">(R570/F570)*100</f>
        <v>1.030958094511711</v>
      </c>
      <c r="X570" s="21">
        <f aca="true" t="shared" si="175" ref="X570:X590">(T570/$F570)*100</f>
        <v>0.01851865455896062</v>
      </c>
      <c r="Y570" s="21">
        <f aca="true" t="shared" si="176" ref="Y570:Y590">(S570/$F570)*100</f>
        <v>0.0021586369558022466</v>
      </c>
      <c r="Z570" s="21">
        <f>W570+Y570</f>
        <v>1.0331167314675131</v>
      </c>
      <c r="AA570" s="21">
        <f aca="true" t="shared" si="177" ref="AA570:AA590">(Q570/F570)*100</f>
        <v>1.1807551769051865</v>
      </c>
      <c r="AB570" s="21">
        <f aca="true" t="shared" si="178" ref="AB570:AB590">(M570/F570)*100</f>
        <v>0.4527447094404345</v>
      </c>
      <c r="AD570" s="22">
        <f aca="true" t="shared" si="179" ref="AD570:AD590">((V570/F570)*100)-AC570</f>
        <v>2.6851352723720945</v>
      </c>
      <c r="AE570" s="32">
        <v>243733.54012229765</v>
      </c>
      <c r="AF570" s="25">
        <f aca="true" t="shared" si="180" ref="AF570:AF590">AE570/100*AD570</f>
        <v>6544.575256425005</v>
      </c>
      <c r="AG570" s="25"/>
      <c r="AH570" s="25"/>
    </row>
    <row r="571" spans="1:34" ht="12.75">
      <c r="A571" s="62" t="s">
        <v>1174</v>
      </c>
      <c r="B571" s="56" t="str">
        <f aca="true" t="shared" si="181" ref="B571:B590">C571&amp;" County"</f>
        <v>Bergen County</v>
      </c>
      <c r="C571" s="40" t="s">
        <v>89</v>
      </c>
      <c r="F571" s="24">
        <f t="shared" si="172"/>
        <v>153692655721</v>
      </c>
      <c r="I571" s="24">
        <f t="shared" si="173"/>
        <v>370968806.9969999</v>
      </c>
      <c r="J571" s="24">
        <f t="shared" si="173"/>
        <v>0</v>
      </c>
      <c r="K571" s="24">
        <f t="shared" si="173"/>
        <v>0</v>
      </c>
      <c r="L571" s="24">
        <f t="shared" si="173"/>
        <v>4057528.250000002</v>
      </c>
      <c r="M571" s="24">
        <f t="shared" si="173"/>
        <v>375026335.2470001</v>
      </c>
      <c r="N571" s="24">
        <f t="shared" si="173"/>
        <v>1798203930</v>
      </c>
      <c r="O571" s="24">
        <f t="shared" si="173"/>
        <v>252383944</v>
      </c>
      <c r="P571" s="24">
        <f t="shared" si="173"/>
        <v>0</v>
      </c>
      <c r="Q571" s="24">
        <f t="shared" si="173"/>
        <v>2050587874</v>
      </c>
      <c r="R571" s="24">
        <f t="shared" si="173"/>
        <v>1088002646.2800002</v>
      </c>
      <c r="S571" s="24">
        <f t="shared" si="173"/>
        <v>4182543.73</v>
      </c>
      <c r="T571" s="24">
        <f t="shared" si="173"/>
        <v>48266548.62</v>
      </c>
      <c r="U571" s="24">
        <f t="shared" si="173"/>
        <v>1140451738.63</v>
      </c>
      <c r="V571" s="24">
        <f t="shared" si="173"/>
        <v>3566065947.877001</v>
      </c>
      <c r="W571" s="21">
        <f t="shared" si="174"/>
        <v>0.7079080266887077</v>
      </c>
      <c r="X571" s="21">
        <f t="shared" si="175"/>
        <v>0.03140459015011023</v>
      </c>
      <c r="Y571" s="21">
        <f t="shared" si="176"/>
        <v>0.0027213686368935015</v>
      </c>
      <c r="Z571" s="21">
        <f aca="true" t="shared" si="182" ref="Z571:Z590">W571+Y571</f>
        <v>0.7106293953256012</v>
      </c>
      <c r="AA571" s="21">
        <f t="shared" si="177"/>
        <v>1.3342133131738285</v>
      </c>
      <c r="AB571" s="21">
        <f t="shared" si="178"/>
        <v>0.24401057648960767</v>
      </c>
      <c r="AD571" s="22">
        <f t="shared" si="179"/>
        <v>2.320257875139148</v>
      </c>
      <c r="AE571" s="32">
        <v>466567.2187541405</v>
      </c>
      <c r="AF571" s="25">
        <f t="shared" si="180"/>
        <v>10825.562635960641</v>
      </c>
      <c r="AG571" s="25"/>
      <c r="AH571" s="25"/>
    </row>
    <row r="572" spans="1:34" ht="12.75">
      <c r="A572" s="62" t="s">
        <v>1175</v>
      </c>
      <c r="B572" s="56" t="str">
        <f t="shared" si="181"/>
        <v>Burlington County</v>
      </c>
      <c r="C572" s="40" t="s">
        <v>230</v>
      </c>
      <c r="F572" s="24">
        <f t="shared" si="172"/>
        <v>43180578963</v>
      </c>
      <c r="I572" s="24">
        <f t="shared" si="173"/>
        <v>152523013.99999997</v>
      </c>
      <c r="J572" s="24">
        <f t="shared" si="173"/>
        <v>10186371</v>
      </c>
      <c r="K572" s="24">
        <f t="shared" si="173"/>
        <v>0</v>
      </c>
      <c r="L572" s="24">
        <f t="shared" si="173"/>
        <v>6784345.870000002</v>
      </c>
      <c r="M572" s="24">
        <f t="shared" si="173"/>
        <v>169493730.87</v>
      </c>
      <c r="N572" s="24">
        <f t="shared" si="173"/>
        <v>562332749</v>
      </c>
      <c r="O572" s="24">
        <f t="shared" si="173"/>
        <v>178774304</v>
      </c>
      <c r="P572" s="24">
        <f t="shared" si="173"/>
        <v>0</v>
      </c>
      <c r="Q572" s="24">
        <f t="shared" si="173"/>
        <v>741107053</v>
      </c>
      <c r="R572" s="24">
        <f t="shared" si="173"/>
        <v>239025455.02</v>
      </c>
      <c r="S572" s="24">
        <f t="shared" si="173"/>
        <v>10369388.78</v>
      </c>
      <c r="T572" s="24">
        <f t="shared" si="173"/>
        <v>4142202.9799999995</v>
      </c>
      <c r="U572" s="24">
        <f t="shared" si="173"/>
        <v>253537046.78</v>
      </c>
      <c r="V572" s="24">
        <f t="shared" si="173"/>
        <v>1164137830.65</v>
      </c>
      <c r="W572" s="21">
        <f t="shared" si="174"/>
        <v>0.5535485182466241</v>
      </c>
      <c r="X572" s="21">
        <f t="shared" si="175"/>
        <v>0.009592745348665463</v>
      </c>
      <c r="Y572" s="21">
        <f t="shared" si="176"/>
        <v>0.024014010532107926</v>
      </c>
      <c r="Z572" s="21">
        <f t="shared" si="182"/>
        <v>0.577562528778732</v>
      </c>
      <c r="AA572" s="21">
        <f t="shared" si="177"/>
        <v>1.7162971659899002</v>
      </c>
      <c r="AB572" s="21">
        <f t="shared" si="178"/>
        <v>0.3925230623128827</v>
      </c>
      <c r="AD572" s="22">
        <f t="shared" si="179"/>
        <v>2.6959755024301804</v>
      </c>
      <c r="AE572" s="32">
        <v>233269.34718456224</v>
      </c>
      <c r="AF572" s="25">
        <f t="shared" si="180"/>
        <v>6288.884454774603</v>
      </c>
      <c r="AG572" s="25"/>
      <c r="AH572" s="25"/>
    </row>
    <row r="573" spans="1:34" ht="12.75">
      <c r="A573" s="62" t="s">
        <v>1176</v>
      </c>
      <c r="B573" s="56" t="str">
        <f t="shared" si="181"/>
        <v>Camden County</v>
      </c>
      <c r="C573" s="40" t="s">
        <v>310</v>
      </c>
      <c r="F573" s="24">
        <f t="shared" si="172"/>
        <v>34900016634</v>
      </c>
      <c r="I573" s="24">
        <f t="shared" si="173"/>
        <v>291262737.99999994</v>
      </c>
      <c r="J573" s="24">
        <f t="shared" si="173"/>
        <v>9669478</v>
      </c>
      <c r="K573" s="24">
        <f t="shared" si="173"/>
        <v>0</v>
      </c>
      <c r="L573" s="24">
        <f t="shared" si="173"/>
        <v>7453394</v>
      </c>
      <c r="M573" s="24">
        <f t="shared" si="173"/>
        <v>308385610</v>
      </c>
      <c r="N573" s="24">
        <f t="shared" si="173"/>
        <v>560913862</v>
      </c>
      <c r="O573" s="24">
        <f t="shared" si="173"/>
        <v>61971784</v>
      </c>
      <c r="P573" s="24">
        <f t="shared" si="173"/>
        <v>0</v>
      </c>
      <c r="Q573" s="24">
        <f t="shared" si="173"/>
        <v>622885646</v>
      </c>
      <c r="R573" s="24">
        <f t="shared" si="173"/>
        <v>296586262.38</v>
      </c>
      <c r="S573" s="24">
        <f t="shared" si="173"/>
        <v>2800436</v>
      </c>
      <c r="T573" s="24">
        <f t="shared" si="173"/>
        <v>5608959.73</v>
      </c>
      <c r="U573" s="24">
        <f t="shared" si="173"/>
        <v>304995658.11</v>
      </c>
      <c r="V573" s="24">
        <f t="shared" si="173"/>
        <v>1236266914.1099997</v>
      </c>
      <c r="W573" s="21">
        <f t="shared" si="174"/>
        <v>0.8498169656774955</v>
      </c>
      <c r="X573" s="21">
        <f t="shared" si="175"/>
        <v>0.01607151019101718</v>
      </c>
      <c r="Y573" s="21">
        <f t="shared" si="176"/>
        <v>0.008024168095300512</v>
      </c>
      <c r="Z573" s="21">
        <f t="shared" si="182"/>
        <v>0.857841133772796</v>
      </c>
      <c r="AA573" s="21">
        <f t="shared" si="177"/>
        <v>1.7847717739858542</v>
      </c>
      <c r="AB573" s="21">
        <f t="shared" si="178"/>
        <v>0.8836259685319668</v>
      </c>
      <c r="AD573" s="22">
        <f t="shared" si="179"/>
        <v>3.5423103864816334</v>
      </c>
      <c r="AE573" s="32">
        <v>172164.34017722897</v>
      </c>
      <c r="AF573" s="25">
        <f t="shared" si="180"/>
        <v>6098.595303915554</v>
      </c>
      <c r="AG573" s="25"/>
      <c r="AH573" s="25"/>
    </row>
    <row r="574" spans="1:34" ht="12.75">
      <c r="A574" s="62" t="s">
        <v>1177</v>
      </c>
      <c r="B574" s="56" t="str">
        <f t="shared" si="181"/>
        <v>Cape May County</v>
      </c>
      <c r="C574" s="40" t="s">
        <v>385</v>
      </c>
      <c r="F574" s="24">
        <f t="shared" si="172"/>
        <v>47898662272</v>
      </c>
      <c r="I574" s="24">
        <f t="shared" si="173"/>
        <v>98334470.18</v>
      </c>
      <c r="J574" s="24">
        <f t="shared" si="173"/>
        <v>8071448.45</v>
      </c>
      <c r="K574" s="24">
        <f t="shared" si="173"/>
        <v>0</v>
      </c>
      <c r="L574" s="24">
        <f t="shared" si="173"/>
        <v>4685994.120000001</v>
      </c>
      <c r="M574" s="24">
        <f t="shared" si="173"/>
        <v>111091912.75</v>
      </c>
      <c r="N574" s="24">
        <f t="shared" si="173"/>
        <v>134100035</v>
      </c>
      <c r="O574" s="24">
        <f t="shared" si="173"/>
        <v>20256082</v>
      </c>
      <c r="P574" s="24">
        <f t="shared" si="173"/>
        <v>0</v>
      </c>
      <c r="Q574" s="24">
        <f t="shared" si="173"/>
        <v>154356117</v>
      </c>
      <c r="R574" s="24">
        <f t="shared" si="173"/>
        <v>186565211.41</v>
      </c>
      <c r="S574" s="24">
        <f t="shared" si="173"/>
        <v>0</v>
      </c>
      <c r="T574" s="24">
        <f t="shared" si="173"/>
        <v>6362613.1</v>
      </c>
      <c r="U574" s="24">
        <f t="shared" si="173"/>
        <v>192927824.51</v>
      </c>
      <c r="V574" s="24">
        <f t="shared" si="173"/>
        <v>458375854.26</v>
      </c>
      <c r="W574" s="21">
        <f t="shared" si="174"/>
        <v>0.38949983686508916</v>
      </c>
      <c r="X574" s="21">
        <f t="shared" si="175"/>
        <v>0.013283488093819639</v>
      </c>
      <c r="Y574" s="21">
        <f t="shared" si="176"/>
        <v>0</v>
      </c>
      <c r="Z574" s="21">
        <f t="shared" si="182"/>
        <v>0.38949983686508916</v>
      </c>
      <c r="AA574" s="21">
        <f t="shared" si="177"/>
        <v>0.3222555906122488</v>
      </c>
      <c r="AB574" s="21">
        <f t="shared" si="178"/>
        <v>0.23193113853398933</v>
      </c>
      <c r="AD574" s="22">
        <f t="shared" si="179"/>
        <v>0.956970054105147</v>
      </c>
      <c r="AE574" s="32">
        <v>485992.7347077867</v>
      </c>
      <c r="AF574" s="25">
        <f t="shared" si="180"/>
        <v>4650.80493628019</v>
      </c>
      <c r="AG574" s="25"/>
      <c r="AH574" s="25"/>
    </row>
    <row r="575" spans="1:34" ht="12.75">
      <c r="A575" s="62" t="s">
        <v>1178</v>
      </c>
      <c r="B575" s="56" t="str">
        <f t="shared" si="181"/>
        <v>Cumberland County</v>
      </c>
      <c r="C575" s="40" t="s">
        <v>418</v>
      </c>
      <c r="F575" s="24">
        <f t="shared" si="172"/>
        <v>8410378221</v>
      </c>
      <c r="I575" s="24">
        <f t="shared" si="173"/>
        <v>86997488</v>
      </c>
      <c r="J575" s="24">
        <f t="shared" si="173"/>
        <v>0</v>
      </c>
      <c r="K575" s="24">
        <f t="shared" si="173"/>
        <v>2369580</v>
      </c>
      <c r="L575" s="24">
        <f t="shared" si="173"/>
        <v>894146.26</v>
      </c>
      <c r="M575" s="24">
        <f t="shared" si="173"/>
        <v>90261214.25999999</v>
      </c>
      <c r="N575" s="24">
        <f t="shared" si="173"/>
        <v>60741173</v>
      </c>
      <c r="O575" s="24">
        <f t="shared" si="173"/>
        <v>8245021</v>
      </c>
      <c r="P575" s="24">
        <f t="shared" si="173"/>
        <v>0</v>
      </c>
      <c r="Q575" s="24">
        <f t="shared" si="173"/>
        <v>68986194</v>
      </c>
      <c r="R575" s="24">
        <f t="shared" si="173"/>
        <v>68522309.95</v>
      </c>
      <c r="S575" s="24">
        <f t="shared" si="173"/>
        <v>0</v>
      </c>
      <c r="T575" s="24">
        <f t="shared" si="173"/>
        <v>1512883.53</v>
      </c>
      <c r="U575" s="24">
        <f t="shared" si="173"/>
        <v>70035193.48</v>
      </c>
      <c r="V575" s="24">
        <f t="shared" si="173"/>
        <v>229282601.74</v>
      </c>
      <c r="W575" s="21">
        <f t="shared" si="174"/>
        <v>0.8147351777700749</v>
      </c>
      <c r="X575" s="21">
        <f t="shared" si="175"/>
        <v>0.017988293632531988</v>
      </c>
      <c r="Y575" s="21">
        <f t="shared" si="176"/>
        <v>0</v>
      </c>
      <c r="Z575" s="21">
        <f t="shared" si="182"/>
        <v>0.8147351777700749</v>
      </c>
      <c r="AA575" s="21">
        <f t="shared" si="177"/>
        <v>0.8202507923811004</v>
      </c>
      <c r="AB575" s="21">
        <f t="shared" si="178"/>
        <v>1.0732123085098053</v>
      </c>
      <c r="AD575" s="22">
        <f t="shared" si="179"/>
        <v>2.726186572293513</v>
      </c>
      <c r="AE575" s="32">
        <v>139273.67736843327</v>
      </c>
      <c r="AF575" s="25">
        <f t="shared" si="180"/>
        <v>3796.860291157617</v>
      </c>
      <c r="AG575" s="25"/>
      <c r="AH575" s="25"/>
    </row>
    <row r="576" spans="1:34" ht="12.75">
      <c r="A576" s="62" t="s">
        <v>1179</v>
      </c>
      <c r="B576" s="56" t="str">
        <f t="shared" si="181"/>
        <v>Essex County</v>
      </c>
      <c r="C576" s="63" t="s">
        <v>447</v>
      </c>
      <c r="F576" s="24">
        <f t="shared" si="172"/>
        <v>75632530175</v>
      </c>
      <c r="I576" s="24">
        <f t="shared" si="173"/>
        <v>404683205.1199999</v>
      </c>
      <c r="J576" s="24">
        <f t="shared" si="173"/>
        <v>0</v>
      </c>
      <c r="K576" s="24">
        <f t="shared" si="173"/>
        <v>0</v>
      </c>
      <c r="L576" s="24">
        <f t="shared" si="173"/>
        <v>12266160.11</v>
      </c>
      <c r="M576" s="24">
        <f t="shared" si="173"/>
        <v>416949365.2299999</v>
      </c>
      <c r="N576" s="24">
        <f t="shared" si="173"/>
        <v>848167596</v>
      </c>
      <c r="O576" s="24">
        <f t="shared" si="173"/>
        <v>183041347</v>
      </c>
      <c r="P576" s="24">
        <f t="shared" si="173"/>
        <v>13747265</v>
      </c>
      <c r="Q576" s="24">
        <f t="shared" si="173"/>
        <v>1044956208</v>
      </c>
      <c r="R576" s="24">
        <f t="shared" si="173"/>
        <v>832617462.1700001</v>
      </c>
      <c r="S576" s="24">
        <f t="shared" si="173"/>
        <v>2440960.3800000004</v>
      </c>
      <c r="T576" s="24">
        <f t="shared" si="173"/>
        <v>26457242.75</v>
      </c>
      <c r="U576" s="24">
        <f t="shared" si="173"/>
        <v>861515665.3</v>
      </c>
      <c r="V576" s="24">
        <f t="shared" si="173"/>
        <v>2323421238.5299997</v>
      </c>
      <c r="W576" s="21">
        <f t="shared" si="174"/>
        <v>1.100872151498137</v>
      </c>
      <c r="X576" s="21">
        <f t="shared" si="175"/>
        <v>0.034981300623928256</v>
      </c>
      <c r="Y576" s="21">
        <f t="shared" si="176"/>
        <v>0.0032273948449854308</v>
      </c>
      <c r="Z576" s="21">
        <f t="shared" si="182"/>
        <v>1.1040995463431225</v>
      </c>
      <c r="AA576" s="21">
        <f t="shared" si="177"/>
        <v>1.3816227033290573</v>
      </c>
      <c r="AB576" s="21">
        <f t="shared" si="178"/>
        <v>0.5512831109381829</v>
      </c>
      <c r="AD576" s="22">
        <f t="shared" si="179"/>
        <v>3.0719866612342903</v>
      </c>
      <c r="AE576" s="32">
        <v>354679.07052215654</v>
      </c>
      <c r="AF576" s="25">
        <f t="shared" si="180"/>
        <v>10895.693736630412</v>
      </c>
      <c r="AG576" s="25"/>
      <c r="AH576" s="25"/>
    </row>
    <row r="577" spans="1:34" ht="12.75">
      <c r="A577" s="62" t="s">
        <v>1180</v>
      </c>
      <c r="B577" s="56" t="str">
        <f t="shared" si="181"/>
        <v>Gloucester County</v>
      </c>
      <c r="C577" s="40" t="s">
        <v>491</v>
      </c>
      <c r="F577" s="24">
        <f t="shared" si="172"/>
        <v>25100022179</v>
      </c>
      <c r="I577" s="24">
        <f t="shared" si="173"/>
        <v>147899999.99999997</v>
      </c>
      <c r="J577" s="24">
        <f t="shared" si="173"/>
        <v>4564354.999999999</v>
      </c>
      <c r="K577" s="24">
        <f t="shared" si="173"/>
        <v>0</v>
      </c>
      <c r="L577" s="24">
        <f t="shared" si="173"/>
        <v>10298559</v>
      </c>
      <c r="M577" s="24">
        <f t="shared" si="173"/>
        <v>162762914.00000003</v>
      </c>
      <c r="N577" s="24">
        <f t="shared" si="173"/>
        <v>361413040</v>
      </c>
      <c r="O577" s="24">
        <f t="shared" si="173"/>
        <v>64411731</v>
      </c>
      <c r="P577" s="24">
        <f t="shared" si="173"/>
        <v>0</v>
      </c>
      <c r="Q577" s="24">
        <f t="shared" si="173"/>
        <v>425824771</v>
      </c>
      <c r="R577" s="24">
        <f t="shared" si="173"/>
        <v>178393832.66</v>
      </c>
      <c r="S577" s="24">
        <f t="shared" si="173"/>
        <v>2475894</v>
      </c>
      <c r="T577" s="24">
        <f t="shared" si="173"/>
        <v>5260132.03</v>
      </c>
      <c r="U577" s="24">
        <f t="shared" si="173"/>
        <v>186129858.69</v>
      </c>
      <c r="V577" s="24">
        <f t="shared" si="173"/>
        <v>774717543.69</v>
      </c>
      <c r="W577" s="21">
        <f t="shared" si="174"/>
        <v>0.7107317730151397</v>
      </c>
      <c r="X577" s="21">
        <f t="shared" si="175"/>
        <v>0.020956682796881766</v>
      </c>
      <c r="Y577" s="21">
        <f t="shared" si="176"/>
        <v>0.009864110805732528</v>
      </c>
      <c r="Z577" s="21">
        <f t="shared" si="182"/>
        <v>0.7205958838208723</v>
      </c>
      <c r="AA577" s="21">
        <f t="shared" si="177"/>
        <v>1.696511532791662</v>
      </c>
      <c r="AB577" s="21">
        <f t="shared" si="178"/>
        <v>0.6484572517078333</v>
      </c>
      <c r="AD577" s="22">
        <f t="shared" si="179"/>
        <v>3.0865213511172493</v>
      </c>
      <c r="AE577" s="32">
        <v>201925.62397872546</v>
      </c>
      <c r="AF577" s="25">
        <f t="shared" si="180"/>
        <v>6232.477497480093</v>
      </c>
      <c r="AG577" s="25"/>
      <c r="AH577" s="25"/>
    </row>
    <row r="578" spans="1:34" ht="12.75">
      <c r="A578" s="62" t="s">
        <v>1181</v>
      </c>
      <c r="B578" s="56" t="str">
        <f t="shared" si="181"/>
        <v>Hudson County</v>
      </c>
      <c r="C578" s="40" t="s">
        <v>538</v>
      </c>
      <c r="F578" s="24">
        <f t="shared" si="172"/>
        <v>30168915836</v>
      </c>
      <c r="I578" s="24">
        <f t="shared" si="173"/>
        <v>309843753.11</v>
      </c>
      <c r="J578" s="24">
        <f t="shared" si="173"/>
        <v>0</v>
      </c>
      <c r="K578" s="24">
        <f t="shared" si="173"/>
        <v>0</v>
      </c>
      <c r="L578" s="24">
        <f t="shared" si="173"/>
        <v>2908831.79</v>
      </c>
      <c r="M578" s="24">
        <f t="shared" si="173"/>
        <v>312752584.90000004</v>
      </c>
      <c r="N578" s="24">
        <f t="shared" si="173"/>
        <v>403158295</v>
      </c>
      <c r="O578" s="24">
        <f t="shared" si="173"/>
        <v>0</v>
      </c>
      <c r="P578" s="24">
        <f t="shared" si="173"/>
        <v>17252019</v>
      </c>
      <c r="Q578" s="24">
        <f t="shared" si="173"/>
        <v>420410314</v>
      </c>
      <c r="R578" s="24">
        <f t="shared" si="173"/>
        <v>624355768.3299999</v>
      </c>
      <c r="S578" s="24">
        <f t="shared" si="173"/>
        <v>2205021</v>
      </c>
      <c r="T578" s="24">
        <f t="shared" si="173"/>
        <v>18757591.790000003</v>
      </c>
      <c r="U578" s="24">
        <f t="shared" si="173"/>
        <v>645318381.1199999</v>
      </c>
      <c r="V578" s="24">
        <f t="shared" si="173"/>
        <v>1378481280.02</v>
      </c>
      <c r="W578" s="21">
        <f t="shared" si="174"/>
        <v>2.069533329351424</v>
      </c>
      <c r="X578" s="21">
        <f t="shared" si="175"/>
        <v>0.06217522662056328</v>
      </c>
      <c r="Y578" s="21">
        <f t="shared" si="176"/>
        <v>0.00730891693949701</v>
      </c>
      <c r="Z578" s="21">
        <f t="shared" si="182"/>
        <v>2.076842246290921</v>
      </c>
      <c r="AA578" s="21">
        <f t="shared" si="177"/>
        <v>1.3935214519652452</v>
      </c>
      <c r="AB578" s="21">
        <f t="shared" si="178"/>
        <v>1.0366716079561542</v>
      </c>
      <c r="AD578" s="22">
        <f t="shared" si="179"/>
        <v>4.569210532832884</v>
      </c>
      <c r="AE578" s="32">
        <v>175820.71828376307</v>
      </c>
      <c r="AF578" s="25">
        <f t="shared" si="180"/>
        <v>8033.618778724133</v>
      </c>
      <c r="AG578" s="25"/>
      <c r="AH578" s="25"/>
    </row>
    <row r="579" spans="1:34" ht="12.75">
      <c r="A579" s="62" t="s">
        <v>1182</v>
      </c>
      <c r="B579" s="56" t="str">
        <f t="shared" si="181"/>
        <v>Hunterdon County</v>
      </c>
      <c r="C579" s="40" t="s">
        <v>563</v>
      </c>
      <c r="F579" s="24">
        <f t="shared" si="172"/>
        <v>19518056941</v>
      </c>
      <c r="I579" s="24">
        <f t="shared" si="173"/>
        <v>64080000.000000015</v>
      </c>
      <c r="J579" s="24">
        <f t="shared" si="173"/>
        <v>6014999.999999998</v>
      </c>
      <c r="K579" s="24">
        <f t="shared" si="173"/>
        <v>0</v>
      </c>
      <c r="L579" s="24">
        <f t="shared" si="173"/>
        <v>6238334.330000001</v>
      </c>
      <c r="M579" s="24">
        <f t="shared" si="173"/>
        <v>76333334.33</v>
      </c>
      <c r="N579" s="24">
        <f t="shared" si="173"/>
        <v>206243380</v>
      </c>
      <c r="O579" s="24">
        <f t="shared" si="173"/>
        <v>129058368</v>
      </c>
      <c r="P579" s="24">
        <f t="shared" si="173"/>
        <v>0</v>
      </c>
      <c r="Q579" s="24">
        <f t="shared" si="173"/>
        <v>335301748</v>
      </c>
      <c r="R579" s="24">
        <f t="shared" si="173"/>
        <v>67586869.49</v>
      </c>
      <c r="S579" s="24">
        <f t="shared" si="173"/>
        <v>4584021.319999999</v>
      </c>
      <c r="T579" s="24">
        <f t="shared" si="173"/>
        <v>429075.14</v>
      </c>
      <c r="U579" s="24">
        <f t="shared" si="173"/>
        <v>72599965.94999999</v>
      </c>
      <c r="V579" s="24">
        <f t="shared" si="173"/>
        <v>484235048.28000003</v>
      </c>
      <c r="W579" s="21">
        <f t="shared" si="174"/>
        <v>0.34627867771010407</v>
      </c>
      <c r="X579" s="21">
        <f t="shared" si="175"/>
        <v>0.0021983496681920044</v>
      </c>
      <c r="Y579" s="21">
        <f t="shared" si="176"/>
        <v>0.023486053626427934</v>
      </c>
      <c r="Z579" s="21">
        <f t="shared" si="182"/>
        <v>0.369764731336532</v>
      </c>
      <c r="AA579" s="21">
        <f t="shared" si="177"/>
        <v>1.7179053684163548</v>
      </c>
      <c r="AB579" s="21">
        <f t="shared" si="178"/>
        <v>0.3910908476225047</v>
      </c>
      <c r="AD579" s="22">
        <f t="shared" si="179"/>
        <v>2.480959297043584</v>
      </c>
      <c r="AE579" s="32">
        <v>363585.0112155333</v>
      </c>
      <c r="AF579" s="25">
        <f t="shared" si="180"/>
        <v>9020.39613840873</v>
      </c>
      <c r="AG579" s="25"/>
      <c r="AH579" s="25"/>
    </row>
    <row r="580" spans="1:34" ht="12.75">
      <c r="A580" s="62" t="s">
        <v>1183</v>
      </c>
      <c r="B580" s="56" t="str">
        <f t="shared" si="181"/>
        <v>Mercer County</v>
      </c>
      <c r="C580" s="40" t="s">
        <v>615</v>
      </c>
      <c r="F580" s="24">
        <f t="shared" si="172"/>
        <v>36774454099</v>
      </c>
      <c r="I580" s="24">
        <f aca="true" t="shared" si="183" ref="I580:V590">SUMIF($C$2:$C$566,$C580,I$2:I$566)</f>
        <v>250890815</v>
      </c>
      <c r="J580" s="24">
        <f t="shared" si="183"/>
        <v>14037894</v>
      </c>
      <c r="K580" s="24">
        <f t="shared" si="183"/>
        <v>0</v>
      </c>
      <c r="L580" s="24">
        <f t="shared" si="183"/>
        <v>10507603</v>
      </c>
      <c r="M580" s="24">
        <f t="shared" si="183"/>
        <v>275436312</v>
      </c>
      <c r="N580" s="24">
        <f t="shared" si="183"/>
        <v>352423607</v>
      </c>
      <c r="O580" s="24">
        <f t="shared" si="183"/>
        <v>219722229</v>
      </c>
      <c r="P580" s="24">
        <f t="shared" si="183"/>
        <v>1668596</v>
      </c>
      <c r="Q580" s="24">
        <f t="shared" si="183"/>
        <v>573814432</v>
      </c>
      <c r="R580" s="24">
        <f t="shared" si="183"/>
        <v>284439261.02</v>
      </c>
      <c r="S580" s="24">
        <f t="shared" si="183"/>
        <v>6194503.9</v>
      </c>
      <c r="T580" s="24">
        <f t="shared" si="183"/>
        <v>6257946.74</v>
      </c>
      <c r="U580" s="24">
        <f t="shared" si="183"/>
        <v>296891711.65999997</v>
      </c>
      <c r="V580" s="24">
        <f t="shared" si="183"/>
        <v>1146142455.6599998</v>
      </c>
      <c r="W580" s="21">
        <f t="shared" si="174"/>
        <v>0.773469703327927</v>
      </c>
      <c r="X580" s="21">
        <f t="shared" si="175"/>
        <v>0.017017103022530445</v>
      </c>
      <c r="Y580" s="21">
        <f t="shared" si="176"/>
        <v>0.016844584241342813</v>
      </c>
      <c r="Z580" s="21">
        <f t="shared" si="182"/>
        <v>0.7903142875692698</v>
      </c>
      <c r="AA580" s="21">
        <f t="shared" si="177"/>
        <v>1.560361522852908</v>
      </c>
      <c r="AB580" s="21">
        <f t="shared" si="178"/>
        <v>0.7489881733077579</v>
      </c>
      <c r="AD580" s="22">
        <f t="shared" si="179"/>
        <v>3.1166810867524655</v>
      </c>
      <c r="AE580" s="32">
        <v>250654.51516330065</v>
      </c>
      <c r="AF580" s="25">
        <f t="shared" si="180"/>
        <v>7812.101867185682</v>
      </c>
      <c r="AG580" s="25"/>
      <c r="AH580" s="25"/>
    </row>
    <row r="581" spans="1:34" ht="12.75">
      <c r="A581" s="62" t="s">
        <v>1184</v>
      </c>
      <c r="B581" s="56" t="str">
        <f t="shared" si="181"/>
        <v>Middlesex County</v>
      </c>
      <c r="C581" s="40" t="s">
        <v>637</v>
      </c>
      <c r="F581" s="24">
        <f t="shared" si="172"/>
        <v>54891859667</v>
      </c>
      <c r="I581" s="24">
        <f t="shared" si="183"/>
        <v>348338454</v>
      </c>
      <c r="J581" s="24">
        <f t="shared" si="183"/>
        <v>0</v>
      </c>
      <c r="K581" s="24">
        <f t="shared" si="183"/>
        <v>0</v>
      </c>
      <c r="L581" s="24">
        <f t="shared" si="183"/>
        <v>28372999.999999996</v>
      </c>
      <c r="M581" s="24">
        <f t="shared" si="183"/>
        <v>376711453.99999994</v>
      </c>
      <c r="N581" s="24">
        <f t="shared" si="183"/>
        <v>1349048324</v>
      </c>
      <c r="O581" s="24">
        <f t="shared" si="183"/>
        <v>644195.91</v>
      </c>
      <c r="P581" s="24">
        <f t="shared" si="183"/>
        <v>0</v>
      </c>
      <c r="Q581" s="24">
        <f t="shared" si="183"/>
        <v>1349692519.9099998</v>
      </c>
      <c r="R581" s="24">
        <f t="shared" si="183"/>
        <v>599363055.77</v>
      </c>
      <c r="S581" s="24">
        <f t="shared" si="183"/>
        <v>5999252.629999999</v>
      </c>
      <c r="T581" s="24">
        <f t="shared" si="183"/>
        <v>31627175.799999997</v>
      </c>
      <c r="U581" s="24">
        <f t="shared" si="183"/>
        <v>636989484.1999999</v>
      </c>
      <c r="V581" s="24">
        <f t="shared" si="183"/>
        <v>2363393458.11</v>
      </c>
      <c r="W581" s="21">
        <f t="shared" si="174"/>
        <v>1.0918978868743379</v>
      </c>
      <c r="X581" s="21">
        <f t="shared" si="175"/>
        <v>0.05761724232311569</v>
      </c>
      <c r="Y581" s="21">
        <f t="shared" si="176"/>
        <v>0.010929220956247985</v>
      </c>
      <c r="Z581" s="21">
        <f t="shared" si="182"/>
        <v>1.1028271078305858</v>
      </c>
      <c r="AA581" s="21">
        <f t="shared" si="177"/>
        <v>2.458820903678384</v>
      </c>
      <c r="AB581" s="21">
        <f t="shared" si="178"/>
        <v>0.6862792703422874</v>
      </c>
      <c r="AD581" s="22">
        <f t="shared" si="179"/>
        <v>4.305544524174374</v>
      </c>
      <c r="AE581" s="32">
        <v>175154.81196063233</v>
      </c>
      <c r="AF581" s="25">
        <f t="shared" si="180"/>
        <v>7541.368415198927</v>
      </c>
      <c r="AG581" s="25"/>
      <c r="AH581" s="25"/>
    </row>
    <row r="582" spans="1:34" ht="12.75">
      <c r="A582" s="62" t="s">
        <v>1185</v>
      </c>
      <c r="B582" s="56" t="str">
        <f t="shared" si="181"/>
        <v>Monmouth County</v>
      </c>
      <c r="C582" s="40" t="s">
        <v>687</v>
      </c>
      <c r="F582" s="24">
        <f t="shared" si="172"/>
        <v>102544897101</v>
      </c>
      <c r="I582" s="24">
        <f t="shared" si="183"/>
        <v>302475000.00000006</v>
      </c>
      <c r="J582" s="24">
        <f t="shared" si="183"/>
        <v>13584999.999999998</v>
      </c>
      <c r="K582" s="24">
        <f t="shared" si="183"/>
        <v>2250000.0000000005</v>
      </c>
      <c r="L582" s="24">
        <f t="shared" si="183"/>
        <v>16488458.999999996</v>
      </c>
      <c r="M582" s="24">
        <f t="shared" si="183"/>
        <v>334798459.00000006</v>
      </c>
      <c r="N582" s="24">
        <f t="shared" si="183"/>
        <v>906396999</v>
      </c>
      <c r="O582" s="24">
        <f t="shared" si="183"/>
        <v>340193048</v>
      </c>
      <c r="P582" s="24">
        <f t="shared" si="183"/>
        <v>0</v>
      </c>
      <c r="Q582" s="24">
        <f t="shared" si="183"/>
        <v>1246590047.0000002</v>
      </c>
      <c r="R582" s="24">
        <f t="shared" si="183"/>
        <v>517452328.31</v>
      </c>
      <c r="S582" s="24">
        <f t="shared" si="183"/>
        <v>11340551.11</v>
      </c>
      <c r="T582" s="24">
        <f t="shared" si="183"/>
        <v>10944888.479999999</v>
      </c>
      <c r="U582" s="24">
        <f t="shared" si="183"/>
        <v>539737767.9</v>
      </c>
      <c r="V582" s="24">
        <f t="shared" si="183"/>
        <v>2121126273.8999999</v>
      </c>
      <c r="W582" s="21">
        <f t="shared" si="174"/>
        <v>0.5046105100679397</v>
      </c>
      <c r="X582" s="21">
        <f t="shared" si="175"/>
        <v>0.010673264871698103</v>
      </c>
      <c r="Y582" s="21">
        <f t="shared" si="176"/>
        <v>0.01105910818636865</v>
      </c>
      <c r="Z582" s="21">
        <f t="shared" si="182"/>
        <v>0.5156696182543083</v>
      </c>
      <c r="AA582" s="21">
        <f t="shared" si="177"/>
        <v>1.2156529308057042</v>
      </c>
      <c r="AB582" s="21">
        <f t="shared" si="178"/>
        <v>0.32648963377499474</v>
      </c>
      <c r="AD582" s="22">
        <f t="shared" si="179"/>
        <v>2.068485447706705</v>
      </c>
      <c r="AE582" s="32">
        <v>408412.689519329</v>
      </c>
      <c r="AF582" s="25">
        <f t="shared" si="180"/>
        <v>8447.957049294886</v>
      </c>
      <c r="AG582" s="25"/>
      <c r="AH582" s="25"/>
    </row>
    <row r="583" spans="1:34" ht="12.75">
      <c r="A583" s="62" t="s">
        <v>1186</v>
      </c>
      <c r="B583" s="56" t="str">
        <f t="shared" si="181"/>
        <v>Morris County</v>
      </c>
      <c r="C583" s="40" t="s">
        <v>794</v>
      </c>
      <c r="F583" s="24">
        <f t="shared" si="172"/>
        <v>79056988631</v>
      </c>
      <c r="I583" s="24">
        <f t="shared" si="183"/>
        <v>217899755.56999996</v>
      </c>
      <c r="J583" s="24">
        <f t="shared" si="183"/>
        <v>0</v>
      </c>
      <c r="K583" s="24">
        <f t="shared" si="183"/>
        <v>0</v>
      </c>
      <c r="L583" s="24">
        <f t="shared" si="183"/>
        <v>8936890.730000002</v>
      </c>
      <c r="M583" s="24">
        <f t="shared" si="183"/>
        <v>226836646.3</v>
      </c>
      <c r="N583" s="24">
        <f t="shared" si="183"/>
        <v>904512018</v>
      </c>
      <c r="O583" s="24">
        <f t="shared" si="183"/>
        <v>279886543</v>
      </c>
      <c r="P583" s="24">
        <f t="shared" si="183"/>
        <v>0</v>
      </c>
      <c r="Q583" s="24">
        <f t="shared" si="183"/>
        <v>1184398561</v>
      </c>
      <c r="R583" s="24">
        <f t="shared" si="183"/>
        <v>444643179.6499999</v>
      </c>
      <c r="S583" s="24">
        <f t="shared" si="183"/>
        <v>10538843.59</v>
      </c>
      <c r="T583" s="24">
        <f t="shared" si="183"/>
        <v>25147053.220000003</v>
      </c>
      <c r="U583" s="24">
        <f t="shared" si="183"/>
        <v>480329076.46</v>
      </c>
      <c r="V583" s="24">
        <f t="shared" si="183"/>
        <v>1891564283.7599998</v>
      </c>
      <c r="W583" s="21">
        <f t="shared" si="174"/>
        <v>0.5624337422278761</v>
      </c>
      <c r="X583" s="21">
        <f t="shared" si="175"/>
        <v>0.03180876688508128</v>
      </c>
      <c r="Y583" s="21">
        <f t="shared" si="176"/>
        <v>0.013330691912881039</v>
      </c>
      <c r="Z583" s="21">
        <f t="shared" si="182"/>
        <v>0.5757644341407572</v>
      </c>
      <c r="AA583" s="21">
        <f t="shared" si="177"/>
        <v>1.4981579510044367</v>
      </c>
      <c r="AB583" s="21">
        <f t="shared" si="178"/>
        <v>0.2869280125995747</v>
      </c>
      <c r="AD583" s="22">
        <f t="shared" si="179"/>
        <v>2.3926591646298494</v>
      </c>
      <c r="AE583" s="32">
        <v>403972.58783765906</v>
      </c>
      <c r="AF583" s="25">
        <f t="shared" si="180"/>
        <v>9665.687145490117</v>
      </c>
      <c r="AG583" s="25"/>
      <c r="AH583" s="25"/>
    </row>
    <row r="584" spans="1:34" ht="12.75">
      <c r="A584" s="62" t="s">
        <v>1187</v>
      </c>
      <c r="B584" s="56" t="str">
        <f t="shared" si="181"/>
        <v>Ocean County</v>
      </c>
      <c r="C584" s="40" t="s">
        <v>872</v>
      </c>
      <c r="F584" s="24">
        <f t="shared" si="172"/>
        <v>87401489399</v>
      </c>
      <c r="I584" s="24">
        <f t="shared" si="183"/>
        <v>310430295.00000006</v>
      </c>
      <c r="J584" s="24">
        <f t="shared" si="183"/>
        <v>33841022.00000001</v>
      </c>
      <c r="K584" s="24">
        <f t="shared" si="183"/>
        <v>10319700</v>
      </c>
      <c r="L584" s="24">
        <f t="shared" si="183"/>
        <v>10906067.999999994</v>
      </c>
      <c r="M584" s="24">
        <f t="shared" si="183"/>
        <v>365497085</v>
      </c>
      <c r="N584" s="24">
        <f t="shared" si="183"/>
        <v>535922028</v>
      </c>
      <c r="O584" s="24">
        <f t="shared" si="183"/>
        <v>227963450</v>
      </c>
      <c r="P584" s="24">
        <f t="shared" si="183"/>
        <v>5754105</v>
      </c>
      <c r="Q584" s="24">
        <f t="shared" si="183"/>
        <v>769639583</v>
      </c>
      <c r="R584" s="24">
        <f t="shared" si="183"/>
        <v>458112035.64000005</v>
      </c>
      <c r="S584" s="24">
        <f t="shared" si="183"/>
        <v>6283743.19</v>
      </c>
      <c r="T584" s="24">
        <f t="shared" si="183"/>
        <v>655725</v>
      </c>
      <c r="U584" s="24">
        <f t="shared" si="183"/>
        <v>465051503.83000004</v>
      </c>
      <c r="V584" s="24">
        <f t="shared" si="183"/>
        <v>1600188171.8300004</v>
      </c>
      <c r="W584" s="21">
        <f t="shared" si="174"/>
        <v>0.5241467151076278</v>
      </c>
      <c r="X584" s="21">
        <f t="shared" si="175"/>
        <v>0.0007502446520179123</v>
      </c>
      <c r="Y584" s="21">
        <f t="shared" si="176"/>
        <v>0.0071895149993541135</v>
      </c>
      <c r="Z584" s="21">
        <f t="shared" si="182"/>
        <v>0.5313362301069819</v>
      </c>
      <c r="AA584" s="21">
        <f t="shared" si="177"/>
        <v>0.8805794824462176</v>
      </c>
      <c r="AB584" s="21">
        <f t="shared" si="178"/>
        <v>0.41818175812937786</v>
      </c>
      <c r="AD584" s="22">
        <f t="shared" si="179"/>
        <v>1.8308477153345957</v>
      </c>
      <c r="AE584" s="32">
        <v>312364.0325786766</v>
      </c>
      <c r="AF584" s="25">
        <f t="shared" si="180"/>
        <v>5718.909753993713</v>
      </c>
      <c r="AG584" s="25"/>
      <c r="AH584" s="25"/>
    </row>
    <row r="585" spans="1:34" ht="12.75">
      <c r="A585" s="62" t="s">
        <v>1188</v>
      </c>
      <c r="B585" s="56" t="str">
        <f t="shared" si="181"/>
        <v>Passaic County</v>
      </c>
      <c r="C585" s="40" t="s">
        <v>938</v>
      </c>
      <c r="F585" s="24">
        <f t="shared" si="172"/>
        <v>35314594449</v>
      </c>
      <c r="I585" s="24">
        <f t="shared" si="183"/>
        <v>319796781.23</v>
      </c>
      <c r="J585" s="24">
        <f t="shared" si="183"/>
        <v>0</v>
      </c>
      <c r="K585" s="24">
        <f t="shared" si="183"/>
        <v>0</v>
      </c>
      <c r="L585" s="24">
        <f t="shared" si="183"/>
        <v>4669464.139999999</v>
      </c>
      <c r="M585" s="24">
        <f t="shared" si="183"/>
        <v>324466245.37</v>
      </c>
      <c r="N585" s="24">
        <f t="shared" si="183"/>
        <v>538069271</v>
      </c>
      <c r="O585" s="24">
        <f t="shared" si="183"/>
        <v>50886497</v>
      </c>
      <c r="P585" s="24">
        <f t="shared" si="183"/>
        <v>0</v>
      </c>
      <c r="Q585" s="24">
        <f t="shared" si="183"/>
        <v>588955768</v>
      </c>
      <c r="R585" s="24">
        <f t="shared" si="183"/>
        <v>470740555.96</v>
      </c>
      <c r="S585" s="24">
        <f t="shared" si="183"/>
        <v>1964747</v>
      </c>
      <c r="T585" s="24">
        <f t="shared" si="183"/>
        <v>14992378.399999999</v>
      </c>
      <c r="U585" s="24">
        <f t="shared" si="183"/>
        <v>487697681.36</v>
      </c>
      <c r="V585" s="24">
        <f t="shared" si="183"/>
        <v>1401119694.73</v>
      </c>
      <c r="W585" s="21">
        <f t="shared" si="174"/>
        <v>1.332991538781015</v>
      </c>
      <c r="X585" s="21">
        <f t="shared" si="175"/>
        <v>0.04245377480308155</v>
      </c>
      <c r="Y585" s="21">
        <f t="shared" si="176"/>
        <v>0.005563555325086384</v>
      </c>
      <c r="Z585" s="21">
        <f t="shared" si="182"/>
        <v>1.3385550941061013</v>
      </c>
      <c r="AA585" s="21">
        <f t="shared" si="177"/>
        <v>1.6677404262720548</v>
      </c>
      <c r="AB585" s="21">
        <f t="shared" si="178"/>
        <v>0.9187879697686516</v>
      </c>
      <c r="AD585" s="22">
        <f t="shared" si="179"/>
        <v>3.9675372649498892</v>
      </c>
      <c r="AE585" s="32">
        <v>241254.26156895066</v>
      </c>
      <c r="AF585" s="25">
        <f t="shared" si="180"/>
        <v>9571.852731027797</v>
      </c>
      <c r="AG585" s="25"/>
      <c r="AH585" s="25"/>
    </row>
    <row r="586" spans="1:34" ht="12.75">
      <c r="A586" s="62" t="s">
        <v>1189</v>
      </c>
      <c r="B586" s="56" t="str">
        <f t="shared" si="181"/>
        <v>Salem County</v>
      </c>
      <c r="C586" s="40" t="s">
        <v>971</v>
      </c>
      <c r="F586" s="24">
        <f t="shared" si="172"/>
        <v>5298979224</v>
      </c>
      <c r="I586" s="24">
        <f t="shared" si="183"/>
        <v>50310876.86000001</v>
      </c>
      <c r="J586" s="24">
        <f t="shared" si="183"/>
        <v>0</v>
      </c>
      <c r="K586" s="24">
        <f t="shared" si="183"/>
        <v>0</v>
      </c>
      <c r="L586" s="24">
        <f t="shared" si="183"/>
        <v>1062250.4900000002</v>
      </c>
      <c r="M586" s="24">
        <f t="shared" si="183"/>
        <v>51373127.35000001</v>
      </c>
      <c r="N586" s="24">
        <f t="shared" si="183"/>
        <v>49516344</v>
      </c>
      <c r="O586" s="24">
        <f t="shared" si="183"/>
        <v>21695733</v>
      </c>
      <c r="P586" s="24">
        <f t="shared" si="183"/>
        <v>0</v>
      </c>
      <c r="Q586" s="24">
        <f t="shared" si="183"/>
        <v>71212077</v>
      </c>
      <c r="R586" s="24">
        <f t="shared" si="183"/>
        <v>25056751.71</v>
      </c>
      <c r="S586" s="24">
        <f t="shared" si="183"/>
        <v>333023.5</v>
      </c>
      <c r="T586" s="24">
        <f t="shared" si="183"/>
        <v>71353.4</v>
      </c>
      <c r="U586" s="24">
        <f t="shared" si="183"/>
        <v>25461128.61</v>
      </c>
      <c r="V586" s="24">
        <f t="shared" si="183"/>
        <v>148046332.95999998</v>
      </c>
      <c r="W586" s="21">
        <f t="shared" si="174"/>
        <v>0.47285997266253865</v>
      </c>
      <c r="X586" s="21">
        <f t="shared" si="175"/>
        <v>0.0013465499105342405</v>
      </c>
      <c r="Y586" s="21">
        <f t="shared" si="176"/>
        <v>0.006284672687367382</v>
      </c>
      <c r="Z586" s="21">
        <f t="shared" si="182"/>
        <v>0.47914464534990603</v>
      </c>
      <c r="AA586" s="21">
        <f t="shared" si="177"/>
        <v>1.3438829251767603</v>
      </c>
      <c r="AB586" s="21">
        <f t="shared" si="178"/>
        <v>0.9694910128600273</v>
      </c>
      <c r="AD586" s="22">
        <f t="shared" si="179"/>
        <v>2.7938651332972273</v>
      </c>
      <c r="AE586" s="32">
        <v>176973.6144152312</v>
      </c>
      <c r="AF586" s="25">
        <f t="shared" si="180"/>
        <v>4944.40410828302</v>
      </c>
      <c r="AG586" s="25"/>
      <c r="AH586" s="25"/>
    </row>
    <row r="587" spans="1:34" ht="12.75">
      <c r="A587" s="62" t="s">
        <v>1190</v>
      </c>
      <c r="B587" s="56" t="str">
        <f t="shared" si="181"/>
        <v>Somerset County</v>
      </c>
      <c r="C587" s="40" t="s">
        <v>1002</v>
      </c>
      <c r="F587" s="24">
        <f t="shared" si="172"/>
        <v>54778803905</v>
      </c>
      <c r="I587" s="24">
        <f t="shared" si="183"/>
        <v>178204010.99999997</v>
      </c>
      <c r="J587" s="24">
        <f t="shared" si="183"/>
        <v>15770862</v>
      </c>
      <c r="K587" s="24">
        <f t="shared" si="183"/>
        <v>0</v>
      </c>
      <c r="L587" s="24">
        <f t="shared" si="183"/>
        <v>16910176.000000004</v>
      </c>
      <c r="M587" s="24">
        <f t="shared" si="183"/>
        <v>210885049</v>
      </c>
      <c r="N587" s="24">
        <f t="shared" si="183"/>
        <v>424238461</v>
      </c>
      <c r="O587" s="24">
        <f t="shared" si="183"/>
        <v>343981344</v>
      </c>
      <c r="P587" s="24">
        <f t="shared" si="183"/>
        <v>0</v>
      </c>
      <c r="Q587" s="24">
        <f t="shared" si="183"/>
        <v>768219805</v>
      </c>
      <c r="R587" s="24">
        <f t="shared" si="183"/>
        <v>214501699.53</v>
      </c>
      <c r="S587" s="24">
        <f t="shared" si="183"/>
        <v>13804846.34</v>
      </c>
      <c r="T587" s="24">
        <f t="shared" si="183"/>
        <v>7323557.1899999995</v>
      </c>
      <c r="U587" s="24">
        <f t="shared" si="183"/>
        <v>235630103.06</v>
      </c>
      <c r="V587" s="24">
        <f t="shared" si="183"/>
        <v>1214734957.06</v>
      </c>
      <c r="W587" s="21">
        <f t="shared" si="174"/>
        <v>0.39157791744047393</v>
      </c>
      <c r="X587" s="21">
        <f t="shared" si="175"/>
        <v>0.013369326578763677</v>
      </c>
      <c r="Y587" s="21">
        <f t="shared" si="176"/>
        <v>0.025201072962346933</v>
      </c>
      <c r="Z587" s="21">
        <f t="shared" si="182"/>
        <v>0.41677899040282085</v>
      </c>
      <c r="AA587" s="21">
        <f t="shared" si="177"/>
        <v>1.4024033937146259</v>
      </c>
      <c r="AB587" s="21">
        <f t="shared" si="178"/>
        <v>0.38497563649934174</v>
      </c>
      <c r="AD587" s="22">
        <f t="shared" si="179"/>
        <v>2.217527347195552</v>
      </c>
      <c r="AE587" s="32">
        <v>418001.367660696</v>
      </c>
      <c r="AF587" s="25">
        <f t="shared" si="180"/>
        <v>9269.294639527358</v>
      </c>
      <c r="AG587" s="25"/>
      <c r="AH587" s="25"/>
    </row>
    <row r="588" spans="1:34" ht="12.75">
      <c r="A588" s="62" t="s">
        <v>1191</v>
      </c>
      <c r="B588" s="56" t="str">
        <f t="shared" si="181"/>
        <v>Sussex County</v>
      </c>
      <c r="C588" s="40" t="s">
        <v>1044</v>
      </c>
      <c r="F588" s="24">
        <f t="shared" si="172"/>
        <v>15676904381</v>
      </c>
      <c r="I588" s="24">
        <f t="shared" si="183"/>
        <v>80796218</v>
      </c>
      <c r="J588" s="24">
        <f t="shared" si="183"/>
        <v>4970262.000000001</v>
      </c>
      <c r="K588" s="24">
        <f t="shared" si="183"/>
        <v>2751821.9999999995</v>
      </c>
      <c r="L588" s="24">
        <f t="shared" si="183"/>
        <v>395002.79</v>
      </c>
      <c r="M588" s="24">
        <f t="shared" si="183"/>
        <v>88913304.78999998</v>
      </c>
      <c r="N588" s="24">
        <f t="shared" si="183"/>
        <v>203070774</v>
      </c>
      <c r="O588" s="24">
        <f t="shared" si="183"/>
        <v>85854933</v>
      </c>
      <c r="P588" s="24">
        <f t="shared" si="183"/>
        <v>0</v>
      </c>
      <c r="Q588" s="24">
        <f t="shared" si="183"/>
        <v>288925707</v>
      </c>
      <c r="R588" s="24">
        <f t="shared" si="183"/>
        <v>103458305.60000001</v>
      </c>
      <c r="S588" s="24">
        <f t="shared" si="183"/>
        <v>655194.07</v>
      </c>
      <c r="T588" s="24">
        <f t="shared" si="183"/>
        <v>1053592</v>
      </c>
      <c r="U588" s="24">
        <f t="shared" si="183"/>
        <v>105167091.67</v>
      </c>
      <c r="V588" s="24">
        <f t="shared" si="183"/>
        <v>483006103.46000004</v>
      </c>
      <c r="W588" s="21">
        <f t="shared" si="174"/>
        <v>0.6599409110729079</v>
      </c>
      <c r="X588" s="21">
        <f t="shared" si="175"/>
        <v>0.006720663559554053</v>
      </c>
      <c r="Y588" s="21">
        <f t="shared" si="176"/>
        <v>0.004179358718256125</v>
      </c>
      <c r="Z588" s="21">
        <f t="shared" si="182"/>
        <v>0.664120269791164</v>
      </c>
      <c r="AA588" s="21">
        <f t="shared" si="177"/>
        <v>1.8430022916397348</v>
      </c>
      <c r="AB588" s="21">
        <f t="shared" si="178"/>
        <v>0.5671611092924734</v>
      </c>
      <c r="AD588" s="22">
        <f t="shared" si="179"/>
        <v>3.0810043342829267</v>
      </c>
      <c r="AE588" s="32">
        <v>235071.6544644892</v>
      </c>
      <c r="AF588" s="25">
        <f t="shared" si="180"/>
        <v>7242.5678627214975</v>
      </c>
      <c r="AG588" s="25"/>
      <c r="AH588" s="25"/>
    </row>
    <row r="589" spans="1:34" ht="12.75">
      <c r="A589" s="62" t="s">
        <v>1192</v>
      </c>
      <c r="B589" s="56" t="str">
        <f t="shared" si="181"/>
        <v>Union County</v>
      </c>
      <c r="C589" s="40" t="s">
        <v>1093</v>
      </c>
      <c r="F589" s="24">
        <f t="shared" si="172"/>
        <v>23479318515</v>
      </c>
      <c r="I589" s="24">
        <f t="shared" si="183"/>
        <v>327061905</v>
      </c>
      <c r="J589" s="24">
        <f t="shared" si="183"/>
        <v>0</v>
      </c>
      <c r="K589" s="24">
        <f t="shared" si="183"/>
        <v>0</v>
      </c>
      <c r="L589" s="24">
        <f t="shared" si="183"/>
        <v>9651755.389999999</v>
      </c>
      <c r="M589" s="24">
        <f t="shared" si="183"/>
        <v>336713660.39</v>
      </c>
      <c r="N589" s="24">
        <f t="shared" si="183"/>
        <v>736672674</v>
      </c>
      <c r="O589" s="24">
        <f t="shared" si="183"/>
        <v>80083933</v>
      </c>
      <c r="P589" s="24">
        <f t="shared" si="183"/>
        <v>4196880</v>
      </c>
      <c r="Q589" s="24">
        <f t="shared" si="183"/>
        <v>820953487</v>
      </c>
      <c r="R589" s="24">
        <f t="shared" si="183"/>
        <v>597310876.84</v>
      </c>
      <c r="S589" s="24">
        <f t="shared" si="183"/>
        <v>229980.21</v>
      </c>
      <c r="T589" s="24">
        <f t="shared" si="183"/>
        <v>21307284.67</v>
      </c>
      <c r="U589" s="24">
        <f t="shared" si="183"/>
        <v>618848141.72</v>
      </c>
      <c r="V589" s="24">
        <f t="shared" si="183"/>
        <v>1776515289.11</v>
      </c>
      <c r="W589" s="21">
        <f t="shared" si="174"/>
        <v>2.543987281651305</v>
      </c>
      <c r="X589" s="21">
        <f t="shared" si="175"/>
        <v>0.09074916146474876</v>
      </c>
      <c r="Y589" s="21">
        <f t="shared" si="176"/>
        <v>0.000979501214454222</v>
      </c>
      <c r="Z589" s="21">
        <f t="shared" si="182"/>
        <v>2.544966782865759</v>
      </c>
      <c r="AA589" s="21">
        <f t="shared" si="177"/>
        <v>3.496496231249325</v>
      </c>
      <c r="AB589" s="21">
        <f t="shared" si="178"/>
        <v>1.4340861732204324</v>
      </c>
      <c r="AD589" s="22">
        <f t="shared" si="179"/>
        <v>7.566298348800266</v>
      </c>
      <c r="AE589" s="32">
        <v>135356.33107048803</v>
      </c>
      <c r="AF589" s="25">
        <f t="shared" si="180"/>
        <v>10241.463842782956</v>
      </c>
      <c r="AG589" s="25"/>
      <c r="AH589" s="25"/>
    </row>
    <row r="590" spans="1:34" ht="12.75">
      <c r="A590" s="62" t="s">
        <v>1193</v>
      </c>
      <c r="B590" s="56" t="str">
        <f t="shared" si="181"/>
        <v>Warren County</v>
      </c>
      <c r="C590" s="40" t="s">
        <v>1134</v>
      </c>
      <c r="F590" s="24">
        <f t="shared" si="172"/>
        <v>10290022995</v>
      </c>
      <c r="I590" s="24">
        <f t="shared" si="183"/>
        <v>71252993.99999999</v>
      </c>
      <c r="J590" s="24">
        <f t="shared" si="183"/>
        <v>4292636</v>
      </c>
      <c r="K590" s="24">
        <f t="shared" si="183"/>
        <v>0</v>
      </c>
      <c r="L590" s="24">
        <f t="shared" si="183"/>
        <v>4784195.64</v>
      </c>
      <c r="M590" s="24">
        <f t="shared" si="183"/>
        <v>80329825.64000002</v>
      </c>
      <c r="N590" s="24">
        <f t="shared" si="183"/>
        <v>121428691</v>
      </c>
      <c r="O590" s="24">
        <f t="shared" si="183"/>
        <v>45691313</v>
      </c>
      <c r="P590" s="24">
        <f t="shared" si="183"/>
        <v>0</v>
      </c>
      <c r="Q590" s="24">
        <f t="shared" si="183"/>
        <v>167120004</v>
      </c>
      <c r="R590" s="24">
        <f t="shared" si="183"/>
        <v>55757136.21</v>
      </c>
      <c r="S590" s="24">
        <f t="shared" si="183"/>
        <v>2058947.55</v>
      </c>
      <c r="T590" s="24">
        <f t="shared" si="183"/>
        <v>875596</v>
      </c>
      <c r="U590" s="24">
        <f t="shared" si="183"/>
        <v>58691679.76</v>
      </c>
      <c r="V590" s="24">
        <f t="shared" si="183"/>
        <v>306141509.40000004</v>
      </c>
      <c r="W590" s="21">
        <f t="shared" si="174"/>
        <v>0.5418562838692664</v>
      </c>
      <c r="X590" s="21">
        <f t="shared" si="175"/>
        <v>0.00850917437624249</v>
      </c>
      <c r="Y590" s="21">
        <f t="shared" si="176"/>
        <v>0.02000916374045479</v>
      </c>
      <c r="Z590" s="21">
        <f t="shared" si="182"/>
        <v>0.5618654476097212</v>
      </c>
      <c r="AA590" s="21">
        <f t="shared" si="177"/>
        <v>1.6240974785110285</v>
      </c>
      <c r="AB590" s="21">
        <f t="shared" si="178"/>
        <v>0.7806573967719302</v>
      </c>
      <c r="AD590" s="22">
        <f t="shared" si="179"/>
        <v>2.9751294972689224</v>
      </c>
      <c r="AE590" s="32">
        <v>221645.7492434663</v>
      </c>
      <c r="AF590" s="25">
        <f t="shared" si="180"/>
        <v>6594.248065185076</v>
      </c>
      <c r="AG590" s="25"/>
      <c r="AH590" s="25"/>
    </row>
    <row r="591" spans="13:22" ht="12.75">
      <c r="M591" s="64">
        <f>SUM(M570:M590)</f>
        <v>4871687725.847001</v>
      </c>
      <c r="Q591" s="64">
        <f>SUM(Q570:Q590)</f>
        <v>14154690935.91</v>
      </c>
      <c r="U591" s="64">
        <f>SUM(U570:U590)</f>
        <v>8088374736.349999</v>
      </c>
      <c r="V591" s="64">
        <f>SUM(V570:V590)</f>
        <v>27114753398.107002</v>
      </c>
    </row>
    <row r="593" spans="13:21" ht="12.75">
      <c r="M593" s="65">
        <f aca="true" t="shared" si="184" ref="M593:M614">M570/$V570</f>
        <v>0.16861150873805777</v>
      </c>
      <c r="Q593" s="65">
        <f aca="true" t="shared" si="185" ref="Q593:Q614">Q570/$V570</f>
        <v>0.43973768809870317</v>
      </c>
      <c r="U593" s="65">
        <f aca="true" t="shared" si="186" ref="U593:U614">U570/$V570</f>
        <v>0.39165080316323925</v>
      </c>
    </row>
    <row r="594" spans="13:21" ht="12.75">
      <c r="M594" s="65">
        <f t="shared" si="184"/>
        <v>0.10516528317998884</v>
      </c>
      <c r="Q594" s="65">
        <f t="shared" si="185"/>
        <v>0.5750280291986143</v>
      </c>
      <c r="U594" s="65">
        <f t="shared" si="186"/>
        <v>0.31980668762139675</v>
      </c>
    </row>
    <row r="595" spans="13:21" ht="12.75">
      <c r="M595" s="65">
        <f t="shared" si="184"/>
        <v>0.1455959306599998</v>
      </c>
      <c r="Q595" s="65">
        <f t="shared" si="185"/>
        <v>0.6366145257784471</v>
      </c>
      <c r="U595" s="65">
        <f t="shared" si="186"/>
        <v>0.217789543561553</v>
      </c>
    </row>
    <row r="596" spans="13:21" ht="12.75">
      <c r="M596" s="65">
        <f t="shared" si="184"/>
        <v>0.24944905220731378</v>
      </c>
      <c r="Q596" s="65">
        <f t="shared" si="185"/>
        <v>0.5038439829544588</v>
      </c>
      <c r="U596" s="65">
        <f t="shared" si="186"/>
        <v>0.24670696483822777</v>
      </c>
    </row>
    <row r="597" spans="13:21" ht="12.75">
      <c r="M597" s="65">
        <f t="shared" si="184"/>
        <v>0.24235987065537365</v>
      </c>
      <c r="Q597" s="65">
        <f t="shared" si="185"/>
        <v>0.33674574165602994</v>
      </c>
      <c r="U597" s="65">
        <f t="shared" si="186"/>
        <v>0.4208943876885964</v>
      </c>
    </row>
    <row r="598" spans="13:21" ht="12.75">
      <c r="M598" s="65">
        <f t="shared" si="184"/>
        <v>0.39366796073935717</v>
      </c>
      <c r="Q598" s="65">
        <f t="shared" si="185"/>
        <v>0.3008784507697989</v>
      </c>
      <c r="U598" s="65">
        <f t="shared" si="186"/>
        <v>0.30545358849084386</v>
      </c>
    </row>
    <row r="599" spans="3:21" ht="12.75">
      <c r="C599" s="63"/>
      <c r="M599" s="65">
        <f t="shared" si="184"/>
        <v>0.17945491687671697</v>
      </c>
      <c r="Q599" s="65">
        <f t="shared" si="185"/>
        <v>0.44974892657051335</v>
      </c>
      <c r="U599" s="65">
        <f t="shared" si="186"/>
        <v>0.37079615655276976</v>
      </c>
    </row>
    <row r="600" spans="13:21" ht="12.75">
      <c r="M600" s="65">
        <f t="shared" si="184"/>
        <v>0.21009323375427383</v>
      </c>
      <c r="Q600" s="65">
        <f t="shared" si="185"/>
        <v>0.5496516433225268</v>
      </c>
      <c r="U600" s="65">
        <f t="shared" si="186"/>
        <v>0.2402551229231993</v>
      </c>
    </row>
    <row r="601" spans="13:21" ht="12.75">
      <c r="M601" s="65">
        <f t="shared" si="184"/>
        <v>0.2268819964645892</v>
      </c>
      <c r="Q601" s="65">
        <f t="shared" si="185"/>
        <v>0.30498079306082443</v>
      </c>
      <c r="U601" s="65">
        <f t="shared" si="186"/>
        <v>0.46813721047458634</v>
      </c>
    </row>
    <row r="602" spans="13:21" ht="12.75">
      <c r="M602" s="65">
        <f t="shared" si="184"/>
        <v>0.1576369463572196</v>
      </c>
      <c r="Q602" s="65">
        <f t="shared" si="185"/>
        <v>0.6924359341418796</v>
      </c>
      <c r="U602" s="65">
        <f t="shared" si="186"/>
        <v>0.1499271195009007</v>
      </c>
    </row>
    <row r="603" spans="13:21" ht="12.75">
      <c r="M603" s="65">
        <f t="shared" si="184"/>
        <v>0.24031594906881928</v>
      </c>
      <c r="Q603" s="65">
        <f t="shared" si="185"/>
        <v>0.5006484396126589</v>
      </c>
      <c r="U603" s="65">
        <f t="shared" si="186"/>
        <v>0.25903561131852193</v>
      </c>
    </row>
    <row r="604" spans="13:21" ht="12.75">
      <c r="M604" s="65">
        <f t="shared" si="184"/>
        <v>0.15939430343572802</v>
      </c>
      <c r="Q604" s="65">
        <f t="shared" si="185"/>
        <v>0.5710824472660365</v>
      </c>
      <c r="U604" s="65">
        <f t="shared" si="186"/>
        <v>0.2695232492982353</v>
      </c>
    </row>
    <row r="605" spans="13:21" ht="12.75">
      <c r="M605" s="65">
        <f t="shared" si="184"/>
        <v>0.15783994716374158</v>
      </c>
      <c r="Q605" s="65">
        <f t="shared" si="185"/>
        <v>0.5877019498268543</v>
      </c>
      <c r="U605" s="65">
        <f t="shared" si="186"/>
        <v>0.25445810300940425</v>
      </c>
    </row>
    <row r="606" spans="13:21" ht="12.75">
      <c r="M606" s="65">
        <f t="shared" si="184"/>
        <v>0.11992013607335635</v>
      </c>
      <c r="Q606" s="65">
        <f t="shared" si="185"/>
        <v>0.6261476658068871</v>
      </c>
      <c r="U606" s="65">
        <f t="shared" si="186"/>
        <v>0.2539321981197567</v>
      </c>
    </row>
    <row r="607" spans="13:21" ht="12.75">
      <c r="M607" s="65">
        <f t="shared" si="184"/>
        <v>0.22840881555949247</v>
      </c>
      <c r="Q607" s="65">
        <f t="shared" si="185"/>
        <v>0.48096817396158353</v>
      </c>
      <c r="U607" s="65">
        <f t="shared" si="186"/>
        <v>0.29062301047892375</v>
      </c>
    </row>
    <row r="608" spans="13:21" ht="12.75">
      <c r="M608" s="65">
        <f t="shared" si="184"/>
        <v>0.23157639321637372</v>
      </c>
      <c r="Q608" s="65">
        <f t="shared" si="185"/>
        <v>0.4203465058804227</v>
      </c>
      <c r="U608" s="65">
        <f t="shared" si="186"/>
        <v>0.3480771009032036</v>
      </c>
    </row>
    <row r="609" spans="13:21" ht="12.75">
      <c r="M609" s="65">
        <f t="shared" si="184"/>
        <v>0.3470070911103236</v>
      </c>
      <c r="Q609" s="65">
        <f t="shared" si="185"/>
        <v>0.4810120965254877</v>
      </c>
      <c r="U609" s="65">
        <f t="shared" si="186"/>
        <v>0.17198081236418897</v>
      </c>
    </row>
    <row r="610" spans="13:21" ht="12.75">
      <c r="M610" s="65">
        <f t="shared" si="184"/>
        <v>0.17360581234148484</v>
      </c>
      <c r="Q610" s="65">
        <f t="shared" si="185"/>
        <v>0.6324176319575983</v>
      </c>
      <c r="U610" s="65">
        <f t="shared" si="186"/>
        <v>0.19397655570091693</v>
      </c>
    </row>
    <row r="611" spans="13:21" ht="12.75">
      <c r="M611" s="65">
        <f t="shared" si="184"/>
        <v>0.18408319098469383</v>
      </c>
      <c r="Q611" s="65">
        <f t="shared" si="185"/>
        <v>0.598182310596676</v>
      </c>
      <c r="U611" s="65">
        <f t="shared" si="186"/>
        <v>0.21773449841862996</v>
      </c>
    </row>
    <row r="612" spans="13:21" ht="12.75">
      <c r="M612" s="65">
        <f t="shared" si="184"/>
        <v>0.18953603295960772</v>
      </c>
      <c r="Q612" s="65">
        <f t="shared" si="185"/>
        <v>0.46211450699716855</v>
      </c>
      <c r="U612" s="65">
        <f t="shared" si="186"/>
        <v>0.34834946004322376</v>
      </c>
    </row>
    <row r="613" spans="13:21" ht="12.75">
      <c r="M613" s="65">
        <f t="shared" si="184"/>
        <v>0.26239442602029583</v>
      </c>
      <c r="Q613" s="65">
        <f t="shared" si="185"/>
        <v>0.5458913569987122</v>
      </c>
      <c r="U613" s="65">
        <f t="shared" si="186"/>
        <v>0.19171421698099197</v>
      </c>
    </row>
    <row r="614" spans="13:21" ht="12.75">
      <c r="M614" s="65">
        <f t="shared" si="184"/>
        <v>0.17966926176017203</v>
      </c>
      <c r="Q614" s="65">
        <f t="shared" si="185"/>
        <v>0.522029122968096</v>
      </c>
      <c r="U614" s="65">
        <f t="shared" si="186"/>
        <v>0.2983016152717319</v>
      </c>
    </row>
  </sheetData>
  <sheetProtection/>
  <autoFilter ref="A1:AF567"/>
  <printOptions/>
  <pageMargins left="0.5" right="0.5" top="0.5" bottom="0.5" header="0.5" footer="0.5"/>
  <pageSetup fitToHeight="15" fitToWidth="2" horizontalDpi="300" verticalDpi="300" orientation="landscape" scale="72" r:id="rId1"/>
  <headerFooter alignWithMargins="0">
    <oddHeader xml:space="preserve">&amp;LDLGS - 1999 Tax Levies&amp;C&amp;D&amp;RPage &amp;P    </oddHeader>
  </headerFooter>
  <rowBreaks count="4" manualBreakCount="4">
    <brk id="53" max="255" man="1"/>
    <brk id="110" max="255" man="1"/>
    <brk id="167" max="255" man="1"/>
    <brk id="224" max="255" man="1"/>
  </rowBreaks>
  <colBreaks count="3" manualBreakCount="3">
    <brk id="9" max="65535" man="1"/>
    <brk id="17" max="65535" man="1"/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McCarthy, Eugene</dc:creator>
  <cp:keywords/>
  <dc:description/>
  <cp:lastModifiedBy>Clayton, Spencer</cp:lastModifiedBy>
  <dcterms:created xsi:type="dcterms:W3CDTF">2015-01-22T15:50:26Z</dcterms:created>
  <dcterms:modified xsi:type="dcterms:W3CDTF">2020-08-10T12:27:53Z</dcterms:modified>
  <cp:category/>
  <cp:version/>
  <cp:contentType/>
  <cp:contentStatus/>
</cp:coreProperties>
</file>